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calcChain.xml" ContentType="application/vnd.openxmlformats-officedocument.spreadsheetml.calcChain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custom-properties" Target="docProps/custom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U:\99299\300\Dokumenty\ROZPOČET\"/>
    </mc:Choice>
  </mc:AlternateContent>
  <bookViews>
    <workbookView xWindow="0" yWindow="0" windowWidth="0" windowHeight="0"/>
  </bookViews>
  <sheets>
    <sheet name="Rekapitulace stavby" sheetId="1" r:id="rId1"/>
    <sheet name="D.1.4.1 - Zařízení pro vy..." sheetId="2" r:id="rId2"/>
    <sheet name="D.1.4.3 - Vyhrazené plyno..." sheetId="3" r:id="rId3"/>
    <sheet name="D.1.4.4 - Zařízení silnop..." sheetId="4" r:id="rId4"/>
    <sheet name="D.1.4.5 - Zdravotně techn..." sheetId="5" r:id="rId5"/>
    <sheet name="01 - Elektroinstalace NN ..." sheetId="6" r:id="rId6"/>
    <sheet name="02 - Rozvaděč R-kotelna" sheetId="7" r:id="rId7"/>
    <sheet name="03 - Měření a regulace" sheetId="8" r:id="rId8"/>
    <sheet name="04 - Rozvaděč DT" sheetId="9" r:id="rId9"/>
    <sheet name="05 - Detekce plynu" sheetId="10" r:id="rId10"/>
    <sheet name="SO01,SO02 - D.1.1. Úprava..." sheetId="11" r:id="rId11"/>
    <sheet name="D.1.4.1 - Zařízení pro vy..._01" sheetId="12" r:id="rId12"/>
    <sheet name="D.1.4.2 - Zařízení pro vě..." sheetId="13" r:id="rId13"/>
    <sheet name="D.1.4.1 - Zařízení pro vy..._02" sheetId="14" r:id="rId14"/>
    <sheet name="D.1.1 - SO03 - Tepelná če..." sheetId="15" r:id="rId15"/>
    <sheet name="D.1.4.1 - Zařízení pro vy..._03" sheetId="16" r:id="rId16"/>
    <sheet name="06 - IRC" sheetId="17" r:id="rId17"/>
    <sheet name="07 - Rozvaděč R1.1-IRC" sheetId="18" r:id="rId18"/>
    <sheet name="08 - Rozvaděč R1.2-IRC" sheetId="19" r:id="rId19"/>
    <sheet name="09 - Rozvaděč R2-IRC" sheetId="20" r:id="rId20"/>
    <sheet name="10 - Rozvaděč R3.1-IRC" sheetId="21" r:id="rId21"/>
    <sheet name="11 - Rozvaděč R3.2-IRC" sheetId="22" r:id="rId22"/>
    <sheet name="12 - Roxvaděč R4.1-IRC" sheetId="23" r:id="rId23"/>
    <sheet name="13 - Rozvaděč R4.2-IRC" sheetId="24" r:id="rId24"/>
    <sheet name="14 - Rozvaděč R5.1-IRC" sheetId="25" r:id="rId25"/>
    <sheet name="15 - Rozvaděč R5.2-IRC" sheetId="26" r:id="rId26"/>
    <sheet name="VRN - VRN" sheetId="27" r:id="rId27"/>
    <sheet name="Pokyny pro vyplnění" sheetId="28" r:id="rId28"/>
  </sheets>
  <definedNames>
    <definedName name="_xlnm.Print_Area" localSheetId="0">'Rekapitulace stavby'!$D$4:$AO$36,'Rekapitulace stavby'!$C$42:$AQ$87</definedName>
    <definedName name="_xlnm.Print_Titles" localSheetId="0">'Rekapitulace stavby'!$52:$52</definedName>
    <definedName name="_xlnm._FilterDatabase" localSheetId="1" hidden="1">'D.1.4.1 - Zařízení pro vy...'!$C$92:$L$208</definedName>
    <definedName name="_xlnm.Print_Area" localSheetId="1">'D.1.4.1 - Zařízení pro vy...'!$C$4:$K$43,'D.1.4.1 - Zařízení pro vy...'!$C$49:$K$72,'D.1.4.1 - Zařízení pro vy...'!$C$78:$L$208</definedName>
    <definedName name="_xlnm.Print_Titles" localSheetId="1">'D.1.4.1 - Zařízení pro vy...'!$92:$92</definedName>
    <definedName name="_xlnm._FilterDatabase" localSheetId="2" hidden="1">'D.1.4.3 - Vyhrazené plyno...'!$C$90:$L$198</definedName>
    <definedName name="_xlnm.Print_Area" localSheetId="2">'D.1.4.3 - Vyhrazené plyno...'!$C$4:$K$43,'D.1.4.3 - Vyhrazené plyno...'!$C$49:$K$70,'D.1.4.3 - Vyhrazené plyno...'!$C$76:$L$198</definedName>
    <definedName name="_xlnm.Print_Titles" localSheetId="2">'D.1.4.3 - Vyhrazené plyno...'!$90:$90</definedName>
    <definedName name="_xlnm._FilterDatabase" localSheetId="3" hidden="1">'D.1.4.4 - Zařízení silnop...'!$C$91:$L$232</definedName>
    <definedName name="_xlnm.Print_Area" localSheetId="3">'D.1.4.4 - Zařízení silnop...'!$C$4:$K$43,'D.1.4.4 - Zařízení silnop...'!$C$49:$K$71,'D.1.4.4 - Zařízení silnop...'!$C$77:$L$232</definedName>
    <definedName name="_xlnm.Print_Titles" localSheetId="3">'D.1.4.4 - Zařízení silnop...'!$91:$91</definedName>
    <definedName name="_xlnm._FilterDatabase" localSheetId="4" hidden="1">'D.1.4.5 - Zdravotně techn...'!$C$92:$L$228</definedName>
    <definedName name="_xlnm.Print_Area" localSheetId="4">'D.1.4.5 - Zdravotně techn...'!$C$4:$K$43,'D.1.4.5 - Zdravotně techn...'!$C$49:$K$72,'D.1.4.5 - Zdravotně techn...'!$C$78:$L$228</definedName>
    <definedName name="_xlnm.Print_Titles" localSheetId="4">'D.1.4.5 - Zdravotně techn...'!$92:$92</definedName>
    <definedName name="_xlnm._FilterDatabase" localSheetId="5" hidden="1">'01 - Elektroinstalace NN ...'!$C$101:$L$177</definedName>
    <definedName name="_xlnm.Print_Area" localSheetId="5">'01 - Elektroinstalace NN ...'!$C$4:$K$45,'01 - Elektroinstalace NN ...'!$C$51:$K$79,'01 - Elektroinstalace NN ...'!$C$85:$L$177</definedName>
    <definedName name="_xlnm.Print_Titles" localSheetId="5">'01 - Elektroinstalace NN ...'!$101:$101</definedName>
    <definedName name="_xlnm._FilterDatabase" localSheetId="6" hidden="1">'02 - Rozvaděč R-kotelna'!$C$96:$L$177</definedName>
    <definedName name="_xlnm.Print_Area" localSheetId="6">'02 - Rozvaděč R-kotelna'!$C$4:$K$45,'02 - Rozvaděč R-kotelna'!$C$51:$K$74,'02 - Rozvaděč R-kotelna'!$C$80:$L$177</definedName>
    <definedName name="_xlnm.Print_Titles" localSheetId="6">'02 - Rozvaděč R-kotelna'!$96:$96</definedName>
    <definedName name="_xlnm._FilterDatabase" localSheetId="7" hidden="1">'03 - Měření a regulace'!$C$102:$L$202</definedName>
    <definedName name="_xlnm.Print_Area" localSheetId="7">'03 - Měření a regulace'!$C$4:$K$45,'03 - Měření a regulace'!$C$51:$K$80,'03 - Měření a regulace'!$C$86:$L$202</definedName>
    <definedName name="_xlnm.Print_Titles" localSheetId="7">'03 - Měření a regulace'!$102:$102</definedName>
    <definedName name="_xlnm._FilterDatabase" localSheetId="8" hidden="1">'04 - Rozvaděč DT'!$C$95:$L$169</definedName>
    <definedName name="_xlnm.Print_Area" localSheetId="8">'04 - Rozvaděč DT'!$C$4:$K$45,'04 - Rozvaděč DT'!$C$51:$K$73,'04 - Rozvaděč DT'!$C$79:$L$169</definedName>
    <definedName name="_xlnm.Print_Titles" localSheetId="8">'04 - Rozvaděč DT'!$95:$95</definedName>
    <definedName name="_xlnm._FilterDatabase" localSheetId="9" hidden="1">'05 - Detekce plynu'!$C$100:$L$161</definedName>
    <definedName name="_xlnm.Print_Area" localSheetId="9">'05 - Detekce plynu'!$C$4:$K$45,'05 - Detekce plynu'!$C$51:$K$78,'05 - Detekce plynu'!$C$84:$L$161</definedName>
    <definedName name="_xlnm.Print_Titles" localSheetId="9">'05 - Detekce plynu'!$100:$100</definedName>
    <definedName name="_xlnm._FilterDatabase" localSheetId="10" hidden="1">'SO01,SO02 - D.1.1. Úprava...'!$C$98:$L$302</definedName>
    <definedName name="_xlnm.Print_Area" localSheetId="10">'SO01,SO02 - D.1.1. Úprava...'!$C$4:$K$41,'SO01,SO02 - D.1.1. Úprava...'!$C$47:$K$80,'SO01,SO02 - D.1.1. Úprava...'!$C$86:$L$302</definedName>
    <definedName name="_xlnm.Print_Titles" localSheetId="10">'SO01,SO02 - D.1.1. Úprava...'!$98:$98</definedName>
    <definedName name="_xlnm._FilterDatabase" localSheetId="11" hidden="1">'D.1.4.1 - Zařízení pro vy..._01'!$C$91:$L$136</definedName>
    <definedName name="_xlnm.Print_Area" localSheetId="11">'D.1.4.1 - Zařízení pro vy..._01'!$C$4:$K$43,'D.1.4.1 - Zařízení pro vy..._01'!$C$49:$K$71,'D.1.4.1 - Zařízení pro vy..._01'!$C$77:$L$136</definedName>
    <definedName name="_xlnm.Print_Titles" localSheetId="11">'D.1.4.1 - Zařízení pro vy..._01'!$91:$91</definedName>
    <definedName name="_xlnm._FilterDatabase" localSheetId="12" hidden="1">'D.1.4.2 - Zařízení pro vě...'!$C$91:$L$111</definedName>
    <definedName name="_xlnm.Print_Area" localSheetId="12">'D.1.4.2 - Zařízení pro vě...'!$C$4:$K$43,'D.1.4.2 - Zařízení pro vě...'!$C$49:$K$71,'D.1.4.2 - Zařízení pro vě...'!$C$77:$L$111</definedName>
    <definedName name="_xlnm.Print_Titles" localSheetId="12">'D.1.4.2 - Zařízení pro vě...'!$91:$91</definedName>
    <definedName name="_xlnm._FilterDatabase" localSheetId="13" hidden="1">'D.1.4.1 - Zařízení pro vy..._02'!$C$92:$L$150</definedName>
    <definedName name="_xlnm.Print_Area" localSheetId="13">'D.1.4.1 - Zařízení pro vy..._02'!$C$4:$K$43,'D.1.4.1 - Zařízení pro vy..._02'!$C$49:$K$72,'D.1.4.1 - Zařízení pro vy..._02'!$C$78:$L$150</definedName>
    <definedName name="_xlnm.Print_Titles" localSheetId="13">'D.1.4.1 - Zařízení pro vy..._02'!$92:$92</definedName>
    <definedName name="_xlnm._FilterDatabase" localSheetId="14" hidden="1">'D.1.1 - SO03 - Tepelná če...'!$C$98:$L$179</definedName>
    <definedName name="_xlnm.Print_Area" localSheetId="14">'D.1.1 - SO03 - Tepelná če...'!$C$4:$K$43,'D.1.1 - SO03 - Tepelná če...'!$C$49:$K$78,'D.1.1 - SO03 - Tepelná če...'!$C$84:$L$179</definedName>
    <definedName name="_xlnm.Print_Titles" localSheetId="14">'D.1.1 - SO03 - Tepelná če...'!$98:$98</definedName>
    <definedName name="_xlnm._FilterDatabase" localSheetId="15" hidden="1">'D.1.4.1 - Zařízení pro vy..._03'!$C$89:$L$104</definedName>
    <definedName name="_xlnm.Print_Area" localSheetId="15">'D.1.4.1 - Zařízení pro vy..._03'!$C$4:$K$43,'D.1.4.1 - Zařízení pro vy..._03'!$C$49:$K$69,'D.1.4.1 - Zařízení pro vy..._03'!$C$75:$L$104</definedName>
    <definedName name="_xlnm.Print_Titles" localSheetId="15">'D.1.4.1 - Zařízení pro vy..._03'!$89:$89</definedName>
    <definedName name="_xlnm._FilterDatabase" localSheetId="16" hidden="1">'06 - IRC'!$C$99:$L$167</definedName>
    <definedName name="_xlnm.Print_Area" localSheetId="16">'06 - IRC'!$C$4:$K$45,'06 - IRC'!$C$51:$K$77,'06 - IRC'!$C$83:$L$167</definedName>
    <definedName name="_xlnm.Print_Titles" localSheetId="16">'06 - IRC'!$99:$99</definedName>
    <definedName name="_xlnm._FilterDatabase" localSheetId="17" hidden="1">'07 - Rozvaděč R1.1-IRC'!$C$97:$L$141</definedName>
    <definedName name="_xlnm.Print_Area" localSheetId="17">'07 - Rozvaděč R1.1-IRC'!$C$4:$K$45,'07 - Rozvaděč R1.1-IRC'!$C$51:$K$75,'07 - Rozvaděč R1.1-IRC'!$C$81:$L$141</definedName>
    <definedName name="_xlnm.Print_Titles" localSheetId="17">'07 - Rozvaděč R1.1-IRC'!$97:$97</definedName>
    <definedName name="_xlnm._FilterDatabase" localSheetId="18" hidden="1">'08 - Rozvaděč R1.2-IRC'!$C$95:$L$122</definedName>
    <definedName name="_xlnm.Print_Area" localSheetId="18">'08 - Rozvaděč R1.2-IRC'!$C$4:$K$45,'08 - Rozvaděč R1.2-IRC'!$C$51:$K$73,'08 - Rozvaděč R1.2-IRC'!$C$79:$L$122</definedName>
    <definedName name="_xlnm.Print_Titles" localSheetId="18">'08 - Rozvaděč R1.2-IRC'!$95:$95</definedName>
    <definedName name="_xlnm._FilterDatabase" localSheetId="19" hidden="1">'09 - Rozvaděč R2-IRC'!$C$97:$L$135</definedName>
    <definedName name="_xlnm.Print_Area" localSheetId="19">'09 - Rozvaděč R2-IRC'!$C$4:$K$45,'09 - Rozvaděč R2-IRC'!$C$51:$K$75,'09 - Rozvaděč R2-IRC'!$C$81:$L$135</definedName>
    <definedName name="_xlnm.Print_Titles" localSheetId="19">'09 - Rozvaděč R2-IRC'!$97:$97</definedName>
    <definedName name="_xlnm._FilterDatabase" localSheetId="20" hidden="1">'10 - Rozvaděč R3.1-IRC'!$C$97:$L$135</definedName>
    <definedName name="_xlnm.Print_Area" localSheetId="20">'10 - Rozvaděč R3.1-IRC'!$C$4:$K$45,'10 - Rozvaděč R3.1-IRC'!$C$51:$K$75,'10 - Rozvaděč R3.1-IRC'!$C$81:$L$135</definedName>
    <definedName name="_xlnm.Print_Titles" localSheetId="20">'10 - Rozvaděč R3.1-IRC'!$97:$97</definedName>
    <definedName name="_xlnm._FilterDatabase" localSheetId="21" hidden="1">'11 - Rozvaděč R3.2-IRC'!$C$97:$L$135</definedName>
    <definedName name="_xlnm.Print_Area" localSheetId="21">'11 - Rozvaděč R3.2-IRC'!$C$4:$K$45,'11 - Rozvaděč R3.2-IRC'!$C$51:$K$75,'11 - Rozvaděč R3.2-IRC'!$C$81:$L$135</definedName>
    <definedName name="_xlnm.Print_Titles" localSheetId="21">'11 - Rozvaděč R3.2-IRC'!$97:$97</definedName>
    <definedName name="_xlnm._FilterDatabase" localSheetId="22" hidden="1">'12 - Roxvaděč R4.1-IRC'!$C$97:$L$135</definedName>
    <definedName name="_xlnm.Print_Area" localSheetId="22">'12 - Roxvaděč R4.1-IRC'!$C$4:$K$45,'12 - Roxvaděč R4.1-IRC'!$C$51:$K$75,'12 - Roxvaděč R4.1-IRC'!$C$81:$L$135</definedName>
    <definedName name="_xlnm.Print_Titles" localSheetId="22">'12 - Roxvaděč R4.1-IRC'!$97:$97</definedName>
    <definedName name="_xlnm._FilterDatabase" localSheetId="23" hidden="1">'13 - Rozvaděč R4.2-IRC'!$C$97:$L$135</definedName>
    <definedName name="_xlnm.Print_Area" localSheetId="23">'13 - Rozvaděč R4.2-IRC'!$C$4:$K$45,'13 - Rozvaděč R4.2-IRC'!$C$51:$K$75,'13 - Rozvaděč R4.2-IRC'!$C$81:$L$135</definedName>
    <definedName name="_xlnm.Print_Titles" localSheetId="23">'13 - Rozvaděč R4.2-IRC'!$97:$97</definedName>
    <definedName name="_xlnm._FilterDatabase" localSheetId="24" hidden="1">'14 - Rozvaděč R5.1-IRC'!$C$97:$L$135</definedName>
    <definedName name="_xlnm.Print_Area" localSheetId="24">'14 - Rozvaděč R5.1-IRC'!$C$4:$K$45,'14 - Rozvaděč R5.1-IRC'!$C$51:$K$75,'14 - Rozvaděč R5.1-IRC'!$C$81:$L$135</definedName>
    <definedName name="_xlnm.Print_Titles" localSheetId="24">'14 - Rozvaděč R5.1-IRC'!$97:$97</definedName>
    <definedName name="_xlnm._FilterDatabase" localSheetId="25" hidden="1">'15 - Rozvaděč R5.2-IRC'!$C$97:$L$135</definedName>
    <definedName name="_xlnm.Print_Area" localSheetId="25">'15 - Rozvaděč R5.2-IRC'!$C$4:$K$45,'15 - Rozvaděč R5.2-IRC'!$C$51:$K$75,'15 - Rozvaděč R5.2-IRC'!$C$81:$L$135</definedName>
    <definedName name="_xlnm.Print_Titles" localSheetId="25">'15 - Rozvaděč R5.2-IRC'!$97:$97</definedName>
    <definedName name="_xlnm._FilterDatabase" localSheetId="26" hidden="1">'VRN - VRN'!$C$87:$L$132</definedName>
    <definedName name="_xlnm.Print_Area" localSheetId="26">'VRN - VRN'!$C$4:$K$41,'VRN - VRN'!$C$47:$K$69,'VRN - VRN'!$C$75:$L$132</definedName>
    <definedName name="_xlnm.Print_Titles" localSheetId="26">'VRN - VRN'!$87:$87</definedName>
    <definedName name="_xlnm.Print_Area" localSheetId="27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27" l="1" r="K39"/>
  <c r="K38"/>
  <c i="1" r="BA86"/>
  <c i="27" r="K37"/>
  <c i="1" r="AZ86"/>
  <c i="27" r="BI131"/>
  <c r="BH131"/>
  <c r="BG131"/>
  <c r="BF131"/>
  <c r="X131"/>
  <c r="V131"/>
  <c r="T131"/>
  <c r="P131"/>
  <c r="BI130"/>
  <c r="BH130"/>
  <c r="BG130"/>
  <c r="BF130"/>
  <c r="X130"/>
  <c r="V130"/>
  <c r="T130"/>
  <c r="P130"/>
  <c r="BI128"/>
  <c r="BH128"/>
  <c r="BG128"/>
  <c r="BF128"/>
  <c r="X128"/>
  <c r="V128"/>
  <c r="T128"/>
  <c r="P128"/>
  <c r="BI126"/>
  <c r="BH126"/>
  <c r="BG126"/>
  <c r="BF126"/>
  <c r="X126"/>
  <c r="V126"/>
  <c r="T126"/>
  <c r="P126"/>
  <c r="BI124"/>
  <c r="BH124"/>
  <c r="BG124"/>
  <c r="BF124"/>
  <c r="X124"/>
  <c r="V124"/>
  <c r="T124"/>
  <c r="P124"/>
  <c r="BI122"/>
  <c r="BH122"/>
  <c r="BG122"/>
  <c r="BF122"/>
  <c r="X122"/>
  <c r="V122"/>
  <c r="T122"/>
  <c r="P122"/>
  <c r="BI119"/>
  <c r="BH119"/>
  <c r="BG119"/>
  <c r="BF119"/>
  <c r="X119"/>
  <c r="V119"/>
  <c r="T119"/>
  <c r="P119"/>
  <c r="BI117"/>
  <c r="BH117"/>
  <c r="BG117"/>
  <c r="BF117"/>
  <c r="X117"/>
  <c r="V117"/>
  <c r="T117"/>
  <c r="P117"/>
  <c r="BI114"/>
  <c r="BH114"/>
  <c r="BG114"/>
  <c r="BF114"/>
  <c r="X114"/>
  <c r="V114"/>
  <c r="T114"/>
  <c r="P114"/>
  <c r="BI112"/>
  <c r="BH112"/>
  <c r="BG112"/>
  <c r="BF112"/>
  <c r="X112"/>
  <c r="V112"/>
  <c r="T112"/>
  <c r="P112"/>
  <c r="BI110"/>
  <c r="BH110"/>
  <c r="BG110"/>
  <c r="BF110"/>
  <c r="X110"/>
  <c r="V110"/>
  <c r="T110"/>
  <c r="P110"/>
  <c r="BI108"/>
  <c r="BH108"/>
  <c r="BG108"/>
  <c r="BF108"/>
  <c r="X108"/>
  <c r="V108"/>
  <c r="T108"/>
  <c r="P108"/>
  <c r="BI106"/>
  <c r="BH106"/>
  <c r="BG106"/>
  <c r="BF106"/>
  <c r="X106"/>
  <c r="V106"/>
  <c r="T106"/>
  <c r="P106"/>
  <c r="BI104"/>
  <c r="BH104"/>
  <c r="BG104"/>
  <c r="BF104"/>
  <c r="X104"/>
  <c r="V104"/>
  <c r="T104"/>
  <c r="P104"/>
  <c r="BI101"/>
  <c r="BH101"/>
  <c r="BG101"/>
  <c r="BF101"/>
  <c r="X101"/>
  <c r="X100"/>
  <c r="V101"/>
  <c r="V100"/>
  <c r="T101"/>
  <c r="T100"/>
  <c r="P101"/>
  <c r="BI98"/>
  <c r="BH98"/>
  <c r="BG98"/>
  <c r="BF98"/>
  <c r="X98"/>
  <c r="X97"/>
  <c r="V98"/>
  <c r="V97"/>
  <c r="T98"/>
  <c r="T97"/>
  <c r="P98"/>
  <c r="BI95"/>
  <c r="BH95"/>
  <c r="BG95"/>
  <c r="BF95"/>
  <c r="X95"/>
  <c r="V95"/>
  <c r="T95"/>
  <c r="P95"/>
  <c r="BI93"/>
  <c r="BH93"/>
  <c r="BG93"/>
  <c r="BF93"/>
  <c r="X93"/>
  <c r="V93"/>
  <c r="T93"/>
  <c r="P93"/>
  <c r="BI91"/>
  <c r="BH91"/>
  <c r="BG91"/>
  <c r="BF91"/>
  <c r="X91"/>
  <c r="V91"/>
  <c r="T91"/>
  <c r="P91"/>
  <c r="J85"/>
  <c r="F84"/>
  <c r="F82"/>
  <c r="E80"/>
  <c r="J57"/>
  <c r="F56"/>
  <c r="F54"/>
  <c r="E52"/>
  <c r="J21"/>
  <c r="E21"/>
  <c r="J56"/>
  <c r="J20"/>
  <c r="J18"/>
  <c r="E18"/>
  <c r="F85"/>
  <c r="J17"/>
  <c r="J12"/>
  <c r="J54"/>
  <c r="E7"/>
  <c r="E78"/>
  <c i="26" r="K43"/>
  <c r="K42"/>
  <c i="1" r="BA85"/>
  <c i="26" r="K41"/>
  <c i="1" r="AZ85"/>
  <c i="26" r="BI135"/>
  <c r="BH135"/>
  <c r="BG135"/>
  <c r="BF135"/>
  <c r="X135"/>
  <c r="V135"/>
  <c r="T135"/>
  <c r="P135"/>
  <c r="BI134"/>
  <c r="BH134"/>
  <c r="BG134"/>
  <c r="BF134"/>
  <c r="X134"/>
  <c r="V134"/>
  <c r="T134"/>
  <c r="P134"/>
  <c r="BI132"/>
  <c r="BH132"/>
  <c r="BG132"/>
  <c r="BF132"/>
  <c r="X132"/>
  <c r="V132"/>
  <c r="T132"/>
  <c r="P132"/>
  <c r="BI130"/>
  <c r="BH130"/>
  <c r="BG130"/>
  <c r="BF130"/>
  <c r="X130"/>
  <c r="V130"/>
  <c r="T130"/>
  <c r="P130"/>
  <c r="BI127"/>
  <c r="BH127"/>
  <c r="BG127"/>
  <c r="BF127"/>
  <c r="X127"/>
  <c r="V127"/>
  <c r="T127"/>
  <c r="P127"/>
  <c r="BI125"/>
  <c r="BH125"/>
  <c r="BG125"/>
  <c r="BF125"/>
  <c r="X125"/>
  <c r="V125"/>
  <c r="T125"/>
  <c r="P125"/>
  <c r="BI123"/>
  <c r="BH123"/>
  <c r="BG123"/>
  <c r="BF123"/>
  <c r="X123"/>
  <c r="V123"/>
  <c r="T123"/>
  <c r="P123"/>
  <c r="BI122"/>
  <c r="BH122"/>
  <c r="BG122"/>
  <c r="BF122"/>
  <c r="X122"/>
  <c r="V122"/>
  <c r="T122"/>
  <c r="P122"/>
  <c r="BI121"/>
  <c r="BH121"/>
  <c r="BG121"/>
  <c r="BF121"/>
  <c r="X121"/>
  <c r="V121"/>
  <c r="T121"/>
  <c r="P121"/>
  <c r="BI119"/>
  <c r="BH119"/>
  <c r="BG119"/>
  <c r="BF119"/>
  <c r="X119"/>
  <c r="V119"/>
  <c r="T119"/>
  <c r="P119"/>
  <c r="BI118"/>
  <c r="BH118"/>
  <c r="BG118"/>
  <c r="BF118"/>
  <c r="X118"/>
  <c r="V118"/>
  <c r="T118"/>
  <c r="P118"/>
  <c r="BI116"/>
  <c r="BH116"/>
  <c r="BG116"/>
  <c r="BF116"/>
  <c r="X116"/>
  <c r="V116"/>
  <c r="T116"/>
  <c r="P116"/>
  <c r="BI115"/>
  <c r="BH115"/>
  <c r="BG115"/>
  <c r="BF115"/>
  <c r="X115"/>
  <c r="V115"/>
  <c r="T115"/>
  <c r="P115"/>
  <c r="BI113"/>
  <c r="BH113"/>
  <c r="BG113"/>
  <c r="BF113"/>
  <c r="X113"/>
  <c r="V113"/>
  <c r="T113"/>
  <c r="P113"/>
  <c r="BI112"/>
  <c r="BH112"/>
  <c r="BG112"/>
  <c r="BF112"/>
  <c r="X112"/>
  <c r="V112"/>
  <c r="T112"/>
  <c r="P112"/>
  <c r="BI110"/>
  <c r="BH110"/>
  <c r="BG110"/>
  <c r="BF110"/>
  <c r="X110"/>
  <c r="V110"/>
  <c r="T110"/>
  <c r="P110"/>
  <c r="BI109"/>
  <c r="BH109"/>
  <c r="BG109"/>
  <c r="BF109"/>
  <c r="X109"/>
  <c r="V109"/>
  <c r="T109"/>
  <c r="P109"/>
  <c r="BI107"/>
  <c r="BH107"/>
  <c r="BG107"/>
  <c r="BF107"/>
  <c r="X107"/>
  <c r="V107"/>
  <c r="T107"/>
  <c r="P107"/>
  <c r="BI106"/>
  <c r="BH106"/>
  <c r="BG106"/>
  <c r="BF106"/>
  <c r="X106"/>
  <c r="V106"/>
  <c r="T106"/>
  <c r="P106"/>
  <c r="BI104"/>
  <c r="BH104"/>
  <c r="BG104"/>
  <c r="BF104"/>
  <c r="X104"/>
  <c r="V104"/>
  <c r="T104"/>
  <c r="P104"/>
  <c r="BI102"/>
  <c r="BH102"/>
  <c r="BG102"/>
  <c r="BF102"/>
  <c r="X102"/>
  <c r="V102"/>
  <c r="T102"/>
  <c r="P102"/>
  <c r="BI101"/>
  <c r="BH101"/>
  <c r="BG101"/>
  <c r="BF101"/>
  <c r="X101"/>
  <c r="V101"/>
  <c r="T101"/>
  <c r="P101"/>
  <c r="J95"/>
  <c r="J94"/>
  <c r="F94"/>
  <c r="F92"/>
  <c r="E90"/>
  <c r="J65"/>
  <c r="J64"/>
  <c r="F64"/>
  <c r="F62"/>
  <c r="E60"/>
  <c r="J22"/>
  <c r="E22"/>
  <c r="F95"/>
  <c r="J21"/>
  <c r="J16"/>
  <c r="J92"/>
  <c r="E7"/>
  <c r="E54"/>
  <c i="25" r="K43"/>
  <c r="K42"/>
  <c i="1" r="BA84"/>
  <c i="25" r="K41"/>
  <c i="1" r="AZ84"/>
  <c i="25" r="BI135"/>
  <c r="BH135"/>
  <c r="BG135"/>
  <c r="BF135"/>
  <c r="X135"/>
  <c r="V135"/>
  <c r="T135"/>
  <c r="P135"/>
  <c r="BI134"/>
  <c r="BH134"/>
  <c r="BG134"/>
  <c r="BF134"/>
  <c r="X134"/>
  <c r="V134"/>
  <c r="T134"/>
  <c r="P134"/>
  <c r="BI132"/>
  <c r="BH132"/>
  <c r="BG132"/>
  <c r="BF132"/>
  <c r="X132"/>
  <c r="V132"/>
  <c r="T132"/>
  <c r="P132"/>
  <c r="BI130"/>
  <c r="BH130"/>
  <c r="BG130"/>
  <c r="BF130"/>
  <c r="X130"/>
  <c r="V130"/>
  <c r="T130"/>
  <c r="P130"/>
  <c r="BI127"/>
  <c r="BH127"/>
  <c r="BG127"/>
  <c r="BF127"/>
  <c r="X127"/>
  <c r="V127"/>
  <c r="T127"/>
  <c r="P127"/>
  <c r="BI125"/>
  <c r="BH125"/>
  <c r="BG125"/>
  <c r="BF125"/>
  <c r="X125"/>
  <c r="V125"/>
  <c r="T125"/>
  <c r="P125"/>
  <c r="BI123"/>
  <c r="BH123"/>
  <c r="BG123"/>
  <c r="BF123"/>
  <c r="X123"/>
  <c r="V123"/>
  <c r="T123"/>
  <c r="P123"/>
  <c r="BI122"/>
  <c r="BH122"/>
  <c r="BG122"/>
  <c r="BF122"/>
  <c r="X122"/>
  <c r="V122"/>
  <c r="T122"/>
  <c r="P122"/>
  <c r="BI121"/>
  <c r="BH121"/>
  <c r="BG121"/>
  <c r="BF121"/>
  <c r="X121"/>
  <c r="V121"/>
  <c r="T121"/>
  <c r="P121"/>
  <c r="BI119"/>
  <c r="BH119"/>
  <c r="BG119"/>
  <c r="BF119"/>
  <c r="X119"/>
  <c r="V119"/>
  <c r="T119"/>
  <c r="P119"/>
  <c r="BI118"/>
  <c r="BH118"/>
  <c r="BG118"/>
  <c r="BF118"/>
  <c r="X118"/>
  <c r="V118"/>
  <c r="T118"/>
  <c r="P118"/>
  <c r="BI116"/>
  <c r="BH116"/>
  <c r="BG116"/>
  <c r="BF116"/>
  <c r="X116"/>
  <c r="V116"/>
  <c r="T116"/>
  <c r="P116"/>
  <c r="BI115"/>
  <c r="BH115"/>
  <c r="BG115"/>
  <c r="BF115"/>
  <c r="X115"/>
  <c r="V115"/>
  <c r="T115"/>
  <c r="P115"/>
  <c r="BI113"/>
  <c r="BH113"/>
  <c r="BG113"/>
  <c r="BF113"/>
  <c r="X113"/>
  <c r="V113"/>
  <c r="T113"/>
  <c r="P113"/>
  <c r="BI112"/>
  <c r="BH112"/>
  <c r="BG112"/>
  <c r="BF112"/>
  <c r="X112"/>
  <c r="V112"/>
  <c r="T112"/>
  <c r="P112"/>
  <c r="BI110"/>
  <c r="BH110"/>
  <c r="BG110"/>
  <c r="BF110"/>
  <c r="X110"/>
  <c r="V110"/>
  <c r="T110"/>
  <c r="P110"/>
  <c r="BI109"/>
  <c r="BH109"/>
  <c r="BG109"/>
  <c r="BF109"/>
  <c r="X109"/>
  <c r="V109"/>
  <c r="T109"/>
  <c r="P109"/>
  <c r="BI107"/>
  <c r="BH107"/>
  <c r="BG107"/>
  <c r="BF107"/>
  <c r="X107"/>
  <c r="V107"/>
  <c r="T107"/>
  <c r="P107"/>
  <c r="BI106"/>
  <c r="BH106"/>
  <c r="BG106"/>
  <c r="BF106"/>
  <c r="X106"/>
  <c r="V106"/>
  <c r="T106"/>
  <c r="P106"/>
  <c r="BI104"/>
  <c r="BH104"/>
  <c r="BG104"/>
  <c r="BF104"/>
  <c r="X104"/>
  <c r="V104"/>
  <c r="T104"/>
  <c r="P104"/>
  <c r="BI102"/>
  <c r="BH102"/>
  <c r="BG102"/>
  <c r="BF102"/>
  <c r="X102"/>
  <c r="V102"/>
  <c r="T102"/>
  <c r="P102"/>
  <c r="BI101"/>
  <c r="BH101"/>
  <c r="BG101"/>
  <c r="BF101"/>
  <c r="X101"/>
  <c r="V101"/>
  <c r="T101"/>
  <c r="P101"/>
  <c r="J95"/>
  <c r="J94"/>
  <c r="F94"/>
  <c r="F92"/>
  <c r="E90"/>
  <c r="J65"/>
  <c r="J64"/>
  <c r="F64"/>
  <c r="F62"/>
  <c r="E60"/>
  <c r="J22"/>
  <c r="E22"/>
  <c r="F95"/>
  <c r="J21"/>
  <c r="J16"/>
  <c r="J92"/>
  <c r="E7"/>
  <c r="E54"/>
  <c i="24" r="K43"/>
  <c r="K42"/>
  <c i="1" r="BA83"/>
  <c i="24" r="K41"/>
  <c i="1" r="AZ83"/>
  <c i="24" r="BI135"/>
  <c r="BH135"/>
  <c r="BG135"/>
  <c r="BF135"/>
  <c r="X135"/>
  <c r="V135"/>
  <c r="T135"/>
  <c r="P135"/>
  <c r="BI134"/>
  <c r="BH134"/>
  <c r="BG134"/>
  <c r="BF134"/>
  <c r="X134"/>
  <c r="V134"/>
  <c r="T134"/>
  <c r="P134"/>
  <c r="BI132"/>
  <c r="BH132"/>
  <c r="BG132"/>
  <c r="BF132"/>
  <c r="X132"/>
  <c r="V132"/>
  <c r="T132"/>
  <c r="P132"/>
  <c r="BI130"/>
  <c r="BH130"/>
  <c r="BG130"/>
  <c r="BF130"/>
  <c r="X130"/>
  <c r="V130"/>
  <c r="T130"/>
  <c r="P130"/>
  <c r="BI127"/>
  <c r="BH127"/>
  <c r="BG127"/>
  <c r="BF127"/>
  <c r="X127"/>
  <c r="V127"/>
  <c r="T127"/>
  <c r="P127"/>
  <c r="BI125"/>
  <c r="BH125"/>
  <c r="BG125"/>
  <c r="BF125"/>
  <c r="X125"/>
  <c r="V125"/>
  <c r="T125"/>
  <c r="P125"/>
  <c r="BI123"/>
  <c r="BH123"/>
  <c r="BG123"/>
  <c r="BF123"/>
  <c r="X123"/>
  <c r="V123"/>
  <c r="T123"/>
  <c r="P123"/>
  <c r="BI122"/>
  <c r="BH122"/>
  <c r="BG122"/>
  <c r="BF122"/>
  <c r="X122"/>
  <c r="V122"/>
  <c r="T122"/>
  <c r="P122"/>
  <c r="BI121"/>
  <c r="BH121"/>
  <c r="BG121"/>
  <c r="BF121"/>
  <c r="X121"/>
  <c r="V121"/>
  <c r="T121"/>
  <c r="P121"/>
  <c r="BI119"/>
  <c r="BH119"/>
  <c r="BG119"/>
  <c r="BF119"/>
  <c r="X119"/>
  <c r="V119"/>
  <c r="T119"/>
  <c r="P119"/>
  <c r="BI118"/>
  <c r="BH118"/>
  <c r="BG118"/>
  <c r="BF118"/>
  <c r="X118"/>
  <c r="V118"/>
  <c r="T118"/>
  <c r="P118"/>
  <c r="BI116"/>
  <c r="BH116"/>
  <c r="BG116"/>
  <c r="BF116"/>
  <c r="X116"/>
  <c r="V116"/>
  <c r="T116"/>
  <c r="P116"/>
  <c r="BI115"/>
  <c r="BH115"/>
  <c r="BG115"/>
  <c r="BF115"/>
  <c r="X115"/>
  <c r="V115"/>
  <c r="T115"/>
  <c r="P115"/>
  <c r="BI113"/>
  <c r="BH113"/>
  <c r="BG113"/>
  <c r="BF113"/>
  <c r="X113"/>
  <c r="V113"/>
  <c r="T113"/>
  <c r="P113"/>
  <c r="BI112"/>
  <c r="BH112"/>
  <c r="BG112"/>
  <c r="BF112"/>
  <c r="X112"/>
  <c r="V112"/>
  <c r="T112"/>
  <c r="P112"/>
  <c r="BI110"/>
  <c r="BH110"/>
  <c r="BG110"/>
  <c r="BF110"/>
  <c r="X110"/>
  <c r="V110"/>
  <c r="T110"/>
  <c r="P110"/>
  <c r="BI109"/>
  <c r="BH109"/>
  <c r="BG109"/>
  <c r="BF109"/>
  <c r="X109"/>
  <c r="V109"/>
  <c r="T109"/>
  <c r="P109"/>
  <c r="BI107"/>
  <c r="BH107"/>
  <c r="BG107"/>
  <c r="BF107"/>
  <c r="X107"/>
  <c r="V107"/>
  <c r="T107"/>
  <c r="P107"/>
  <c r="BI106"/>
  <c r="BH106"/>
  <c r="BG106"/>
  <c r="BF106"/>
  <c r="X106"/>
  <c r="V106"/>
  <c r="T106"/>
  <c r="P106"/>
  <c r="BI104"/>
  <c r="BH104"/>
  <c r="BG104"/>
  <c r="BF104"/>
  <c r="X104"/>
  <c r="V104"/>
  <c r="T104"/>
  <c r="P104"/>
  <c r="BI102"/>
  <c r="BH102"/>
  <c r="BG102"/>
  <c r="BF102"/>
  <c r="X102"/>
  <c r="V102"/>
  <c r="T102"/>
  <c r="P102"/>
  <c r="BI101"/>
  <c r="BH101"/>
  <c r="BG101"/>
  <c r="BF101"/>
  <c r="X101"/>
  <c r="V101"/>
  <c r="T101"/>
  <c r="P101"/>
  <c r="J95"/>
  <c r="J94"/>
  <c r="F94"/>
  <c r="F92"/>
  <c r="E90"/>
  <c r="J65"/>
  <c r="J64"/>
  <c r="F64"/>
  <c r="F62"/>
  <c r="E60"/>
  <c r="J22"/>
  <c r="E22"/>
  <c r="F65"/>
  <c r="J21"/>
  <c r="J16"/>
  <c r="J92"/>
  <c r="E7"/>
  <c r="E84"/>
  <c i="23" r="K43"/>
  <c r="K42"/>
  <c i="1" r="BA82"/>
  <c i="23" r="K41"/>
  <c i="1" r="AZ82"/>
  <c i="23" r="BI135"/>
  <c r="BH135"/>
  <c r="BG135"/>
  <c r="BF135"/>
  <c r="X135"/>
  <c r="V135"/>
  <c r="T135"/>
  <c r="P135"/>
  <c r="BI134"/>
  <c r="BH134"/>
  <c r="BG134"/>
  <c r="BF134"/>
  <c r="X134"/>
  <c r="V134"/>
  <c r="T134"/>
  <c r="P134"/>
  <c r="BI132"/>
  <c r="BH132"/>
  <c r="BG132"/>
  <c r="BF132"/>
  <c r="X132"/>
  <c r="V132"/>
  <c r="T132"/>
  <c r="P132"/>
  <c r="BI130"/>
  <c r="BH130"/>
  <c r="BG130"/>
  <c r="BF130"/>
  <c r="X130"/>
  <c r="V130"/>
  <c r="T130"/>
  <c r="P130"/>
  <c r="BI127"/>
  <c r="BH127"/>
  <c r="BG127"/>
  <c r="BF127"/>
  <c r="X127"/>
  <c r="V127"/>
  <c r="T127"/>
  <c r="P127"/>
  <c r="BI125"/>
  <c r="BH125"/>
  <c r="BG125"/>
  <c r="BF125"/>
  <c r="X125"/>
  <c r="V125"/>
  <c r="T125"/>
  <c r="P125"/>
  <c r="BI123"/>
  <c r="BH123"/>
  <c r="BG123"/>
  <c r="BF123"/>
  <c r="X123"/>
  <c r="V123"/>
  <c r="T123"/>
  <c r="P123"/>
  <c r="BI122"/>
  <c r="BH122"/>
  <c r="BG122"/>
  <c r="BF122"/>
  <c r="X122"/>
  <c r="V122"/>
  <c r="T122"/>
  <c r="P122"/>
  <c r="BI121"/>
  <c r="BH121"/>
  <c r="BG121"/>
  <c r="BF121"/>
  <c r="X121"/>
  <c r="V121"/>
  <c r="T121"/>
  <c r="P121"/>
  <c r="BI119"/>
  <c r="BH119"/>
  <c r="BG119"/>
  <c r="BF119"/>
  <c r="X119"/>
  <c r="V119"/>
  <c r="T119"/>
  <c r="P119"/>
  <c r="BI118"/>
  <c r="BH118"/>
  <c r="BG118"/>
  <c r="BF118"/>
  <c r="X118"/>
  <c r="V118"/>
  <c r="T118"/>
  <c r="P118"/>
  <c r="BI116"/>
  <c r="BH116"/>
  <c r="BG116"/>
  <c r="BF116"/>
  <c r="X116"/>
  <c r="V116"/>
  <c r="T116"/>
  <c r="P116"/>
  <c r="BI115"/>
  <c r="BH115"/>
  <c r="BG115"/>
  <c r="BF115"/>
  <c r="X115"/>
  <c r="V115"/>
  <c r="T115"/>
  <c r="P115"/>
  <c r="BI113"/>
  <c r="BH113"/>
  <c r="BG113"/>
  <c r="BF113"/>
  <c r="X113"/>
  <c r="V113"/>
  <c r="T113"/>
  <c r="P113"/>
  <c r="BI112"/>
  <c r="BH112"/>
  <c r="BG112"/>
  <c r="BF112"/>
  <c r="X112"/>
  <c r="V112"/>
  <c r="T112"/>
  <c r="P112"/>
  <c r="BI110"/>
  <c r="BH110"/>
  <c r="BG110"/>
  <c r="BF110"/>
  <c r="X110"/>
  <c r="V110"/>
  <c r="T110"/>
  <c r="P110"/>
  <c r="BI109"/>
  <c r="BH109"/>
  <c r="BG109"/>
  <c r="BF109"/>
  <c r="X109"/>
  <c r="V109"/>
  <c r="T109"/>
  <c r="P109"/>
  <c r="BI107"/>
  <c r="BH107"/>
  <c r="BG107"/>
  <c r="BF107"/>
  <c r="X107"/>
  <c r="V107"/>
  <c r="T107"/>
  <c r="P107"/>
  <c r="BI106"/>
  <c r="BH106"/>
  <c r="BG106"/>
  <c r="BF106"/>
  <c r="X106"/>
  <c r="V106"/>
  <c r="T106"/>
  <c r="P106"/>
  <c r="BI104"/>
  <c r="BH104"/>
  <c r="BG104"/>
  <c r="BF104"/>
  <c r="X104"/>
  <c r="V104"/>
  <c r="T104"/>
  <c r="P104"/>
  <c r="BI102"/>
  <c r="BH102"/>
  <c r="BG102"/>
  <c r="BF102"/>
  <c r="X102"/>
  <c r="V102"/>
  <c r="T102"/>
  <c r="P102"/>
  <c r="BI101"/>
  <c r="BH101"/>
  <c r="BG101"/>
  <c r="BF101"/>
  <c r="X101"/>
  <c r="V101"/>
  <c r="T101"/>
  <c r="P101"/>
  <c r="J95"/>
  <c r="J94"/>
  <c r="F94"/>
  <c r="F92"/>
  <c r="E90"/>
  <c r="J65"/>
  <c r="J64"/>
  <c r="F64"/>
  <c r="F62"/>
  <c r="E60"/>
  <c r="J22"/>
  <c r="E22"/>
  <c r="F65"/>
  <c r="J21"/>
  <c r="J16"/>
  <c r="J92"/>
  <c r="E7"/>
  <c r="E54"/>
  <c i="22" r="K43"/>
  <c r="K42"/>
  <c i="1" r="BA81"/>
  <c i="22" r="K41"/>
  <c i="1" r="AZ81"/>
  <c i="22" r="BI135"/>
  <c r="BH135"/>
  <c r="BG135"/>
  <c r="BF135"/>
  <c r="X135"/>
  <c r="V135"/>
  <c r="T135"/>
  <c r="P135"/>
  <c r="BI134"/>
  <c r="BH134"/>
  <c r="BG134"/>
  <c r="BF134"/>
  <c r="X134"/>
  <c r="V134"/>
  <c r="T134"/>
  <c r="P134"/>
  <c r="BI132"/>
  <c r="BH132"/>
  <c r="BG132"/>
  <c r="BF132"/>
  <c r="X132"/>
  <c r="V132"/>
  <c r="T132"/>
  <c r="P132"/>
  <c r="BI130"/>
  <c r="BH130"/>
  <c r="BG130"/>
  <c r="BF130"/>
  <c r="X130"/>
  <c r="V130"/>
  <c r="T130"/>
  <c r="P130"/>
  <c r="BI127"/>
  <c r="BH127"/>
  <c r="BG127"/>
  <c r="BF127"/>
  <c r="X127"/>
  <c r="V127"/>
  <c r="T127"/>
  <c r="P127"/>
  <c r="BI125"/>
  <c r="BH125"/>
  <c r="BG125"/>
  <c r="BF125"/>
  <c r="X125"/>
  <c r="V125"/>
  <c r="T125"/>
  <c r="P125"/>
  <c r="BI123"/>
  <c r="BH123"/>
  <c r="BG123"/>
  <c r="BF123"/>
  <c r="X123"/>
  <c r="V123"/>
  <c r="T123"/>
  <c r="P123"/>
  <c r="BI122"/>
  <c r="BH122"/>
  <c r="BG122"/>
  <c r="BF122"/>
  <c r="X122"/>
  <c r="V122"/>
  <c r="T122"/>
  <c r="P122"/>
  <c r="BI121"/>
  <c r="BH121"/>
  <c r="BG121"/>
  <c r="BF121"/>
  <c r="X121"/>
  <c r="V121"/>
  <c r="T121"/>
  <c r="P121"/>
  <c r="BI119"/>
  <c r="BH119"/>
  <c r="BG119"/>
  <c r="BF119"/>
  <c r="X119"/>
  <c r="V119"/>
  <c r="T119"/>
  <c r="P119"/>
  <c r="BI118"/>
  <c r="BH118"/>
  <c r="BG118"/>
  <c r="BF118"/>
  <c r="X118"/>
  <c r="V118"/>
  <c r="T118"/>
  <c r="P118"/>
  <c r="BI116"/>
  <c r="BH116"/>
  <c r="BG116"/>
  <c r="BF116"/>
  <c r="X116"/>
  <c r="V116"/>
  <c r="T116"/>
  <c r="P116"/>
  <c r="BI115"/>
  <c r="BH115"/>
  <c r="BG115"/>
  <c r="BF115"/>
  <c r="X115"/>
  <c r="V115"/>
  <c r="T115"/>
  <c r="P115"/>
  <c r="BI113"/>
  <c r="BH113"/>
  <c r="BG113"/>
  <c r="BF113"/>
  <c r="X113"/>
  <c r="V113"/>
  <c r="T113"/>
  <c r="P113"/>
  <c r="BI112"/>
  <c r="BH112"/>
  <c r="BG112"/>
  <c r="BF112"/>
  <c r="X112"/>
  <c r="V112"/>
  <c r="T112"/>
  <c r="P112"/>
  <c r="BI110"/>
  <c r="BH110"/>
  <c r="BG110"/>
  <c r="BF110"/>
  <c r="X110"/>
  <c r="V110"/>
  <c r="T110"/>
  <c r="P110"/>
  <c r="BI109"/>
  <c r="BH109"/>
  <c r="BG109"/>
  <c r="BF109"/>
  <c r="X109"/>
  <c r="V109"/>
  <c r="T109"/>
  <c r="P109"/>
  <c r="BI107"/>
  <c r="BH107"/>
  <c r="BG107"/>
  <c r="BF107"/>
  <c r="X107"/>
  <c r="V107"/>
  <c r="T107"/>
  <c r="P107"/>
  <c r="BI106"/>
  <c r="BH106"/>
  <c r="BG106"/>
  <c r="BF106"/>
  <c r="X106"/>
  <c r="V106"/>
  <c r="T106"/>
  <c r="P106"/>
  <c r="BI104"/>
  <c r="BH104"/>
  <c r="BG104"/>
  <c r="BF104"/>
  <c r="X104"/>
  <c r="V104"/>
  <c r="T104"/>
  <c r="P104"/>
  <c r="BI102"/>
  <c r="BH102"/>
  <c r="BG102"/>
  <c r="BF102"/>
  <c r="X102"/>
  <c r="V102"/>
  <c r="T102"/>
  <c r="P102"/>
  <c r="BI101"/>
  <c r="BH101"/>
  <c r="BG101"/>
  <c r="BF101"/>
  <c r="X101"/>
  <c r="V101"/>
  <c r="T101"/>
  <c r="P101"/>
  <c r="J95"/>
  <c r="J94"/>
  <c r="F94"/>
  <c r="F92"/>
  <c r="E90"/>
  <c r="J65"/>
  <c r="J64"/>
  <c r="F64"/>
  <c r="F62"/>
  <c r="E60"/>
  <c r="J22"/>
  <c r="E22"/>
  <c r="F95"/>
  <c r="J21"/>
  <c r="J16"/>
  <c r="J62"/>
  <c r="E7"/>
  <c r="E84"/>
  <c i="21" r="K43"/>
  <c r="K42"/>
  <c i="1" r="BA80"/>
  <c i="21" r="K41"/>
  <c i="1" r="AZ80"/>
  <c i="21" r="BI135"/>
  <c r="BH135"/>
  <c r="BG135"/>
  <c r="BF135"/>
  <c r="X135"/>
  <c r="V135"/>
  <c r="T135"/>
  <c r="P135"/>
  <c r="BI134"/>
  <c r="BH134"/>
  <c r="BG134"/>
  <c r="BF134"/>
  <c r="X134"/>
  <c r="V134"/>
  <c r="T134"/>
  <c r="P134"/>
  <c r="BI132"/>
  <c r="BH132"/>
  <c r="BG132"/>
  <c r="BF132"/>
  <c r="X132"/>
  <c r="V132"/>
  <c r="T132"/>
  <c r="P132"/>
  <c r="BI130"/>
  <c r="BH130"/>
  <c r="BG130"/>
  <c r="BF130"/>
  <c r="X130"/>
  <c r="V130"/>
  <c r="T130"/>
  <c r="P130"/>
  <c r="BI127"/>
  <c r="BH127"/>
  <c r="BG127"/>
  <c r="BF127"/>
  <c r="X127"/>
  <c r="V127"/>
  <c r="T127"/>
  <c r="P127"/>
  <c r="BI125"/>
  <c r="BH125"/>
  <c r="BG125"/>
  <c r="BF125"/>
  <c r="X125"/>
  <c r="V125"/>
  <c r="T125"/>
  <c r="P125"/>
  <c r="BI123"/>
  <c r="BH123"/>
  <c r="BG123"/>
  <c r="BF123"/>
  <c r="X123"/>
  <c r="V123"/>
  <c r="T123"/>
  <c r="P123"/>
  <c r="BI122"/>
  <c r="BH122"/>
  <c r="BG122"/>
  <c r="BF122"/>
  <c r="X122"/>
  <c r="V122"/>
  <c r="T122"/>
  <c r="P122"/>
  <c r="BI121"/>
  <c r="BH121"/>
  <c r="BG121"/>
  <c r="BF121"/>
  <c r="X121"/>
  <c r="V121"/>
  <c r="T121"/>
  <c r="P121"/>
  <c r="BI119"/>
  <c r="BH119"/>
  <c r="BG119"/>
  <c r="BF119"/>
  <c r="X119"/>
  <c r="V119"/>
  <c r="T119"/>
  <c r="P119"/>
  <c r="BI118"/>
  <c r="BH118"/>
  <c r="BG118"/>
  <c r="BF118"/>
  <c r="X118"/>
  <c r="V118"/>
  <c r="T118"/>
  <c r="P118"/>
  <c r="BI116"/>
  <c r="BH116"/>
  <c r="BG116"/>
  <c r="BF116"/>
  <c r="X116"/>
  <c r="V116"/>
  <c r="T116"/>
  <c r="P116"/>
  <c r="BI115"/>
  <c r="BH115"/>
  <c r="BG115"/>
  <c r="BF115"/>
  <c r="X115"/>
  <c r="V115"/>
  <c r="T115"/>
  <c r="P115"/>
  <c r="BI113"/>
  <c r="BH113"/>
  <c r="BG113"/>
  <c r="BF113"/>
  <c r="X113"/>
  <c r="V113"/>
  <c r="T113"/>
  <c r="P113"/>
  <c r="BI112"/>
  <c r="BH112"/>
  <c r="BG112"/>
  <c r="BF112"/>
  <c r="X112"/>
  <c r="V112"/>
  <c r="T112"/>
  <c r="P112"/>
  <c r="BI110"/>
  <c r="BH110"/>
  <c r="BG110"/>
  <c r="BF110"/>
  <c r="X110"/>
  <c r="V110"/>
  <c r="T110"/>
  <c r="P110"/>
  <c r="BI109"/>
  <c r="BH109"/>
  <c r="BG109"/>
  <c r="BF109"/>
  <c r="X109"/>
  <c r="V109"/>
  <c r="T109"/>
  <c r="P109"/>
  <c r="BI107"/>
  <c r="BH107"/>
  <c r="BG107"/>
  <c r="BF107"/>
  <c r="X107"/>
  <c r="V107"/>
  <c r="T107"/>
  <c r="P107"/>
  <c r="BI106"/>
  <c r="BH106"/>
  <c r="BG106"/>
  <c r="BF106"/>
  <c r="X106"/>
  <c r="V106"/>
  <c r="T106"/>
  <c r="P106"/>
  <c r="BI104"/>
  <c r="BH104"/>
  <c r="BG104"/>
  <c r="BF104"/>
  <c r="X104"/>
  <c r="V104"/>
  <c r="T104"/>
  <c r="P104"/>
  <c r="BI102"/>
  <c r="BH102"/>
  <c r="BG102"/>
  <c r="BF102"/>
  <c r="X102"/>
  <c r="V102"/>
  <c r="T102"/>
  <c r="P102"/>
  <c r="BI101"/>
  <c r="BH101"/>
  <c r="BG101"/>
  <c r="BF101"/>
  <c r="X101"/>
  <c r="V101"/>
  <c r="T101"/>
  <c r="P101"/>
  <c r="J95"/>
  <c r="J94"/>
  <c r="F94"/>
  <c r="F92"/>
  <c r="E90"/>
  <c r="J65"/>
  <c r="J64"/>
  <c r="F64"/>
  <c r="F62"/>
  <c r="E60"/>
  <c r="J22"/>
  <c r="E22"/>
  <c r="F65"/>
  <c r="J21"/>
  <c r="J16"/>
  <c r="J92"/>
  <c r="E7"/>
  <c r="E84"/>
  <c i="20" r="K43"/>
  <c r="K42"/>
  <c i="1" r="BA79"/>
  <c i="20" r="K41"/>
  <c i="1" r="AZ79"/>
  <c i="20" r="BI135"/>
  <c r="BH135"/>
  <c r="BG135"/>
  <c r="BF135"/>
  <c r="X135"/>
  <c r="V135"/>
  <c r="T135"/>
  <c r="P135"/>
  <c r="BI134"/>
  <c r="BH134"/>
  <c r="BG134"/>
  <c r="BF134"/>
  <c r="X134"/>
  <c r="V134"/>
  <c r="T134"/>
  <c r="P134"/>
  <c r="BI132"/>
  <c r="BH132"/>
  <c r="BG132"/>
  <c r="BF132"/>
  <c r="X132"/>
  <c r="V132"/>
  <c r="T132"/>
  <c r="P132"/>
  <c r="BI130"/>
  <c r="BH130"/>
  <c r="BG130"/>
  <c r="BF130"/>
  <c r="X130"/>
  <c r="V130"/>
  <c r="T130"/>
  <c r="P130"/>
  <c r="BI127"/>
  <c r="BH127"/>
  <c r="BG127"/>
  <c r="BF127"/>
  <c r="X127"/>
  <c r="V127"/>
  <c r="T127"/>
  <c r="P127"/>
  <c r="BI125"/>
  <c r="BH125"/>
  <c r="BG125"/>
  <c r="BF125"/>
  <c r="X125"/>
  <c r="V125"/>
  <c r="T125"/>
  <c r="P125"/>
  <c r="BI123"/>
  <c r="BH123"/>
  <c r="BG123"/>
  <c r="BF123"/>
  <c r="X123"/>
  <c r="V123"/>
  <c r="T123"/>
  <c r="P123"/>
  <c r="BI122"/>
  <c r="BH122"/>
  <c r="BG122"/>
  <c r="BF122"/>
  <c r="X122"/>
  <c r="V122"/>
  <c r="T122"/>
  <c r="P122"/>
  <c r="BI121"/>
  <c r="BH121"/>
  <c r="BG121"/>
  <c r="BF121"/>
  <c r="X121"/>
  <c r="V121"/>
  <c r="T121"/>
  <c r="P121"/>
  <c r="BI119"/>
  <c r="BH119"/>
  <c r="BG119"/>
  <c r="BF119"/>
  <c r="X119"/>
  <c r="V119"/>
  <c r="T119"/>
  <c r="P119"/>
  <c r="BI118"/>
  <c r="BH118"/>
  <c r="BG118"/>
  <c r="BF118"/>
  <c r="X118"/>
  <c r="V118"/>
  <c r="T118"/>
  <c r="P118"/>
  <c r="BI116"/>
  <c r="BH116"/>
  <c r="BG116"/>
  <c r="BF116"/>
  <c r="X116"/>
  <c r="V116"/>
  <c r="T116"/>
  <c r="P116"/>
  <c r="BI115"/>
  <c r="BH115"/>
  <c r="BG115"/>
  <c r="BF115"/>
  <c r="X115"/>
  <c r="V115"/>
  <c r="T115"/>
  <c r="P115"/>
  <c r="BI113"/>
  <c r="BH113"/>
  <c r="BG113"/>
  <c r="BF113"/>
  <c r="X113"/>
  <c r="V113"/>
  <c r="T113"/>
  <c r="P113"/>
  <c r="BI112"/>
  <c r="BH112"/>
  <c r="BG112"/>
  <c r="BF112"/>
  <c r="X112"/>
  <c r="V112"/>
  <c r="T112"/>
  <c r="P112"/>
  <c r="BI110"/>
  <c r="BH110"/>
  <c r="BG110"/>
  <c r="BF110"/>
  <c r="X110"/>
  <c r="V110"/>
  <c r="T110"/>
  <c r="P110"/>
  <c r="BI109"/>
  <c r="BH109"/>
  <c r="BG109"/>
  <c r="BF109"/>
  <c r="X109"/>
  <c r="V109"/>
  <c r="T109"/>
  <c r="P109"/>
  <c r="BI107"/>
  <c r="BH107"/>
  <c r="BG107"/>
  <c r="BF107"/>
  <c r="X107"/>
  <c r="V107"/>
  <c r="T107"/>
  <c r="P107"/>
  <c r="BI106"/>
  <c r="BH106"/>
  <c r="BG106"/>
  <c r="BF106"/>
  <c r="X106"/>
  <c r="V106"/>
  <c r="T106"/>
  <c r="P106"/>
  <c r="BI104"/>
  <c r="BH104"/>
  <c r="BG104"/>
  <c r="BF104"/>
  <c r="X104"/>
  <c r="V104"/>
  <c r="T104"/>
  <c r="P104"/>
  <c r="BI102"/>
  <c r="BH102"/>
  <c r="BG102"/>
  <c r="BF102"/>
  <c r="X102"/>
  <c r="V102"/>
  <c r="T102"/>
  <c r="P102"/>
  <c r="BI101"/>
  <c r="BH101"/>
  <c r="BG101"/>
  <c r="BF101"/>
  <c r="X101"/>
  <c r="V101"/>
  <c r="T101"/>
  <c r="P101"/>
  <c r="J95"/>
  <c r="J94"/>
  <c r="F94"/>
  <c r="F92"/>
  <c r="E90"/>
  <c r="J65"/>
  <c r="J64"/>
  <c r="F64"/>
  <c r="F62"/>
  <c r="E60"/>
  <c r="J22"/>
  <c r="E22"/>
  <c r="F95"/>
  <c r="J21"/>
  <c r="J16"/>
  <c r="J92"/>
  <c r="E7"/>
  <c r="E84"/>
  <c i="19" r="K43"/>
  <c r="K42"/>
  <c i="1" r="BA78"/>
  <c i="19" r="K41"/>
  <c i="1" r="AZ78"/>
  <c i="19" r="BI122"/>
  <c r="BH122"/>
  <c r="BG122"/>
  <c r="BF122"/>
  <c r="X122"/>
  <c r="V122"/>
  <c r="T122"/>
  <c r="P122"/>
  <c r="BI120"/>
  <c r="BH120"/>
  <c r="BG120"/>
  <c r="BF120"/>
  <c r="X120"/>
  <c r="V120"/>
  <c r="T120"/>
  <c r="P120"/>
  <c r="BI118"/>
  <c r="BH118"/>
  <c r="BG118"/>
  <c r="BF118"/>
  <c r="X118"/>
  <c r="V118"/>
  <c r="T118"/>
  <c r="P118"/>
  <c r="BI117"/>
  <c r="BH117"/>
  <c r="BG117"/>
  <c r="BF117"/>
  <c r="X117"/>
  <c r="V117"/>
  <c r="T117"/>
  <c r="P117"/>
  <c r="BI116"/>
  <c r="BH116"/>
  <c r="BG116"/>
  <c r="BF116"/>
  <c r="X116"/>
  <c r="V116"/>
  <c r="T116"/>
  <c r="P116"/>
  <c r="BI114"/>
  <c r="BH114"/>
  <c r="BG114"/>
  <c r="BF114"/>
  <c r="X114"/>
  <c r="V114"/>
  <c r="T114"/>
  <c r="P114"/>
  <c r="BI113"/>
  <c r="BH113"/>
  <c r="BG113"/>
  <c r="BF113"/>
  <c r="X113"/>
  <c r="V113"/>
  <c r="T113"/>
  <c r="P113"/>
  <c r="BI111"/>
  <c r="BH111"/>
  <c r="BG111"/>
  <c r="BF111"/>
  <c r="X111"/>
  <c r="V111"/>
  <c r="T111"/>
  <c r="P111"/>
  <c r="BI110"/>
  <c r="BH110"/>
  <c r="BG110"/>
  <c r="BF110"/>
  <c r="X110"/>
  <c r="V110"/>
  <c r="T110"/>
  <c r="P110"/>
  <c r="BI108"/>
  <c r="BH108"/>
  <c r="BG108"/>
  <c r="BF108"/>
  <c r="X108"/>
  <c r="V108"/>
  <c r="T108"/>
  <c r="P108"/>
  <c r="BI107"/>
  <c r="BH107"/>
  <c r="BG107"/>
  <c r="BF107"/>
  <c r="X107"/>
  <c r="V107"/>
  <c r="T107"/>
  <c r="P107"/>
  <c r="BI105"/>
  <c r="BH105"/>
  <c r="BG105"/>
  <c r="BF105"/>
  <c r="X105"/>
  <c r="V105"/>
  <c r="T105"/>
  <c r="P105"/>
  <c r="BI104"/>
  <c r="BH104"/>
  <c r="BG104"/>
  <c r="BF104"/>
  <c r="X104"/>
  <c r="V104"/>
  <c r="T104"/>
  <c r="P104"/>
  <c r="BI102"/>
  <c r="BH102"/>
  <c r="BG102"/>
  <c r="BF102"/>
  <c r="X102"/>
  <c r="V102"/>
  <c r="T102"/>
  <c r="P102"/>
  <c r="BI100"/>
  <c r="BH100"/>
  <c r="BG100"/>
  <c r="BF100"/>
  <c r="X100"/>
  <c r="V100"/>
  <c r="T100"/>
  <c r="P100"/>
  <c r="BI99"/>
  <c r="BH99"/>
  <c r="BG99"/>
  <c r="BF99"/>
  <c r="X99"/>
  <c r="V99"/>
  <c r="T99"/>
  <c r="P99"/>
  <c r="J93"/>
  <c r="J92"/>
  <c r="F92"/>
  <c r="F90"/>
  <c r="E88"/>
  <c r="J65"/>
  <c r="J64"/>
  <c r="F64"/>
  <c r="F62"/>
  <c r="E60"/>
  <c r="J22"/>
  <c r="E22"/>
  <c r="F65"/>
  <c r="J21"/>
  <c r="J16"/>
  <c r="J62"/>
  <c r="E7"/>
  <c r="E82"/>
  <c i="18" r="K43"/>
  <c r="K42"/>
  <c i="1" r="BA77"/>
  <c i="18" r="K41"/>
  <c i="1" r="AZ77"/>
  <c i="18" r="BI141"/>
  <c r="BH141"/>
  <c r="BG141"/>
  <c r="BF141"/>
  <c r="X141"/>
  <c r="V141"/>
  <c r="T141"/>
  <c r="P141"/>
  <c r="BI140"/>
  <c r="BH140"/>
  <c r="BG140"/>
  <c r="BF140"/>
  <c r="X140"/>
  <c r="V140"/>
  <c r="T140"/>
  <c r="P140"/>
  <c r="BI138"/>
  <c r="BH138"/>
  <c r="BG138"/>
  <c r="BF138"/>
  <c r="X138"/>
  <c r="V138"/>
  <c r="T138"/>
  <c r="P138"/>
  <c r="BI136"/>
  <c r="BH136"/>
  <c r="BG136"/>
  <c r="BF136"/>
  <c r="X136"/>
  <c r="V136"/>
  <c r="T136"/>
  <c r="P136"/>
  <c r="BI133"/>
  <c r="BH133"/>
  <c r="BG133"/>
  <c r="BF133"/>
  <c r="X133"/>
  <c r="V133"/>
  <c r="T133"/>
  <c r="P133"/>
  <c r="BI132"/>
  <c r="BH132"/>
  <c r="BG132"/>
  <c r="BF132"/>
  <c r="X132"/>
  <c r="V132"/>
  <c r="T132"/>
  <c r="P132"/>
  <c r="BI131"/>
  <c r="BH131"/>
  <c r="BG131"/>
  <c r="BF131"/>
  <c r="X131"/>
  <c r="V131"/>
  <c r="T131"/>
  <c r="P131"/>
  <c r="BI130"/>
  <c r="BH130"/>
  <c r="BG130"/>
  <c r="BF130"/>
  <c r="X130"/>
  <c r="V130"/>
  <c r="T130"/>
  <c r="P130"/>
  <c r="BI129"/>
  <c r="BH129"/>
  <c r="BG129"/>
  <c r="BF129"/>
  <c r="X129"/>
  <c r="V129"/>
  <c r="T129"/>
  <c r="P129"/>
  <c r="BI128"/>
  <c r="BH128"/>
  <c r="BG128"/>
  <c r="BF128"/>
  <c r="X128"/>
  <c r="V128"/>
  <c r="T128"/>
  <c r="P128"/>
  <c r="BI127"/>
  <c r="BH127"/>
  <c r="BG127"/>
  <c r="BF127"/>
  <c r="X127"/>
  <c r="V127"/>
  <c r="T127"/>
  <c r="P127"/>
  <c r="BI125"/>
  <c r="BH125"/>
  <c r="BG125"/>
  <c r="BF125"/>
  <c r="X125"/>
  <c r="V125"/>
  <c r="T125"/>
  <c r="P125"/>
  <c r="BI123"/>
  <c r="BH123"/>
  <c r="BG123"/>
  <c r="BF123"/>
  <c r="X123"/>
  <c r="V123"/>
  <c r="T123"/>
  <c r="P123"/>
  <c r="BI122"/>
  <c r="BH122"/>
  <c r="BG122"/>
  <c r="BF122"/>
  <c r="X122"/>
  <c r="V122"/>
  <c r="T122"/>
  <c r="P122"/>
  <c r="BI121"/>
  <c r="BH121"/>
  <c r="BG121"/>
  <c r="BF121"/>
  <c r="X121"/>
  <c r="V121"/>
  <c r="T121"/>
  <c r="P121"/>
  <c r="BI119"/>
  <c r="BH119"/>
  <c r="BG119"/>
  <c r="BF119"/>
  <c r="X119"/>
  <c r="V119"/>
  <c r="T119"/>
  <c r="P119"/>
  <c r="BI118"/>
  <c r="BH118"/>
  <c r="BG118"/>
  <c r="BF118"/>
  <c r="X118"/>
  <c r="V118"/>
  <c r="T118"/>
  <c r="P118"/>
  <c r="BI116"/>
  <c r="BH116"/>
  <c r="BG116"/>
  <c r="BF116"/>
  <c r="X116"/>
  <c r="V116"/>
  <c r="T116"/>
  <c r="P116"/>
  <c r="BI115"/>
  <c r="BH115"/>
  <c r="BG115"/>
  <c r="BF115"/>
  <c r="X115"/>
  <c r="V115"/>
  <c r="T115"/>
  <c r="P115"/>
  <c r="BI113"/>
  <c r="BH113"/>
  <c r="BG113"/>
  <c r="BF113"/>
  <c r="X113"/>
  <c r="V113"/>
  <c r="T113"/>
  <c r="P113"/>
  <c r="BI112"/>
  <c r="BH112"/>
  <c r="BG112"/>
  <c r="BF112"/>
  <c r="X112"/>
  <c r="V112"/>
  <c r="T112"/>
  <c r="P112"/>
  <c r="BI110"/>
  <c r="BH110"/>
  <c r="BG110"/>
  <c r="BF110"/>
  <c r="X110"/>
  <c r="V110"/>
  <c r="T110"/>
  <c r="P110"/>
  <c r="BI109"/>
  <c r="BH109"/>
  <c r="BG109"/>
  <c r="BF109"/>
  <c r="X109"/>
  <c r="V109"/>
  <c r="T109"/>
  <c r="P109"/>
  <c r="BI107"/>
  <c r="BH107"/>
  <c r="BG107"/>
  <c r="BF107"/>
  <c r="X107"/>
  <c r="V107"/>
  <c r="T107"/>
  <c r="P107"/>
  <c r="BI106"/>
  <c r="BH106"/>
  <c r="BG106"/>
  <c r="BF106"/>
  <c r="X106"/>
  <c r="V106"/>
  <c r="T106"/>
  <c r="P106"/>
  <c r="BI104"/>
  <c r="BH104"/>
  <c r="BG104"/>
  <c r="BF104"/>
  <c r="X104"/>
  <c r="V104"/>
  <c r="T104"/>
  <c r="P104"/>
  <c r="BI102"/>
  <c r="BH102"/>
  <c r="BG102"/>
  <c r="BF102"/>
  <c r="X102"/>
  <c r="V102"/>
  <c r="T102"/>
  <c r="P102"/>
  <c r="BI101"/>
  <c r="BH101"/>
  <c r="BG101"/>
  <c r="BF101"/>
  <c r="X101"/>
  <c r="V101"/>
  <c r="T101"/>
  <c r="P101"/>
  <c r="J95"/>
  <c r="J94"/>
  <c r="F94"/>
  <c r="F92"/>
  <c r="E90"/>
  <c r="J65"/>
  <c r="J64"/>
  <c r="F64"/>
  <c r="F62"/>
  <c r="E60"/>
  <c r="J22"/>
  <c r="E22"/>
  <c r="F95"/>
  <c r="J21"/>
  <c r="J16"/>
  <c r="J92"/>
  <c r="E7"/>
  <c r="E84"/>
  <c i="17" r="K43"/>
  <c r="K42"/>
  <c i="1" r="BA76"/>
  <c i="17" r="K41"/>
  <c i="1" r="AZ76"/>
  <c i="17" r="BI167"/>
  <c r="BH167"/>
  <c r="BG167"/>
  <c r="BF167"/>
  <c r="X167"/>
  <c r="X166"/>
  <c r="X165"/>
  <c r="V167"/>
  <c r="V166"/>
  <c r="V165"/>
  <c r="T167"/>
  <c r="T166"/>
  <c r="T165"/>
  <c r="P167"/>
  <c r="BI164"/>
  <c r="BH164"/>
  <c r="BG164"/>
  <c r="BF164"/>
  <c r="X164"/>
  <c r="V164"/>
  <c r="T164"/>
  <c r="P164"/>
  <c r="BI163"/>
  <c r="BH163"/>
  <c r="BG163"/>
  <c r="BF163"/>
  <c r="X163"/>
  <c r="V163"/>
  <c r="T163"/>
  <c r="P163"/>
  <c r="BI162"/>
  <c r="BH162"/>
  <c r="BG162"/>
  <c r="BF162"/>
  <c r="X162"/>
  <c r="V162"/>
  <c r="T162"/>
  <c r="P162"/>
  <c r="BI161"/>
  <c r="BH161"/>
  <c r="BG161"/>
  <c r="BF161"/>
  <c r="X161"/>
  <c r="V161"/>
  <c r="T161"/>
  <c r="P161"/>
  <c r="BI159"/>
  <c r="BH159"/>
  <c r="BG159"/>
  <c r="BF159"/>
  <c r="X159"/>
  <c r="V159"/>
  <c r="T159"/>
  <c r="P159"/>
  <c r="BI157"/>
  <c r="BH157"/>
  <c r="BG157"/>
  <c r="BF157"/>
  <c r="X157"/>
  <c r="V157"/>
  <c r="T157"/>
  <c r="P157"/>
  <c r="BI154"/>
  <c r="BH154"/>
  <c r="BG154"/>
  <c r="BF154"/>
  <c r="X154"/>
  <c r="V154"/>
  <c r="T154"/>
  <c r="P154"/>
  <c r="BI153"/>
  <c r="BH153"/>
  <c r="BG153"/>
  <c r="BF153"/>
  <c r="X153"/>
  <c r="V153"/>
  <c r="T153"/>
  <c r="P153"/>
  <c r="BI152"/>
  <c r="BH152"/>
  <c r="BG152"/>
  <c r="BF152"/>
  <c r="X152"/>
  <c r="V152"/>
  <c r="T152"/>
  <c r="P152"/>
  <c r="BI151"/>
  <c r="BH151"/>
  <c r="BG151"/>
  <c r="BF151"/>
  <c r="X151"/>
  <c r="V151"/>
  <c r="T151"/>
  <c r="P151"/>
  <c r="BI149"/>
  <c r="BH149"/>
  <c r="BG149"/>
  <c r="BF149"/>
  <c r="X149"/>
  <c r="V149"/>
  <c r="T149"/>
  <c r="P149"/>
  <c r="BI148"/>
  <c r="BH148"/>
  <c r="BG148"/>
  <c r="BF148"/>
  <c r="X148"/>
  <c r="V148"/>
  <c r="T148"/>
  <c r="P148"/>
  <c r="BI146"/>
  <c r="BH146"/>
  <c r="BG146"/>
  <c r="BF146"/>
  <c r="X146"/>
  <c r="V146"/>
  <c r="T146"/>
  <c r="P146"/>
  <c r="BI144"/>
  <c r="BH144"/>
  <c r="BG144"/>
  <c r="BF144"/>
  <c r="X144"/>
  <c r="V144"/>
  <c r="T144"/>
  <c r="P144"/>
  <c r="BI143"/>
  <c r="BH143"/>
  <c r="BG143"/>
  <c r="BF143"/>
  <c r="X143"/>
  <c r="V143"/>
  <c r="T143"/>
  <c r="P143"/>
  <c r="BI142"/>
  <c r="BH142"/>
  <c r="BG142"/>
  <c r="BF142"/>
  <c r="X142"/>
  <c r="V142"/>
  <c r="T142"/>
  <c r="P142"/>
  <c r="BI141"/>
  <c r="BH141"/>
  <c r="BG141"/>
  <c r="BF141"/>
  <c r="X141"/>
  <c r="V141"/>
  <c r="T141"/>
  <c r="P141"/>
  <c r="BI139"/>
  <c r="BH139"/>
  <c r="BG139"/>
  <c r="BF139"/>
  <c r="X139"/>
  <c r="V139"/>
  <c r="T139"/>
  <c r="P139"/>
  <c r="BI137"/>
  <c r="BH137"/>
  <c r="BG137"/>
  <c r="BF137"/>
  <c r="X137"/>
  <c r="V137"/>
  <c r="T137"/>
  <c r="P137"/>
  <c r="BI135"/>
  <c r="BH135"/>
  <c r="BG135"/>
  <c r="BF135"/>
  <c r="X135"/>
  <c r="V135"/>
  <c r="T135"/>
  <c r="P135"/>
  <c r="BI134"/>
  <c r="BH134"/>
  <c r="BG134"/>
  <c r="BF134"/>
  <c r="X134"/>
  <c r="V134"/>
  <c r="T134"/>
  <c r="P134"/>
  <c r="BI132"/>
  <c r="BH132"/>
  <c r="BG132"/>
  <c r="BF132"/>
  <c r="X132"/>
  <c r="V132"/>
  <c r="T132"/>
  <c r="P132"/>
  <c r="BI131"/>
  <c r="BH131"/>
  <c r="BG131"/>
  <c r="BF131"/>
  <c r="X131"/>
  <c r="V131"/>
  <c r="T131"/>
  <c r="P131"/>
  <c r="BI129"/>
  <c r="BH129"/>
  <c r="BG129"/>
  <c r="BF129"/>
  <c r="X129"/>
  <c r="V129"/>
  <c r="T129"/>
  <c r="P129"/>
  <c r="BI127"/>
  <c r="BH127"/>
  <c r="BG127"/>
  <c r="BF127"/>
  <c r="X127"/>
  <c r="V127"/>
  <c r="T127"/>
  <c r="P127"/>
  <c r="BI125"/>
  <c r="BH125"/>
  <c r="BG125"/>
  <c r="BF125"/>
  <c r="X125"/>
  <c r="V125"/>
  <c r="T125"/>
  <c r="P125"/>
  <c r="BI123"/>
  <c r="BH123"/>
  <c r="BG123"/>
  <c r="BF123"/>
  <c r="X123"/>
  <c r="V123"/>
  <c r="T123"/>
  <c r="P123"/>
  <c r="BI121"/>
  <c r="BH121"/>
  <c r="BG121"/>
  <c r="BF121"/>
  <c r="X121"/>
  <c r="V121"/>
  <c r="T121"/>
  <c r="P121"/>
  <c r="BI119"/>
  <c r="BH119"/>
  <c r="BG119"/>
  <c r="BF119"/>
  <c r="X119"/>
  <c r="V119"/>
  <c r="T119"/>
  <c r="P119"/>
  <c r="BI117"/>
  <c r="BH117"/>
  <c r="BG117"/>
  <c r="BF117"/>
  <c r="X117"/>
  <c r="V117"/>
  <c r="T117"/>
  <c r="P117"/>
  <c r="BI115"/>
  <c r="BH115"/>
  <c r="BG115"/>
  <c r="BF115"/>
  <c r="X115"/>
  <c r="V115"/>
  <c r="T115"/>
  <c r="P115"/>
  <c r="BI113"/>
  <c r="BH113"/>
  <c r="BG113"/>
  <c r="BF113"/>
  <c r="X113"/>
  <c r="V113"/>
  <c r="T113"/>
  <c r="P113"/>
  <c r="BI111"/>
  <c r="BH111"/>
  <c r="BG111"/>
  <c r="BF111"/>
  <c r="X111"/>
  <c r="V111"/>
  <c r="T111"/>
  <c r="P111"/>
  <c r="BI109"/>
  <c r="BH109"/>
  <c r="BG109"/>
  <c r="BF109"/>
  <c r="X109"/>
  <c r="V109"/>
  <c r="T109"/>
  <c r="P109"/>
  <c r="BI107"/>
  <c r="BH107"/>
  <c r="BG107"/>
  <c r="BF107"/>
  <c r="X107"/>
  <c r="V107"/>
  <c r="T107"/>
  <c r="P107"/>
  <c r="BI105"/>
  <c r="BH105"/>
  <c r="BG105"/>
  <c r="BF105"/>
  <c r="X105"/>
  <c r="V105"/>
  <c r="T105"/>
  <c r="P105"/>
  <c r="BI102"/>
  <c r="BH102"/>
  <c r="BG102"/>
  <c r="BF102"/>
  <c r="X102"/>
  <c r="X101"/>
  <c r="V102"/>
  <c r="V101"/>
  <c r="T102"/>
  <c r="T101"/>
  <c r="P102"/>
  <c r="J97"/>
  <c r="J96"/>
  <c r="F96"/>
  <c r="F94"/>
  <c r="E92"/>
  <c r="J65"/>
  <c r="J64"/>
  <c r="F64"/>
  <c r="F62"/>
  <c r="E60"/>
  <c r="J22"/>
  <c r="E22"/>
  <c r="F65"/>
  <c r="J21"/>
  <c r="J16"/>
  <c r="J94"/>
  <c r="E7"/>
  <c r="E86"/>
  <c i="16" r="K41"/>
  <c r="K40"/>
  <c i="1" r="BA74"/>
  <c i="16" r="K39"/>
  <c i="1" r="AZ74"/>
  <c i="16" r="BI104"/>
  <c r="BH104"/>
  <c r="BG104"/>
  <c r="BF104"/>
  <c r="X104"/>
  <c r="V104"/>
  <c r="T104"/>
  <c r="P104"/>
  <c r="BI103"/>
  <c r="BH103"/>
  <c r="BG103"/>
  <c r="BF103"/>
  <c r="X103"/>
  <c r="V103"/>
  <c r="T103"/>
  <c r="P103"/>
  <c r="BI101"/>
  <c r="BH101"/>
  <c r="BG101"/>
  <c r="BF101"/>
  <c r="X101"/>
  <c r="V101"/>
  <c r="T101"/>
  <c r="P101"/>
  <c r="BI100"/>
  <c r="BH100"/>
  <c r="BG100"/>
  <c r="BF100"/>
  <c r="X100"/>
  <c r="V100"/>
  <c r="T100"/>
  <c r="P100"/>
  <c r="BI99"/>
  <c r="BH99"/>
  <c r="BG99"/>
  <c r="BF99"/>
  <c r="X99"/>
  <c r="V99"/>
  <c r="T99"/>
  <c r="P99"/>
  <c r="BI98"/>
  <c r="BH98"/>
  <c r="BG98"/>
  <c r="BF98"/>
  <c r="X98"/>
  <c r="V98"/>
  <c r="T98"/>
  <c r="P98"/>
  <c r="BI97"/>
  <c r="BH97"/>
  <c r="BG97"/>
  <c r="BF97"/>
  <c r="X97"/>
  <c r="V97"/>
  <c r="T97"/>
  <c r="P97"/>
  <c r="BI96"/>
  <c r="BH96"/>
  <c r="BG96"/>
  <c r="BF96"/>
  <c r="X96"/>
  <c r="V96"/>
  <c r="T96"/>
  <c r="P96"/>
  <c r="BI94"/>
  <c r="BH94"/>
  <c r="BG94"/>
  <c r="BF94"/>
  <c r="X94"/>
  <c r="V94"/>
  <c r="T94"/>
  <c r="P94"/>
  <c r="BI93"/>
  <c r="BH93"/>
  <c r="BG93"/>
  <c r="BF93"/>
  <c r="X93"/>
  <c r="V93"/>
  <c r="T93"/>
  <c r="P93"/>
  <c r="BI92"/>
  <c r="BH92"/>
  <c r="BG92"/>
  <c r="BF92"/>
  <c r="X92"/>
  <c r="V92"/>
  <c r="T92"/>
  <c r="P92"/>
  <c r="J87"/>
  <c r="F86"/>
  <c r="F84"/>
  <c r="E82"/>
  <c r="J61"/>
  <c r="F60"/>
  <c r="F58"/>
  <c r="E56"/>
  <c r="J23"/>
  <c r="E23"/>
  <c r="J86"/>
  <c r="J22"/>
  <c r="J20"/>
  <c r="E20"/>
  <c r="F61"/>
  <c r="J19"/>
  <c r="J14"/>
  <c r="J58"/>
  <c r="E7"/>
  <c r="E78"/>
  <c i="15" r="K41"/>
  <c r="K40"/>
  <c i="1" r="BA72"/>
  <c i="15" r="K39"/>
  <c i="1" r="AZ72"/>
  <c i="15" r="BI178"/>
  <c r="BH178"/>
  <c r="BG178"/>
  <c r="BF178"/>
  <c r="X178"/>
  <c r="V178"/>
  <c r="T178"/>
  <c r="P178"/>
  <c r="BI175"/>
  <c r="BH175"/>
  <c r="BG175"/>
  <c r="BF175"/>
  <c r="X175"/>
  <c r="V175"/>
  <c r="T175"/>
  <c r="P175"/>
  <c r="BI171"/>
  <c r="BH171"/>
  <c r="BG171"/>
  <c r="BF171"/>
  <c r="X171"/>
  <c r="X170"/>
  <c r="V171"/>
  <c r="V170"/>
  <c r="T171"/>
  <c r="T170"/>
  <c r="P171"/>
  <c r="BI168"/>
  <c r="BH168"/>
  <c r="BG168"/>
  <c r="BF168"/>
  <c r="X168"/>
  <c r="V168"/>
  <c r="T168"/>
  <c r="P168"/>
  <c r="BI167"/>
  <c r="BH167"/>
  <c r="BG167"/>
  <c r="BF167"/>
  <c r="X167"/>
  <c r="V167"/>
  <c r="T167"/>
  <c r="P167"/>
  <c r="BI166"/>
  <c r="BH166"/>
  <c r="BG166"/>
  <c r="BF166"/>
  <c r="X166"/>
  <c r="V166"/>
  <c r="T166"/>
  <c r="P166"/>
  <c r="BI163"/>
  <c r="BH163"/>
  <c r="BG163"/>
  <c r="BF163"/>
  <c r="X163"/>
  <c r="V163"/>
  <c r="T163"/>
  <c r="P163"/>
  <c r="BI162"/>
  <c r="BH162"/>
  <c r="BG162"/>
  <c r="BF162"/>
  <c r="X162"/>
  <c r="V162"/>
  <c r="T162"/>
  <c r="P162"/>
  <c r="BI161"/>
  <c r="BH161"/>
  <c r="BG161"/>
  <c r="BF161"/>
  <c r="X161"/>
  <c r="V161"/>
  <c r="T161"/>
  <c r="P161"/>
  <c r="BI160"/>
  <c r="BH160"/>
  <c r="BG160"/>
  <c r="BF160"/>
  <c r="X160"/>
  <c r="V160"/>
  <c r="T160"/>
  <c r="P160"/>
  <c r="BI158"/>
  <c r="BH158"/>
  <c r="BG158"/>
  <c r="BF158"/>
  <c r="X158"/>
  <c r="V158"/>
  <c r="T158"/>
  <c r="P158"/>
  <c r="BI155"/>
  <c r="BH155"/>
  <c r="BG155"/>
  <c r="BF155"/>
  <c r="X155"/>
  <c r="V155"/>
  <c r="T155"/>
  <c r="P155"/>
  <c r="BI151"/>
  <c r="BH151"/>
  <c r="BG151"/>
  <c r="BF151"/>
  <c r="X151"/>
  <c r="X150"/>
  <c r="V151"/>
  <c r="V150"/>
  <c r="T151"/>
  <c r="T150"/>
  <c r="P151"/>
  <c r="BI149"/>
  <c r="BH149"/>
  <c r="BG149"/>
  <c r="BF149"/>
  <c r="X149"/>
  <c r="V149"/>
  <c r="T149"/>
  <c r="P149"/>
  <c r="BI148"/>
  <c r="BH148"/>
  <c r="BG148"/>
  <c r="BF148"/>
  <c r="X148"/>
  <c r="V148"/>
  <c r="T148"/>
  <c r="P148"/>
  <c r="BI145"/>
  <c r="BH145"/>
  <c r="BG145"/>
  <c r="BF145"/>
  <c r="X145"/>
  <c r="V145"/>
  <c r="T145"/>
  <c r="P145"/>
  <c r="BI141"/>
  <c r="BH141"/>
  <c r="BG141"/>
  <c r="BF141"/>
  <c r="X141"/>
  <c r="X140"/>
  <c r="V141"/>
  <c r="V140"/>
  <c r="T141"/>
  <c r="T140"/>
  <c r="P141"/>
  <c r="BI138"/>
  <c r="BH138"/>
  <c r="BG138"/>
  <c r="BF138"/>
  <c r="X138"/>
  <c r="X137"/>
  <c r="V138"/>
  <c r="V137"/>
  <c r="T138"/>
  <c r="T137"/>
  <c r="P138"/>
  <c r="BI135"/>
  <c r="BH135"/>
  <c r="BG135"/>
  <c r="BF135"/>
  <c r="X135"/>
  <c r="X134"/>
  <c r="V135"/>
  <c r="V134"/>
  <c r="T135"/>
  <c r="T134"/>
  <c r="P135"/>
  <c r="BI132"/>
  <c r="BH132"/>
  <c r="BG132"/>
  <c r="BF132"/>
  <c r="X132"/>
  <c r="V132"/>
  <c r="T132"/>
  <c r="P132"/>
  <c r="BI129"/>
  <c r="BH129"/>
  <c r="BG129"/>
  <c r="BF129"/>
  <c r="X129"/>
  <c r="V129"/>
  <c r="T129"/>
  <c r="P129"/>
  <c r="BI126"/>
  <c r="BH126"/>
  <c r="BG126"/>
  <c r="BF126"/>
  <c r="X126"/>
  <c r="V126"/>
  <c r="T126"/>
  <c r="P126"/>
  <c r="BI123"/>
  <c r="BH123"/>
  <c r="BG123"/>
  <c r="BF123"/>
  <c r="X123"/>
  <c r="V123"/>
  <c r="T123"/>
  <c r="P123"/>
  <c r="BI122"/>
  <c r="BH122"/>
  <c r="BG122"/>
  <c r="BF122"/>
  <c r="X122"/>
  <c r="V122"/>
  <c r="T122"/>
  <c r="P122"/>
  <c r="BI119"/>
  <c r="BH119"/>
  <c r="BG119"/>
  <c r="BF119"/>
  <c r="X119"/>
  <c r="V119"/>
  <c r="T119"/>
  <c r="P119"/>
  <c r="BI116"/>
  <c r="BH116"/>
  <c r="BG116"/>
  <c r="BF116"/>
  <c r="X116"/>
  <c r="V116"/>
  <c r="T116"/>
  <c r="P116"/>
  <c r="BI113"/>
  <c r="BH113"/>
  <c r="BG113"/>
  <c r="BF113"/>
  <c r="X113"/>
  <c r="V113"/>
  <c r="T113"/>
  <c r="P113"/>
  <c r="BI109"/>
  <c r="BH109"/>
  <c r="BG109"/>
  <c r="BF109"/>
  <c r="X109"/>
  <c r="V109"/>
  <c r="T109"/>
  <c r="P109"/>
  <c r="BI104"/>
  <c r="BH104"/>
  <c r="BG104"/>
  <c r="BF104"/>
  <c r="X104"/>
  <c r="V104"/>
  <c r="T104"/>
  <c r="P104"/>
  <c r="BI102"/>
  <c r="BH102"/>
  <c r="BG102"/>
  <c r="BF102"/>
  <c r="X102"/>
  <c r="V102"/>
  <c r="T102"/>
  <c r="P102"/>
  <c r="J96"/>
  <c r="F95"/>
  <c r="F93"/>
  <c r="E91"/>
  <c r="J61"/>
  <c r="F60"/>
  <c r="F58"/>
  <c r="E56"/>
  <c r="J23"/>
  <c r="E23"/>
  <c r="J95"/>
  <c r="J22"/>
  <c r="J20"/>
  <c r="E20"/>
  <c r="F61"/>
  <c r="J19"/>
  <c r="J14"/>
  <c r="J58"/>
  <c r="E7"/>
  <c r="E87"/>
  <c i="14" r="K41"/>
  <c r="K40"/>
  <c i="1" r="BA71"/>
  <c i="14" r="K39"/>
  <c i="1" r="AZ71"/>
  <c i="14" r="BI150"/>
  <c r="BH150"/>
  <c r="BG150"/>
  <c r="BF150"/>
  <c r="X150"/>
  <c r="V150"/>
  <c r="T150"/>
  <c r="P150"/>
  <c r="BI149"/>
  <c r="BH149"/>
  <c r="BG149"/>
  <c r="BF149"/>
  <c r="X149"/>
  <c r="V149"/>
  <c r="T149"/>
  <c r="P149"/>
  <c r="BI148"/>
  <c r="BH148"/>
  <c r="BG148"/>
  <c r="BF148"/>
  <c r="X148"/>
  <c r="V148"/>
  <c r="T148"/>
  <c r="P148"/>
  <c r="BI147"/>
  <c r="BH147"/>
  <c r="BG147"/>
  <c r="BF147"/>
  <c r="X147"/>
  <c r="V147"/>
  <c r="T147"/>
  <c r="P147"/>
  <c r="BI146"/>
  <c r="BH146"/>
  <c r="BG146"/>
  <c r="BF146"/>
  <c r="X146"/>
  <c r="V146"/>
  <c r="T146"/>
  <c r="P146"/>
  <c r="BI145"/>
  <c r="BH145"/>
  <c r="BG145"/>
  <c r="BF145"/>
  <c r="X145"/>
  <c r="V145"/>
  <c r="T145"/>
  <c r="P145"/>
  <c r="BI144"/>
  <c r="BH144"/>
  <c r="BG144"/>
  <c r="BF144"/>
  <c r="X144"/>
  <c r="V144"/>
  <c r="T144"/>
  <c r="P144"/>
  <c r="BI143"/>
  <c r="BH143"/>
  <c r="BG143"/>
  <c r="BF143"/>
  <c r="X143"/>
  <c r="V143"/>
  <c r="T143"/>
  <c r="P143"/>
  <c r="BI142"/>
  <c r="BH142"/>
  <c r="BG142"/>
  <c r="BF142"/>
  <c r="X142"/>
  <c r="V142"/>
  <c r="T142"/>
  <c r="P142"/>
  <c r="BI141"/>
  <c r="BH141"/>
  <c r="BG141"/>
  <c r="BF141"/>
  <c r="X141"/>
  <c r="V141"/>
  <c r="T141"/>
  <c r="P141"/>
  <c r="BI140"/>
  <c r="BH140"/>
  <c r="BG140"/>
  <c r="BF140"/>
  <c r="X140"/>
  <c r="V140"/>
  <c r="T140"/>
  <c r="P140"/>
  <c r="BI138"/>
  <c r="BH138"/>
  <c r="BG138"/>
  <c r="BF138"/>
  <c r="X138"/>
  <c r="V138"/>
  <c r="T138"/>
  <c r="P138"/>
  <c r="BI137"/>
  <c r="BH137"/>
  <c r="BG137"/>
  <c r="BF137"/>
  <c r="X137"/>
  <c r="V137"/>
  <c r="T137"/>
  <c r="P137"/>
  <c r="BI136"/>
  <c r="BH136"/>
  <c r="BG136"/>
  <c r="BF136"/>
  <c r="X136"/>
  <c r="V136"/>
  <c r="T136"/>
  <c r="P136"/>
  <c r="BI135"/>
  <c r="BH135"/>
  <c r="BG135"/>
  <c r="BF135"/>
  <c r="X135"/>
  <c r="V135"/>
  <c r="T135"/>
  <c r="P135"/>
  <c r="BI134"/>
  <c r="BH134"/>
  <c r="BG134"/>
  <c r="BF134"/>
  <c r="X134"/>
  <c r="V134"/>
  <c r="T134"/>
  <c r="P134"/>
  <c r="BI133"/>
  <c r="BH133"/>
  <c r="BG133"/>
  <c r="BF133"/>
  <c r="X133"/>
  <c r="V133"/>
  <c r="T133"/>
  <c r="P133"/>
  <c r="BI132"/>
  <c r="BH132"/>
  <c r="BG132"/>
  <c r="BF132"/>
  <c r="X132"/>
  <c r="V132"/>
  <c r="T132"/>
  <c r="P132"/>
  <c r="BI131"/>
  <c r="BH131"/>
  <c r="BG131"/>
  <c r="BF131"/>
  <c r="X131"/>
  <c r="V131"/>
  <c r="T131"/>
  <c r="P131"/>
  <c r="BI130"/>
  <c r="BH130"/>
  <c r="BG130"/>
  <c r="BF130"/>
  <c r="X130"/>
  <c r="V130"/>
  <c r="T130"/>
  <c r="P130"/>
  <c r="BI129"/>
  <c r="BH129"/>
  <c r="BG129"/>
  <c r="BF129"/>
  <c r="X129"/>
  <c r="V129"/>
  <c r="T129"/>
  <c r="P129"/>
  <c r="BI128"/>
  <c r="BH128"/>
  <c r="BG128"/>
  <c r="BF128"/>
  <c r="X128"/>
  <c r="V128"/>
  <c r="T128"/>
  <c r="P128"/>
  <c r="BI127"/>
  <c r="BH127"/>
  <c r="BG127"/>
  <c r="BF127"/>
  <c r="X127"/>
  <c r="V127"/>
  <c r="T127"/>
  <c r="P127"/>
  <c r="BI126"/>
  <c r="BH126"/>
  <c r="BG126"/>
  <c r="BF126"/>
  <c r="X126"/>
  <c r="V126"/>
  <c r="T126"/>
  <c r="P126"/>
  <c r="BI125"/>
  <c r="BH125"/>
  <c r="BG125"/>
  <c r="BF125"/>
  <c r="X125"/>
  <c r="V125"/>
  <c r="T125"/>
  <c r="P125"/>
  <c r="BI124"/>
  <c r="BH124"/>
  <c r="BG124"/>
  <c r="BF124"/>
  <c r="X124"/>
  <c r="V124"/>
  <c r="T124"/>
  <c r="P124"/>
  <c r="BI123"/>
  <c r="BH123"/>
  <c r="BG123"/>
  <c r="BF123"/>
  <c r="X123"/>
  <c r="V123"/>
  <c r="T123"/>
  <c r="P123"/>
  <c r="BI122"/>
  <c r="BH122"/>
  <c r="BG122"/>
  <c r="BF122"/>
  <c r="X122"/>
  <c r="V122"/>
  <c r="T122"/>
  <c r="P122"/>
  <c r="BI121"/>
  <c r="BH121"/>
  <c r="BG121"/>
  <c r="BF121"/>
  <c r="X121"/>
  <c r="V121"/>
  <c r="T121"/>
  <c r="P121"/>
  <c r="BI119"/>
  <c r="BH119"/>
  <c r="BG119"/>
  <c r="BF119"/>
  <c r="X119"/>
  <c r="V119"/>
  <c r="T119"/>
  <c r="P119"/>
  <c r="BI118"/>
  <c r="BH118"/>
  <c r="BG118"/>
  <c r="BF118"/>
  <c r="X118"/>
  <c r="V118"/>
  <c r="T118"/>
  <c r="P118"/>
  <c r="BI117"/>
  <c r="BH117"/>
  <c r="BG117"/>
  <c r="BF117"/>
  <c r="X117"/>
  <c r="V117"/>
  <c r="T117"/>
  <c r="P117"/>
  <c r="BI116"/>
  <c r="BH116"/>
  <c r="BG116"/>
  <c r="BF116"/>
  <c r="X116"/>
  <c r="V116"/>
  <c r="T116"/>
  <c r="P116"/>
  <c r="BI115"/>
  <c r="BH115"/>
  <c r="BG115"/>
  <c r="BF115"/>
  <c r="X115"/>
  <c r="V115"/>
  <c r="T115"/>
  <c r="P115"/>
  <c r="BI114"/>
  <c r="BH114"/>
  <c r="BG114"/>
  <c r="BF114"/>
  <c r="X114"/>
  <c r="V114"/>
  <c r="T114"/>
  <c r="P114"/>
  <c r="BI113"/>
  <c r="BH113"/>
  <c r="BG113"/>
  <c r="BF113"/>
  <c r="X113"/>
  <c r="V113"/>
  <c r="T113"/>
  <c r="P113"/>
  <c r="BI112"/>
  <c r="BH112"/>
  <c r="BG112"/>
  <c r="BF112"/>
  <c r="X112"/>
  <c r="V112"/>
  <c r="T112"/>
  <c r="P112"/>
  <c r="BI111"/>
  <c r="BH111"/>
  <c r="BG111"/>
  <c r="BF111"/>
  <c r="X111"/>
  <c r="V111"/>
  <c r="T111"/>
  <c r="P111"/>
  <c r="BI110"/>
  <c r="BH110"/>
  <c r="BG110"/>
  <c r="BF110"/>
  <c r="X110"/>
  <c r="V110"/>
  <c r="T110"/>
  <c r="P110"/>
  <c r="BI108"/>
  <c r="BH108"/>
  <c r="BG108"/>
  <c r="BF108"/>
  <c r="X108"/>
  <c r="V108"/>
  <c r="T108"/>
  <c r="P108"/>
  <c r="BI107"/>
  <c r="BH107"/>
  <c r="BG107"/>
  <c r="BF107"/>
  <c r="X107"/>
  <c r="V107"/>
  <c r="T107"/>
  <c r="P107"/>
  <c r="BI106"/>
  <c r="BH106"/>
  <c r="BG106"/>
  <c r="BF106"/>
  <c r="X106"/>
  <c r="V106"/>
  <c r="T106"/>
  <c r="P106"/>
  <c r="BI104"/>
  <c r="BH104"/>
  <c r="BG104"/>
  <c r="BF104"/>
  <c r="X104"/>
  <c r="V104"/>
  <c r="T104"/>
  <c r="P104"/>
  <c r="BI103"/>
  <c r="BH103"/>
  <c r="BG103"/>
  <c r="BF103"/>
  <c r="X103"/>
  <c r="V103"/>
  <c r="T103"/>
  <c r="P103"/>
  <c r="BI102"/>
  <c r="BH102"/>
  <c r="BG102"/>
  <c r="BF102"/>
  <c r="X102"/>
  <c r="V102"/>
  <c r="T102"/>
  <c r="P102"/>
  <c r="BI101"/>
  <c r="BH101"/>
  <c r="BG101"/>
  <c r="BF101"/>
  <c r="X101"/>
  <c r="V101"/>
  <c r="T101"/>
  <c r="P101"/>
  <c r="BI100"/>
  <c r="BH100"/>
  <c r="BG100"/>
  <c r="BF100"/>
  <c r="X100"/>
  <c r="V100"/>
  <c r="T100"/>
  <c r="P100"/>
  <c r="BI99"/>
  <c r="BH99"/>
  <c r="BG99"/>
  <c r="BF99"/>
  <c r="X99"/>
  <c r="V99"/>
  <c r="T99"/>
  <c r="P99"/>
  <c r="BI98"/>
  <c r="BH98"/>
  <c r="BG98"/>
  <c r="BF98"/>
  <c r="X98"/>
  <c r="V98"/>
  <c r="T98"/>
  <c r="P98"/>
  <c r="BI96"/>
  <c r="BH96"/>
  <c r="BG96"/>
  <c r="BF96"/>
  <c r="X96"/>
  <c r="V96"/>
  <c r="T96"/>
  <c r="P96"/>
  <c r="BI95"/>
  <c r="BH95"/>
  <c r="BG95"/>
  <c r="BF95"/>
  <c r="X95"/>
  <c r="V95"/>
  <c r="T95"/>
  <c r="P95"/>
  <c r="J90"/>
  <c r="F89"/>
  <c r="F87"/>
  <c r="E85"/>
  <c r="J61"/>
  <c r="F60"/>
  <c r="F58"/>
  <c r="E56"/>
  <c r="J23"/>
  <c r="E23"/>
  <c r="J60"/>
  <c r="J22"/>
  <c r="J20"/>
  <c r="E20"/>
  <c r="F61"/>
  <c r="J19"/>
  <c r="J14"/>
  <c r="J87"/>
  <c r="E7"/>
  <c r="E81"/>
  <c i="13" r="K41"/>
  <c r="K40"/>
  <c i="1" r="BA69"/>
  <c i="13" r="K39"/>
  <c i="1" r="AZ69"/>
  <c i="13" r="BI111"/>
  <c r="BH111"/>
  <c r="BG111"/>
  <c r="BF111"/>
  <c r="X111"/>
  <c r="V111"/>
  <c r="T111"/>
  <c r="P111"/>
  <c r="BI110"/>
  <c r="BH110"/>
  <c r="BG110"/>
  <c r="BF110"/>
  <c r="X110"/>
  <c r="V110"/>
  <c r="T110"/>
  <c r="P110"/>
  <c r="BI108"/>
  <c r="BH108"/>
  <c r="BG108"/>
  <c r="BF108"/>
  <c r="X108"/>
  <c r="V108"/>
  <c r="T108"/>
  <c r="P108"/>
  <c r="BI107"/>
  <c r="BH107"/>
  <c r="BG107"/>
  <c r="BF107"/>
  <c r="X107"/>
  <c r="V107"/>
  <c r="T107"/>
  <c r="P107"/>
  <c r="BI105"/>
  <c r="BH105"/>
  <c r="BG105"/>
  <c r="BF105"/>
  <c r="X105"/>
  <c r="V105"/>
  <c r="T105"/>
  <c r="P105"/>
  <c r="BI104"/>
  <c r="BH104"/>
  <c r="BG104"/>
  <c r="BF104"/>
  <c r="X104"/>
  <c r="V104"/>
  <c r="T104"/>
  <c r="P104"/>
  <c r="BI102"/>
  <c r="BH102"/>
  <c r="BG102"/>
  <c r="BF102"/>
  <c r="X102"/>
  <c r="V102"/>
  <c r="T102"/>
  <c r="P102"/>
  <c r="BI101"/>
  <c r="BH101"/>
  <c r="BG101"/>
  <c r="BF101"/>
  <c r="X101"/>
  <c r="V101"/>
  <c r="T101"/>
  <c r="P101"/>
  <c r="BI100"/>
  <c r="BH100"/>
  <c r="BG100"/>
  <c r="BF100"/>
  <c r="X100"/>
  <c r="V100"/>
  <c r="T100"/>
  <c r="P100"/>
  <c r="BI99"/>
  <c r="BH99"/>
  <c r="BG99"/>
  <c r="BF99"/>
  <c r="X99"/>
  <c r="V99"/>
  <c r="T99"/>
  <c r="P99"/>
  <c r="BI98"/>
  <c r="BH98"/>
  <c r="BG98"/>
  <c r="BF98"/>
  <c r="X98"/>
  <c r="V98"/>
  <c r="T98"/>
  <c r="P98"/>
  <c r="BI97"/>
  <c r="BH97"/>
  <c r="BG97"/>
  <c r="BF97"/>
  <c r="X97"/>
  <c r="V97"/>
  <c r="T97"/>
  <c r="P97"/>
  <c r="BI95"/>
  <c r="BH95"/>
  <c r="BG95"/>
  <c r="BF95"/>
  <c r="X95"/>
  <c r="V95"/>
  <c r="T95"/>
  <c r="P95"/>
  <c r="BI94"/>
  <c r="BH94"/>
  <c r="BG94"/>
  <c r="BF94"/>
  <c r="X94"/>
  <c r="V94"/>
  <c r="T94"/>
  <c r="P94"/>
  <c r="J89"/>
  <c r="F88"/>
  <c r="F86"/>
  <c r="E84"/>
  <c r="J61"/>
  <c r="F60"/>
  <c r="F58"/>
  <c r="E56"/>
  <c r="J23"/>
  <c r="E23"/>
  <c r="J60"/>
  <c r="J22"/>
  <c r="J20"/>
  <c r="E20"/>
  <c r="F89"/>
  <c r="J19"/>
  <c r="J14"/>
  <c r="J58"/>
  <c r="E7"/>
  <c r="E52"/>
  <c i="12" r="K41"/>
  <c r="K40"/>
  <c i="1" r="BA68"/>
  <c i="12" r="K39"/>
  <c i="1" r="AZ68"/>
  <c i="12" r="BI136"/>
  <c r="BH136"/>
  <c r="BG136"/>
  <c r="BF136"/>
  <c r="X136"/>
  <c r="V136"/>
  <c r="T136"/>
  <c r="P136"/>
  <c r="BI135"/>
  <c r="BH135"/>
  <c r="BG135"/>
  <c r="BF135"/>
  <c r="X135"/>
  <c r="V135"/>
  <c r="T135"/>
  <c r="P135"/>
  <c r="BI134"/>
  <c r="BH134"/>
  <c r="BG134"/>
  <c r="BF134"/>
  <c r="X134"/>
  <c r="V134"/>
  <c r="T134"/>
  <c r="P134"/>
  <c r="BI133"/>
  <c r="BH133"/>
  <c r="BG133"/>
  <c r="BF133"/>
  <c r="X133"/>
  <c r="V133"/>
  <c r="T133"/>
  <c r="P133"/>
  <c r="BI132"/>
  <c r="BH132"/>
  <c r="BG132"/>
  <c r="BF132"/>
  <c r="X132"/>
  <c r="V132"/>
  <c r="T132"/>
  <c r="P132"/>
  <c r="BI131"/>
  <c r="BH131"/>
  <c r="BG131"/>
  <c r="BF131"/>
  <c r="X131"/>
  <c r="V131"/>
  <c r="T131"/>
  <c r="P131"/>
  <c r="BI130"/>
  <c r="BH130"/>
  <c r="BG130"/>
  <c r="BF130"/>
  <c r="X130"/>
  <c r="V130"/>
  <c r="T130"/>
  <c r="P130"/>
  <c r="BI129"/>
  <c r="BH129"/>
  <c r="BG129"/>
  <c r="BF129"/>
  <c r="X129"/>
  <c r="V129"/>
  <c r="T129"/>
  <c r="P129"/>
  <c r="BI128"/>
  <c r="BH128"/>
  <c r="BG128"/>
  <c r="BF128"/>
  <c r="X128"/>
  <c r="V128"/>
  <c r="T128"/>
  <c r="P128"/>
  <c r="BI126"/>
  <c r="BH126"/>
  <c r="BG126"/>
  <c r="BF126"/>
  <c r="X126"/>
  <c r="V126"/>
  <c r="T126"/>
  <c r="P126"/>
  <c r="BI125"/>
  <c r="BH125"/>
  <c r="BG125"/>
  <c r="BF125"/>
  <c r="X125"/>
  <c r="V125"/>
  <c r="T125"/>
  <c r="P125"/>
  <c r="BI124"/>
  <c r="BH124"/>
  <c r="BG124"/>
  <c r="BF124"/>
  <c r="X124"/>
  <c r="V124"/>
  <c r="T124"/>
  <c r="P124"/>
  <c r="BI123"/>
  <c r="BH123"/>
  <c r="BG123"/>
  <c r="BF123"/>
  <c r="X123"/>
  <c r="V123"/>
  <c r="T123"/>
  <c r="P123"/>
  <c r="BI122"/>
  <c r="BH122"/>
  <c r="BG122"/>
  <c r="BF122"/>
  <c r="X122"/>
  <c r="V122"/>
  <c r="T122"/>
  <c r="P122"/>
  <c r="BI121"/>
  <c r="BH121"/>
  <c r="BG121"/>
  <c r="BF121"/>
  <c r="X121"/>
  <c r="V121"/>
  <c r="T121"/>
  <c r="P121"/>
  <c r="BI120"/>
  <c r="BH120"/>
  <c r="BG120"/>
  <c r="BF120"/>
  <c r="X120"/>
  <c r="V120"/>
  <c r="T120"/>
  <c r="P120"/>
  <c r="BI119"/>
  <c r="BH119"/>
  <c r="BG119"/>
  <c r="BF119"/>
  <c r="X119"/>
  <c r="V119"/>
  <c r="T119"/>
  <c r="P119"/>
  <c r="BI118"/>
  <c r="BH118"/>
  <c r="BG118"/>
  <c r="BF118"/>
  <c r="X118"/>
  <c r="V118"/>
  <c r="T118"/>
  <c r="P118"/>
  <c r="BI117"/>
  <c r="BH117"/>
  <c r="BG117"/>
  <c r="BF117"/>
  <c r="X117"/>
  <c r="V117"/>
  <c r="T117"/>
  <c r="P117"/>
  <c r="BI116"/>
  <c r="BH116"/>
  <c r="BG116"/>
  <c r="BF116"/>
  <c r="X116"/>
  <c r="V116"/>
  <c r="T116"/>
  <c r="P116"/>
  <c r="BI115"/>
  <c r="BH115"/>
  <c r="BG115"/>
  <c r="BF115"/>
  <c r="X115"/>
  <c r="V115"/>
  <c r="T115"/>
  <c r="P115"/>
  <c r="BI114"/>
  <c r="BH114"/>
  <c r="BG114"/>
  <c r="BF114"/>
  <c r="X114"/>
  <c r="V114"/>
  <c r="T114"/>
  <c r="P114"/>
  <c r="BI113"/>
  <c r="BH113"/>
  <c r="BG113"/>
  <c r="BF113"/>
  <c r="X113"/>
  <c r="V113"/>
  <c r="T113"/>
  <c r="P113"/>
  <c r="BI112"/>
  <c r="BH112"/>
  <c r="BG112"/>
  <c r="BF112"/>
  <c r="X112"/>
  <c r="V112"/>
  <c r="T112"/>
  <c r="P112"/>
  <c r="BI111"/>
  <c r="BH111"/>
  <c r="BG111"/>
  <c r="BF111"/>
  <c r="X111"/>
  <c r="V111"/>
  <c r="T111"/>
  <c r="P111"/>
  <c r="BI110"/>
  <c r="BH110"/>
  <c r="BG110"/>
  <c r="BF110"/>
  <c r="X110"/>
  <c r="V110"/>
  <c r="T110"/>
  <c r="P110"/>
  <c r="BI109"/>
  <c r="BH109"/>
  <c r="BG109"/>
  <c r="BF109"/>
  <c r="X109"/>
  <c r="V109"/>
  <c r="T109"/>
  <c r="P109"/>
  <c r="BI107"/>
  <c r="BH107"/>
  <c r="BG107"/>
  <c r="BF107"/>
  <c r="X107"/>
  <c r="V107"/>
  <c r="T107"/>
  <c r="P107"/>
  <c r="BI106"/>
  <c r="BH106"/>
  <c r="BG106"/>
  <c r="BF106"/>
  <c r="X106"/>
  <c r="V106"/>
  <c r="T106"/>
  <c r="P106"/>
  <c r="BI104"/>
  <c r="BH104"/>
  <c r="BG104"/>
  <c r="BF104"/>
  <c r="X104"/>
  <c r="V104"/>
  <c r="T104"/>
  <c r="P104"/>
  <c r="BI103"/>
  <c r="BH103"/>
  <c r="BG103"/>
  <c r="BF103"/>
  <c r="X103"/>
  <c r="V103"/>
  <c r="T103"/>
  <c r="P103"/>
  <c r="BI102"/>
  <c r="BH102"/>
  <c r="BG102"/>
  <c r="BF102"/>
  <c r="X102"/>
  <c r="V102"/>
  <c r="T102"/>
  <c r="P102"/>
  <c r="BI101"/>
  <c r="BH101"/>
  <c r="BG101"/>
  <c r="BF101"/>
  <c r="X101"/>
  <c r="V101"/>
  <c r="T101"/>
  <c r="P101"/>
  <c r="BI100"/>
  <c r="BH100"/>
  <c r="BG100"/>
  <c r="BF100"/>
  <c r="X100"/>
  <c r="V100"/>
  <c r="T100"/>
  <c r="P100"/>
  <c r="BI99"/>
  <c r="BH99"/>
  <c r="BG99"/>
  <c r="BF99"/>
  <c r="X99"/>
  <c r="V99"/>
  <c r="T99"/>
  <c r="P99"/>
  <c r="BI97"/>
  <c r="BH97"/>
  <c r="BG97"/>
  <c r="BF97"/>
  <c r="X97"/>
  <c r="V97"/>
  <c r="T97"/>
  <c r="P97"/>
  <c r="BI96"/>
  <c r="BH96"/>
  <c r="BG96"/>
  <c r="BF96"/>
  <c r="X96"/>
  <c r="V96"/>
  <c r="T96"/>
  <c r="P96"/>
  <c r="BI95"/>
  <c r="BH95"/>
  <c r="BG95"/>
  <c r="BF95"/>
  <c r="X95"/>
  <c r="V95"/>
  <c r="T95"/>
  <c r="P95"/>
  <c r="BI94"/>
  <c r="BH94"/>
  <c r="BG94"/>
  <c r="BF94"/>
  <c r="X94"/>
  <c r="V94"/>
  <c r="T94"/>
  <c r="P94"/>
  <c r="J89"/>
  <c r="F88"/>
  <c r="F86"/>
  <c r="E84"/>
  <c r="J61"/>
  <c r="F60"/>
  <c r="F58"/>
  <c r="E56"/>
  <c r="J23"/>
  <c r="E23"/>
  <c r="J60"/>
  <c r="J22"/>
  <c r="J20"/>
  <c r="E20"/>
  <c r="F89"/>
  <c r="J19"/>
  <c r="J14"/>
  <c r="J58"/>
  <c r="E7"/>
  <c r="E52"/>
  <c i="11" r="K39"/>
  <c r="K38"/>
  <c i="1" r="BA66"/>
  <c i="11" r="K37"/>
  <c i="1" r="AZ66"/>
  <c i="11" r="BI301"/>
  <c r="BH301"/>
  <c r="BG301"/>
  <c r="BF301"/>
  <c r="X301"/>
  <c r="X300"/>
  <c r="X299"/>
  <c r="V301"/>
  <c r="V300"/>
  <c r="V299"/>
  <c r="T301"/>
  <c r="T300"/>
  <c r="T299"/>
  <c r="P301"/>
  <c r="BI291"/>
  <c r="BH291"/>
  <c r="BG291"/>
  <c r="BF291"/>
  <c r="X291"/>
  <c r="V291"/>
  <c r="T291"/>
  <c r="P291"/>
  <c r="BI289"/>
  <c r="BH289"/>
  <c r="BG289"/>
  <c r="BF289"/>
  <c r="X289"/>
  <c r="V289"/>
  <c r="T289"/>
  <c r="P289"/>
  <c r="BI287"/>
  <c r="BH287"/>
  <c r="BG287"/>
  <c r="BF287"/>
  <c r="X287"/>
  <c r="V287"/>
  <c r="T287"/>
  <c r="P287"/>
  <c r="BI285"/>
  <c r="BH285"/>
  <c r="BG285"/>
  <c r="BF285"/>
  <c r="X285"/>
  <c r="V285"/>
  <c r="T285"/>
  <c r="P285"/>
  <c r="BI283"/>
  <c r="BH283"/>
  <c r="BG283"/>
  <c r="BF283"/>
  <c r="X283"/>
  <c r="V283"/>
  <c r="T283"/>
  <c r="P283"/>
  <c r="BI281"/>
  <c r="BH281"/>
  <c r="BG281"/>
  <c r="BF281"/>
  <c r="X281"/>
  <c r="V281"/>
  <c r="T281"/>
  <c r="P281"/>
  <c r="BI277"/>
  <c r="BH277"/>
  <c r="BG277"/>
  <c r="BF277"/>
  <c r="X277"/>
  <c r="X276"/>
  <c r="V277"/>
  <c r="V276"/>
  <c r="T277"/>
  <c r="T276"/>
  <c r="P277"/>
  <c r="BI274"/>
  <c r="BH274"/>
  <c r="BG274"/>
  <c r="BF274"/>
  <c r="X274"/>
  <c r="V274"/>
  <c r="T274"/>
  <c r="P274"/>
  <c r="BI272"/>
  <c r="BH272"/>
  <c r="BG272"/>
  <c r="BF272"/>
  <c r="X272"/>
  <c r="V272"/>
  <c r="T272"/>
  <c r="P272"/>
  <c r="BI270"/>
  <c r="BH270"/>
  <c r="BG270"/>
  <c r="BF270"/>
  <c r="X270"/>
  <c r="V270"/>
  <c r="T270"/>
  <c r="P270"/>
  <c r="BI268"/>
  <c r="BH268"/>
  <c r="BG268"/>
  <c r="BF268"/>
  <c r="X268"/>
  <c r="V268"/>
  <c r="T268"/>
  <c r="P268"/>
  <c r="BI267"/>
  <c r="BH267"/>
  <c r="BG267"/>
  <c r="BF267"/>
  <c r="X267"/>
  <c r="V267"/>
  <c r="T267"/>
  <c r="P267"/>
  <c r="BI265"/>
  <c r="BH265"/>
  <c r="BG265"/>
  <c r="BF265"/>
  <c r="X265"/>
  <c r="V265"/>
  <c r="T265"/>
  <c r="P265"/>
  <c r="BI264"/>
  <c r="BH264"/>
  <c r="BG264"/>
  <c r="BF264"/>
  <c r="X264"/>
  <c r="V264"/>
  <c r="T264"/>
  <c r="P264"/>
  <c r="BI261"/>
  <c r="BH261"/>
  <c r="BG261"/>
  <c r="BF261"/>
  <c r="X261"/>
  <c r="V261"/>
  <c r="T261"/>
  <c r="P261"/>
  <c r="BI258"/>
  <c r="BH258"/>
  <c r="BG258"/>
  <c r="BF258"/>
  <c r="X258"/>
  <c r="V258"/>
  <c r="T258"/>
  <c r="P258"/>
  <c r="BI256"/>
  <c r="BH256"/>
  <c r="BG256"/>
  <c r="BF256"/>
  <c r="X256"/>
  <c r="V256"/>
  <c r="T256"/>
  <c r="P256"/>
  <c r="BI254"/>
  <c r="BH254"/>
  <c r="BG254"/>
  <c r="BF254"/>
  <c r="X254"/>
  <c r="V254"/>
  <c r="T254"/>
  <c r="P254"/>
  <c r="BI252"/>
  <c r="BH252"/>
  <c r="BG252"/>
  <c r="BF252"/>
  <c r="X252"/>
  <c r="V252"/>
  <c r="T252"/>
  <c r="P252"/>
  <c r="BI250"/>
  <c r="BH250"/>
  <c r="BG250"/>
  <c r="BF250"/>
  <c r="X250"/>
  <c r="V250"/>
  <c r="T250"/>
  <c r="P250"/>
  <c r="BI248"/>
  <c r="BH248"/>
  <c r="BG248"/>
  <c r="BF248"/>
  <c r="X248"/>
  <c r="V248"/>
  <c r="T248"/>
  <c r="P248"/>
  <c r="BI246"/>
  <c r="BH246"/>
  <c r="BG246"/>
  <c r="BF246"/>
  <c r="X246"/>
  <c r="V246"/>
  <c r="T246"/>
  <c r="P246"/>
  <c r="BI244"/>
  <c r="BH244"/>
  <c r="BG244"/>
  <c r="BF244"/>
  <c r="X244"/>
  <c r="V244"/>
  <c r="T244"/>
  <c r="P244"/>
  <c r="BI242"/>
  <c r="BH242"/>
  <c r="BG242"/>
  <c r="BF242"/>
  <c r="X242"/>
  <c r="V242"/>
  <c r="T242"/>
  <c r="P242"/>
  <c r="BI239"/>
  <c r="BH239"/>
  <c r="BG239"/>
  <c r="BF239"/>
  <c r="X239"/>
  <c r="X238"/>
  <c r="V239"/>
  <c r="V238"/>
  <c r="T239"/>
  <c r="T238"/>
  <c r="P239"/>
  <c r="BI236"/>
  <c r="BH236"/>
  <c r="BG236"/>
  <c r="BF236"/>
  <c r="X236"/>
  <c r="V236"/>
  <c r="T236"/>
  <c r="P236"/>
  <c r="BI234"/>
  <c r="BH234"/>
  <c r="BG234"/>
  <c r="BF234"/>
  <c r="X234"/>
  <c r="V234"/>
  <c r="T234"/>
  <c r="P234"/>
  <c r="BI232"/>
  <c r="BH232"/>
  <c r="BG232"/>
  <c r="BF232"/>
  <c r="X232"/>
  <c r="V232"/>
  <c r="T232"/>
  <c r="P232"/>
  <c r="BI230"/>
  <c r="BH230"/>
  <c r="BG230"/>
  <c r="BF230"/>
  <c r="X230"/>
  <c r="V230"/>
  <c r="T230"/>
  <c r="P230"/>
  <c r="BI227"/>
  <c r="BH227"/>
  <c r="BG227"/>
  <c r="BF227"/>
  <c r="X227"/>
  <c r="V227"/>
  <c r="T227"/>
  <c r="P227"/>
  <c r="BI225"/>
  <c r="BH225"/>
  <c r="BG225"/>
  <c r="BF225"/>
  <c r="X225"/>
  <c r="V225"/>
  <c r="T225"/>
  <c r="P225"/>
  <c r="BI223"/>
  <c r="BH223"/>
  <c r="BG223"/>
  <c r="BF223"/>
  <c r="X223"/>
  <c r="V223"/>
  <c r="T223"/>
  <c r="P223"/>
  <c r="BI220"/>
  <c r="BH220"/>
  <c r="BG220"/>
  <c r="BF220"/>
  <c r="X220"/>
  <c r="V220"/>
  <c r="T220"/>
  <c r="P220"/>
  <c r="BI213"/>
  <c r="BH213"/>
  <c r="BG213"/>
  <c r="BF213"/>
  <c r="X213"/>
  <c r="V213"/>
  <c r="T213"/>
  <c r="P213"/>
  <c r="BI210"/>
  <c r="BH210"/>
  <c r="BG210"/>
  <c r="BF210"/>
  <c r="X210"/>
  <c r="V210"/>
  <c r="T210"/>
  <c r="P210"/>
  <c r="BI208"/>
  <c r="BH208"/>
  <c r="BG208"/>
  <c r="BF208"/>
  <c r="X208"/>
  <c r="V208"/>
  <c r="T208"/>
  <c r="P208"/>
  <c r="BI205"/>
  <c r="BH205"/>
  <c r="BG205"/>
  <c r="BF205"/>
  <c r="X205"/>
  <c r="V205"/>
  <c r="T205"/>
  <c r="P205"/>
  <c r="BI202"/>
  <c r="BH202"/>
  <c r="BG202"/>
  <c r="BF202"/>
  <c r="X202"/>
  <c r="V202"/>
  <c r="T202"/>
  <c r="P202"/>
  <c r="BI191"/>
  <c r="BH191"/>
  <c r="BG191"/>
  <c r="BF191"/>
  <c r="X191"/>
  <c r="V191"/>
  <c r="T191"/>
  <c r="P191"/>
  <c r="BI188"/>
  <c r="BH188"/>
  <c r="BG188"/>
  <c r="BF188"/>
  <c r="X188"/>
  <c r="V188"/>
  <c r="T188"/>
  <c r="P188"/>
  <c r="BI185"/>
  <c r="BH185"/>
  <c r="BG185"/>
  <c r="BF185"/>
  <c r="X185"/>
  <c r="V185"/>
  <c r="T185"/>
  <c r="P185"/>
  <c r="BI182"/>
  <c r="BH182"/>
  <c r="BG182"/>
  <c r="BF182"/>
  <c r="X182"/>
  <c r="V182"/>
  <c r="T182"/>
  <c r="P182"/>
  <c r="BI179"/>
  <c r="BH179"/>
  <c r="BG179"/>
  <c r="BF179"/>
  <c r="X179"/>
  <c r="V179"/>
  <c r="T179"/>
  <c r="P179"/>
  <c r="BI173"/>
  <c r="BH173"/>
  <c r="BG173"/>
  <c r="BF173"/>
  <c r="X173"/>
  <c r="V173"/>
  <c r="T173"/>
  <c r="P173"/>
  <c r="BI171"/>
  <c r="BH171"/>
  <c r="BG171"/>
  <c r="BF171"/>
  <c r="X171"/>
  <c r="V171"/>
  <c r="T171"/>
  <c r="P171"/>
  <c r="BI169"/>
  <c r="BH169"/>
  <c r="BG169"/>
  <c r="BF169"/>
  <c r="X169"/>
  <c r="V169"/>
  <c r="T169"/>
  <c r="P169"/>
  <c r="BI167"/>
  <c r="BH167"/>
  <c r="BG167"/>
  <c r="BF167"/>
  <c r="X167"/>
  <c r="V167"/>
  <c r="T167"/>
  <c r="P167"/>
  <c r="BI165"/>
  <c r="BH165"/>
  <c r="BG165"/>
  <c r="BF165"/>
  <c r="X165"/>
  <c r="V165"/>
  <c r="T165"/>
  <c r="P165"/>
  <c r="BI162"/>
  <c r="BH162"/>
  <c r="BG162"/>
  <c r="BF162"/>
  <c r="X162"/>
  <c r="X161"/>
  <c r="V162"/>
  <c r="V161"/>
  <c r="T162"/>
  <c r="T161"/>
  <c r="P162"/>
  <c r="BI159"/>
  <c r="BH159"/>
  <c r="BG159"/>
  <c r="BF159"/>
  <c r="X159"/>
  <c r="X158"/>
  <c r="V159"/>
  <c r="V158"/>
  <c r="T159"/>
  <c r="T158"/>
  <c r="P159"/>
  <c r="BI156"/>
  <c r="BH156"/>
  <c r="BG156"/>
  <c r="BF156"/>
  <c r="X156"/>
  <c r="V156"/>
  <c r="T156"/>
  <c r="P156"/>
  <c r="BI153"/>
  <c r="BH153"/>
  <c r="BG153"/>
  <c r="BF153"/>
  <c r="X153"/>
  <c r="V153"/>
  <c r="T153"/>
  <c r="P153"/>
  <c r="BI146"/>
  <c r="BH146"/>
  <c r="BG146"/>
  <c r="BF146"/>
  <c r="X146"/>
  <c r="V146"/>
  <c r="T146"/>
  <c r="P146"/>
  <c r="BI143"/>
  <c r="BH143"/>
  <c r="BG143"/>
  <c r="BF143"/>
  <c r="X143"/>
  <c r="V143"/>
  <c r="T143"/>
  <c r="P143"/>
  <c r="BI141"/>
  <c r="BH141"/>
  <c r="BG141"/>
  <c r="BF141"/>
  <c r="X141"/>
  <c r="V141"/>
  <c r="T141"/>
  <c r="P141"/>
  <c r="BI138"/>
  <c r="BH138"/>
  <c r="BG138"/>
  <c r="BF138"/>
  <c r="X138"/>
  <c r="V138"/>
  <c r="T138"/>
  <c r="P138"/>
  <c r="BI134"/>
  <c r="BH134"/>
  <c r="BG134"/>
  <c r="BF134"/>
  <c r="X134"/>
  <c r="V134"/>
  <c r="T134"/>
  <c r="P134"/>
  <c r="BI132"/>
  <c r="BH132"/>
  <c r="BG132"/>
  <c r="BF132"/>
  <c r="X132"/>
  <c r="V132"/>
  <c r="T132"/>
  <c r="P132"/>
  <c r="BI129"/>
  <c r="BH129"/>
  <c r="BG129"/>
  <c r="BF129"/>
  <c r="X129"/>
  <c r="V129"/>
  <c r="T129"/>
  <c r="P129"/>
  <c r="BI126"/>
  <c r="BH126"/>
  <c r="BG126"/>
  <c r="BF126"/>
  <c r="X126"/>
  <c r="V126"/>
  <c r="T126"/>
  <c r="P126"/>
  <c r="BI118"/>
  <c r="BH118"/>
  <c r="BG118"/>
  <c r="BF118"/>
  <c r="X118"/>
  <c r="V118"/>
  <c r="T118"/>
  <c r="P118"/>
  <c r="BI116"/>
  <c r="BH116"/>
  <c r="BG116"/>
  <c r="BF116"/>
  <c r="X116"/>
  <c r="V116"/>
  <c r="T116"/>
  <c r="P116"/>
  <c r="BI114"/>
  <c r="BH114"/>
  <c r="BG114"/>
  <c r="BF114"/>
  <c r="X114"/>
  <c r="V114"/>
  <c r="T114"/>
  <c r="P114"/>
  <c r="BI111"/>
  <c r="BH111"/>
  <c r="BG111"/>
  <c r="BF111"/>
  <c r="X111"/>
  <c r="V111"/>
  <c r="T111"/>
  <c r="P111"/>
  <c r="BI108"/>
  <c r="BH108"/>
  <c r="BG108"/>
  <c r="BF108"/>
  <c r="X108"/>
  <c r="V108"/>
  <c r="T108"/>
  <c r="P108"/>
  <c r="BI106"/>
  <c r="BH106"/>
  <c r="BG106"/>
  <c r="BF106"/>
  <c r="X106"/>
  <c r="V106"/>
  <c r="T106"/>
  <c r="P106"/>
  <c r="BI104"/>
  <c r="BH104"/>
  <c r="BG104"/>
  <c r="BF104"/>
  <c r="X104"/>
  <c r="V104"/>
  <c r="T104"/>
  <c r="P104"/>
  <c r="BI102"/>
  <c r="BH102"/>
  <c r="BG102"/>
  <c r="BF102"/>
  <c r="X102"/>
  <c r="V102"/>
  <c r="T102"/>
  <c r="P102"/>
  <c r="J96"/>
  <c r="F95"/>
  <c r="F93"/>
  <c r="E91"/>
  <c r="J57"/>
  <c r="F56"/>
  <c r="F54"/>
  <c r="E52"/>
  <c r="J21"/>
  <c r="E21"/>
  <c r="J95"/>
  <c r="J20"/>
  <c r="J18"/>
  <c r="E18"/>
  <c r="F96"/>
  <c r="J17"/>
  <c r="J12"/>
  <c r="J54"/>
  <c r="E7"/>
  <c r="E89"/>
  <c i="10" r="K43"/>
  <c r="K42"/>
  <c i="1" r="BA65"/>
  <c i="10" r="K41"/>
  <c i="1" r="AZ65"/>
  <c i="10" r="BI161"/>
  <c r="BH161"/>
  <c r="BG161"/>
  <c r="BF161"/>
  <c r="X161"/>
  <c r="V161"/>
  <c r="T161"/>
  <c r="P161"/>
  <c r="BI160"/>
  <c r="BH160"/>
  <c r="BG160"/>
  <c r="BF160"/>
  <c r="X160"/>
  <c r="V160"/>
  <c r="T160"/>
  <c r="P160"/>
  <c r="BI158"/>
  <c r="BH158"/>
  <c r="BG158"/>
  <c r="BF158"/>
  <c r="X158"/>
  <c r="V158"/>
  <c r="T158"/>
  <c r="P158"/>
  <c r="BI155"/>
  <c r="BH155"/>
  <c r="BG155"/>
  <c r="BF155"/>
  <c r="X155"/>
  <c r="X154"/>
  <c r="V155"/>
  <c r="V154"/>
  <c r="T155"/>
  <c r="T154"/>
  <c r="P155"/>
  <c r="BI152"/>
  <c r="BH152"/>
  <c r="BG152"/>
  <c r="BF152"/>
  <c r="X152"/>
  <c r="V152"/>
  <c r="T152"/>
  <c r="P152"/>
  <c r="BI150"/>
  <c r="BH150"/>
  <c r="BG150"/>
  <c r="BF150"/>
  <c r="X150"/>
  <c r="V150"/>
  <c r="T150"/>
  <c r="P150"/>
  <c r="BI148"/>
  <c r="BH148"/>
  <c r="BG148"/>
  <c r="BF148"/>
  <c r="X148"/>
  <c r="X147"/>
  <c r="V148"/>
  <c r="V147"/>
  <c r="T148"/>
  <c r="T147"/>
  <c r="P148"/>
  <c r="BI145"/>
  <c r="BH145"/>
  <c r="BG145"/>
  <c r="BF145"/>
  <c r="X145"/>
  <c r="V145"/>
  <c r="T145"/>
  <c r="P145"/>
  <c r="BI144"/>
  <c r="BH144"/>
  <c r="BG144"/>
  <c r="BF144"/>
  <c r="X144"/>
  <c r="V144"/>
  <c r="T144"/>
  <c r="P144"/>
  <c r="BI143"/>
  <c r="BH143"/>
  <c r="BG143"/>
  <c r="BF143"/>
  <c r="X143"/>
  <c r="V143"/>
  <c r="T143"/>
  <c r="P143"/>
  <c r="BI142"/>
  <c r="BH142"/>
  <c r="BG142"/>
  <c r="BF142"/>
  <c r="X142"/>
  <c r="V142"/>
  <c r="T142"/>
  <c r="P142"/>
  <c r="BI141"/>
  <c r="BH141"/>
  <c r="BG141"/>
  <c r="BF141"/>
  <c r="X141"/>
  <c r="V141"/>
  <c r="T141"/>
  <c r="P141"/>
  <c r="BI139"/>
  <c r="BH139"/>
  <c r="BG139"/>
  <c r="BF139"/>
  <c r="X139"/>
  <c r="V139"/>
  <c r="T139"/>
  <c r="P139"/>
  <c r="BI137"/>
  <c r="BH137"/>
  <c r="BG137"/>
  <c r="BF137"/>
  <c r="X137"/>
  <c r="V137"/>
  <c r="T137"/>
  <c r="P137"/>
  <c r="BI135"/>
  <c r="BH135"/>
  <c r="BG135"/>
  <c r="BF135"/>
  <c r="X135"/>
  <c r="V135"/>
  <c r="T135"/>
  <c r="P135"/>
  <c r="BI134"/>
  <c r="BH134"/>
  <c r="BG134"/>
  <c r="BF134"/>
  <c r="X134"/>
  <c r="V134"/>
  <c r="T134"/>
  <c r="P134"/>
  <c r="BI132"/>
  <c r="BH132"/>
  <c r="BG132"/>
  <c r="BF132"/>
  <c r="X132"/>
  <c r="V132"/>
  <c r="T132"/>
  <c r="P132"/>
  <c r="BI131"/>
  <c r="BH131"/>
  <c r="BG131"/>
  <c r="BF131"/>
  <c r="X131"/>
  <c r="V131"/>
  <c r="T131"/>
  <c r="P131"/>
  <c r="BI129"/>
  <c r="BH129"/>
  <c r="BG129"/>
  <c r="BF129"/>
  <c r="X129"/>
  <c r="V129"/>
  <c r="T129"/>
  <c r="P129"/>
  <c r="BI128"/>
  <c r="BH128"/>
  <c r="BG128"/>
  <c r="BF128"/>
  <c r="X128"/>
  <c r="V128"/>
  <c r="T128"/>
  <c r="P128"/>
  <c r="BI126"/>
  <c r="BH126"/>
  <c r="BG126"/>
  <c r="BF126"/>
  <c r="X126"/>
  <c r="V126"/>
  <c r="T126"/>
  <c r="P126"/>
  <c r="BI124"/>
  <c r="BH124"/>
  <c r="BG124"/>
  <c r="BF124"/>
  <c r="X124"/>
  <c r="V124"/>
  <c r="T124"/>
  <c r="P124"/>
  <c r="BI123"/>
  <c r="BH123"/>
  <c r="BG123"/>
  <c r="BF123"/>
  <c r="X123"/>
  <c r="V123"/>
  <c r="T123"/>
  <c r="P123"/>
  <c r="BI121"/>
  <c r="BH121"/>
  <c r="BG121"/>
  <c r="BF121"/>
  <c r="X121"/>
  <c r="V121"/>
  <c r="T121"/>
  <c r="P121"/>
  <c r="BI119"/>
  <c r="BH119"/>
  <c r="BG119"/>
  <c r="BF119"/>
  <c r="X119"/>
  <c r="V119"/>
  <c r="T119"/>
  <c r="P119"/>
  <c r="BI116"/>
  <c r="BH116"/>
  <c r="BG116"/>
  <c r="BF116"/>
  <c r="X116"/>
  <c r="V116"/>
  <c r="T116"/>
  <c r="P116"/>
  <c r="BI115"/>
  <c r="BH115"/>
  <c r="BG115"/>
  <c r="BF115"/>
  <c r="X115"/>
  <c r="V115"/>
  <c r="T115"/>
  <c r="P115"/>
  <c r="BI113"/>
  <c r="BH113"/>
  <c r="BG113"/>
  <c r="BF113"/>
  <c r="X113"/>
  <c r="V113"/>
  <c r="T113"/>
  <c r="P113"/>
  <c r="BI112"/>
  <c r="BH112"/>
  <c r="BG112"/>
  <c r="BF112"/>
  <c r="X112"/>
  <c r="V112"/>
  <c r="T112"/>
  <c r="P112"/>
  <c r="BI110"/>
  <c r="BH110"/>
  <c r="BG110"/>
  <c r="BF110"/>
  <c r="X110"/>
  <c r="V110"/>
  <c r="T110"/>
  <c r="P110"/>
  <c r="BI109"/>
  <c r="BH109"/>
  <c r="BG109"/>
  <c r="BF109"/>
  <c r="X109"/>
  <c r="V109"/>
  <c r="T109"/>
  <c r="P109"/>
  <c r="BI107"/>
  <c r="BH107"/>
  <c r="BG107"/>
  <c r="BF107"/>
  <c r="X107"/>
  <c r="V107"/>
  <c r="T107"/>
  <c r="P107"/>
  <c r="BI106"/>
  <c r="BH106"/>
  <c r="BG106"/>
  <c r="BF106"/>
  <c r="X106"/>
  <c r="V106"/>
  <c r="T106"/>
  <c r="P106"/>
  <c r="BI104"/>
  <c r="BH104"/>
  <c r="BG104"/>
  <c r="BF104"/>
  <c r="X104"/>
  <c r="V104"/>
  <c r="T104"/>
  <c r="P104"/>
  <c r="J98"/>
  <c r="J97"/>
  <c r="F97"/>
  <c r="F95"/>
  <c r="E93"/>
  <c r="J65"/>
  <c r="J64"/>
  <c r="F64"/>
  <c r="F62"/>
  <c r="E60"/>
  <c r="J22"/>
  <c r="E22"/>
  <c r="F98"/>
  <c r="J21"/>
  <c r="J16"/>
  <c r="J62"/>
  <c r="E7"/>
  <c r="E87"/>
  <c i="9" r="K43"/>
  <c r="K42"/>
  <c i="1" r="BA64"/>
  <c i="9" r="K41"/>
  <c i="1" r="AZ64"/>
  <c i="9" r="BI169"/>
  <c r="BH169"/>
  <c r="BG169"/>
  <c r="BF169"/>
  <c r="X169"/>
  <c r="V169"/>
  <c r="T169"/>
  <c r="P169"/>
  <c r="BI167"/>
  <c r="BH167"/>
  <c r="BG167"/>
  <c r="BF167"/>
  <c r="X167"/>
  <c r="V167"/>
  <c r="T167"/>
  <c r="P167"/>
  <c r="BI166"/>
  <c r="BH166"/>
  <c r="BG166"/>
  <c r="BF166"/>
  <c r="X166"/>
  <c r="V166"/>
  <c r="T166"/>
  <c r="P166"/>
  <c r="BI164"/>
  <c r="BH164"/>
  <c r="BG164"/>
  <c r="BF164"/>
  <c r="X164"/>
  <c r="V164"/>
  <c r="T164"/>
  <c r="P164"/>
  <c r="BI162"/>
  <c r="BH162"/>
  <c r="BG162"/>
  <c r="BF162"/>
  <c r="X162"/>
  <c r="V162"/>
  <c r="T162"/>
  <c r="P162"/>
  <c r="BI161"/>
  <c r="BH161"/>
  <c r="BG161"/>
  <c r="BF161"/>
  <c r="X161"/>
  <c r="V161"/>
  <c r="T161"/>
  <c r="P161"/>
  <c r="BI159"/>
  <c r="BH159"/>
  <c r="BG159"/>
  <c r="BF159"/>
  <c r="X159"/>
  <c r="V159"/>
  <c r="T159"/>
  <c r="P159"/>
  <c r="BI157"/>
  <c r="BH157"/>
  <c r="BG157"/>
  <c r="BF157"/>
  <c r="X157"/>
  <c r="V157"/>
  <c r="T157"/>
  <c r="P157"/>
  <c r="BI156"/>
  <c r="BH156"/>
  <c r="BG156"/>
  <c r="BF156"/>
  <c r="X156"/>
  <c r="V156"/>
  <c r="T156"/>
  <c r="P156"/>
  <c r="BI154"/>
  <c r="BH154"/>
  <c r="BG154"/>
  <c r="BF154"/>
  <c r="X154"/>
  <c r="V154"/>
  <c r="T154"/>
  <c r="P154"/>
  <c r="BI153"/>
  <c r="BH153"/>
  <c r="BG153"/>
  <c r="BF153"/>
  <c r="X153"/>
  <c r="V153"/>
  <c r="T153"/>
  <c r="P153"/>
  <c r="BI151"/>
  <c r="BH151"/>
  <c r="BG151"/>
  <c r="BF151"/>
  <c r="X151"/>
  <c r="V151"/>
  <c r="T151"/>
  <c r="P151"/>
  <c r="BI150"/>
  <c r="BH150"/>
  <c r="BG150"/>
  <c r="BF150"/>
  <c r="X150"/>
  <c r="V150"/>
  <c r="T150"/>
  <c r="P150"/>
  <c r="BI148"/>
  <c r="BH148"/>
  <c r="BG148"/>
  <c r="BF148"/>
  <c r="X148"/>
  <c r="V148"/>
  <c r="T148"/>
  <c r="P148"/>
  <c r="BI147"/>
  <c r="BH147"/>
  <c r="BG147"/>
  <c r="BF147"/>
  <c r="X147"/>
  <c r="V147"/>
  <c r="T147"/>
  <c r="P147"/>
  <c r="BI145"/>
  <c r="BH145"/>
  <c r="BG145"/>
  <c r="BF145"/>
  <c r="X145"/>
  <c r="V145"/>
  <c r="T145"/>
  <c r="P145"/>
  <c r="BI144"/>
  <c r="BH144"/>
  <c r="BG144"/>
  <c r="BF144"/>
  <c r="X144"/>
  <c r="V144"/>
  <c r="T144"/>
  <c r="P144"/>
  <c r="BI142"/>
  <c r="BH142"/>
  <c r="BG142"/>
  <c r="BF142"/>
  <c r="X142"/>
  <c r="V142"/>
  <c r="T142"/>
  <c r="P142"/>
  <c r="BI141"/>
  <c r="BH141"/>
  <c r="BG141"/>
  <c r="BF141"/>
  <c r="X141"/>
  <c r="V141"/>
  <c r="T141"/>
  <c r="P141"/>
  <c r="BI139"/>
  <c r="BH139"/>
  <c r="BG139"/>
  <c r="BF139"/>
  <c r="X139"/>
  <c r="V139"/>
  <c r="T139"/>
  <c r="P139"/>
  <c r="BI138"/>
  <c r="BH138"/>
  <c r="BG138"/>
  <c r="BF138"/>
  <c r="X138"/>
  <c r="V138"/>
  <c r="T138"/>
  <c r="P138"/>
  <c r="BI136"/>
  <c r="BH136"/>
  <c r="BG136"/>
  <c r="BF136"/>
  <c r="X136"/>
  <c r="V136"/>
  <c r="T136"/>
  <c r="P136"/>
  <c r="BI135"/>
  <c r="BH135"/>
  <c r="BG135"/>
  <c r="BF135"/>
  <c r="X135"/>
  <c r="V135"/>
  <c r="T135"/>
  <c r="P135"/>
  <c r="BI133"/>
  <c r="BH133"/>
  <c r="BG133"/>
  <c r="BF133"/>
  <c r="X133"/>
  <c r="V133"/>
  <c r="T133"/>
  <c r="P133"/>
  <c r="BI132"/>
  <c r="BH132"/>
  <c r="BG132"/>
  <c r="BF132"/>
  <c r="X132"/>
  <c r="V132"/>
  <c r="T132"/>
  <c r="P132"/>
  <c r="BI130"/>
  <c r="BH130"/>
  <c r="BG130"/>
  <c r="BF130"/>
  <c r="X130"/>
  <c r="V130"/>
  <c r="T130"/>
  <c r="P130"/>
  <c r="BI129"/>
  <c r="BH129"/>
  <c r="BG129"/>
  <c r="BF129"/>
  <c r="X129"/>
  <c r="V129"/>
  <c r="T129"/>
  <c r="P129"/>
  <c r="BI127"/>
  <c r="BH127"/>
  <c r="BG127"/>
  <c r="BF127"/>
  <c r="X127"/>
  <c r="V127"/>
  <c r="T127"/>
  <c r="P127"/>
  <c r="BI126"/>
  <c r="BH126"/>
  <c r="BG126"/>
  <c r="BF126"/>
  <c r="X126"/>
  <c r="V126"/>
  <c r="T126"/>
  <c r="P126"/>
  <c r="BI125"/>
  <c r="BH125"/>
  <c r="BG125"/>
  <c r="BF125"/>
  <c r="X125"/>
  <c r="V125"/>
  <c r="T125"/>
  <c r="P125"/>
  <c r="BI124"/>
  <c r="BH124"/>
  <c r="BG124"/>
  <c r="BF124"/>
  <c r="X124"/>
  <c r="V124"/>
  <c r="T124"/>
  <c r="P124"/>
  <c r="BI122"/>
  <c r="BH122"/>
  <c r="BG122"/>
  <c r="BF122"/>
  <c r="X122"/>
  <c r="V122"/>
  <c r="T122"/>
  <c r="P122"/>
  <c r="BI121"/>
  <c r="BH121"/>
  <c r="BG121"/>
  <c r="BF121"/>
  <c r="X121"/>
  <c r="V121"/>
  <c r="T121"/>
  <c r="P121"/>
  <c r="BI120"/>
  <c r="BH120"/>
  <c r="BG120"/>
  <c r="BF120"/>
  <c r="X120"/>
  <c r="V120"/>
  <c r="T120"/>
  <c r="P120"/>
  <c r="BI118"/>
  <c r="BH118"/>
  <c r="BG118"/>
  <c r="BF118"/>
  <c r="X118"/>
  <c r="V118"/>
  <c r="T118"/>
  <c r="P118"/>
  <c r="BI117"/>
  <c r="BH117"/>
  <c r="BG117"/>
  <c r="BF117"/>
  <c r="X117"/>
  <c r="V117"/>
  <c r="T117"/>
  <c r="P117"/>
  <c r="BI115"/>
  <c r="BH115"/>
  <c r="BG115"/>
  <c r="BF115"/>
  <c r="X115"/>
  <c r="V115"/>
  <c r="T115"/>
  <c r="P115"/>
  <c r="BI114"/>
  <c r="BH114"/>
  <c r="BG114"/>
  <c r="BF114"/>
  <c r="X114"/>
  <c r="V114"/>
  <c r="T114"/>
  <c r="P114"/>
  <c r="BI112"/>
  <c r="BH112"/>
  <c r="BG112"/>
  <c r="BF112"/>
  <c r="X112"/>
  <c r="V112"/>
  <c r="T112"/>
  <c r="P112"/>
  <c r="BI111"/>
  <c r="BH111"/>
  <c r="BG111"/>
  <c r="BF111"/>
  <c r="X111"/>
  <c r="V111"/>
  <c r="T111"/>
  <c r="P111"/>
  <c r="BI109"/>
  <c r="BH109"/>
  <c r="BG109"/>
  <c r="BF109"/>
  <c r="X109"/>
  <c r="V109"/>
  <c r="T109"/>
  <c r="P109"/>
  <c r="BI107"/>
  <c r="BH107"/>
  <c r="BG107"/>
  <c r="BF107"/>
  <c r="X107"/>
  <c r="V107"/>
  <c r="T107"/>
  <c r="P107"/>
  <c r="BI106"/>
  <c r="BH106"/>
  <c r="BG106"/>
  <c r="BF106"/>
  <c r="X106"/>
  <c r="V106"/>
  <c r="T106"/>
  <c r="P106"/>
  <c r="BI104"/>
  <c r="BH104"/>
  <c r="BG104"/>
  <c r="BF104"/>
  <c r="X104"/>
  <c r="V104"/>
  <c r="T104"/>
  <c r="P104"/>
  <c r="BI103"/>
  <c r="BH103"/>
  <c r="BG103"/>
  <c r="BF103"/>
  <c r="X103"/>
  <c r="V103"/>
  <c r="T103"/>
  <c r="P103"/>
  <c r="BI101"/>
  <c r="BH101"/>
  <c r="BG101"/>
  <c r="BF101"/>
  <c r="X101"/>
  <c r="V101"/>
  <c r="T101"/>
  <c r="P101"/>
  <c r="BI100"/>
  <c r="BH100"/>
  <c r="BG100"/>
  <c r="BF100"/>
  <c r="X100"/>
  <c r="V100"/>
  <c r="T100"/>
  <c r="P100"/>
  <c r="BI99"/>
  <c r="BH99"/>
  <c r="BG99"/>
  <c r="BF99"/>
  <c r="X99"/>
  <c r="V99"/>
  <c r="T99"/>
  <c r="P99"/>
  <c r="J93"/>
  <c r="J92"/>
  <c r="F92"/>
  <c r="F90"/>
  <c r="E88"/>
  <c r="J65"/>
  <c r="J64"/>
  <c r="F64"/>
  <c r="F62"/>
  <c r="E60"/>
  <c r="J22"/>
  <c r="E22"/>
  <c r="F93"/>
  <c r="J21"/>
  <c r="J16"/>
  <c r="J90"/>
  <c r="E7"/>
  <c r="E82"/>
  <c i="8" r="K43"/>
  <c r="K42"/>
  <c i="1" r="BA63"/>
  <c i="8" r="K41"/>
  <c i="1" r="AZ63"/>
  <c i="8" r="BI201"/>
  <c r="BH201"/>
  <c r="BG201"/>
  <c r="BF201"/>
  <c r="X201"/>
  <c r="V201"/>
  <c r="T201"/>
  <c r="P201"/>
  <c r="BI199"/>
  <c r="BH199"/>
  <c r="BG199"/>
  <c r="BF199"/>
  <c r="X199"/>
  <c r="V199"/>
  <c r="T199"/>
  <c r="P199"/>
  <c r="BI196"/>
  <c r="BH196"/>
  <c r="BG196"/>
  <c r="BF196"/>
  <c r="X196"/>
  <c r="X195"/>
  <c r="V196"/>
  <c r="V195"/>
  <c r="T196"/>
  <c r="T195"/>
  <c r="P196"/>
  <c r="BI193"/>
  <c r="BH193"/>
  <c r="BG193"/>
  <c r="BF193"/>
  <c r="X193"/>
  <c r="V193"/>
  <c r="T193"/>
  <c r="P193"/>
  <c r="BI191"/>
  <c r="BH191"/>
  <c r="BG191"/>
  <c r="BF191"/>
  <c r="X191"/>
  <c r="V191"/>
  <c r="T191"/>
  <c r="P191"/>
  <c r="BI188"/>
  <c r="BH188"/>
  <c r="BG188"/>
  <c r="BF188"/>
  <c r="X188"/>
  <c r="X187"/>
  <c r="V188"/>
  <c r="V187"/>
  <c r="T188"/>
  <c r="T187"/>
  <c r="P188"/>
  <c r="BI184"/>
  <c r="BH184"/>
  <c r="BG184"/>
  <c r="BF184"/>
  <c r="X184"/>
  <c r="X183"/>
  <c r="X182"/>
  <c r="V184"/>
  <c r="V183"/>
  <c r="V182"/>
  <c r="T184"/>
  <c r="T183"/>
  <c r="T182"/>
  <c r="P184"/>
  <c r="BI181"/>
  <c r="BH181"/>
  <c r="BG181"/>
  <c r="BF181"/>
  <c r="X181"/>
  <c r="V181"/>
  <c r="T181"/>
  <c r="P181"/>
  <c r="BI180"/>
  <c r="BH180"/>
  <c r="BG180"/>
  <c r="BF180"/>
  <c r="X180"/>
  <c r="V180"/>
  <c r="T180"/>
  <c r="P180"/>
  <c r="BI178"/>
  <c r="BH178"/>
  <c r="BG178"/>
  <c r="BF178"/>
  <c r="X178"/>
  <c r="V178"/>
  <c r="T178"/>
  <c r="P178"/>
  <c r="BI177"/>
  <c r="BH177"/>
  <c r="BG177"/>
  <c r="BF177"/>
  <c r="X177"/>
  <c r="V177"/>
  <c r="T177"/>
  <c r="P177"/>
  <c r="BI176"/>
  <c r="BH176"/>
  <c r="BG176"/>
  <c r="BF176"/>
  <c r="X176"/>
  <c r="V176"/>
  <c r="T176"/>
  <c r="P176"/>
  <c r="BI174"/>
  <c r="BH174"/>
  <c r="BG174"/>
  <c r="BF174"/>
  <c r="X174"/>
  <c r="V174"/>
  <c r="T174"/>
  <c r="P174"/>
  <c r="BI172"/>
  <c r="BH172"/>
  <c r="BG172"/>
  <c r="BF172"/>
  <c r="X172"/>
  <c r="V172"/>
  <c r="T172"/>
  <c r="P172"/>
  <c r="BI170"/>
  <c r="BH170"/>
  <c r="BG170"/>
  <c r="BF170"/>
  <c r="X170"/>
  <c r="V170"/>
  <c r="T170"/>
  <c r="P170"/>
  <c r="BI169"/>
  <c r="BH169"/>
  <c r="BG169"/>
  <c r="BF169"/>
  <c r="X169"/>
  <c r="V169"/>
  <c r="T169"/>
  <c r="P169"/>
  <c r="BI167"/>
  <c r="BH167"/>
  <c r="BG167"/>
  <c r="BF167"/>
  <c r="X167"/>
  <c r="V167"/>
  <c r="T167"/>
  <c r="P167"/>
  <c r="BI165"/>
  <c r="BH165"/>
  <c r="BG165"/>
  <c r="BF165"/>
  <c r="X165"/>
  <c r="V165"/>
  <c r="T165"/>
  <c r="P165"/>
  <c r="BI163"/>
  <c r="BH163"/>
  <c r="BG163"/>
  <c r="BF163"/>
  <c r="X163"/>
  <c r="V163"/>
  <c r="T163"/>
  <c r="P163"/>
  <c r="BI162"/>
  <c r="BH162"/>
  <c r="BG162"/>
  <c r="BF162"/>
  <c r="X162"/>
  <c r="V162"/>
  <c r="T162"/>
  <c r="P162"/>
  <c r="BI160"/>
  <c r="BH160"/>
  <c r="BG160"/>
  <c r="BF160"/>
  <c r="X160"/>
  <c r="V160"/>
  <c r="T160"/>
  <c r="P160"/>
  <c r="BI158"/>
  <c r="BH158"/>
  <c r="BG158"/>
  <c r="BF158"/>
  <c r="X158"/>
  <c r="V158"/>
  <c r="T158"/>
  <c r="P158"/>
  <c r="BI156"/>
  <c r="BH156"/>
  <c r="BG156"/>
  <c r="BF156"/>
  <c r="X156"/>
  <c r="V156"/>
  <c r="T156"/>
  <c r="P156"/>
  <c r="BI154"/>
  <c r="BH154"/>
  <c r="BG154"/>
  <c r="BF154"/>
  <c r="X154"/>
  <c r="V154"/>
  <c r="T154"/>
  <c r="P154"/>
  <c r="BI152"/>
  <c r="BH152"/>
  <c r="BG152"/>
  <c r="BF152"/>
  <c r="X152"/>
  <c r="V152"/>
  <c r="T152"/>
  <c r="P152"/>
  <c r="BI150"/>
  <c r="BH150"/>
  <c r="BG150"/>
  <c r="BF150"/>
  <c r="X150"/>
  <c r="V150"/>
  <c r="T150"/>
  <c r="P150"/>
  <c r="BI148"/>
  <c r="BH148"/>
  <c r="BG148"/>
  <c r="BF148"/>
  <c r="X148"/>
  <c r="V148"/>
  <c r="T148"/>
  <c r="P148"/>
  <c r="BI146"/>
  <c r="BH146"/>
  <c r="BG146"/>
  <c r="BF146"/>
  <c r="X146"/>
  <c r="V146"/>
  <c r="T146"/>
  <c r="P146"/>
  <c r="BI144"/>
  <c r="BH144"/>
  <c r="BG144"/>
  <c r="BF144"/>
  <c r="X144"/>
  <c r="V144"/>
  <c r="T144"/>
  <c r="P144"/>
  <c r="BI143"/>
  <c r="BH143"/>
  <c r="BG143"/>
  <c r="BF143"/>
  <c r="X143"/>
  <c r="V143"/>
  <c r="T143"/>
  <c r="P143"/>
  <c r="BI141"/>
  <c r="BH141"/>
  <c r="BG141"/>
  <c r="BF141"/>
  <c r="X141"/>
  <c r="V141"/>
  <c r="T141"/>
  <c r="P141"/>
  <c r="BI139"/>
  <c r="BH139"/>
  <c r="BG139"/>
  <c r="BF139"/>
  <c r="X139"/>
  <c r="V139"/>
  <c r="T139"/>
  <c r="P139"/>
  <c r="BI137"/>
  <c r="BH137"/>
  <c r="BG137"/>
  <c r="BF137"/>
  <c r="X137"/>
  <c r="V137"/>
  <c r="T137"/>
  <c r="P137"/>
  <c r="BI135"/>
  <c r="BH135"/>
  <c r="BG135"/>
  <c r="BF135"/>
  <c r="X135"/>
  <c r="V135"/>
  <c r="T135"/>
  <c r="P135"/>
  <c r="BI133"/>
  <c r="BH133"/>
  <c r="BG133"/>
  <c r="BF133"/>
  <c r="X133"/>
  <c r="V133"/>
  <c r="T133"/>
  <c r="P133"/>
  <c r="BI131"/>
  <c r="BH131"/>
  <c r="BG131"/>
  <c r="BF131"/>
  <c r="X131"/>
  <c r="V131"/>
  <c r="T131"/>
  <c r="P131"/>
  <c r="BI129"/>
  <c r="BH129"/>
  <c r="BG129"/>
  <c r="BF129"/>
  <c r="X129"/>
  <c r="V129"/>
  <c r="T129"/>
  <c r="P129"/>
  <c r="BI127"/>
  <c r="BH127"/>
  <c r="BG127"/>
  <c r="BF127"/>
  <c r="X127"/>
  <c r="V127"/>
  <c r="T127"/>
  <c r="P127"/>
  <c r="BI125"/>
  <c r="BH125"/>
  <c r="BG125"/>
  <c r="BF125"/>
  <c r="X125"/>
  <c r="V125"/>
  <c r="T125"/>
  <c r="P125"/>
  <c r="BI123"/>
  <c r="BH123"/>
  <c r="BG123"/>
  <c r="BF123"/>
  <c r="X123"/>
  <c r="V123"/>
  <c r="T123"/>
  <c r="P123"/>
  <c r="BI121"/>
  <c r="BH121"/>
  <c r="BG121"/>
  <c r="BF121"/>
  <c r="X121"/>
  <c r="V121"/>
  <c r="T121"/>
  <c r="P121"/>
  <c r="BI119"/>
  <c r="BH119"/>
  <c r="BG119"/>
  <c r="BF119"/>
  <c r="X119"/>
  <c r="V119"/>
  <c r="T119"/>
  <c r="P119"/>
  <c r="BI117"/>
  <c r="BH117"/>
  <c r="BG117"/>
  <c r="BF117"/>
  <c r="X117"/>
  <c r="V117"/>
  <c r="T117"/>
  <c r="P117"/>
  <c r="BI115"/>
  <c r="BH115"/>
  <c r="BG115"/>
  <c r="BF115"/>
  <c r="X115"/>
  <c r="V115"/>
  <c r="T115"/>
  <c r="P115"/>
  <c r="BI114"/>
  <c r="BH114"/>
  <c r="BG114"/>
  <c r="BF114"/>
  <c r="X114"/>
  <c r="V114"/>
  <c r="T114"/>
  <c r="P114"/>
  <c r="BI113"/>
  <c r="BH113"/>
  <c r="BG113"/>
  <c r="BF113"/>
  <c r="X113"/>
  <c r="V113"/>
  <c r="T113"/>
  <c r="P113"/>
  <c r="BI112"/>
  <c r="BH112"/>
  <c r="BG112"/>
  <c r="BF112"/>
  <c r="X112"/>
  <c r="V112"/>
  <c r="T112"/>
  <c r="P112"/>
  <c r="BI111"/>
  <c r="BH111"/>
  <c r="BG111"/>
  <c r="BF111"/>
  <c r="X111"/>
  <c r="V111"/>
  <c r="T111"/>
  <c r="P111"/>
  <c r="BI110"/>
  <c r="BH110"/>
  <c r="BG110"/>
  <c r="BF110"/>
  <c r="X110"/>
  <c r="V110"/>
  <c r="T110"/>
  <c r="P110"/>
  <c r="BI109"/>
  <c r="BH109"/>
  <c r="BG109"/>
  <c r="BF109"/>
  <c r="X109"/>
  <c r="V109"/>
  <c r="T109"/>
  <c r="P109"/>
  <c r="BI108"/>
  <c r="BH108"/>
  <c r="BG108"/>
  <c r="BF108"/>
  <c r="X108"/>
  <c r="V108"/>
  <c r="T108"/>
  <c r="P108"/>
  <c r="BI106"/>
  <c r="BH106"/>
  <c r="BG106"/>
  <c r="BF106"/>
  <c r="X106"/>
  <c r="V106"/>
  <c r="T106"/>
  <c r="P106"/>
  <c r="BI105"/>
  <c r="BH105"/>
  <c r="BG105"/>
  <c r="BF105"/>
  <c r="X105"/>
  <c r="V105"/>
  <c r="T105"/>
  <c r="P105"/>
  <c r="BI104"/>
  <c r="BH104"/>
  <c r="BG104"/>
  <c r="BF104"/>
  <c r="X104"/>
  <c r="V104"/>
  <c r="T104"/>
  <c r="P104"/>
  <c r="J100"/>
  <c r="J99"/>
  <c r="F99"/>
  <c r="F97"/>
  <c r="E95"/>
  <c r="J65"/>
  <c r="J64"/>
  <c r="F64"/>
  <c r="F62"/>
  <c r="E60"/>
  <c r="J22"/>
  <c r="E22"/>
  <c r="F65"/>
  <c r="J21"/>
  <c r="J16"/>
  <c r="J97"/>
  <c r="E7"/>
  <c r="E54"/>
  <c i="7" r="K43"/>
  <c r="K42"/>
  <c i="1" r="BA62"/>
  <c i="7" r="K41"/>
  <c i="1" r="AZ62"/>
  <c i="7" r="BI177"/>
  <c r="BH177"/>
  <c r="BG177"/>
  <c r="BF177"/>
  <c r="X177"/>
  <c r="V177"/>
  <c r="T177"/>
  <c r="P177"/>
  <c r="BI176"/>
  <c r="BH176"/>
  <c r="BG176"/>
  <c r="BF176"/>
  <c r="X176"/>
  <c r="V176"/>
  <c r="T176"/>
  <c r="P176"/>
  <c r="BI175"/>
  <c r="BH175"/>
  <c r="BG175"/>
  <c r="BF175"/>
  <c r="X175"/>
  <c r="V175"/>
  <c r="T175"/>
  <c r="P175"/>
  <c r="BI173"/>
  <c r="BH173"/>
  <c r="BG173"/>
  <c r="BF173"/>
  <c r="X173"/>
  <c r="V173"/>
  <c r="T173"/>
  <c r="P173"/>
  <c r="BI169"/>
  <c r="BH169"/>
  <c r="BG169"/>
  <c r="BF169"/>
  <c r="X169"/>
  <c r="V169"/>
  <c r="T169"/>
  <c r="P169"/>
  <c r="BI168"/>
  <c r="BH168"/>
  <c r="BG168"/>
  <c r="BF168"/>
  <c r="X168"/>
  <c r="V168"/>
  <c r="T168"/>
  <c r="P168"/>
  <c r="BI166"/>
  <c r="BH166"/>
  <c r="BG166"/>
  <c r="BF166"/>
  <c r="X166"/>
  <c r="V166"/>
  <c r="T166"/>
  <c r="P166"/>
  <c r="BI165"/>
  <c r="BH165"/>
  <c r="BG165"/>
  <c r="BF165"/>
  <c r="X165"/>
  <c r="V165"/>
  <c r="T165"/>
  <c r="P165"/>
  <c r="BI163"/>
  <c r="BH163"/>
  <c r="BG163"/>
  <c r="BF163"/>
  <c r="X163"/>
  <c r="V163"/>
  <c r="T163"/>
  <c r="P163"/>
  <c r="BI162"/>
  <c r="BH162"/>
  <c r="BG162"/>
  <c r="BF162"/>
  <c r="X162"/>
  <c r="V162"/>
  <c r="T162"/>
  <c r="P162"/>
  <c r="BI160"/>
  <c r="BH160"/>
  <c r="BG160"/>
  <c r="BF160"/>
  <c r="X160"/>
  <c r="V160"/>
  <c r="T160"/>
  <c r="P160"/>
  <c r="BI159"/>
  <c r="BH159"/>
  <c r="BG159"/>
  <c r="BF159"/>
  <c r="X159"/>
  <c r="V159"/>
  <c r="T159"/>
  <c r="P159"/>
  <c r="BI157"/>
  <c r="BH157"/>
  <c r="BG157"/>
  <c r="BF157"/>
  <c r="X157"/>
  <c r="V157"/>
  <c r="T157"/>
  <c r="P157"/>
  <c r="BI156"/>
  <c r="BH156"/>
  <c r="BG156"/>
  <c r="BF156"/>
  <c r="X156"/>
  <c r="V156"/>
  <c r="T156"/>
  <c r="P156"/>
  <c r="BI155"/>
  <c r="BH155"/>
  <c r="BG155"/>
  <c r="BF155"/>
  <c r="X155"/>
  <c r="V155"/>
  <c r="T155"/>
  <c r="P155"/>
  <c r="BI154"/>
  <c r="BH154"/>
  <c r="BG154"/>
  <c r="BF154"/>
  <c r="X154"/>
  <c r="V154"/>
  <c r="T154"/>
  <c r="P154"/>
  <c r="BI153"/>
  <c r="BH153"/>
  <c r="BG153"/>
  <c r="BF153"/>
  <c r="X153"/>
  <c r="V153"/>
  <c r="T153"/>
  <c r="P153"/>
  <c r="BI151"/>
  <c r="BH151"/>
  <c r="BG151"/>
  <c r="BF151"/>
  <c r="X151"/>
  <c r="V151"/>
  <c r="T151"/>
  <c r="P151"/>
  <c r="BI150"/>
  <c r="BH150"/>
  <c r="BG150"/>
  <c r="BF150"/>
  <c r="X150"/>
  <c r="V150"/>
  <c r="T150"/>
  <c r="P150"/>
  <c r="BI149"/>
  <c r="BH149"/>
  <c r="BG149"/>
  <c r="BF149"/>
  <c r="X149"/>
  <c r="V149"/>
  <c r="T149"/>
  <c r="P149"/>
  <c r="BI147"/>
  <c r="BH147"/>
  <c r="BG147"/>
  <c r="BF147"/>
  <c r="X147"/>
  <c r="V147"/>
  <c r="T147"/>
  <c r="P147"/>
  <c r="BI146"/>
  <c r="BH146"/>
  <c r="BG146"/>
  <c r="BF146"/>
  <c r="X146"/>
  <c r="V146"/>
  <c r="T146"/>
  <c r="P146"/>
  <c r="BI144"/>
  <c r="BH144"/>
  <c r="BG144"/>
  <c r="BF144"/>
  <c r="X144"/>
  <c r="V144"/>
  <c r="T144"/>
  <c r="P144"/>
  <c r="BI143"/>
  <c r="BH143"/>
  <c r="BG143"/>
  <c r="BF143"/>
  <c r="X143"/>
  <c r="V143"/>
  <c r="T143"/>
  <c r="P143"/>
  <c r="BI141"/>
  <c r="BH141"/>
  <c r="BG141"/>
  <c r="BF141"/>
  <c r="X141"/>
  <c r="V141"/>
  <c r="T141"/>
  <c r="P141"/>
  <c r="BI140"/>
  <c r="BH140"/>
  <c r="BG140"/>
  <c r="BF140"/>
  <c r="X140"/>
  <c r="V140"/>
  <c r="T140"/>
  <c r="P140"/>
  <c r="BI139"/>
  <c r="BH139"/>
  <c r="BG139"/>
  <c r="BF139"/>
  <c r="X139"/>
  <c r="V139"/>
  <c r="T139"/>
  <c r="P139"/>
  <c r="BI138"/>
  <c r="BH138"/>
  <c r="BG138"/>
  <c r="BF138"/>
  <c r="X138"/>
  <c r="V138"/>
  <c r="T138"/>
  <c r="P138"/>
  <c r="BI136"/>
  <c r="BH136"/>
  <c r="BG136"/>
  <c r="BF136"/>
  <c r="X136"/>
  <c r="V136"/>
  <c r="T136"/>
  <c r="P136"/>
  <c r="BI135"/>
  <c r="BH135"/>
  <c r="BG135"/>
  <c r="BF135"/>
  <c r="X135"/>
  <c r="V135"/>
  <c r="T135"/>
  <c r="P135"/>
  <c r="BI134"/>
  <c r="BH134"/>
  <c r="BG134"/>
  <c r="BF134"/>
  <c r="X134"/>
  <c r="V134"/>
  <c r="T134"/>
  <c r="P134"/>
  <c r="BI132"/>
  <c r="BH132"/>
  <c r="BG132"/>
  <c r="BF132"/>
  <c r="X132"/>
  <c r="V132"/>
  <c r="T132"/>
  <c r="P132"/>
  <c r="BI130"/>
  <c r="BH130"/>
  <c r="BG130"/>
  <c r="BF130"/>
  <c r="X130"/>
  <c r="V130"/>
  <c r="T130"/>
  <c r="P130"/>
  <c r="BI129"/>
  <c r="BH129"/>
  <c r="BG129"/>
  <c r="BF129"/>
  <c r="X129"/>
  <c r="V129"/>
  <c r="T129"/>
  <c r="P129"/>
  <c r="BI128"/>
  <c r="BH128"/>
  <c r="BG128"/>
  <c r="BF128"/>
  <c r="X128"/>
  <c r="V128"/>
  <c r="T128"/>
  <c r="P128"/>
  <c r="BI126"/>
  <c r="BH126"/>
  <c r="BG126"/>
  <c r="BF126"/>
  <c r="X126"/>
  <c r="V126"/>
  <c r="T126"/>
  <c r="P126"/>
  <c r="BI125"/>
  <c r="BH125"/>
  <c r="BG125"/>
  <c r="BF125"/>
  <c r="X125"/>
  <c r="V125"/>
  <c r="T125"/>
  <c r="P125"/>
  <c r="BI124"/>
  <c r="BH124"/>
  <c r="BG124"/>
  <c r="BF124"/>
  <c r="X124"/>
  <c r="V124"/>
  <c r="T124"/>
  <c r="P124"/>
  <c r="BI123"/>
  <c r="BH123"/>
  <c r="BG123"/>
  <c r="BF123"/>
  <c r="X123"/>
  <c r="V123"/>
  <c r="T123"/>
  <c r="P123"/>
  <c r="BI122"/>
  <c r="BH122"/>
  <c r="BG122"/>
  <c r="BF122"/>
  <c r="X122"/>
  <c r="V122"/>
  <c r="T122"/>
  <c r="P122"/>
  <c r="BI120"/>
  <c r="BH120"/>
  <c r="BG120"/>
  <c r="BF120"/>
  <c r="X120"/>
  <c r="V120"/>
  <c r="T120"/>
  <c r="P120"/>
  <c r="BI119"/>
  <c r="BH119"/>
  <c r="BG119"/>
  <c r="BF119"/>
  <c r="X119"/>
  <c r="V119"/>
  <c r="T119"/>
  <c r="P119"/>
  <c r="BI117"/>
  <c r="BH117"/>
  <c r="BG117"/>
  <c r="BF117"/>
  <c r="X117"/>
  <c r="V117"/>
  <c r="T117"/>
  <c r="P117"/>
  <c r="BI116"/>
  <c r="BH116"/>
  <c r="BG116"/>
  <c r="BF116"/>
  <c r="X116"/>
  <c r="V116"/>
  <c r="T116"/>
  <c r="P116"/>
  <c r="BI114"/>
  <c r="BH114"/>
  <c r="BG114"/>
  <c r="BF114"/>
  <c r="X114"/>
  <c r="V114"/>
  <c r="T114"/>
  <c r="P114"/>
  <c r="BI112"/>
  <c r="BH112"/>
  <c r="BG112"/>
  <c r="BF112"/>
  <c r="X112"/>
  <c r="V112"/>
  <c r="T112"/>
  <c r="P112"/>
  <c r="BI111"/>
  <c r="BH111"/>
  <c r="BG111"/>
  <c r="BF111"/>
  <c r="X111"/>
  <c r="V111"/>
  <c r="T111"/>
  <c r="P111"/>
  <c r="BI109"/>
  <c r="BH109"/>
  <c r="BG109"/>
  <c r="BF109"/>
  <c r="X109"/>
  <c r="V109"/>
  <c r="T109"/>
  <c r="P109"/>
  <c r="BI108"/>
  <c r="BH108"/>
  <c r="BG108"/>
  <c r="BF108"/>
  <c r="X108"/>
  <c r="V108"/>
  <c r="T108"/>
  <c r="P108"/>
  <c r="BI106"/>
  <c r="BH106"/>
  <c r="BG106"/>
  <c r="BF106"/>
  <c r="X106"/>
  <c r="V106"/>
  <c r="T106"/>
  <c r="P106"/>
  <c r="BI104"/>
  <c r="BH104"/>
  <c r="BG104"/>
  <c r="BF104"/>
  <c r="X104"/>
  <c r="V104"/>
  <c r="T104"/>
  <c r="P104"/>
  <c r="BI102"/>
  <c r="BH102"/>
  <c r="BG102"/>
  <c r="BF102"/>
  <c r="X102"/>
  <c r="V102"/>
  <c r="T102"/>
  <c r="P102"/>
  <c r="BI101"/>
  <c r="BH101"/>
  <c r="BG101"/>
  <c r="BF101"/>
  <c r="X101"/>
  <c r="V101"/>
  <c r="T101"/>
  <c r="P101"/>
  <c r="BI100"/>
  <c r="BH100"/>
  <c r="BG100"/>
  <c r="BF100"/>
  <c r="X100"/>
  <c r="V100"/>
  <c r="T100"/>
  <c r="P100"/>
  <c r="J94"/>
  <c r="J93"/>
  <c r="F93"/>
  <c r="F91"/>
  <c r="E89"/>
  <c r="J65"/>
  <c r="J64"/>
  <c r="F64"/>
  <c r="F62"/>
  <c r="E60"/>
  <c r="J22"/>
  <c r="E22"/>
  <c r="F94"/>
  <c r="J21"/>
  <c r="J16"/>
  <c r="J62"/>
  <c r="E7"/>
  <c r="E83"/>
  <c i="6" r="K43"/>
  <c r="K42"/>
  <c i="1" r="BA61"/>
  <c i="6" r="K41"/>
  <c i="1" r="AZ61"/>
  <c i="6" r="BI176"/>
  <c r="BH176"/>
  <c r="BG176"/>
  <c r="BF176"/>
  <c r="X176"/>
  <c r="V176"/>
  <c r="T176"/>
  <c r="P176"/>
  <c r="BI174"/>
  <c r="BH174"/>
  <c r="BG174"/>
  <c r="BF174"/>
  <c r="X174"/>
  <c r="V174"/>
  <c r="T174"/>
  <c r="P174"/>
  <c r="BI171"/>
  <c r="BH171"/>
  <c r="BG171"/>
  <c r="BF171"/>
  <c r="X171"/>
  <c r="X170"/>
  <c r="V171"/>
  <c r="V170"/>
  <c r="T171"/>
  <c r="T170"/>
  <c r="P171"/>
  <c r="BI168"/>
  <c r="BH168"/>
  <c r="BG168"/>
  <c r="BF168"/>
  <c r="X168"/>
  <c r="V168"/>
  <c r="T168"/>
  <c r="P168"/>
  <c r="BI166"/>
  <c r="BH166"/>
  <c r="BG166"/>
  <c r="BF166"/>
  <c r="X166"/>
  <c r="V166"/>
  <c r="T166"/>
  <c r="P166"/>
  <c r="BI163"/>
  <c r="BH163"/>
  <c r="BG163"/>
  <c r="BF163"/>
  <c r="X163"/>
  <c r="X162"/>
  <c r="V163"/>
  <c r="V162"/>
  <c r="T163"/>
  <c r="T162"/>
  <c r="P163"/>
  <c r="BI159"/>
  <c r="BH159"/>
  <c r="BG159"/>
  <c r="BF159"/>
  <c r="X159"/>
  <c r="X158"/>
  <c r="X157"/>
  <c r="V159"/>
  <c r="V158"/>
  <c r="V157"/>
  <c r="T159"/>
  <c r="T158"/>
  <c r="T157"/>
  <c r="P159"/>
  <c r="BI156"/>
  <c r="BH156"/>
  <c r="BG156"/>
  <c r="BF156"/>
  <c r="X156"/>
  <c r="V156"/>
  <c r="T156"/>
  <c r="P156"/>
  <c r="BI155"/>
  <c r="BH155"/>
  <c r="BG155"/>
  <c r="BF155"/>
  <c r="X155"/>
  <c r="V155"/>
  <c r="T155"/>
  <c r="P155"/>
  <c r="BI154"/>
  <c r="BH154"/>
  <c r="BG154"/>
  <c r="BF154"/>
  <c r="X154"/>
  <c r="V154"/>
  <c r="T154"/>
  <c r="P154"/>
  <c r="BI153"/>
  <c r="BH153"/>
  <c r="BG153"/>
  <c r="BF153"/>
  <c r="X153"/>
  <c r="V153"/>
  <c r="T153"/>
  <c r="P153"/>
  <c r="BI151"/>
  <c r="BH151"/>
  <c r="BG151"/>
  <c r="BF151"/>
  <c r="X151"/>
  <c r="V151"/>
  <c r="T151"/>
  <c r="P151"/>
  <c r="BI150"/>
  <c r="BH150"/>
  <c r="BG150"/>
  <c r="BF150"/>
  <c r="X150"/>
  <c r="V150"/>
  <c r="T150"/>
  <c r="P150"/>
  <c r="BI148"/>
  <c r="BH148"/>
  <c r="BG148"/>
  <c r="BF148"/>
  <c r="X148"/>
  <c r="V148"/>
  <c r="T148"/>
  <c r="P148"/>
  <c r="BI146"/>
  <c r="BH146"/>
  <c r="BG146"/>
  <c r="BF146"/>
  <c r="X146"/>
  <c r="V146"/>
  <c r="T146"/>
  <c r="P146"/>
  <c r="BI144"/>
  <c r="BH144"/>
  <c r="BG144"/>
  <c r="BF144"/>
  <c r="X144"/>
  <c r="V144"/>
  <c r="T144"/>
  <c r="P144"/>
  <c r="BI142"/>
  <c r="BH142"/>
  <c r="BG142"/>
  <c r="BF142"/>
  <c r="X142"/>
  <c r="V142"/>
  <c r="T142"/>
  <c r="P142"/>
  <c r="BI140"/>
  <c r="BH140"/>
  <c r="BG140"/>
  <c r="BF140"/>
  <c r="X140"/>
  <c r="V140"/>
  <c r="T140"/>
  <c r="P140"/>
  <c r="BI138"/>
  <c r="BH138"/>
  <c r="BG138"/>
  <c r="BF138"/>
  <c r="X138"/>
  <c r="V138"/>
  <c r="T138"/>
  <c r="P138"/>
  <c r="BI136"/>
  <c r="BH136"/>
  <c r="BG136"/>
  <c r="BF136"/>
  <c r="X136"/>
  <c r="V136"/>
  <c r="T136"/>
  <c r="P136"/>
  <c r="BI134"/>
  <c r="BH134"/>
  <c r="BG134"/>
  <c r="BF134"/>
  <c r="X134"/>
  <c r="V134"/>
  <c r="T134"/>
  <c r="P134"/>
  <c r="BI133"/>
  <c r="BH133"/>
  <c r="BG133"/>
  <c r="BF133"/>
  <c r="X133"/>
  <c r="V133"/>
  <c r="T133"/>
  <c r="P133"/>
  <c r="BI131"/>
  <c r="BH131"/>
  <c r="BG131"/>
  <c r="BF131"/>
  <c r="X131"/>
  <c r="V131"/>
  <c r="T131"/>
  <c r="P131"/>
  <c r="BI129"/>
  <c r="BH129"/>
  <c r="BG129"/>
  <c r="BF129"/>
  <c r="X129"/>
  <c r="V129"/>
  <c r="T129"/>
  <c r="P129"/>
  <c r="BI127"/>
  <c r="BH127"/>
  <c r="BG127"/>
  <c r="BF127"/>
  <c r="X127"/>
  <c r="V127"/>
  <c r="T127"/>
  <c r="P127"/>
  <c r="BI126"/>
  <c r="BH126"/>
  <c r="BG126"/>
  <c r="BF126"/>
  <c r="X126"/>
  <c r="V126"/>
  <c r="T126"/>
  <c r="P126"/>
  <c r="BI124"/>
  <c r="BH124"/>
  <c r="BG124"/>
  <c r="BF124"/>
  <c r="X124"/>
  <c r="V124"/>
  <c r="T124"/>
  <c r="P124"/>
  <c r="BI123"/>
  <c r="BH123"/>
  <c r="BG123"/>
  <c r="BF123"/>
  <c r="X123"/>
  <c r="V123"/>
  <c r="T123"/>
  <c r="P123"/>
  <c r="BI121"/>
  <c r="BH121"/>
  <c r="BG121"/>
  <c r="BF121"/>
  <c r="X121"/>
  <c r="V121"/>
  <c r="T121"/>
  <c r="P121"/>
  <c r="BI120"/>
  <c r="BH120"/>
  <c r="BG120"/>
  <c r="BF120"/>
  <c r="X120"/>
  <c r="V120"/>
  <c r="T120"/>
  <c r="P120"/>
  <c r="BI118"/>
  <c r="BH118"/>
  <c r="BG118"/>
  <c r="BF118"/>
  <c r="X118"/>
  <c r="V118"/>
  <c r="T118"/>
  <c r="P118"/>
  <c r="BI117"/>
  <c r="BH117"/>
  <c r="BG117"/>
  <c r="BF117"/>
  <c r="X117"/>
  <c r="V117"/>
  <c r="T117"/>
  <c r="P117"/>
  <c r="BI115"/>
  <c r="BH115"/>
  <c r="BG115"/>
  <c r="BF115"/>
  <c r="X115"/>
  <c r="V115"/>
  <c r="T115"/>
  <c r="P115"/>
  <c r="BI114"/>
  <c r="BH114"/>
  <c r="BG114"/>
  <c r="BF114"/>
  <c r="X114"/>
  <c r="V114"/>
  <c r="T114"/>
  <c r="P114"/>
  <c r="BI112"/>
  <c r="BH112"/>
  <c r="BG112"/>
  <c r="BF112"/>
  <c r="X112"/>
  <c r="V112"/>
  <c r="T112"/>
  <c r="P112"/>
  <c r="BI111"/>
  <c r="BH111"/>
  <c r="BG111"/>
  <c r="BF111"/>
  <c r="X111"/>
  <c r="V111"/>
  <c r="T111"/>
  <c r="P111"/>
  <c r="BI109"/>
  <c r="BH109"/>
  <c r="BG109"/>
  <c r="BF109"/>
  <c r="X109"/>
  <c r="V109"/>
  <c r="T109"/>
  <c r="P109"/>
  <c r="BI107"/>
  <c r="BH107"/>
  <c r="BG107"/>
  <c r="BF107"/>
  <c r="X107"/>
  <c r="V107"/>
  <c r="T107"/>
  <c r="P107"/>
  <c r="BI105"/>
  <c r="BH105"/>
  <c r="BG105"/>
  <c r="BF105"/>
  <c r="X105"/>
  <c r="V105"/>
  <c r="T105"/>
  <c r="P105"/>
  <c r="J99"/>
  <c r="J98"/>
  <c r="F98"/>
  <c r="F96"/>
  <c r="E94"/>
  <c r="J65"/>
  <c r="J64"/>
  <c r="F64"/>
  <c r="F62"/>
  <c r="E60"/>
  <c r="J22"/>
  <c r="E22"/>
  <c r="F99"/>
  <c r="J21"/>
  <c r="J16"/>
  <c r="J96"/>
  <c r="E7"/>
  <c r="E88"/>
  <c i="5" r="K228"/>
  <c r="K41"/>
  <c r="K40"/>
  <c i="1" r="BA59"/>
  <c i="5" r="K39"/>
  <c i="1" r="AZ59"/>
  <c i="5" r="K71"/>
  <c r="J71"/>
  <c r="I71"/>
  <c r="BI226"/>
  <c r="BH226"/>
  <c r="BG226"/>
  <c r="BF226"/>
  <c r="X226"/>
  <c r="V226"/>
  <c r="T226"/>
  <c r="P226"/>
  <c r="BI224"/>
  <c r="BH224"/>
  <c r="BG224"/>
  <c r="BF224"/>
  <c r="X224"/>
  <c r="V224"/>
  <c r="T224"/>
  <c r="P224"/>
  <c r="BI221"/>
  <c r="BH221"/>
  <c r="BG221"/>
  <c r="BF221"/>
  <c r="X221"/>
  <c r="V221"/>
  <c r="T221"/>
  <c r="P221"/>
  <c r="BI218"/>
  <c r="BH218"/>
  <c r="BG218"/>
  <c r="BF218"/>
  <c r="X218"/>
  <c r="V218"/>
  <c r="T218"/>
  <c r="P218"/>
  <c r="BI205"/>
  <c r="BH205"/>
  <c r="BG205"/>
  <c r="BF205"/>
  <c r="X205"/>
  <c r="V205"/>
  <c r="T205"/>
  <c r="P205"/>
  <c r="BI198"/>
  <c r="BH198"/>
  <c r="BG198"/>
  <c r="BF198"/>
  <c r="X198"/>
  <c r="V198"/>
  <c r="T198"/>
  <c r="P198"/>
  <c r="BI194"/>
  <c r="BH194"/>
  <c r="BG194"/>
  <c r="BF194"/>
  <c r="X194"/>
  <c r="V194"/>
  <c r="T194"/>
  <c r="P194"/>
  <c r="BI191"/>
  <c r="BH191"/>
  <c r="BG191"/>
  <c r="BF191"/>
  <c r="X191"/>
  <c r="V191"/>
  <c r="T191"/>
  <c r="P191"/>
  <c r="BI188"/>
  <c r="BH188"/>
  <c r="BG188"/>
  <c r="BF188"/>
  <c r="X188"/>
  <c r="V188"/>
  <c r="T188"/>
  <c r="P188"/>
  <c r="BI185"/>
  <c r="BH185"/>
  <c r="BG185"/>
  <c r="BF185"/>
  <c r="X185"/>
  <c r="V185"/>
  <c r="T185"/>
  <c r="P185"/>
  <c r="BI182"/>
  <c r="BH182"/>
  <c r="BG182"/>
  <c r="BF182"/>
  <c r="X182"/>
  <c r="V182"/>
  <c r="T182"/>
  <c r="P182"/>
  <c r="BI179"/>
  <c r="BH179"/>
  <c r="BG179"/>
  <c r="BF179"/>
  <c r="X179"/>
  <c r="V179"/>
  <c r="T179"/>
  <c r="P179"/>
  <c r="BI166"/>
  <c r="BH166"/>
  <c r="BG166"/>
  <c r="BF166"/>
  <c r="X166"/>
  <c r="V166"/>
  <c r="T166"/>
  <c r="P166"/>
  <c r="BI159"/>
  <c r="BH159"/>
  <c r="BG159"/>
  <c r="BF159"/>
  <c r="X159"/>
  <c r="V159"/>
  <c r="T159"/>
  <c r="P159"/>
  <c r="BI155"/>
  <c r="BH155"/>
  <c r="BG155"/>
  <c r="BF155"/>
  <c r="X155"/>
  <c r="V155"/>
  <c r="T155"/>
  <c r="P155"/>
  <c r="BI153"/>
  <c r="BH153"/>
  <c r="BG153"/>
  <c r="BF153"/>
  <c r="X153"/>
  <c r="V153"/>
  <c r="T153"/>
  <c r="P153"/>
  <c r="BI150"/>
  <c r="BH150"/>
  <c r="BG150"/>
  <c r="BF150"/>
  <c r="X150"/>
  <c r="V150"/>
  <c r="T150"/>
  <c r="P150"/>
  <c r="BI147"/>
  <c r="BH147"/>
  <c r="BG147"/>
  <c r="BF147"/>
  <c r="X147"/>
  <c r="V147"/>
  <c r="T147"/>
  <c r="P147"/>
  <c r="BI144"/>
  <c r="BH144"/>
  <c r="BG144"/>
  <c r="BF144"/>
  <c r="X144"/>
  <c r="V144"/>
  <c r="T144"/>
  <c r="P144"/>
  <c r="BI139"/>
  <c r="BH139"/>
  <c r="BG139"/>
  <c r="BF139"/>
  <c r="X139"/>
  <c r="V139"/>
  <c r="T139"/>
  <c r="P139"/>
  <c r="BI133"/>
  <c r="BH133"/>
  <c r="BG133"/>
  <c r="BF133"/>
  <c r="X133"/>
  <c r="V133"/>
  <c r="T133"/>
  <c r="P133"/>
  <c r="BI131"/>
  <c r="BH131"/>
  <c r="BG131"/>
  <c r="BF131"/>
  <c r="X131"/>
  <c r="V131"/>
  <c r="T131"/>
  <c r="P131"/>
  <c r="BI128"/>
  <c r="BH128"/>
  <c r="BG128"/>
  <c r="BF128"/>
  <c r="X128"/>
  <c r="V128"/>
  <c r="T128"/>
  <c r="P128"/>
  <c r="BI117"/>
  <c r="BH117"/>
  <c r="BG117"/>
  <c r="BF117"/>
  <c r="X117"/>
  <c r="V117"/>
  <c r="T117"/>
  <c r="P117"/>
  <c r="BI111"/>
  <c r="BH111"/>
  <c r="BG111"/>
  <c r="BF111"/>
  <c r="X111"/>
  <c r="V111"/>
  <c r="T111"/>
  <c r="P111"/>
  <c r="BI104"/>
  <c r="BH104"/>
  <c r="BG104"/>
  <c r="BF104"/>
  <c r="X104"/>
  <c r="V104"/>
  <c r="T104"/>
  <c r="P104"/>
  <c r="BI101"/>
  <c r="BH101"/>
  <c r="BG101"/>
  <c r="BF101"/>
  <c r="X101"/>
  <c r="V101"/>
  <c r="T101"/>
  <c r="P101"/>
  <c r="BI99"/>
  <c r="BH99"/>
  <c r="BG99"/>
  <c r="BF99"/>
  <c r="X99"/>
  <c r="V99"/>
  <c r="T99"/>
  <c r="P99"/>
  <c r="BI97"/>
  <c r="BH97"/>
  <c r="BG97"/>
  <c r="BF97"/>
  <c r="X97"/>
  <c r="V97"/>
  <c r="T97"/>
  <c r="P97"/>
  <c r="BI96"/>
  <c r="BH96"/>
  <c r="BG96"/>
  <c r="BF96"/>
  <c r="X96"/>
  <c r="V96"/>
  <c r="T96"/>
  <c r="P96"/>
  <c r="J90"/>
  <c r="J89"/>
  <c r="F89"/>
  <c r="F87"/>
  <c r="E85"/>
  <c r="J61"/>
  <c r="J60"/>
  <c r="F60"/>
  <c r="F58"/>
  <c r="E56"/>
  <c r="J20"/>
  <c r="E20"/>
  <c r="F61"/>
  <c r="J19"/>
  <c r="J14"/>
  <c r="J58"/>
  <c r="E7"/>
  <c r="E52"/>
  <c i="4" r="K41"/>
  <c r="K40"/>
  <c i="1" r="BA58"/>
  <c i="4" r="K39"/>
  <c i="1" r="AZ58"/>
  <c i="4" r="BI232"/>
  <c r="BH232"/>
  <c r="BG232"/>
  <c r="BF232"/>
  <c r="X232"/>
  <c r="V232"/>
  <c r="T232"/>
  <c r="P232"/>
  <c r="BI231"/>
  <c r="BH231"/>
  <c r="BG231"/>
  <c r="BF231"/>
  <c r="X231"/>
  <c r="V231"/>
  <c r="T231"/>
  <c r="P231"/>
  <c r="BI230"/>
  <c r="BH230"/>
  <c r="BG230"/>
  <c r="BF230"/>
  <c r="X230"/>
  <c r="V230"/>
  <c r="T230"/>
  <c r="P230"/>
  <c r="BI228"/>
  <c r="BH228"/>
  <c r="BG228"/>
  <c r="BF228"/>
  <c r="X228"/>
  <c r="V228"/>
  <c r="T228"/>
  <c r="P228"/>
  <c r="BI227"/>
  <c r="BH227"/>
  <c r="BG227"/>
  <c r="BF227"/>
  <c r="X227"/>
  <c r="V227"/>
  <c r="T227"/>
  <c r="P227"/>
  <c r="BI226"/>
  <c r="BH226"/>
  <c r="BG226"/>
  <c r="BF226"/>
  <c r="X226"/>
  <c r="V226"/>
  <c r="T226"/>
  <c r="P226"/>
  <c r="BI225"/>
  <c r="BH225"/>
  <c r="BG225"/>
  <c r="BF225"/>
  <c r="X225"/>
  <c r="V225"/>
  <c r="T225"/>
  <c r="P225"/>
  <c r="BI224"/>
  <c r="BH224"/>
  <c r="BG224"/>
  <c r="BF224"/>
  <c r="X224"/>
  <c r="V224"/>
  <c r="T224"/>
  <c r="P224"/>
  <c r="BI223"/>
  <c r="BH223"/>
  <c r="BG223"/>
  <c r="BF223"/>
  <c r="X223"/>
  <c r="V223"/>
  <c r="T223"/>
  <c r="P223"/>
  <c r="BI222"/>
  <c r="BH222"/>
  <c r="BG222"/>
  <c r="BF222"/>
  <c r="X222"/>
  <c r="V222"/>
  <c r="T222"/>
  <c r="P222"/>
  <c r="BI221"/>
  <c r="BH221"/>
  <c r="BG221"/>
  <c r="BF221"/>
  <c r="X221"/>
  <c r="V221"/>
  <c r="T221"/>
  <c r="P221"/>
  <c r="BI219"/>
  <c r="BH219"/>
  <c r="BG219"/>
  <c r="BF219"/>
  <c r="X219"/>
  <c r="V219"/>
  <c r="T219"/>
  <c r="P219"/>
  <c r="BI218"/>
  <c r="BH218"/>
  <c r="BG218"/>
  <c r="BF218"/>
  <c r="X218"/>
  <c r="V218"/>
  <c r="T218"/>
  <c r="P218"/>
  <c r="BI217"/>
  <c r="BH217"/>
  <c r="BG217"/>
  <c r="BF217"/>
  <c r="X217"/>
  <c r="V217"/>
  <c r="T217"/>
  <c r="P217"/>
  <c r="BI215"/>
  <c r="BH215"/>
  <c r="BG215"/>
  <c r="BF215"/>
  <c r="X215"/>
  <c r="V215"/>
  <c r="T215"/>
  <c r="P215"/>
  <c r="BI214"/>
  <c r="BH214"/>
  <c r="BG214"/>
  <c r="BF214"/>
  <c r="X214"/>
  <c r="V214"/>
  <c r="T214"/>
  <c r="P214"/>
  <c r="BI213"/>
  <c r="BH213"/>
  <c r="BG213"/>
  <c r="BF213"/>
  <c r="X213"/>
  <c r="V213"/>
  <c r="T213"/>
  <c r="P213"/>
  <c r="BI211"/>
  <c r="BH211"/>
  <c r="BG211"/>
  <c r="BF211"/>
  <c r="X211"/>
  <c r="V211"/>
  <c r="T211"/>
  <c r="P211"/>
  <c r="BI209"/>
  <c r="BH209"/>
  <c r="BG209"/>
  <c r="BF209"/>
  <c r="X209"/>
  <c r="V209"/>
  <c r="T209"/>
  <c r="P209"/>
  <c r="BI207"/>
  <c r="BH207"/>
  <c r="BG207"/>
  <c r="BF207"/>
  <c r="X207"/>
  <c r="V207"/>
  <c r="T207"/>
  <c r="P207"/>
  <c r="BI205"/>
  <c r="BH205"/>
  <c r="BG205"/>
  <c r="BF205"/>
  <c r="X205"/>
  <c r="V205"/>
  <c r="T205"/>
  <c r="P205"/>
  <c r="BI204"/>
  <c r="BH204"/>
  <c r="BG204"/>
  <c r="BF204"/>
  <c r="X204"/>
  <c r="V204"/>
  <c r="T204"/>
  <c r="P204"/>
  <c r="BI203"/>
  <c r="BH203"/>
  <c r="BG203"/>
  <c r="BF203"/>
  <c r="X203"/>
  <c r="V203"/>
  <c r="T203"/>
  <c r="P203"/>
  <c r="BI202"/>
  <c r="BH202"/>
  <c r="BG202"/>
  <c r="BF202"/>
  <c r="X202"/>
  <c r="V202"/>
  <c r="T202"/>
  <c r="P202"/>
  <c r="BI201"/>
  <c r="BH201"/>
  <c r="BG201"/>
  <c r="BF201"/>
  <c r="X201"/>
  <c r="V201"/>
  <c r="T201"/>
  <c r="P201"/>
  <c r="BI200"/>
  <c r="BH200"/>
  <c r="BG200"/>
  <c r="BF200"/>
  <c r="X200"/>
  <c r="V200"/>
  <c r="T200"/>
  <c r="P200"/>
  <c r="BI199"/>
  <c r="BH199"/>
  <c r="BG199"/>
  <c r="BF199"/>
  <c r="X199"/>
  <c r="V199"/>
  <c r="T199"/>
  <c r="P199"/>
  <c r="BI198"/>
  <c r="BH198"/>
  <c r="BG198"/>
  <c r="BF198"/>
  <c r="X198"/>
  <c r="V198"/>
  <c r="T198"/>
  <c r="P198"/>
  <c r="BI197"/>
  <c r="BH197"/>
  <c r="BG197"/>
  <c r="BF197"/>
  <c r="X197"/>
  <c r="V197"/>
  <c r="T197"/>
  <c r="P197"/>
  <c r="BI196"/>
  <c r="BH196"/>
  <c r="BG196"/>
  <c r="BF196"/>
  <c r="X196"/>
  <c r="V196"/>
  <c r="T196"/>
  <c r="P196"/>
  <c r="BI195"/>
  <c r="BH195"/>
  <c r="BG195"/>
  <c r="BF195"/>
  <c r="X195"/>
  <c r="V195"/>
  <c r="T195"/>
  <c r="P195"/>
  <c r="BI194"/>
  <c r="BH194"/>
  <c r="BG194"/>
  <c r="BF194"/>
  <c r="X194"/>
  <c r="V194"/>
  <c r="T194"/>
  <c r="P194"/>
  <c r="BI193"/>
  <c r="BH193"/>
  <c r="BG193"/>
  <c r="BF193"/>
  <c r="X193"/>
  <c r="V193"/>
  <c r="T193"/>
  <c r="P193"/>
  <c r="BI192"/>
  <c r="BH192"/>
  <c r="BG192"/>
  <c r="BF192"/>
  <c r="X192"/>
  <c r="V192"/>
  <c r="T192"/>
  <c r="P192"/>
  <c r="BI191"/>
  <c r="BH191"/>
  <c r="BG191"/>
  <c r="BF191"/>
  <c r="X191"/>
  <c r="V191"/>
  <c r="T191"/>
  <c r="P191"/>
  <c r="BI190"/>
  <c r="BH190"/>
  <c r="BG190"/>
  <c r="BF190"/>
  <c r="X190"/>
  <c r="V190"/>
  <c r="T190"/>
  <c r="P190"/>
  <c r="BI189"/>
  <c r="BH189"/>
  <c r="BG189"/>
  <c r="BF189"/>
  <c r="X189"/>
  <c r="V189"/>
  <c r="T189"/>
  <c r="P189"/>
  <c r="BI188"/>
  <c r="BH188"/>
  <c r="BG188"/>
  <c r="BF188"/>
  <c r="X188"/>
  <c r="V188"/>
  <c r="T188"/>
  <c r="P188"/>
  <c r="BI187"/>
  <c r="BH187"/>
  <c r="BG187"/>
  <c r="BF187"/>
  <c r="X187"/>
  <c r="V187"/>
  <c r="T187"/>
  <c r="P187"/>
  <c r="BI186"/>
  <c r="BH186"/>
  <c r="BG186"/>
  <c r="BF186"/>
  <c r="X186"/>
  <c r="V186"/>
  <c r="T186"/>
  <c r="P186"/>
  <c r="BI185"/>
  <c r="BH185"/>
  <c r="BG185"/>
  <c r="BF185"/>
  <c r="X185"/>
  <c r="V185"/>
  <c r="T185"/>
  <c r="P185"/>
  <c r="BI184"/>
  <c r="BH184"/>
  <c r="BG184"/>
  <c r="BF184"/>
  <c r="X184"/>
  <c r="V184"/>
  <c r="T184"/>
  <c r="P184"/>
  <c r="BI183"/>
  <c r="BH183"/>
  <c r="BG183"/>
  <c r="BF183"/>
  <c r="X183"/>
  <c r="V183"/>
  <c r="T183"/>
  <c r="P183"/>
  <c r="BI182"/>
  <c r="BH182"/>
  <c r="BG182"/>
  <c r="BF182"/>
  <c r="X182"/>
  <c r="V182"/>
  <c r="T182"/>
  <c r="P182"/>
  <c r="BI181"/>
  <c r="BH181"/>
  <c r="BG181"/>
  <c r="BF181"/>
  <c r="X181"/>
  <c r="V181"/>
  <c r="T181"/>
  <c r="P181"/>
  <c r="BI180"/>
  <c r="BH180"/>
  <c r="BG180"/>
  <c r="BF180"/>
  <c r="X180"/>
  <c r="V180"/>
  <c r="T180"/>
  <c r="P180"/>
  <c r="BI179"/>
  <c r="BH179"/>
  <c r="BG179"/>
  <c r="BF179"/>
  <c r="X179"/>
  <c r="V179"/>
  <c r="T179"/>
  <c r="P179"/>
  <c r="BI178"/>
  <c r="BH178"/>
  <c r="BG178"/>
  <c r="BF178"/>
  <c r="X178"/>
  <c r="V178"/>
  <c r="T178"/>
  <c r="P178"/>
  <c r="BI177"/>
  <c r="BH177"/>
  <c r="BG177"/>
  <c r="BF177"/>
  <c r="X177"/>
  <c r="V177"/>
  <c r="T177"/>
  <c r="P177"/>
  <c r="BI176"/>
  <c r="BH176"/>
  <c r="BG176"/>
  <c r="BF176"/>
  <c r="X176"/>
  <c r="V176"/>
  <c r="T176"/>
  <c r="P176"/>
  <c r="BI175"/>
  <c r="BH175"/>
  <c r="BG175"/>
  <c r="BF175"/>
  <c r="X175"/>
  <c r="V175"/>
  <c r="T175"/>
  <c r="P175"/>
  <c r="BI174"/>
  <c r="BH174"/>
  <c r="BG174"/>
  <c r="BF174"/>
  <c r="X174"/>
  <c r="V174"/>
  <c r="T174"/>
  <c r="P174"/>
  <c r="BI173"/>
  <c r="BH173"/>
  <c r="BG173"/>
  <c r="BF173"/>
  <c r="X173"/>
  <c r="V173"/>
  <c r="T173"/>
  <c r="P173"/>
  <c r="BI172"/>
  <c r="BH172"/>
  <c r="BG172"/>
  <c r="BF172"/>
  <c r="X172"/>
  <c r="V172"/>
  <c r="T172"/>
  <c r="P172"/>
  <c r="BI171"/>
  <c r="BH171"/>
  <c r="BG171"/>
  <c r="BF171"/>
  <c r="X171"/>
  <c r="V171"/>
  <c r="T171"/>
  <c r="P171"/>
  <c r="BI170"/>
  <c r="BH170"/>
  <c r="BG170"/>
  <c r="BF170"/>
  <c r="X170"/>
  <c r="V170"/>
  <c r="T170"/>
  <c r="P170"/>
  <c r="BI169"/>
  <c r="BH169"/>
  <c r="BG169"/>
  <c r="BF169"/>
  <c r="X169"/>
  <c r="V169"/>
  <c r="T169"/>
  <c r="P169"/>
  <c r="BI168"/>
  <c r="BH168"/>
  <c r="BG168"/>
  <c r="BF168"/>
  <c r="X168"/>
  <c r="V168"/>
  <c r="T168"/>
  <c r="P168"/>
  <c r="BI167"/>
  <c r="BH167"/>
  <c r="BG167"/>
  <c r="BF167"/>
  <c r="X167"/>
  <c r="V167"/>
  <c r="T167"/>
  <c r="P167"/>
  <c r="BI166"/>
  <c r="BH166"/>
  <c r="BG166"/>
  <c r="BF166"/>
  <c r="X166"/>
  <c r="V166"/>
  <c r="T166"/>
  <c r="P166"/>
  <c r="BI165"/>
  <c r="BH165"/>
  <c r="BG165"/>
  <c r="BF165"/>
  <c r="X165"/>
  <c r="V165"/>
  <c r="T165"/>
  <c r="P165"/>
  <c r="BI164"/>
  <c r="BH164"/>
  <c r="BG164"/>
  <c r="BF164"/>
  <c r="X164"/>
  <c r="V164"/>
  <c r="T164"/>
  <c r="P164"/>
  <c r="BI163"/>
  <c r="BH163"/>
  <c r="BG163"/>
  <c r="BF163"/>
  <c r="X163"/>
  <c r="V163"/>
  <c r="T163"/>
  <c r="P163"/>
  <c r="BI162"/>
  <c r="BH162"/>
  <c r="BG162"/>
  <c r="BF162"/>
  <c r="X162"/>
  <c r="V162"/>
  <c r="T162"/>
  <c r="P162"/>
  <c r="BI160"/>
  <c r="BH160"/>
  <c r="BG160"/>
  <c r="BF160"/>
  <c r="X160"/>
  <c r="V160"/>
  <c r="T160"/>
  <c r="P160"/>
  <c r="BI158"/>
  <c r="BH158"/>
  <c r="BG158"/>
  <c r="BF158"/>
  <c r="X158"/>
  <c r="V158"/>
  <c r="T158"/>
  <c r="P158"/>
  <c r="BI156"/>
  <c r="BH156"/>
  <c r="BG156"/>
  <c r="BF156"/>
  <c r="X156"/>
  <c r="V156"/>
  <c r="T156"/>
  <c r="P156"/>
  <c r="BI154"/>
  <c r="BH154"/>
  <c r="BG154"/>
  <c r="BF154"/>
  <c r="X154"/>
  <c r="V154"/>
  <c r="T154"/>
  <c r="P154"/>
  <c r="BI152"/>
  <c r="BH152"/>
  <c r="BG152"/>
  <c r="BF152"/>
  <c r="X152"/>
  <c r="V152"/>
  <c r="T152"/>
  <c r="P152"/>
  <c r="BI150"/>
  <c r="BH150"/>
  <c r="BG150"/>
  <c r="BF150"/>
  <c r="X150"/>
  <c r="V150"/>
  <c r="T150"/>
  <c r="P150"/>
  <c r="BI148"/>
  <c r="BH148"/>
  <c r="BG148"/>
  <c r="BF148"/>
  <c r="X148"/>
  <c r="V148"/>
  <c r="T148"/>
  <c r="P148"/>
  <c r="BI146"/>
  <c r="BH146"/>
  <c r="BG146"/>
  <c r="BF146"/>
  <c r="X146"/>
  <c r="V146"/>
  <c r="T146"/>
  <c r="P146"/>
  <c r="BI144"/>
  <c r="BH144"/>
  <c r="BG144"/>
  <c r="BF144"/>
  <c r="X144"/>
  <c r="V144"/>
  <c r="T144"/>
  <c r="P144"/>
  <c r="BI142"/>
  <c r="BH142"/>
  <c r="BG142"/>
  <c r="BF142"/>
  <c r="X142"/>
  <c r="V142"/>
  <c r="T142"/>
  <c r="P142"/>
  <c r="BI140"/>
  <c r="BH140"/>
  <c r="BG140"/>
  <c r="BF140"/>
  <c r="X140"/>
  <c r="V140"/>
  <c r="T140"/>
  <c r="P140"/>
  <c r="BI138"/>
  <c r="BH138"/>
  <c r="BG138"/>
  <c r="BF138"/>
  <c r="X138"/>
  <c r="V138"/>
  <c r="T138"/>
  <c r="P138"/>
  <c r="BI136"/>
  <c r="BH136"/>
  <c r="BG136"/>
  <c r="BF136"/>
  <c r="X136"/>
  <c r="V136"/>
  <c r="T136"/>
  <c r="P136"/>
  <c r="BI134"/>
  <c r="BH134"/>
  <c r="BG134"/>
  <c r="BF134"/>
  <c r="X134"/>
  <c r="V134"/>
  <c r="T134"/>
  <c r="P134"/>
  <c r="BI132"/>
  <c r="BH132"/>
  <c r="BG132"/>
  <c r="BF132"/>
  <c r="X132"/>
  <c r="V132"/>
  <c r="T132"/>
  <c r="P132"/>
  <c r="BI130"/>
  <c r="BH130"/>
  <c r="BG130"/>
  <c r="BF130"/>
  <c r="X130"/>
  <c r="V130"/>
  <c r="T130"/>
  <c r="P130"/>
  <c r="BI129"/>
  <c r="BH129"/>
  <c r="BG129"/>
  <c r="BF129"/>
  <c r="X129"/>
  <c r="V129"/>
  <c r="T129"/>
  <c r="P129"/>
  <c r="BI128"/>
  <c r="BH128"/>
  <c r="BG128"/>
  <c r="BF128"/>
  <c r="X128"/>
  <c r="V128"/>
  <c r="T128"/>
  <c r="P128"/>
  <c r="BI127"/>
  <c r="BH127"/>
  <c r="BG127"/>
  <c r="BF127"/>
  <c r="X127"/>
  <c r="V127"/>
  <c r="T127"/>
  <c r="P127"/>
  <c r="BI126"/>
  <c r="BH126"/>
  <c r="BG126"/>
  <c r="BF126"/>
  <c r="X126"/>
  <c r="V126"/>
  <c r="T126"/>
  <c r="P126"/>
  <c r="BI125"/>
  <c r="BH125"/>
  <c r="BG125"/>
  <c r="BF125"/>
  <c r="X125"/>
  <c r="V125"/>
  <c r="T125"/>
  <c r="P125"/>
  <c r="BI124"/>
  <c r="BH124"/>
  <c r="BG124"/>
  <c r="BF124"/>
  <c r="X124"/>
  <c r="V124"/>
  <c r="T124"/>
  <c r="P124"/>
  <c r="BI123"/>
  <c r="BH123"/>
  <c r="BG123"/>
  <c r="BF123"/>
  <c r="X123"/>
  <c r="V123"/>
  <c r="T123"/>
  <c r="P123"/>
  <c r="BI122"/>
  <c r="BH122"/>
  <c r="BG122"/>
  <c r="BF122"/>
  <c r="X122"/>
  <c r="V122"/>
  <c r="T122"/>
  <c r="P122"/>
  <c r="BI121"/>
  <c r="BH121"/>
  <c r="BG121"/>
  <c r="BF121"/>
  <c r="X121"/>
  <c r="V121"/>
  <c r="T121"/>
  <c r="P121"/>
  <c r="BI120"/>
  <c r="BH120"/>
  <c r="BG120"/>
  <c r="BF120"/>
  <c r="X120"/>
  <c r="V120"/>
  <c r="T120"/>
  <c r="P120"/>
  <c r="BI118"/>
  <c r="BH118"/>
  <c r="BG118"/>
  <c r="BF118"/>
  <c r="X118"/>
  <c r="V118"/>
  <c r="T118"/>
  <c r="P118"/>
  <c r="BI117"/>
  <c r="BH117"/>
  <c r="BG117"/>
  <c r="BF117"/>
  <c r="X117"/>
  <c r="V117"/>
  <c r="T117"/>
  <c r="P117"/>
  <c r="BI116"/>
  <c r="BH116"/>
  <c r="BG116"/>
  <c r="BF116"/>
  <c r="X116"/>
  <c r="V116"/>
  <c r="T116"/>
  <c r="P116"/>
  <c r="BI115"/>
  <c r="BH115"/>
  <c r="BG115"/>
  <c r="BF115"/>
  <c r="X115"/>
  <c r="V115"/>
  <c r="T115"/>
  <c r="P115"/>
  <c r="BI114"/>
  <c r="BH114"/>
  <c r="BG114"/>
  <c r="BF114"/>
  <c r="X114"/>
  <c r="V114"/>
  <c r="T114"/>
  <c r="P114"/>
  <c r="BI113"/>
  <c r="BH113"/>
  <c r="BG113"/>
  <c r="BF113"/>
  <c r="X113"/>
  <c r="V113"/>
  <c r="T113"/>
  <c r="P113"/>
  <c r="BI112"/>
  <c r="BH112"/>
  <c r="BG112"/>
  <c r="BF112"/>
  <c r="X112"/>
  <c r="V112"/>
  <c r="T112"/>
  <c r="P112"/>
  <c r="BI111"/>
  <c r="BH111"/>
  <c r="BG111"/>
  <c r="BF111"/>
  <c r="X111"/>
  <c r="V111"/>
  <c r="T111"/>
  <c r="P111"/>
  <c r="BI110"/>
  <c r="BH110"/>
  <c r="BG110"/>
  <c r="BF110"/>
  <c r="X110"/>
  <c r="V110"/>
  <c r="T110"/>
  <c r="P110"/>
  <c r="BI109"/>
  <c r="BH109"/>
  <c r="BG109"/>
  <c r="BF109"/>
  <c r="X109"/>
  <c r="V109"/>
  <c r="T109"/>
  <c r="P109"/>
  <c r="BI108"/>
  <c r="BH108"/>
  <c r="BG108"/>
  <c r="BF108"/>
  <c r="X108"/>
  <c r="V108"/>
  <c r="T108"/>
  <c r="P108"/>
  <c r="BI106"/>
  <c r="BH106"/>
  <c r="BG106"/>
  <c r="BF106"/>
  <c r="X106"/>
  <c r="V106"/>
  <c r="T106"/>
  <c r="P106"/>
  <c r="BI104"/>
  <c r="BH104"/>
  <c r="BG104"/>
  <c r="BF104"/>
  <c r="X104"/>
  <c r="V104"/>
  <c r="T104"/>
  <c r="P104"/>
  <c r="BI102"/>
  <c r="BH102"/>
  <c r="BG102"/>
  <c r="BF102"/>
  <c r="X102"/>
  <c r="V102"/>
  <c r="T102"/>
  <c r="P102"/>
  <c r="BI100"/>
  <c r="BH100"/>
  <c r="BG100"/>
  <c r="BF100"/>
  <c r="X100"/>
  <c r="V100"/>
  <c r="T100"/>
  <c r="P100"/>
  <c r="BI99"/>
  <c r="BH99"/>
  <c r="BG99"/>
  <c r="BF99"/>
  <c r="X99"/>
  <c r="V99"/>
  <c r="T99"/>
  <c r="P99"/>
  <c r="BI98"/>
  <c r="BH98"/>
  <c r="BG98"/>
  <c r="BF98"/>
  <c r="X98"/>
  <c r="V98"/>
  <c r="T98"/>
  <c r="P98"/>
  <c r="BI96"/>
  <c r="BH96"/>
  <c r="BG96"/>
  <c r="BF96"/>
  <c r="X96"/>
  <c r="V96"/>
  <c r="T96"/>
  <c r="P96"/>
  <c r="BI94"/>
  <c r="BH94"/>
  <c r="BG94"/>
  <c r="BF94"/>
  <c r="X94"/>
  <c r="V94"/>
  <c r="T94"/>
  <c r="P94"/>
  <c r="J89"/>
  <c r="F88"/>
  <c r="F86"/>
  <c r="E84"/>
  <c r="J61"/>
  <c r="F60"/>
  <c r="F58"/>
  <c r="E56"/>
  <c r="J23"/>
  <c r="E23"/>
  <c r="J88"/>
  <c r="J22"/>
  <c r="J20"/>
  <c r="E20"/>
  <c r="F89"/>
  <c r="J19"/>
  <c r="J14"/>
  <c r="J86"/>
  <c r="E7"/>
  <c r="E80"/>
  <c i="3" r="K41"/>
  <c r="K40"/>
  <c i="1" r="BA57"/>
  <c i="3" r="K39"/>
  <c i="1" r="AZ57"/>
  <c i="3" r="BI198"/>
  <c r="BH198"/>
  <c r="BG198"/>
  <c r="BF198"/>
  <c r="X198"/>
  <c r="V198"/>
  <c r="T198"/>
  <c r="P198"/>
  <c r="BI197"/>
  <c r="BH197"/>
  <c r="BG197"/>
  <c r="BF197"/>
  <c r="X197"/>
  <c r="V197"/>
  <c r="T197"/>
  <c r="P197"/>
  <c r="BI196"/>
  <c r="BH196"/>
  <c r="BG196"/>
  <c r="BF196"/>
  <c r="X196"/>
  <c r="V196"/>
  <c r="T196"/>
  <c r="P196"/>
  <c r="BI195"/>
  <c r="BH195"/>
  <c r="BG195"/>
  <c r="BF195"/>
  <c r="X195"/>
  <c r="V195"/>
  <c r="T195"/>
  <c r="P195"/>
  <c r="BI194"/>
  <c r="BH194"/>
  <c r="BG194"/>
  <c r="BF194"/>
  <c r="X194"/>
  <c r="V194"/>
  <c r="T194"/>
  <c r="P194"/>
  <c r="BI193"/>
  <c r="BH193"/>
  <c r="BG193"/>
  <c r="BF193"/>
  <c r="X193"/>
  <c r="V193"/>
  <c r="T193"/>
  <c r="P193"/>
  <c r="BI192"/>
  <c r="BH192"/>
  <c r="BG192"/>
  <c r="BF192"/>
  <c r="X192"/>
  <c r="V192"/>
  <c r="T192"/>
  <c r="P192"/>
  <c r="BI190"/>
  <c r="BH190"/>
  <c r="BG190"/>
  <c r="BF190"/>
  <c r="X190"/>
  <c r="V190"/>
  <c r="T190"/>
  <c r="P190"/>
  <c r="BI189"/>
  <c r="BH189"/>
  <c r="BG189"/>
  <c r="BF189"/>
  <c r="X189"/>
  <c r="V189"/>
  <c r="T189"/>
  <c r="P189"/>
  <c r="BI188"/>
  <c r="BH188"/>
  <c r="BG188"/>
  <c r="BF188"/>
  <c r="X188"/>
  <c r="V188"/>
  <c r="T188"/>
  <c r="P188"/>
  <c r="BI187"/>
  <c r="BH187"/>
  <c r="BG187"/>
  <c r="BF187"/>
  <c r="X187"/>
  <c r="V187"/>
  <c r="T187"/>
  <c r="P187"/>
  <c r="BI185"/>
  <c r="BH185"/>
  <c r="BG185"/>
  <c r="BF185"/>
  <c r="X185"/>
  <c r="V185"/>
  <c r="T185"/>
  <c r="P185"/>
  <c r="BI184"/>
  <c r="BH184"/>
  <c r="BG184"/>
  <c r="BF184"/>
  <c r="X184"/>
  <c r="V184"/>
  <c r="T184"/>
  <c r="P184"/>
  <c r="BI183"/>
  <c r="BH183"/>
  <c r="BG183"/>
  <c r="BF183"/>
  <c r="X183"/>
  <c r="V183"/>
  <c r="T183"/>
  <c r="P183"/>
  <c r="BI182"/>
  <c r="BH182"/>
  <c r="BG182"/>
  <c r="BF182"/>
  <c r="X182"/>
  <c r="V182"/>
  <c r="T182"/>
  <c r="P182"/>
  <c r="BI181"/>
  <c r="BH181"/>
  <c r="BG181"/>
  <c r="BF181"/>
  <c r="X181"/>
  <c r="V181"/>
  <c r="T181"/>
  <c r="P181"/>
  <c r="BI180"/>
  <c r="BH180"/>
  <c r="BG180"/>
  <c r="BF180"/>
  <c r="X180"/>
  <c r="V180"/>
  <c r="T180"/>
  <c r="P180"/>
  <c r="BI179"/>
  <c r="BH179"/>
  <c r="BG179"/>
  <c r="BF179"/>
  <c r="X179"/>
  <c r="V179"/>
  <c r="T179"/>
  <c r="P179"/>
  <c r="BI178"/>
  <c r="BH178"/>
  <c r="BG178"/>
  <c r="BF178"/>
  <c r="X178"/>
  <c r="V178"/>
  <c r="T178"/>
  <c r="P178"/>
  <c r="BI177"/>
  <c r="BH177"/>
  <c r="BG177"/>
  <c r="BF177"/>
  <c r="X177"/>
  <c r="V177"/>
  <c r="T177"/>
  <c r="P177"/>
  <c r="BI176"/>
  <c r="BH176"/>
  <c r="BG176"/>
  <c r="BF176"/>
  <c r="X176"/>
  <c r="V176"/>
  <c r="T176"/>
  <c r="P176"/>
  <c r="BI175"/>
  <c r="BH175"/>
  <c r="BG175"/>
  <c r="BF175"/>
  <c r="X175"/>
  <c r="V175"/>
  <c r="T175"/>
  <c r="P175"/>
  <c r="BI174"/>
  <c r="BH174"/>
  <c r="BG174"/>
  <c r="BF174"/>
  <c r="X174"/>
  <c r="V174"/>
  <c r="T174"/>
  <c r="P174"/>
  <c r="BI173"/>
  <c r="BH173"/>
  <c r="BG173"/>
  <c r="BF173"/>
  <c r="X173"/>
  <c r="V173"/>
  <c r="T173"/>
  <c r="P173"/>
  <c r="BI172"/>
  <c r="BH172"/>
  <c r="BG172"/>
  <c r="BF172"/>
  <c r="X172"/>
  <c r="V172"/>
  <c r="T172"/>
  <c r="P172"/>
  <c r="BI171"/>
  <c r="BH171"/>
  <c r="BG171"/>
  <c r="BF171"/>
  <c r="X171"/>
  <c r="V171"/>
  <c r="T171"/>
  <c r="P171"/>
  <c r="BI170"/>
  <c r="BH170"/>
  <c r="BG170"/>
  <c r="BF170"/>
  <c r="X170"/>
  <c r="V170"/>
  <c r="T170"/>
  <c r="P170"/>
  <c r="BI169"/>
  <c r="BH169"/>
  <c r="BG169"/>
  <c r="BF169"/>
  <c r="X169"/>
  <c r="V169"/>
  <c r="T169"/>
  <c r="P169"/>
  <c r="BI168"/>
  <c r="BH168"/>
  <c r="BG168"/>
  <c r="BF168"/>
  <c r="X168"/>
  <c r="V168"/>
  <c r="T168"/>
  <c r="P168"/>
  <c r="BI167"/>
  <c r="BH167"/>
  <c r="BG167"/>
  <c r="BF167"/>
  <c r="X167"/>
  <c r="V167"/>
  <c r="T167"/>
  <c r="P167"/>
  <c r="BI166"/>
  <c r="BH166"/>
  <c r="BG166"/>
  <c r="BF166"/>
  <c r="X166"/>
  <c r="V166"/>
  <c r="T166"/>
  <c r="P166"/>
  <c r="BI165"/>
  <c r="BH165"/>
  <c r="BG165"/>
  <c r="BF165"/>
  <c r="X165"/>
  <c r="V165"/>
  <c r="T165"/>
  <c r="P165"/>
  <c r="BI164"/>
  <c r="BH164"/>
  <c r="BG164"/>
  <c r="BF164"/>
  <c r="X164"/>
  <c r="V164"/>
  <c r="T164"/>
  <c r="P164"/>
  <c r="BI163"/>
  <c r="BH163"/>
  <c r="BG163"/>
  <c r="BF163"/>
  <c r="X163"/>
  <c r="V163"/>
  <c r="T163"/>
  <c r="P163"/>
  <c r="BI162"/>
  <c r="BH162"/>
  <c r="BG162"/>
  <c r="BF162"/>
  <c r="X162"/>
  <c r="V162"/>
  <c r="T162"/>
  <c r="P162"/>
  <c r="BI161"/>
  <c r="BH161"/>
  <c r="BG161"/>
  <c r="BF161"/>
  <c r="X161"/>
  <c r="V161"/>
  <c r="T161"/>
  <c r="P161"/>
  <c r="BI160"/>
  <c r="BH160"/>
  <c r="BG160"/>
  <c r="BF160"/>
  <c r="X160"/>
  <c r="V160"/>
  <c r="T160"/>
  <c r="P160"/>
  <c r="BI159"/>
  <c r="BH159"/>
  <c r="BG159"/>
  <c r="BF159"/>
  <c r="X159"/>
  <c r="V159"/>
  <c r="T159"/>
  <c r="P159"/>
  <c r="BI158"/>
  <c r="BH158"/>
  <c r="BG158"/>
  <c r="BF158"/>
  <c r="X158"/>
  <c r="V158"/>
  <c r="T158"/>
  <c r="P158"/>
  <c r="BI157"/>
  <c r="BH157"/>
  <c r="BG157"/>
  <c r="BF157"/>
  <c r="X157"/>
  <c r="V157"/>
  <c r="T157"/>
  <c r="P157"/>
  <c r="BI156"/>
  <c r="BH156"/>
  <c r="BG156"/>
  <c r="BF156"/>
  <c r="X156"/>
  <c r="V156"/>
  <c r="T156"/>
  <c r="P156"/>
  <c r="BI155"/>
  <c r="BH155"/>
  <c r="BG155"/>
  <c r="BF155"/>
  <c r="X155"/>
  <c r="V155"/>
  <c r="T155"/>
  <c r="P155"/>
  <c r="BI154"/>
  <c r="BH154"/>
  <c r="BG154"/>
  <c r="BF154"/>
  <c r="X154"/>
  <c r="V154"/>
  <c r="T154"/>
  <c r="P154"/>
  <c r="BI153"/>
  <c r="BH153"/>
  <c r="BG153"/>
  <c r="BF153"/>
  <c r="X153"/>
  <c r="V153"/>
  <c r="T153"/>
  <c r="P153"/>
  <c r="BI152"/>
  <c r="BH152"/>
  <c r="BG152"/>
  <c r="BF152"/>
  <c r="X152"/>
  <c r="V152"/>
  <c r="T152"/>
  <c r="P152"/>
  <c r="BI151"/>
  <c r="BH151"/>
  <c r="BG151"/>
  <c r="BF151"/>
  <c r="X151"/>
  <c r="V151"/>
  <c r="T151"/>
  <c r="P151"/>
  <c r="BI150"/>
  <c r="BH150"/>
  <c r="BG150"/>
  <c r="BF150"/>
  <c r="X150"/>
  <c r="V150"/>
  <c r="T150"/>
  <c r="P150"/>
  <c r="BI149"/>
  <c r="BH149"/>
  <c r="BG149"/>
  <c r="BF149"/>
  <c r="X149"/>
  <c r="V149"/>
  <c r="T149"/>
  <c r="P149"/>
  <c r="BI148"/>
  <c r="BH148"/>
  <c r="BG148"/>
  <c r="BF148"/>
  <c r="X148"/>
  <c r="V148"/>
  <c r="T148"/>
  <c r="P148"/>
  <c r="BI147"/>
  <c r="BH147"/>
  <c r="BG147"/>
  <c r="BF147"/>
  <c r="X147"/>
  <c r="V147"/>
  <c r="T147"/>
  <c r="P147"/>
  <c r="BI146"/>
  <c r="BH146"/>
  <c r="BG146"/>
  <c r="BF146"/>
  <c r="X146"/>
  <c r="V146"/>
  <c r="T146"/>
  <c r="P146"/>
  <c r="BI145"/>
  <c r="BH145"/>
  <c r="BG145"/>
  <c r="BF145"/>
  <c r="X145"/>
  <c r="V145"/>
  <c r="T145"/>
  <c r="P145"/>
  <c r="BI144"/>
  <c r="BH144"/>
  <c r="BG144"/>
  <c r="BF144"/>
  <c r="X144"/>
  <c r="V144"/>
  <c r="T144"/>
  <c r="P144"/>
  <c r="BI143"/>
  <c r="BH143"/>
  <c r="BG143"/>
  <c r="BF143"/>
  <c r="X143"/>
  <c r="V143"/>
  <c r="T143"/>
  <c r="P143"/>
  <c r="BI142"/>
  <c r="BH142"/>
  <c r="BG142"/>
  <c r="BF142"/>
  <c r="X142"/>
  <c r="V142"/>
  <c r="T142"/>
  <c r="P142"/>
  <c r="BI141"/>
  <c r="BH141"/>
  <c r="BG141"/>
  <c r="BF141"/>
  <c r="X141"/>
  <c r="V141"/>
  <c r="T141"/>
  <c r="P141"/>
  <c r="BI140"/>
  <c r="BH140"/>
  <c r="BG140"/>
  <c r="BF140"/>
  <c r="X140"/>
  <c r="V140"/>
  <c r="T140"/>
  <c r="P140"/>
  <c r="BI139"/>
  <c r="BH139"/>
  <c r="BG139"/>
  <c r="BF139"/>
  <c r="X139"/>
  <c r="V139"/>
  <c r="T139"/>
  <c r="P139"/>
  <c r="BI138"/>
  <c r="BH138"/>
  <c r="BG138"/>
  <c r="BF138"/>
  <c r="X138"/>
  <c r="V138"/>
  <c r="T138"/>
  <c r="P138"/>
  <c r="BI137"/>
  <c r="BH137"/>
  <c r="BG137"/>
  <c r="BF137"/>
  <c r="X137"/>
  <c r="V137"/>
  <c r="T137"/>
  <c r="P137"/>
  <c r="BI136"/>
  <c r="BH136"/>
  <c r="BG136"/>
  <c r="BF136"/>
  <c r="X136"/>
  <c r="V136"/>
  <c r="T136"/>
  <c r="P136"/>
  <c r="BI135"/>
  <c r="BH135"/>
  <c r="BG135"/>
  <c r="BF135"/>
  <c r="X135"/>
  <c r="V135"/>
  <c r="T135"/>
  <c r="P135"/>
  <c r="BI134"/>
  <c r="BH134"/>
  <c r="BG134"/>
  <c r="BF134"/>
  <c r="X134"/>
  <c r="V134"/>
  <c r="T134"/>
  <c r="P134"/>
  <c r="BI133"/>
  <c r="BH133"/>
  <c r="BG133"/>
  <c r="BF133"/>
  <c r="X133"/>
  <c r="V133"/>
  <c r="T133"/>
  <c r="P133"/>
  <c r="BI132"/>
  <c r="BH132"/>
  <c r="BG132"/>
  <c r="BF132"/>
  <c r="X132"/>
  <c r="V132"/>
  <c r="T132"/>
  <c r="P132"/>
  <c r="BI131"/>
  <c r="BH131"/>
  <c r="BG131"/>
  <c r="BF131"/>
  <c r="X131"/>
  <c r="V131"/>
  <c r="T131"/>
  <c r="P131"/>
  <c r="BI130"/>
  <c r="BH130"/>
  <c r="BG130"/>
  <c r="BF130"/>
  <c r="X130"/>
  <c r="V130"/>
  <c r="T130"/>
  <c r="P130"/>
  <c r="BI129"/>
  <c r="BH129"/>
  <c r="BG129"/>
  <c r="BF129"/>
  <c r="X129"/>
  <c r="V129"/>
  <c r="T129"/>
  <c r="P129"/>
  <c r="BI128"/>
  <c r="BH128"/>
  <c r="BG128"/>
  <c r="BF128"/>
  <c r="X128"/>
  <c r="V128"/>
  <c r="T128"/>
  <c r="P128"/>
  <c r="BI127"/>
  <c r="BH127"/>
  <c r="BG127"/>
  <c r="BF127"/>
  <c r="X127"/>
  <c r="V127"/>
  <c r="T127"/>
  <c r="P127"/>
  <c r="BI126"/>
  <c r="BH126"/>
  <c r="BG126"/>
  <c r="BF126"/>
  <c r="X126"/>
  <c r="V126"/>
  <c r="T126"/>
  <c r="P126"/>
  <c r="BI125"/>
  <c r="BH125"/>
  <c r="BG125"/>
  <c r="BF125"/>
  <c r="X125"/>
  <c r="V125"/>
  <c r="T125"/>
  <c r="P125"/>
  <c r="BI124"/>
  <c r="BH124"/>
  <c r="BG124"/>
  <c r="BF124"/>
  <c r="X124"/>
  <c r="V124"/>
  <c r="T124"/>
  <c r="P124"/>
  <c r="BI123"/>
  <c r="BH123"/>
  <c r="BG123"/>
  <c r="BF123"/>
  <c r="X123"/>
  <c r="V123"/>
  <c r="T123"/>
  <c r="P123"/>
  <c r="BI122"/>
  <c r="BH122"/>
  <c r="BG122"/>
  <c r="BF122"/>
  <c r="X122"/>
  <c r="V122"/>
  <c r="T122"/>
  <c r="P122"/>
  <c r="BI121"/>
  <c r="BH121"/>
  <c r="BG121"/>
  <c r="BF121"/>
  <c r="X121"/>
  <c r="V121"/>
  <c r="T121"/>
  <c r="P121"/>
  <c r="BI120"/>
  <c r="BH120"/>
  <c r="BG120"/>
  <c r="BF120"/>
  <c r="X120"/>
  <c r="V120"/>
  <c r="T120"/>
  <c r="P120"/>
  <c r="BI119"/>
  <c r="BH119"/>
  <c r="BG119"/>
  <c r="BF119"/>
  <c r="X119"/>
  <c r="V119"/>
  <c r="T119"/>
  <c r="P119"/>
  <c r="BI118"/>
  <c r="BH118"/>
  <c r="BG118"/>
  <c r="BF118"/>
  <c r="X118"/>
  <c r="V118"/>
  <c r="T118"/>
  <c r="P118"/>
  <c r="BI116"/>
  <c r="BH116"/>
  <c r="BG116"/>
  <c r="BF116"/>
  <c r="X116"/>
  <c r="V116"/>
  <c r="T116"/>
  <c r="P116"/>
  <c r="BI115"/>
  <c r="BH115"/>
  <c r="BG115"/>
  <c r="BF115"/>
  <c r="X115"/>
  <c r="V115"/>
  <c r="T115"/>
  <c r="P115"/>
  <c r="BI114"/>
  <c r="BH114"/>
  <c r="BG114"/>
  <c r="BF114"/>
  <c r="X114"/>
  <c r="V114"/>
  <c r="T114"/>
  <c r="P114"/>
  <c r="BI113"/>
  <c r="BH113"/>
  <c r="BG113"/>
  <c r="BF113"/>
  <c r="X113"/>
  <c r="V113"/>
  <c r="T113"/>
  <c r="P113"/>
  <c r="BI112"/>
  <c r="BH112"/>
  <c r="BG112"/>
  <c r="BF112"/>
  <c r="X112"/>
  <c r="V112"/>
  <c r="T112"/>
  <c r="P112"/>
  <c r="BI111"/>
  <c r="BH111"/>
  <c r="BG111"/>
  <c r="BF111"/>
  <c r="X111"/>
  <c r="V111"/>
  <c r="T111"/>
  <c r="P111"/>
  <c r="BI110"/>
  <c r="BH110"/>
  <c r="BG110"/>
  <c r="BF110"/>
  <c r="X110"/>
  <c r="V110"/>
  <c r="T110"/>
  <c r="P110"/>
  <c r="BI109"/>
  <c r="BH109"/>
  <c r="BG109"/>
  <c r="BF109"/>
  <c r="X109"/>
  <c r="V109"/>
  <c r="T109"/>
  <c r="P109"/>
  <c r="BI108"/>
  <c r="BH108"/>
  <c r="BG108"/>
  <c r="BF108"/>
  <c r="X108"/>
  <c r="V108"/>
  <c r="T108"/>
  <c r="P108"/>
  <c r="BI107"/>
  <c r="BH107"/>
  <c r="BG107"/>
  <c r="BF107"/>
  <c r="X107"/>
  <c r="V107"/>
  <c r="T107"/>
  <c r="P107"/>
  <c r="BI106"/>
  <c r="BH106"/>
  <c r="BG106"/>
  <c r="BF106"/>
  <c r="X106"/>
  <c r="V106"/>
  <c r="T106"/>
  <c r="P106"/>
  <c r="BI105"/>
  <c r="BH105"/>
  <c r="BG105"/>
  <c r="BF105"/>
  <c r="X105"/>
  <c r="V105"/>
  <c r="T105"/>
  <c r="P105"/>
  <c r="BI104"/>
  <c r="BH104"/>
  <c r="BG104"/>
  <c r="BF104"/>
  <c r="X104"/>
  <c r="V104"/>
  <c r="T104"/>
  <c r="P104"/>
  <c r="BI103"/>
  <c r="BH103"/>
  <c r="BG103"/>
  <c r="BF103"/>
  <c r="X103"/>
  <c r="V103"/>
  <c r="T103"/>
  <c r="P103"/>
  <c r="BI102"/>
  <c r="BH102"/>
  <c r="BG102"/>
  <c r="BF102"/>
  <c r="X102"/>
  <c r="V102"/>
  <c r="T102"/>
  <c r="P102"/>
  <c r="BI101"/>
  <c r="BH101"/>
  <c r="BG101"/>
  <c r="BF101"/>
  <c r="X101"/>
  <c r="V101"/>
  <c r="T101"/>
  <c r="P101"/>
  <c r="BI100"/>
  <c r="BH100"/>
  <c r="BG100"/>
  <c r="BF100"/>
  <c r="X100"/>
  <c r="V100"/>
  <c r="T100"/>
  <c r="P100"/>
  <c r="BI99"/>
  <c r="BH99"/>
  <c r="BG99"/>
  <c r="BF99"/>
  <c r="X99"/>
  <c r="V99"/>
  <c r="T99"/>
  <c r="P99"/>
  <c r="BI98"/>
  <c r="BH98"/>
  <c r="BG98"/>
  <c r="BF98"/>
  <c r="X98"/>
  <c r="V98"/>
  <c r="T98"/>
  <c r="P98"/>
  <c r="BI97"/>
  <c r="BH97"/>
  <c r="BG97"/>
  <c r="BF97"/>
  <c r="X97"/>
  <c r="V97"/>
  <c r="T97"/>
  <c r="P97"/>
  <c r="BI96"/>
  <c r="BH96"/>
  <c r="BG96"/>
  <c r="BF96"/>
  <c r="X96"/>
  <c r="V96"/>
  <c r="T96"/>
  <c r="P96"/>
  <c r="BI95"/>
  <c r="BH95"/>
  <c r="BG95"/>
  <c r="BF95"/>
  <c r="X95"/>
  <c r="V95"/>
  <c r="T95"/>
  <c r="P95"/>
  <c r="BI94"/>
  <c r="BH94"/>
  <c r="BG94"/>
  <c r="BF94"/>
  <c r="X94"/>
  <c r="V94"/>
  <c r="T94"/>
  <c r="P94"/>
  <c r="BI93"/>
  <c r="BH93"/>
  <c r="BG93"/>
  <c r="BF93"/>
  <c r="X93"/>
  <c r="V93"/>
  <c r="T93"/>
  <c r="P93"/>
  <c r="J88"/>
  <c r="F87"/>
  <c r="F85"/>
  <c r="E83"/>
  <c r="J61"/>
  <c r="F60"/>
  <c r="F58"/>
  <c r="E56"/>
  <c r="J23"/>
  <c r="E23"/>
  <c r="J87"/>
  <c r="J22"/>
  <c r="J20"/>
  <c r="E20"/>
  <c r="F61"/>
  <c r="J19"/>
  <c r="J14"/>
  <c r="J58"/>
  <c r="E7"/>
  <c r="E79"/>
  <c i="2" r="K41"/>
  <c r="K40"/>
  <c i="1" r="BA56"/>
  <c i="2" r="K39"/>
  <c i="1" r="AZ56"/>
  <c i="2" r="BI208"/>
  <c r="BH208"/>
  <c r="BG208"/>
  <c r="BF208"/>
  <c r="X208"/>
  <c r="V208"/>
  <c r="T208"/>
  <c r="P208"/>
  <c r="BI207"/>
  <c r="BH207"/>
  <c r="BG207"/>
  <c r="BF207"/>
  <c r="X207"/>
  <c r="V207"/>
  <c r="T207"/>
  <c r="P207"/>
  <c r="BI206"/>
  <c r="BH206"/>
  <c r="BG206"/>
  <c r="BF206"/>
  <c r="X206"/>
  <c r="V206"/>
  <c r="T206"/>
  <c r="P206"/>
  <c r="BI205"/>
  <c r="BH205"/>
  <c r="BG205"/>
  <c r="BF205"/>
  <c r="X205"/>
  <c r="V205"/>
  <c r="T205"/>
  <c r="P205"/>
  <c r="BI204"/>
  <c r="BH204"/>
  <c r="BG204"/>
  <c r="BF204"/>
  <c r="X204"/>
  <c r="V204"/>
  <c r="T204"/>
  <c r="P204"/>
  <c r="BI203"/>
  <c r="BH203"/>
  <c r="BG203"/>
  <c r="BF203"/>
  <c r="X203"/>
  <c r="V203"/>
  <c r="T203"/>
  <c r="P203"/>
  <c r="BI202"/>
  <c r="BH202"/>
  <c r="BG202"/>
  <c r="BF202"/>
  <c r="X202"/>
  <c r="V202"/>
  <c r="T202"/>
  <c r="P202"/>
  <c r="BI201"/>
  <c r="BH201"/>
  <c r="BG201"/>
  <c r="BF201"/>
  <c r="X201"/>
  <c r="V201"/>
  <c r="T201"/>
  <c r="P201"/>
  <c r="BI200"/>
  <c r="BH200"/>
  <c r="BG200"/>
  <c r="BF200"/>
  <c r="X200"/>
  <c r="V200"/>
  <c r="T200"/>
  <c r="P200"/>
  <c r="BI199"/>
  <c r="BH199"/>
  <c r="BG199"/>
  <c r="BF199"/>
  <c r="X199"/>
  <c r="V199"/>
  <c r="T199"/>
  <c r="P199"/>
  <c r="BI198"/>
  <c r="BH198"/>
  <c r="BG198"/>
  <c r="BF198"/>
  <c r="X198"/>
  <c r="V198"/>
  <c r="T198"/>
  <c r="P198"/>
  <c r="BI197"/>
  <c r="BH197"/>
  <c r="BG197"/>
  <c r="BF197"/>
  <c r="X197"/>
  <c r="V197"/>
  <c r="T197"/>
  <c r="P197"/>
  <c r="BI196"/>
  <c r="BH196"/>
  <c r="BG196"/>
  <c r="BF196"/>
  <c r="X196"/>
  <c r="V196"/>
  <c r="T196"/>
  <c r="P196"/>
  <c r="BI195"/>
  <c r="BH195"/>
  <c r="BG195"/>
  <c r="BF195"/>
  <c r="X195"/>
  <c r="V195"/>
  <c r="T195"/>
  <c r="P195"/>
  <c r="BI194"/>
  <c r="BH194"/>
  <c r="BG194"/>
  <c r="BF194"/>
  <c r="X194"/>
  <c r="V194"/>
  <c r="T194"/>
  <c r="P194"/>
  <c r="BI193"/>
  <c r="BH193"/>
  <c r="BG193"/>
  <c r="BF193"/>
  <c r="X193"/>
  <c r="V193"/>
  <c r="T193"/>
  <c r="P193"/>
  <c r="BI192"/>
  <c r="BH192"/>
  <c r="BG192"/>
  <c r="BF192"/>
  <c r="X192"/>
  <c r="V192"/>
  <c r="T192"/>
  <c r="P192"/>
  <c r="BI191"/>
  <c r="BH191"/>
  <c r="BG191"/>
  <c r="BF191"/>
  <c r="X191"/>
  <c r="V191"/>
  <c r="T191"/>
  <c r="P191"/>
  <c r="BI190"/>
  <c r="BH190"/>
  <c r="BG190"/>
  <c r="BF190"/>
  <c r="X190"/>
  <c r="V190"/>
  <c r="T190"/>
  <c r="P190"/>
  <c r="BI189"/>
  <c r="BH189"/>
  <c r="BG189"/>
  <c r="BF189"/>
  <c r="X189"/>
  <c r="V189"/>
  <c r="T189"/>
  <c r="P189"/>
  <c r="BI188"/>
  <c r="BH188"/>
  <c r="BG188"/>
  <c r="BF188"/>
  <c r="X188"/>
  <c r="V188"/>
  <c r="T188"/>
  <c r="P188"/>
  <c r="BI187"/>
  <c r="BH187"/>
  <c r="BG187"/>
  <c r="BF187"/>
  <c r="X187"/>
  <c r="V187"/>
  <c r="T187"/>
  <c r="P187"/>
  <c r="BI186"/>
  <c r="BH186"/>
  <c r="BG186"/>
  <c r="BF186"/>
  <c r="X186"/>
  <c r="V186"/>
  <c r="T186"/>
  <c r="P186"/>
  <c r="BI185"/>
  <c r="BH185"/>
  <c r="BG185"/>
  <c r="BF185"/>
  <c r="X185"/>
  <c r="V185"/>
  <c r="T185"/>
  <c r="P185"/>
  <c r="BI184"/>
  <c r="BH184"/>
  <c r="BG184"/>
  <c r="BF184"/>
  <c r="X184"/>
  <c r="V184"/>
  <c r="T184"/>
  <c r="P184"/>
  <c r="BI183"/>
  <c r="BH183"/>
  <c r="BG183"/>
  <c r="BF183"/>
  <c r="X183"/>
  <c r="V183"/>
  <c r="T183"/>
  <c r="P183"/>
  <c r="BI182"/>
  <c r="BH182"/>
  <c r="BG182"/>
  <c r="BF182"/>
  <c r="X182"/>
  <c r="V182"/>
  <c r="T182"/>
  <c r="P182"/>
  <c r="BI181"/>
  <c r="BH181"/>
  <c r="BG181"/>
  <c r="BF181"/>
  <c r="X181"/>
  <c r="V181"/>
  <c r="T181"/>
  <c r="P181"/>
  <c r="BI180"/>
  <c r="BH180"/>
  <c r="BG180"/>
  <c r="BF180"/>
  <c r="X180"/>
  <c r="V180"/>
  <c r="T180"/>
  <c r="P180"/>
  <c r="BI179"/>
  <c r="BH179"/>
  <c r="BG179"/>
  <c r="BF179"/>
  <c r="X179"/>
  <c r="V179"/>
  <c r="T179"/>
  <c r="P179"/>
  <c r="BI178"/>
  <c r="BH178"/>
  <c r="BG178"/>
  <c r="BF178"/>
  <c r="X178"/>
  <c r="V178"/>
  <c r="T178"/>
  <c r="P178"/>
  <c r="BI177"/>
  <c r="BH177"/>
  <c r="BG177"/>
  <c r="BF177"/>
  <c r="X177"/>
  <c r="V177"/>
  <c r="T177"/>
  <c r="P177"/>
  <c r="BI176"/>
  <c r="BH176"/>
  <c r="BG176"/>
  <c r="BF176"/>
  <c r="X176"/>
  <c r="V176"/>
  <c r="T176"/>
  <c r="P176"/>
  <c r="BI175"/>
  <c r="BH175"/>
  <c r="BG175"/>
  <c r="BF175"/>
  <c r="X175"/>
  <c r="V175"/>
  <c r="T175"/>
  <c r="P175"/>
  <c r="BI173"/>
  <c r="BH173"/>
  <c r="BG173"/>
  <c r="BF173"/>
  <c r="X173"/>
  <c r="V173"/>
  <c r="T173"/>
  <c r="P173"/>
  <c r="BI172"/>
  <c r="BH172"/>
  <c r="BG172"/>
  <c r="BF172"/>
  <c r="X172"/>
  <c r="V172"/>
  <c r="T172"/>
  <c r="P172"/>
  <c r="BI171"/>
  <c r="BH171"/>
  <c r="BG171"/>
  <c r="BF171"/>
  <c r="X171"/>
  <c r="V171"/>
  <c r="T171"/>
  <c r="P171"/>
  <c r="BI170"/>
  <c r="BH170"/>
  <c r="BG170"/>
  <c r="BF170"/>
  <c r="X170"/>
  <c r="V170"/>
  <c r="T170"/>
  <c r="P170"/>
  <c r="BI169"/>
  <c r="BH169"/>
  <c r="BG169"/>
  <c r="BF169"/>
  <c r="X169"/>
  <c r="V169"/>
  <c r="T169"/>
  <c r="P169"/>
  <c r="BI168"/>
  <c r="BH168"/>
  <c r="BG168"/>
  <c r="BF168"/>
  <c r="X168"/>
  <c r="V168"/>
  <c r="T168"/>
  <c r="P168"/>
  <c r="BI167"/>
  <c r="BH167"/>
  <c r="BG167"/>
  <c r="BF167"/>
  <c r="X167"/>
  <c r="V167"/>
  <c r="T167"/>
  <c r="P167"/>
  <c r="BI166"/>
  <c r="BH166"/>
  <c r="BG166"/>
  <c r="BF166"/>
  <c r="X166"/>
  <c r="V166"/>
  <c r="T166"/>
  <c r="P166"/>
  <c r="BI165"/>
  <c r="BH165"/>
  <c r="BG165"/>
  <c r="BF165"/>
  <c r="X165"/>
  <c r="V165"/>
  <c r="T165"/>
  <c r="P165"/>
  <c r="BI164"/>
  <c r="BH164"/>
  <c r="BG164"/>
  <c r="BF164"/>
  <c r="X164"/>
  <c r="V164"/>
  <c r="T164"/>
  <c r="P164"/>
  <c r="BI163"/>
  <c r="BH163"/>
  <c r="BG163"/>
  <c r="BF163"/>
  <c r="X163"/>
  <c r="V163"/>
  <c r="T163"/>
  <c r="P163"/>
  <c r="BI162"/>
  <c r="BH162"/>
  <c r="BG162"/>
  <c r="BF162"/>
  <c r="X162"/>
  <c r="V162"/>
  <c r="T162"/>
  <c r="P162"/>
  <c r="BI161"/>
  <c r="BH161"/>
  <c r="BG161"/>
  <c r="BF161"/>
  <c r="X161"/>
  <c r="V161"/>
  <c r="T161"/>
  <c r="P161"/>
  <c r="BI160"/>
  <c r="BH160"/>
  <c r="BG160"/>
  <c r="BF160"/>
  <c r="X160"/>
  <c r="V160"/>
  <c r="T160"/>
  <c r="P160"/>
  <c r="BI159"/>
  <c r="BH159"/>
  <c r="BG159"/>
  <c r="BF159"/>
  <c r="X159"/>
  <c r="V159"/>
  <c r="T159"/>
  <c r="P159"/>
  <c r="BI158"/>
  <c r="BH158"/>
  <c r="BG158"/>
  <c r="BF158"/>
  <c r="X158"/>
  <c r="V158"/>
  <c r="T158"/>
  <c r="P158"/>
  <c r="BI157"/>
  <c r="BH157"/>
  <c r="BG157"/>
  <c r="BF157"/>
  <c r="X157"/>
  <c r="V157"/>
  <c r="T157"/>
  <c r="P157"/>
  <c r="BI156"/>
  <c r="BH156"/>
  <c r="BG156"/>
  <c r="BF156"/>
  <c r="X156"/>
  <c r="V156"/>
  <c r="T156"/>
  <c r="P156"/>
  <c r="BI155"/>
  <c r="BH155"/>
  <c r="BG155"/>
  <c r="BF155"/>
  <c r="X155"/>
  <c r="V155"/>
  <c r="T155"/>
  <c r="P155"/>
  <c r="BI154"/>
  <c r="BH154"/>
  <c r="BG154"/>
  <c r="BF154"/>
  <c r="X154"/>
  <c r="V154"/>
  <c r="T154"/>
  <c r="P154"/>
  <c r="BI153"/>
  <c r="BH153"/>
  <c r="BG153"/>
  <c r="BF153"/>
  <c r="X153"/>
  <c r="V153"/>
  <c r="T153"/>
  <c r="P153"/>
  <c r="BI152"/>
  <c r="BH152"/>
  <c r="BG152"/>
  <c r="BF152"/>
  <c r="X152"/>
  <c r="V152"/>
  <c r="T152"/>
  <c r="P152"/>
  <c r="BI151"/>
  <c r="BH151"/>
  <c r="BG151"/>
  <c r="BF151"/>
  <c r="X151"/>
  <c r="V151"/>
  <c r="T151"/>
  <c r="P151"/>
  <c r="BI150"/>
  <c r="BH150"/>
  <c r="BG150"/>
  <c r="BF150"/>
  <c r="X150"/>
  <c r="V150"/>
  <c r="T150"/>
  <c r="P150"/>
  <c r="BI149"/>
  <c r="BH149"/>
  <c r="BG149"/>
  <c r="BF149"/>
  <c r="X149"/>
  <c r="V149"/>
  <c r="T149"/>
  <c r="P149"/>
  <c r="BI148"/>
  <c r="BH148"/>
  <c r="BG148"/>
  <c r="BF148"/>
  <c r="X148"/>
  <c r="V148"/>
  <c r="T148"/>
  <c r="P148"/>
  <c r="BI147"/>
  <c r="BH147"/>
  <c r="BG147"/>
  <c r="BF147"/>
  <c r="X147"/>
  <c r="V147"/>
  <c r="T147"/>
  <c r="P147"/>
  <c r="BI146"/>
  <c r="BH146"/>
  <c r="BG146"/>
  <c r="BF146"/>
  <c r="X146"/>
  <c r="V146"/>
  <c r="T146"/>
  <c r="P146"/>
  <c r="BI145"/>
  <c r="BH145"/>
  <c r="BG145"/>
  <c r="BF145"/>
  <c r="X145"/>
  <c r="V145"/>
  <c r="T145"/>
  <c r="P145"/>
  <c r="BI144"/>
  <c r="BH144"/>
  <c r="BG144"/>
  <c r="BF144"/>
  <c r="X144"/>
  <c r="V144"/>
  <c r="T144"/>
  <c r="P144"/>
  <c r="BI143"/>
  <c r="BH143"/>
  <c r="BG143"/>
  <c r="BF143"/>
  <c r="X143"/>
  <c r="V143"/>
  <c r="T143"/>
  <c r="P143"/>
  <c r="BI142"/>
  <c r="BH142"/>
  <c r="BG142"/>
  <c r="BF142"/>
  <c r="X142"/>
  <c r="V142"/>
  <c r="T142"/>
  <c r="P142"/>
  <c r="BI141"/>
  <c r="BH141"/>
  <c r="BG141"/>
  <c r="BF141"/>
  <c r="X141"/>
  <c r="V141"/>
  <c r="T141"/>
  <c r="P141"/>
  <c r="BI140"/>
  <c r="BH140"/>
  <c r="BG140"/>
  <c r="BF140"/>
  <c r="X140"/>
  <c r="V140"/>
  <c r="T140"/>
  <c r="P140"/>
  <c r="BI139"/>
  <c r="BH139"/>
  <c r="BG139"/>
  <c r="BF139"/>
  <c r="X139"/>
  <c r="V139"/>
  <c r="T139"/>
  <c r="P139"/>
  <c r="BI137"/>
  <c r="BH137"/>
  <c r="BG137"/>
  <c r="BF137"/>
  <c r="X137"/>
  <c r="V137"/>
  <c r="T137"/>
  <c r="P137"/>
  <c r="BI136"/>
  <c r="BH136"/>
  <c r="BG136"/>
  <c r="BF136"/>
  <c r="X136"/>
  <c r="V136"/>
  <c r="T136"/>
  <c r="P136"/>
  <c r="BI135"/>
  <c r="BH135"/>
  <c r="BG135"/>
  <c r="BF135"/>
  <c r="X135"/>
  <c r="V135"/>
  <c r="T135"/>
  <c r="P135"/>
  <c r="BI134"/>
  <c r="BH134"/>
  <c r="BG134"/>
  <c r="BF134"/>
  <c r="X134"/>
  <c r="V134"/>
  <c r="T134"/>
  <c r="P134"/>
  <c r="BI133"/>
  <c r="BH133"/>
  <c r="BG133"/>
  <c r="BF133"/>
  <c r="X133"/>
  <c r="V133"/>
  <c r="T133"/>
  <c r="P133"/>
  <c r="BI132"/>
  <c r="BH132"/>
  <c r="BG132"/>
  <c r="BF132"/>
  <c r="X132"/>
  <c r="V132"/>
  <c r="T132"/>
  <c r="P132"/>
  <c r="BI131"/>
  <c r="BH131"/>
  <c r="BG131"/>
  <c r="BF131"/>
  <c r="X131"/>
  <c r="V131"/>
  <c r="T131"/>
  <c r="P131"/>
  <c r="BI130"/>
  <c r="BH130"/>
  <c r="BG130"/>
  <c r="BF130"/>
  <c r="X130"/>
  <c r="V130"/>
  <c r="T130"/>
  <c r="P130"/>
  <c r="BI129"/>
  <c r="BH129"/>
  <c r="BG129"/>
  <c r="BF129"/>
  <c r="X129"/>
  <c r="V129"/>
  <c r="T129"/>
  <c r="P129"/>
  <c r="BI128"/>
  <c r="BH128"/>
  <c r="BG128"/>
  <c r="BF128"/>
  <c r="X128"/>
  <c r="V128"/>
  <c r="T128"/>
  <c r="P128"/>
  <c r="BI127"/>
  <c r="BH127"/>
  <c r="BG127"/>
  <c r="BF127"/>
  <c r="X127"/>
  <c r="V127"/>
  <c r="T127"/>
  <c r="P127"/>
  <c r="BI126"/>
  <c r="BH126"/>
  <c r="BG126"/>
  <c r="BF126"/>
  <c r="X126"/>
  <c r="V126"/>
  <c r="T126"/>
  <c r="P126"/>
  <c r="BI125"/>
  <c r="BH125"/>
  <c r="BG125"/>
  <c r="BF125"/>
  <c r="X125"/>
  <c r="V125"/>
  <c r="T125"/>
  <c r="P125"/>
  <c r="BI124"/>
  <c r="BH124"/>
  <c r="BG124"/>
  <c r="BF124"/>
  <c r="X124"/>
  <c r="V124"/>
  <c r="T124"/>
  <c r="P124"/>
  <c r="BI123"/>
  <c r="BH123"/>
  <c r="BG123"/>
  <c r="BF123"/>
  <c r="X123"/>
  <c r="V123"/>
  <c r="T123"/>
  <c r="P123"/>
  <c r="BI122"/>
  <c r="BH122"/>
  <c r="BG122"/>
  <c r="BF122"/>
  <c r="X122"/>
  <c r="V122"/>
  <c r="T122"/>
  <c r="P122"/>
  <c r="BI121"/>
  <c r="BH121"/>
  <c r="BG121"/>
  <c r="BF121"/>
  <c r="X121"/>
  <c r="V121"/>
  <c r="T121"/>
  <c r="P121"/>
  <c r="BI120"/>
  <c r="BH120"/>
  <c r="BG120"/>
  <c r="BF120"/>
  <c r="X120"/>
  <c r="V120"/>
  <c r="T120"/>
  <c r="P120"/>
  <c r="BI119"/>
  <c r="BH119"/>
  <c r="BG119"/>
  <c r="BF119"/>
  <c r="X119"/>
  <c r="V119"/>
  <c r="T119"/>
  <c r="P119"/>
  <c r="BI118"/>
  <c r="BH118"/>
  <c r="BG118"/>
  <c r="BF118"/>
  <c r="X118"/>
  <c r="V118"/>
  <c r="T118"/>
  <c r="P118"/>
  <c r="BI117"/>
  <c r="BH117"/>
  <c r="BG117"/>
  <c r="BF117"/>
  <c r="X117"/>
  <c r="V117"/>
  <c r="T117"/>
  <c r="P117"/>
  <c r="BI116"/>
  <c r="BH116"/>
  <c r="BG116"/>
  <c r="BF116"/>
  <c r="X116"/>
  <c r="V116"/>
  <c r="T116"/>
  <c r="P116"/>
  <c r="BI115"/>
  <c r="BH115"/>
  <c r="BG115"/>
  <c r="BF115"/>
  <c r="X115"/>
  <c r="V115"/>
  <c r="T115"/>
  <c r="P115"/>
  <c r="BI114"/>
  <c r="BH114"/>
  <c r="BG114"/>
  <c r="BF114"/>
  <c r="X114"/>
  <c r="V114"/>
  <c r="T114"/>
  <c r="P114"/>
  <c r="BI113"/>
  <c r="BH113"/>
  <c r="BG113"/>
  <c r="BF113"/>
  <c r="X113"/>
  <c r="V113"/>
  <c r="T113"/>
  <c r="P113"/>
  <c r="BI112"/>
  <c r="BH112"/>
  <c r="BG112"/>
  <c r="BF112"/>
  <c r="X112"/>
  <c r="V112"/>
  <c r="T112"/>
  <c r="P112"/>
  <c r="BI110"/>
  <c r="BH110"/>
  <c r="BG110"/>
  <c r="BF110"/>
  <c r="X110"/>
  <c r="V110"/>
  <c r="T110"/>
  <c r="P110"/>
  <c r="BI109"/>
  <c r="BH109"/>
  <c r="BG109"/>
  <c r="BF109"/>
  <c r="X109"/>
  <c r="V109"/>
  <c r="T109"/>
  <c r="P109"/>
  <c r="BI108"/>
  <c r="BH108"/>
  <c r="BG108"/>
  <c r="BF108"/>
  <c r="X108"/>
  <c r="V108"/>
  <c r="T108"/>
  <c r="P108"/>
  <c r="BI106"/>
  <c r="BH106"/>
  <c r="BG106"/>
  <c r="BF106"/>
  <c r="X106"/>
  <c r="V106"/>
  <c r="T106"/>
  <c r="P106"/>
  <c r="BI105"/>
  <c r="BH105"/>
  <c r="BG105"/>
  <c r="BF105"/>
  <c r="X105"/>
  <c r="V105"/>
  <c r="T105"/>
  <c r="P105"/>
  <c r="BI104"/>
  <c r="BH104"/>
  <c r="BG104"/>
  <c r="BF104"/>
  <c r="X104"/>
  <c r="V104"/>
  <c r="T104"/>
  <c r="P104"/>
  <c r="BI103"/>
  <c r="BH103"/>
  <c r="BG103"/>
  <c r="BF103"/>
  <c r="X103"/>
  <c r="V103"/>
  <c r="T103"/>
  <c r="P103"/>
  <c r="BI102"/>
  <c r="BH102"/>
  <c r="BG102"/>
  <c r="BF102"/>
  <c r="X102"/>
  <c r="V102"/>
  <c r="T102"/>
  <c r="P102"/>
  <c r="BI101"/>
  <c r="BH101"/>
  <c r="BG101"/>
  <c r="BF101"/>
  <c r="X101"/>
  <c r="V101"/>
  <c r="T101"/>
  <c r="P101"/>
  <c r="BI100"/>
  <c r="BH100"/>
  <c r="BG100"/>
  <c r="BF100"/>
  <c r="X100"/>
  <c r="V100"/>
  <c r="T100"/>
  <c r="P100"/>
  <c r="BI98"/>
  <c r="BH98"/>
  <c r="BG98"/>
  <c r="BF98"/>
  <c r="X98"/>
  <c r="V98"/>
  <c r="T98"/>
  <c r="P98"/>
  <c r="BI97"/>
  <c r="BH97"/>
  <c r="BG97"/>
  <c r="BF97"/>
  <c r="X97"/>
  <c r="V97"/>
  <c r="T97"/>
  <c r="P97"/>
  <c r="BI96"/>
  <c r="BH96"/>
  <c r="BG96"/>
  <c r="BF96"/>
  <c r="X96"/>
  <c r="V96"/>
  <c r="T96"/>
  <c r="P96"/>
  <c r="BI95"/>
  <c r="BH95"/>
  <c r="BG95"/>
  <c r="BF95"/>
  <c r="X95"/>
  <c r="V95"/>
  <c r="T95"/>
  <c r="P95"/>
  <c r="J90"/>
  <c r="F89"/>
  <c r="F87"/>
  <c r="E85"/>
  <c r="J61"/>
  <c r="F60"/>
  <c r="F58"/>
  <c r="E56"/>
  <c r="J23"/>
  <c r="E23"/>
  <c r="J89"/>
  <c r="J22"/>
  <c r="J20"/>
  <c r="E20"/>
  <c r="F90"/>
  <c r="J19"/>
  <c r="J14"/>
  <c r="J58"/>
  <c r="E7"/>
  <c r="E52"/>
  <c i="1" r="L50"/>
  <c r="AM50"/>
  <c r="AM49"/>
  <c r="L49"/>
  <c r="AM47"/>
  <c r="L47"/>
  <c r="L45"/>
  <c r="L44"/>
  <c i="2" r="R173"/>
  <c r="R108"/>
  <c r="BK123"/>
  <c r="BK164"/>
  <c i="3" r="Q168"/>
  <c r="R168"/>
  <c r="Q109"/>
  <c r="R109"/>
  <c r="K184"/>
  <c r="BE184"/>
  <c r="K142"/>
  <c r="BE142"/>
  <c i="4" r="Q230"/>
  <c r="R142"/>
  <c r="K184"/>
  <c r="BE184"/>
  <c i="5" r="Q139"/>
  <c i="6" r="R148"/>
  <c r="Q111"/>
  <c r="K171"/>
  <c r="BE171"/>
  <c i="7" r="Q141"/>
  <c r="R111"/>
  <c r="K162"/>
  <c r="BE162"/>
  <c i="8" r="R110"/>
  <c i="10" r="K158"/>
  <c r="BE158"/>
  <c i="11" r="R258"/>
  <c r="K208"/>
  <c r="BE208"/>
  <c i="13" r="R107"/>
  <c i="15" r="R129"/>
  <c r="BK135"/>
  <c i="17" r="Q142"/>
  <c i="18" r="Q141"/>
  <c r="K138"/>
  <c r="BE138"/>
  <c i="21" r="Q106"/>
  <c i="23" r="R134"/>
  <c i="24" r="BK102"/>
  <c i="27" r="R131"/>
  <c i="2" r="R98"/>
  <c r="R115"/>
  <c r="R188"/>
  <c r="K38"/>
  <c i="3" r="Q178"/>
  <c r="R137"/>
  <c r="Q176"/>
  <c r="Q184"/>
  <c r="BK190"/>
  <c r="BK137"/>
  <c i="4" r="R187"/>
  <c r="R162"/>
  <c r="Q129"/>
  <c r="Q113"/>
  <c r="R225"/>
  <c r="K172"/>
  <c r="BE172"/>
  <c r="K166"/>
  <c r="BE166"/>
  <c r="K112"/>
  <c r="BE112"/>
  <c i="5" r="R117"/>
  <c r="Q117"/>
  <c r="BK166"/>
  <c i="6" r="R126"/>
  <c r="Q138"/>
  <c r="K156"/>
  <c i="7" r="Q100"/>
  <c r="Q111"/>
  <c i="8" r="Q137"/>
  <c i="9" r="Q136"/>
  <c r="R100"/>
  <c r="R156"/>
  <c r="Q161"/>
  <c r="R126"/>
  <c r="K135"/>
  <c r="BE135"/>
  <c r="BK106"/>
  <c r="BK129"/>
  <c i="10" r="R160"/>
  <c r="R135"/>
  <c r="Q126"/>
  <c i="11" r="Q179"/>
  <c r="R191"/>
  <c r="K248"/>
  <c r="BE248"/>
  <c r="BK126"/>
  <c i="13" r="K111"/>
  <c r="BE111"/>
  <c i="14" r="Q140"/>
  <c r="Q127"/>
  <c r="K103"/>
  <c r="BE103"/>
  <c r="K116"/>
  <c r="BE116"/>
  <c i="15" r="BK171"/>
  <c i="17" r="K139"/>
  <c r="BE139"/>
  <c i="18" r="Q131"/>
  <c i="19" r="R114"/>
  <c i="20" r="R123"/>
  <c r="K118"/>
  <c r="BE118"/>
  <c i="21" r="BK107"/>
  <c i="22" r="K104"/>
  <c r="BE104"/>
  <c i="23" r="R125"/>
  <c r="BK123"/>
  <c i="24" r="R123"/>
  <c r="BK112"/>
  <c i="25" r="R135"/>
  <c i="26" r="Q125"/>
  <c r="Q123"/>
  <c r="BK130"/>
  <c i="27" r="R106"/>
  <c i="2" r="R153"/>
  <c r="R131"/>
  <c r="Q202"/>
  <c r="R187"/>
  <c r="Q140"/>
  <c r="K143"/>
  <c r="BE143"/>
  <c r="K146"/>
  <c r="BE146"/>
  <c i="3" r="R144"/>
  <c r="Q140"/>
  <c r="Q143"/>
  <c r="Q160"/>
  <c r="K196"/>
  <c r="BE196"/>
  <c r="K124"/>
  <c r="BE124"/>
  <c r="K127"/>
  <c r="BE127"/>
  <c i="4" r="Q165"/>
  <c r="R109"/>
  <c r="R132"/>
  <c r="R228"/>
  <c r="R94"/>
  <c r="BK170"/>
  <c r="K186"/>
  <c r="BE186"/>
  <c i="5" r="R128"/>
  <c r="K218"/>
  <c r="BE218"/>
  <c i="6" r="R124"/>
  <c r="R156"/>
  <c i="7" r="Q119"/>
  <c r="K136"/>
  <c r="BE136"/>
  <c i="8" r="R176"/>
  <c r="K148"/>
  <c r="K152"/>
  <c r="BE152"/>
  <c r="K139"/>
  <c r="BE139"/>
  <c i="10" r="Q109"/>
  <c i="11" r="R242"/>
  <c r="Q267"/>
  <c r="Q236"/>
  <c r="Q106"/>
  <c r="K285"/>
  <c r="BE285"/>
  <c r="K182"/>
  <c r="BE182"/>
  <c i="12" r="Q110"/>
  <c r="BK96"/>
  <c i="14" r="Q150"/>
  <c i="17" r="R105"/>
  <c r="R141"/>
  <c r="BK157"/>
  <c i="19" r="R102"/>
  <c i="20" r="R101"/>
  <c r="R109"/>
  <c i="21" r="K121"/>
  <c r="BE121"/>
  <c i="22" r="R118"/>
  <c i="23" r="R113"/>
  <c i="24" r="R115"/>
  <c i="25" r="R134"/>
  <c r="BK135"/>
  <c i="26" r="Q130"/>
  <c r="R113"/>
  <c i="27" r="Q101"/>
  <c i="7" r="BK126"/>
  <c i="8" r="R181"/>
  <c r="R199"/>
  <c r="BK169"/>
  <c i="10" r="R112"/>
  <c r="R123"/>
  <c r="BK145"/>
  <c i="11" r="Q114"/>
  <c r="K116"/>
  <c r="BE116"/>
  <c i="12" r="R124"/>
  <c r="Q111"/>
  <c r="BK118"/>
  <c i="14" r="R101"/>
  <c r="R96"/>
  <c r="Q134"/>
  <c r="BK124"/>
  <c i="15" r="BK145"/>
  <c i="16" r="K101"/>
  <c r="BE101"/>
  <c i="17" r="K142"/>
  <c r="K111"/>
  <c r="BE111"/>
  <c i="18" r="Q109"/>
  <c i="19" r="R107"/>
  <c r="K116"/>
  <c r="BE116"/>
  <c i="20" r="Q118"/>
  <c i="21" r="R121"/>
  <c i="22" r="Q125"/>
  <c r="K118"/>
  <c r="BE118"/>
  <c i="23" r="Q132"/>
  <c i="24" r="R104"/>
  <c i="25" r="Q104"/>
  <c r="K115"/>
  <c r="BE115"/>
  <c i="26" r="Q109"/>
  <c i="8" r="Q150"/>
  <c r="BK143"/>
  <c i="9" r="R164"/>
  <c r="Q138"/>
  <c r="R99"/>
  <c r="Q154"/>
  <c r="Q115"/>
  <c r="R169"/>
  <c r="R136"/>
  <c r="BK122"/>
  <c r="BK156"/>
  <c r="K114"/>
  <c r="BE114"/>
  <c i="10" r="BK128"/>
  <c i="11" r="R179"/>
  <c i="12" r="R121"/>
  <c r="Q121"/>
  <c r="BK125"/>
  <c i="13" r="R100"/>
  <c i="14" r="R145"/>
  <c r="R102"/>
  <c r="BK144"/>
  <c i="15" r="Q155"/>
  <c r="K104"/>
  <c r="BE104"/>
  <c i="16" r="R96"/>
  <c i="17" r="Q121"/>
  <c r="Q146"/>
  <c i="18" r="R125"/>
  <c r="K118"/>
  <c i="19" r="Q104"/>
  <c i="20" r="Q125"/>
  <c i="21" r="K109"/>
  <c r="BE109"/>
  <c i="22" r="R130"/>
  <c i="23" r="Q125"/>
  <c r="K116"/>
  <c r="BE116"/>
  <c i="24" r="Q110"/>
  <c i="26" r="K130"/>
  <c r="Q127"/>
  <c i="27" r="R122"/>
  <c i="2" r="R122"/>
  <c r="Q161"/>
  <c r="Q130"/>
  <c r="Q125"/>
  <c r="Q200"/>
  <c r="R184"/>
  <c r="BK203"/>
  <c r="K128"/>
  <c r="BE128"/>
  <c r="K139"/>
  <c r="BE139"/>
  <c i="3" r="R194"/>
  <c r="R147"/>
  <c r="R152"/>
  <c r="BK175"/>
  <c r="BK167"/>
  <c r="K112"/>
  <c r="BE112"/>
  <c i="4" r="Q112"/>
  <c i="10" r="R121"/>
  <c i="11" r="Q141"/>
  <c r="Q242"/>
  <c i="12" r="Q123"/>
  <c r="R104"/>
  <c i="13" r="R101"/>
  <c r="BK108"/>
  <c i="14" r="R132"/>
  <c r="Q128"/>
  <c i="15" r="Q141"/>
  <c i="16" r="BK96"/>
  <c i="18" r="Q123"/>
  <c r="Q101"/>
  <c i="19" r="Q122"/>
  <c i="20" r="R110"/>
  <c i="22" r="Q106"/>
  <c i="24" r="K123"/>
  <c r="BE123"/>
  <c i="27" r="R128"/>
  <c r="BK117"/>
  <c i="2" r="Q185"/>
  <c r="R171"/>
  <c r="Q104"/>
  <c r="R116"/>
  <c r="Q151"/>
  <c r="K206"/>
  <c r="BE206"/>
  <c r="BK175"/>
  <c r="BK173"/>
  <c i="3" r="R169"/>
  <c r="Q195"/>
  <c r="Q131"/>
  <c r="R97"/>
  <c r="Q128"/>
  <c r="Q163"/>
  <c r="Q93"/>
  <c r="K158"/>
  <c r="BE158"/>
  <c r="BK169"/>
  <c r="K174"/>
  <c r="BE174"/>
  <c r="K128"/>
  <c r="BE128"/>
  <c i="4" r="Q207"/>
  <c r="Q111"/>
  <c r="R183"/>
  <c r="Q193"/>
  <c r="K111"/>
  <c r="BE111"/>
  <c r="BK130"/>
  <c i="5" r="BK133"/>
  <c i="6" r="Q146"/>
  <c r="Q115"/>
  <c r="BK131"/>
  <c i="7" r="R125"/>
  <c r="R140"/>
  <c r="Q140"/>
  <c r="BK129"/>
  <c i="8" r="Q176"/>
  <c r="Q156"/>
  <c r="K117"/>
  <c r="BE117"/>
  <c i="10" r="R126"/>
  <c i="11" r="R185"/>
  <c i="12" r="Q115"/>
  <c r="K100"/>
  <c r="BE100"/>
  <c i="13" r="BK105"/>
  <c i="14" r="Q121"/>
  <c r="K112"/>
  <c r="BE112"/>
  <c i="15" r="Q171"/>
  <c r="BK161"/>
  <c r="K158"/>
  <c r="BE158"/>
  <c i="17" r="R152"/>
  <c r="BK144"/>
  <c i="18" r="R118"/>
  <c r="K141"/>
  <c r="BE141"/>
  <c i="19" r="K113"/>
  <c r="BE113"/>
  <c i="20" r="R116"/>
  <c i="21" r="Q125"/>
  <c r="K102"/>
  <c r="BE102"/>
  <c i="22" r="BK132"/>
  <c i="23" r="Q116"/>
  <c r="R115"/>
  <c i="24" r="R106"/>
  <c i="25" r="R116"/>
  <c i="26" r="R121"/>
  <c r="R130"/>
  <c i="27" r="R117"/>
  <c i="2" r="R145"/>
  <c r="R170"/>
  <c r="R96"/>
  <c r="R178"/>
  <c r="R114"/>
  <c r="K182"/>
  <c r="BE182"/>
  <c r="K113"/>
  <c r="BE113"/>
  <c i="3" r="Q121"/>
  <c r="Q197"/>
  <c r="R95"/>
  <c r="Q113"/>
  <c r="Q156"/>
  <c r="R187"/>
  <c r="R93"/>
  <c r="BK180"/>
  <c r="BK152"/>
  <c i="4" r="Q204"/>
  <c r="R111"/>
  <c r="R214"/>
  <c r="Q224"/>
  <c r="R126"/>
  <c r="Q223"/>
  <c r="K231"/>
  <c r="BE231"/>
  <c r="K128"/>
  <c r="BE128"/>
  <c r="K162"/>
  <c r="BE162"/>
  <c r="BK122"/>
  <c i="5" r="R111"/>
  <c r="K128"/>
  <c r="BE128"/>
  <c i="6" r="Q148"/>
  <c r="R105"/>
  <c r="K107"/>
  <c r="BE107"/>
  <c i="7" r="R109"/>
  <c r="R136"/>
  <c r="R130"/>
  <c i="8" r="Q131"/>
  <c r="Q109"/>
  <c r="Q143"/>
  <c r="K176"/>
  <c r="BE176"/>
  <c i="10" r="Q128"/>
  <c i="22" r="Q119"/>
  <c i="27" r="Q108"/>
  <c r="BK124"/>
  <c i="8" r="Q174"/>
  <c r="Q141"/>
  <c r="K172"/>
  <c r="BE172"/>
  <c i="10" r="R139"/>
  <c i="11" r="Q225"/>
  <c r="Q301"/>
  <c r="BK270"/>
  <c i="12" r="R118"/>
  <c r="R110"/>
  <c i="13" r="Q102"/>
  <c i="14" r="Q118"/>
  <c r="R112"/>
  <c r="K127"/>
  <c r="BE127"/>
  <c i="15" r="R141"/>
  <c r="Q123"/>
  <c r="BK132"/>
  <c i="17" r="Q159"/>
  <c r="R117"/>
  <c i="18" r="BK122"/>
  <c i="19" r="Q105"/>
  <c i="24" r="K113"/>
  <c r="BE113"/>
  <c i="27" r="Q106"/>
  <c i="10" r="R137"/>
  <c r="K113"/>
  <c r="BE113"/>
  <c i="11" r="R208"/>
  <c r="R220"/>
  <c r="K202"/>
  <c r="BE202"/>
  <c r="BK111"/>
  <c i="12" r="Q126"/>
  <c r="Q109"/>
  <c i="13" r="R110"/>
  <c i="14" r="R138"/>
  <c r="R106"/>
  <c r="R95"/>
  <c r="K137"/>
  <c r="BE137"/>
  <c i="15" r="R166"/>
  <c r="Q178"/>
  <c r="BK129"/>
  <c i="17" r="R164"/>
  <c i="18" r="R110"/>
  <c i="20" r="BK107"/>
  <c i="21" r="K112"/>
  <c i="22" r="R106"/>
  <c i="23" r="Q113"/>
  <c r="Q101"/>
  <c i="24" r="R113"/>
  <c i="25" r="R104"/>
  <c r="BK134"/>
  <c r="BK113"/>
  <c i="26" r="Q110"/>
  <c i="27" r="Q98"/>
  <c i="2" r="Q157"/>
  <c r="Q167"/>
  <c r="R101"/>
  <c r="Q190"/>
  <c r="R135"/>
  <c r="K207"/>
  <c r="BE207"/>
  <c r="K147"/>
  <c r="BE147"/>
  <c r="BK178"/>
  <c i="3" r="R177"/>
  <c r="R129"/>
  <c r="Q177"/>
  <c r="R112"/>
  <c r="R100"/>
  <c r="Q189"/>
  <c r="Q97"/>
  <c r="BK144"/>
  <c r="BK122"/>
  <c r="K138"/>
  <c r="BE138"/>
  <c i="4" r="Q199"/>
  <c r="R122"/>
  <c r="Q179"/>
  <c r="Q154"/>
  <c r="R199"/>
  <c r="Q110"/>
  <c r="BK121"/>
  <c r="BK219"/>
  <c r="BK182"/>
  <c i="6" r="R114"/>
  <c i="7" r="R119"/>
  <c r="Q136"/>
  <c r="R138"/>
  <c r="K101"/>
  <c r="BE101"/>
  <c i="8" r="R172"/>
  <c r="Q114"/>
  <c r="BK144"/>
  <c i="9" r="R112"/>
  <c i="10" r="R106"/>
  <c i="11" r="R268"/>
  <c r="Q250"/>
  <c r="K265"/>
  <c r="BE265"/>
  <c r="BK108"/>
  <c i="12" r="Q118"/>
  <c r="BK122"/>
  <c i="14" r="R104"/>
  <c r="Q116"/>
  <c r="BK148"/>
  <c i="16" r="K98"/>
  <c r="BE98"/>
  <c i="17" r="R154"/>
  <c r="Q109"/>
  <c i="18" r="R138"/>
  <c r="Q118"/>
  <c i="19" r="Q107"/>
  <c i="20" r="Q135"/>
  <c i="21" r="R132"/>
  <c r="K123"/>
  <c r="BE123"/>
  <c i="24" r="R101"/>
  <c r="BK130"/>
  <c i="8" r="R174"/>
  <c r="R156"/>
  <c r="Q111"/>
  <c i="9" r="R120"/>
  <c i="11" r="Q265"/>
  <c r="R169"/>
  <c r="R230"/>
  <c r="Q153"/>
  <c r="K232"/>
  <c r="BE232"/>
  <c i="12" r="R125"/>
  <c i="14" r="Q111"/>
  <c i="2" r="Q129"/>
  <c r="F38"/>
  <c i="7" r="R112"/>
  <c r="R168"/>
  <c r="BK160"/>
  <c r="BK108"/>
  <c i="8" r="Q117"/>
  <c i="10" r="K121"/>
  <c r="BE121"/>
  <c i="11" r="Q234"/>
  <c r="K268"/>
  <c r="BE268"/>
  <c i="14" r="R123"/>
  <c r="K107"/>
  <c r="BE107"/>
  <c i="15" r="R135"/>
  <c i="16" r="R92"/>
  <c i="17" r="Q151"/>
  <c r="BK109"/>
  <c i="21" r="Q135"/>
  <c i="22" r="R104"/>
  <c i="23" r="Q123"/>
  <c i="24" r="R102"/>
  <c i="27" r="Q122"/>
  <c i="2" r="F39"/>
  <c i="3" r="R150"/>
  <c r="Q145"/>
  <c r="K94"/>
  <c r="BE94"/>
  <c r="BK163"/>
  <c i="4" r="R114"/>
  <c r="R136"/>
  <c r="Q136"/>
  <c r="R123"/>
  <c r="Q130"/>
  <c r="BK225"/>
  <c r="BK187"/>
  <c r="K98"/>
  <c r="BE98"/>
  <c i="5" r="Q218"/>
  <c r="R150"/>
  <c r="R221"/>
  <c r="K150"/>
  <c r="BE150"/>
  <c i="6" r="R138"/>
  <c r="R136"/>
  <c r="BK153"/>
  <c i="7" r="R120"/>
  <c r="R114"/>
  <c i="8" r="R139"/>
  <c r="K123"/>
  <c r="BE123"/>
  <c i="9" r="Q129"/>
  <c r="R145"/>
  <c r="R138"/>
  <c r="R139"/>
  <c r="Q100"/>
  <c r="BK166"/>
  <c r="K154"/>
  <c r="BE154"/>
  <c r="K125"/>
  <c r="BE125"/>
  <c r="BK144"/>
  <c r="K124"/>
  <c r="BE124"/>
  <c i="10" r="R145"/>
  <c r="Q121"/>
  <c r="R116"/>
  <c r="BK116"/>
  <c i="11" r="R246"/>
  <c r="BK264"/>
  <c r="BK223"/>
  <c i="12" r="Q95"/>
  <c i="14" r="Q117"/>
  <c r="Q137"/>
  <c r="BK147"/>
  <c r="BK102"/>
  <c i="15" r="R163"/>
  <c r="Q126"/>
  <c i="17" r="R144"/>
  <c r="K129"/>
  <c r="BE129"/>
  <c i="18" r="Q116"/>
  <c i="19" r="K111"/>
  <c r="BE111"/>
  <c i="20" r="Q115"/>
  <c i="21" r="Q122"/>
  <c i="25" r="R109"/>
  <c i="26" r="BK102"/>
  <c i="2" r="Q148"/>
  <c r="Q121"/>
  <c r="Q187"/>
  <c r="Q118"/>
  <c r="Q198"/>
  <c r="Q109"/>
  <c r="BK199"/>
  <c r="K150"/>
  <c r="BE150"/>
  <c r="K101"/>
  <c r="BE101"/>
  <c i="3" r="R184"/>
  <c r="Q96"/>
  <c r="R115"/>
  <c r="BK166"/>
  <c i="4" r="Q200"/>
  <c r="R201"/>
  <c r="Q217"/>
  <c r="Q164"/>
  <c r="Q181"/>
  <c r="Q148"/>
  <c r="BK213"/>
  <c r="BK158"/>
  <c i="5" r="Q188"/>
  <c i="6" r="R109"/>
  <c r="BK159"/>
  <c i="7" r="K169"/>
  <c r="BE169"/>
  <c r="BK122"/>
  <c i="8" r="Q108"/>
  <c r="Q162"/>
  <c i="9" r="R132"/>
  <c i="10" r="K124"/>
  <c r="BE124"/>
  <c i="11" r="R165"/>
  <c r="R162"/>
  <c r="Q281"/>
  <c r="R104"/>
  <c r="BK104"/>
  <c i="12" r="R126"/>
  <c r="Q113"/>
  <c i="13" r="Q111"/>
  <c i="16" r="Q93"/>
  <c i="17" r="BK148"/>
  <c i="18" r="K121"/>
  <c r="BE121"/>
  <c i="20" r="R127"/>
  <c r="K102"/>
  <c r="BE102"/>
  <c i="22" r="R134"/>
  <c r="R132"/>
  <c i="23" r="R132"/>
  <c r="K132"/>
  <c r="BE132"/>
  <c i="24" r="K107"/>
  <c r="BE107"/>
  <c i="25" r="K130"/>
  <c r="BE130"/>
  <c i="26" r="Q121"/>
  <c r="K122"/>
  <c r="BE122"/>
  <c i="27" r="K106"/>
  <c r="BE106"/>
  <c i="7" r="BK138"/>
  <c i="8" r="Q110"/>
  <c r="K167"/>
  <c r="BE167"/>
  <c i="9" r="Q106"/>
  <c i="10" r="R155"/>
  <c r="BK155"/>
  <c i="11" r="Q126"/>
  <c r="Q230"/>
  <c r="Q146"/>
  <c r="BK213"/>
  <c i="12" r="R135"/>
  <c r="Q117"/>
  <c i="13" r="R98"/>
  <c i="14" r="R131"/>
  <c r="Q99"/>
  <c r="R129"/>
  <c r="BK108"/>
  <c i="16" r="R104"/>
  <c i="17" r="R149"/>
  <c r="Q102"/>
  <c i="18" r="R122"/>
  <c r="K102"/>
  <c r="BE102"/>
  <c i="19" r="R108"/>
  <c i="20" r="Q104"/>
  <c r="BK115"/>
  <c i="21" r="K132"/>
  <c r="BE132"/>
  <c i="22" r="BK130"/>
  <c i="23" r="Q110"/>
  <c r="BK121"/>
  <c i="24" r="BK134"/>
  <c i="25" r="R119"/>
  <c i="26" r="R135"/>
  <c i="8" r="Q163"/>
  <c r="BK148"/>
  <c i="9" r="Q156"/>
  <c r="Q120"/>
  <c r="R107"/>
  <c r="Q157"/>
  <c r="R154"/>
  <c r="R114"/>
  <c r="Q127"/>
  <c r="K142"/>
  <c r="BE142"/>
  <c r="BK162"/>
  <c r="K133"/>
  <c r="BE133"/>
  <c r="BK112"/>
  <c i="10" r="BK143"/>
  <c i="11" r="Q188"/>
  <c i="12" r="Q134"/>
  <c r="K107"/>
  <c r="BE107"/>
  <c i="13" r="BK99"/>
  <c i="14" r="R110"/>
  <c r="Q95"/>
  <c i="15" r="Q158"/>
  <c r="R132"/>
  <c i="16" r="R94"/>
  <c i="17" r="R153"/>
  <c r="K161"/>
  <c r="BE161"/>
  <c i="18" r="R129"/>
  <c r="K116"/>
  <c r="BE116"/>
  <c i="19" r="K122"/>
  <c r="BE122"/>
  <c i="20" r="K130"/>
  <c r="BE130"/>
  <c i="21" r="K135"/>
  <c r="BE135"/>
  <c i="22" r="K101"/>
  <c r="BE101"/>
  <c i="23" r="R122"/>
  <c i="24" r="Q118"/>
  <c i="25" r="R113"/>
  <c r="K118"/>
  <c r="BE118"/>
  <c i="26" r="Q116"/>
  <c i="27" r="Q110"/>
  <c i="2" r="Q205"/>
  <c r="Q156"/>
  <c r="R206"/>
  <c r="Q97"/>
  <c r="Q116"/>
  <c r="Q197"/>
  <c r="Q188"/>
  <c r="R142"/>
  <c r="BK191"/>
  <c r="BK205"/>
  <c r="BK195"/>
  <c r="K149"/>
  <c r="BE149"/>
  <c i="3" r="R111"/>
  <c r="R141"/>
  <c r="Q183"/>
  <c r="BK183"/>
  <c r="BK126"/>
  <c r="K140"/>
  <c r="BE140"/>
  <c i="4" r="R231"/>
  <c r="R213"/>
  <c r="Q104"/>
  <c r="R152"/>
  <c r="Q134"/>
  <c r="R125"/>
  <c r="R99"/>
  <c r="BK190"/>
  <c r="BK102"/>
  <c r="K193"/>
  <c r="BE193"/>
  <c i="5" r="R153"/>
  <c r="R194"/>
  <c r="K101"/>
  <c r="BE101"/>
  <c i="6" r="K120"/>
  <c r="BK111"/>
  <c i="7" r="Q162"/>
  <c r="Q159"/>
  <c r="R162"/>
  <c r="BK124"/>
  <c i="9" r="R103"/>
  <c i="10" r="K144"/>
  <c r="BE144"/>
  <c i="11" r="R272"/>
  <c r="R239"/>
  <c r="K225"/>
  <c r="BE225"/>
  <c i="12" r="R102"/>
  <c i="2" r="R175"/>
  <c r="Q126"/>
  <c r="K180"/>
  <c r="BE180"/>
  <c r="K171"/>
  <c r="BE171"/>
  <c r="BK117"/>
  <c i="3" r="R157"/>
  <c r="R151"/>
  <c r="Q161"/>
  <c r="R131"/>
  <c r="R174"/>
  <c r="R135"/>
  <c r="K198"/>
  <c r="BE198"/>
  <c r="BK99"/>
  <c r="K120"/>
  <c r="BE120"/>
  <c i="4" r="Q221"/>
  <c r="Q203"/>
  <c r="R116"/>
  <c r="R224"/>
  <c r="BK99"/>
  <c r="BK181"/>
  <c i="5" r="Q185"/>
  <c r="K147"/>
  <c r="BE147"/>
  <c i="6" r="Q136"/>
  <c r="R153"/>
  <c r="BK114"/>
  <c i="7" r="Q147"/>
  <c r="R169"/>
  <c r="Q138"/>
  <c r="R177"/>
  <c r="K106"/>
  <c r="BE106"/>
  <c i="8" r="R111"/>
  <c r="R196"/>
  <c r="BK121"/>
  <c i="10" r="Q150"/>
  <c r="BK139"/>
  <c i="11" r="K134"/>
  <c r="BE134"/>
  <c i="12" r="Q101"/>
  <c i="13" r="R102"/>
  <c i="14" r="R136"/>
  <c r="Q113"/>
  <c r="BK126"/>
  <c i="15" r="R122"/>
  <c r="R151"/>
  <c r="K123"/>
  <c r="BE123"/>
  <c i="16" r="Q100"/>
  <c i="17" r="Q149"/>
  <c r="R143"/>
  <c r="BK125"/>
  <c i="18" r="Q132"/>
  <c i="19" r="Q114"/>
  <c i="20" r="Q123"/>
  <c r="BK135"/>
  <c i="21" r="K104"/>
  <c r="BE104"/>
  <c i="22" r="Q109"/>
  <c i="23" r="Q127"/>
  <c r="BK127"/>
  <c i="24" r="Q127"/>
  <c i="25" r="R130"/>
  <c r="BK121"/>
  <c i="26" r="Q112"/>
  <c i="27" r="R112"/>
  <c r="K91"/>
  <c r="BE91"/>
  <c i="2" r="Q179"/>
  <c r="Q155"/>
  <c r="Q110"/>
  <c r="R97"/>
  <c r="K136"/>
  <c r="BE136"/>
  <c r="BK122"/>
  <c r="BK161"/>
  <c i="3" r="Q147"/>
  <c r="R110"/>
  <c r="Q116"/>
  <c r="Q133"/>
  <c r="R154"/>
  <c r="Q123"/>
  <c r="K170"/>
  <c r="BE170"/>
  <c r="BK164"/>
  <c r="BK119"/>
  <c i="4" r="R163"/>
  <c r="K110"/>
  <c r="Q126"/>
  <c r="R230"/>
  <c r="Q198"/>
  <c r="R198"/>
  <c r="BK94"/>
  <c r="BK108"/>
  <c r="K180"/>
  <c r="BE180"/>
  <c i="5" r="K166"/>
  <c r="R101"/>
  <c r="BK226"/>
  <c i="6" r="R174"/>
  <c r="R155"/>
  <c r="Q131"/>
  <c r="K134"/>
  <c r="BE134"/>
  <c i="7" r="R175"/>
  <c r="Q117"/>
  <c r="R166"/>
  <c r="K134"/>
  <c r="BE134"/>
  <c i="8" r="Q188"/>
  <c r="BK199"/>
  <c r="BK104"/>
  <c i="10" r="Q113"/>
  <c i="22" r="R101"/>
  <c i="7" r="BK111"/>
  <c i="8" r="Q167"/>
  <c r="BK170"/>
  <c r="K127"/>
  <c r="BE127"/>
  <c i="10" r="Q148"/>
  <c i="11" r="R281"/>
  <c r="Q118"/>
  <c r="BK289"/>
  <c i="12" r="R129"/>
  <c r="R112"/>
  <c r="K95"/>
  <c r="BE95"/>
  <c i="13" r="K110"/>
  <c r="BE110"/>
  <c i="14" r="Q126"/>
  <c r="K136"/>
  <c r="BE136"/>
  <c r="BK111"/>
  <c i="15" r="Q138"/>
  <c r="R123"/>
  <c r="BK149"/>
  <c i="17" r="R131"/>
  <c r="R139"/>
  <c i="19" r="Q120"/>
  <c r="K117"/>
  <c r="BE117"/>
  <c i="24" r="R132"/>
  <c i="27" r="R126"/>
  <c i="10" r="R141"/>
  <c r="BK115"/>
  <c i="11" r="R126"/>
  <c r="Q270"/>
  <c r="R132"/>
  <c r="K106"/>
  <c r="BE106"/>
  <c i="12" r="Q120"/>
  <c r="R115"/>
  <c r="BK112"/>
  <c i="26" r="K121"/>
  <c r="BE121"/>
  <c i="2" r="Q101"/>
  <c r="Q133"/>
  <c r="R148"/>
  <c r="R202"/>
  <c r="Q199"/>
  <c r="R186"/>
  <c r="Q120"/>
  <c r="BK176"/>
  <c r="BK133"/>
  <c r="BK189"/>
  <c r="K159"/>
  <c r="BE159"/>
  <c i="3" r="R196"/>
  <c r="R102"/>
  <c r="R180"/>
  <c r="R122"/>
  <c r="Q151"/>
  <c r="Q173"/>
  <c r="K193"/>
  <c r="BE193"/>
  <c r="K133"/>
  <c r="BE133"/>
  <c r="K111"/>
  <c r="BE111"/>
  <c r="K102"/>
  <c r="BE102"/>
  <c i="4" r="R170"/>
  <c r="BK152"/>
  <c r="BK140"/>
  <c r="K176"/>
  <c r="BE176"/>
  <c i="5" r="Q147"/>
  <c r="R185"/>
  <c r="R104"/>
  <c r="K182"/>
  <c r="BE182"/>
  <c r="BK153"/>
  <c i="6" r="Q114"/>
  <c r="Q127"/>
  <c r="Q134"/>
  <c r="BK151"/>
  <c r="K126"/>
  <c r="BE126"/>
  <c i="7" r="R173"/>
  <c r="Q124"/>
  <c r="R176"/>
  <c r="BK109"/>
  <c i="8" r="Q160"/>
  <c r="Q139"/>
  <c r="BK105"/>
  <c i="9" r="Q145"/>
  <c i="10" r="BK150"/>
  <c i="11" r="Q132"/>
  <c r="Q239"/>
  <c r="BK242"/>
  <c i="12" r="R134"/>
  <c r="Q104"/>
  <c r="R97"/>
  <c i="13" r="R108"/>
  <c i="14" r="Q101"/>
  <c r="Q125"/>
  <c r="K130"/>
  <c r="BE130"/>
  <c i="17" r="Q153"/>
  <c r="BK131"/>
  <c i="18" r="Q121"/>
  <c r="Q136"/>
  <c r="BK128"/>
  <c i="20" r="Q113"/>
  <c r="Q106"/>
  <c i="21" r="Q130"/>
  <c i="22" r="R135"/>
  <c i="24" r="Q106"/>
  <c i="7" r="K102"/>
  <c r="BE102"/>
  <c i="8" r="R193"/>
  <c r="R125"/>
  <c r="BK191"/>
  <c i="10" r="Q145"/>
  <c i="11" r="Q191"/>
  <c r="Q258"/>
  <c r="R265"/>
  <c r="R138"/>
  <c r="Q108"/>
  <c i="12" r="Q128"/>
  <c r="BK131"/>
  <c i="14" r="Q110"/>
  <c r="K125"/>
  <c r="BE125"/>
  <c i="16" r="Q92"/>
  <c i="17" r="R162"/>
  <c r="Q115"/>
  <c r="BK115"/>
  <c i="18" r="Q128"/>
  <c r="K127"/>
  <c r="BE127"/>
  <c i="19" r="K99"/>
  <c r="BE99"/>
  <c i="20" r="BK116"/>
  <c i="21" r="Q113"/>
  <c i="23" r="BK135"/>
  <c i="24" r="K125"/>
  <c r="BE125"/>
  <c i="25" r="R106"/>
  <c i="26" r="R134"/>
  <c r="R109"/>
  <c i="27" r="Q124"/>
  <c i="3" r="K179"/>
  <c r="BE179"/>
  <c i="4" r="R205"/>
  <c r="R215"/>
  <c r="Q196"/>
  <c i="5" r="R133"/>
  <c r="R226"/>
  <c i="6" r="R146"/>
  <c r="R107"/>
  <c r="BK123"/>
  <c i="7" r="Q160"/>
  <c r="Q168"/>
  <c r="K159"/>
  <c r="BE159"/>
  <c i="8" r="R135"/>
  <c i="10" r="Q123"/>
  <c i="11" r="Q210"/>
  <c i="12" r="BK119"/>
  <c i="14" r="BK134"/>
  <c i="15" r="Q135"/>
  <c i="16" r="BK94"/>
  <c i="17" r="R134"/>
  <c i="18" r="Q138"/>
  <c r="BK112"/>
  <c i="21" r="R110"/>
  <c i="22" r="Q121"/>
  <c i="23" r="Q104"/>
  <c i="26" r="BK134"/>
  <c i="27" r="Q95"/>
  <c i="2" r="Q146"/>
  <c i="1" r="AU75"/>
  <c i="2" r="BK115"/>
  <c i="3" r="Q106"/>
  <c r="Q115"/>
  <c r="Q132"/>
  <c r="Q149"/>
  <c r="R125"/>
  <c r="BK172"/>
  <c i="4" r="Q123"/>
  <c r="R188"/>
  <c r="R154"/>
  <c r="Q227"/>
  <c r="Q114"/>
  <c r="BK228"/>
  <c r="BK215"/>
  <c r="BK104"/>
  <c i="5" r="R96"/>
  <c r="K97"/>
  <c r="BE97"/>
  <c i="6" r="R163"/>
  <c r="R166"/>
  <c r="K138"/>
  <c r="BE138"/>
  <c i="7" r="R151"/>
  <c r="Q129"/>
  <c i="8" r="R133"/>
  <c r="K119"/>
  <c r="BE119"/>
  <c i="9" r="Q133"/>
  <c r="Q167"/>
  <c r="Q148"/>
  <c r="R118"/>
  <c r="Q104"/>
  <c i="15" r="Q132"/>
  <c r="BK163"/>
  <c i="17" r="BK162"/>
  <c i="18" r="Q115"/>
  <c i="19" r="R117"/>
  <c i="20" r="R102"/>
  <c i="21" r="Q112"/>
  <c r="R116"/>
  <c r="BK127"/>
  <c i="22" r="Q134"/>
  <c r="BK112"/>
  <c i="23" r="Q118"/>
  <c i="24" r="R134"/>
  <c r="K119"/>
  <c r="BE119"/>
  <c i="25" r="K104"/>
  <c r="BE104"/>
  <c i="26" r="Q118"/>
  <c i="27" r="Q126"/>
  <c r="K110"/>
  <c r="BE110"/>
  <c i="2" r="R136"/>
  <c r="R105"/>
  <c r="R110"/>
  <c r="Q196"/>
  <c r="BK202"/>
  <c r="BK166"/>
  <c i="3" r="Q153"/>
  <c r="Q112"/>
  <c r="Q148"/>
  <c r="R106"/>
  <c r="K165"/>
  <c r="BE165"/>
  <c r="K136"/>
  <c r="BE136"/>
  <c i="4" r="R127"/>
  <c r="Q228"/>
  <c r="R134"/>
  <c r="K113"/>
  <c r="BE113"/>
  <c r="BK118"/>
  <c i="5" r="K117"/>
  <c r="BE117"/>
  <c i="6" r="Q142"/>
  <c i="7" r="BK128"/>
  <c i="8" r="R177"/>
  <c r="R105"/>
  <c r="K110"/>
  <c r="BE110"/>
  <c i="10" r="R131"/>
  <c i="11" r="R232"/>
  <c r="R129"/>
  <c r="K258"/>
  <c r="BE258"/>
  <c i="12" r="R119"/>
  <c i="13" r="Q101"/>
  <c i="16" r="K104"/>
  <c r="BE104"/>
  <c i="17" r="R119"/>
  <c i="19" r="BK108"/>
  <c i="21" r="K119"/>
  <c i="22" r="Q113"/>
  <c i="23" r="Q102"/>
  <c i="25" r="R112"/>
  <c i="26" r="Q101"/>
  <c i="27" r="K104"/>
  <c r="BE104"/>
  <c i="7" r="BK146"/>
  <c i="8" r="Q133"/>
  <c r="K154"/>
  <c r="BE154"/>
  <c r="BK114"/>
  <c i="10" r="R113"/>
  <c i="11" r="Q283"/>
  <c r="BK141"/>
  <c r="BK156"/>
  <c i="12" r="Q122"/>
  <c i="13" r="Q94"/>
  <c i="14" r="R128"/>
  <c i="15" r="R161"/>
  <c i="9" r="R167"/>
  <c r="R161"/>
  <c r="R121"/>
  <c r="R104"/>
  <c r="K164"/>
  <c r="BE164"/>
  <c r="BK120"/>
  <c i="10" r="F41"/>
  <c i="17" r="R148"/>
  <c i="18" r="Q119"/>
  <c i="19" r="R122"/>
  <c i="20" r="R125"/>
  <c i="21" r="R122"/>
  <c i="22" r="R112"/>
  <c i="23" r="R104"/>
  <c i="25" r="Q106"/>
  <c i="26" r="R122"/>
  <c i="27" r="K126"/>
  <c r="BE126"/>
  <c i="2" r="Q207"/>
  <c r="Q139"/>
  <c r="R117"/>
  <c r="Q145"/>
  <c r="R198"/>
  <c r="Q178"/>
  <c r="BK181"/>
  <c r="BK163"/>
  <c i="3" r="R127"/>
  <c r="Q190"/>
  <c r="R98"/>
  <c i="4" r="R202"/>
  <c r="R196"/>
  <c r="Q115"/>
  <c r="Q162"/>
  <c r="R223"/>
  <c r="Q150"/>
  <c r="K221"/>
  <c r="BE221"/>
  <c r="BK126"/>
  <c r="K160"/>
  <c r="BE160"/>
  <c i="5" r="Q205"/>
  <c i="6" r="Q121"/>
  <c i="7" r="Q134"/>
  <c i="8" r="R106"/>
  <c i="10" r="Q106"/>
  <c i="11" r="R171"/>
  <c r="K261"/>
  <c r="BE261"/>
  <c i="12" r="Q130"/>
  <c r="BK129"/>
  <c i="18" r="R128"/>
  <c r="BK131"/>
  <c i="19" r="K110"/>
  <c r="BE110"/>
  <c i="23" r="K109"/>
  <c r="BE109"/>
  <c i="25" r="R121"/>
  <c i="27" r="K128"/>
  <c r="BE128"/>
  <c i="2" r="R140"/>
  <c r="R134"/>
  <c r="F40"/>
  <c i="4" r="BK148"/>
  <c i="5" r="Q166"/>
  <c i="6" r="R115"/>
  <c r="K146"/>
  <c r="BE146"/>
  <c i="7" r="Q169"/>
  <c r="Q102"/>
  <c r="R155"/>
  <c r="BK143"/>
  <c i="8" r="Q165"/>
  <c i="9" r="Q107"/>
  <c i="10" r="BK104"/>
  <c i="12" r="Q135"/>
  <c r="K135"/>
  <c r="BE135"/>
  <c i="14" r="R119"/>
  <c r="K138"/>
  <c r="BE138"/>
  <c i="15" r="Q175"/>
  <c r="R126"/>
  <c i="17" r="R115"/>
  <c r="K148"/>
  <c r="BE148"/>
  <c i="18" r="R121"/>
  <c i="19" r="Q108"/>
  <c i="20" r="R135"/>
  <c i="21" r="Q121"/>
  <c i="22" r="R127"/>
  <c i="23" r="Q122"/>
  <c i="24" r="R125"/>
  <c i="25" r="Q119"/>
  <c i="26" r="R118"/>
  <c i="27" r="Q130"/>
  <c i="2" r="R126"/>
  <c r="R109"/>
  <c r="Q166"/>
  <c r="K127"/>
  <c r="BE127"/>
  <c r="K103"/>
  <c r="BE103"/>
  <c r="K156"/>
  <c r="BE156"/>
  <c i="3" r="R185"/>
  <c r="R188"/>
  <c r="R166"/>
  <c r="R182"/>
  <c r="R170"/>
  <c r="R160"/>
  <c r="BK98"/>
  <c r="BK123"/>
  <c r="K110"/>
  <c r="BE110"/>
  <c i="4" r="Q225"/>
  <c r="Q188"/>
  <c r="Q146"/>
  <c r="Q176"/>
  <c r="BK191"/>
  <c r="K199"/>
  <c r="BE199"/>
  <c r="BK177"/>
  <c i="5" r="K226"/>
  <c i="6" r="R134"/>
  <c r="BK156"/>
  <c r="K118"/>
  <c r="BE118"/>
  <c i="7" r="R139"/>
  <c r="K104"/>
  <c r="BE104"/>
  <c i="8" r="Q123"/>
  <c r="K162"/>
  <c r="BE162"/>
  <c i="10" r="Q115"/>
  <c i="27" r="Q131"/>
  <c i="8" r="Q129"/>
  <c r="Q106"/>
  <c i="9" r="Q159"/>
  <c i="10" r="K119"/>
  <c r="BE119"/>
  <c i="11" r="R236"/>
  <c r="BK179"/>
  <c i="12" r="Q132"/>
  <c r="Q116"/>
  <c i="13" r="Q97"/>
  <c i="14" r="R137"/>
  <c r="R135"/>
  <c r="BK106"/>
  <c i="15" r="R158"/>
  <c i="16" r="R99"/>
  <c i="18" r="BK118"/>
  <c i="22" r="R121"/>
  <c r="K134"/>
  <c r="BE134"/>
  <c i="23" r="BK125"/>
  <c i="24" r="Q109"/>
  <c i="25" r="Q132"/>
  <c i="26" r="Q102"/>
  <c i="2" r="R125"/>
  <c r="Q114"/>
  <c r="Q117"/>
  <c r="R176"/>
  <c r="BK172"/>
  <c r="BK153"/>
  <c i="3" r="R133"/>
  <c r="Q154"/>
  <c r="Q122"/>
  <c r="Q166"/>
  <c r="R94"/>
  <c r="BK129"/>
  <c r="K189"/>
  <c r="BE189"/>
  <c r="BK121"/>
  <c i="4" r="R211"/>
  <c r="R186"/>
  <c r="Q185"/>
  <c r="R148"/>
  <c r="Q209"/>
  <c r="Q163"/>
  <c r="R156"/>
  <c r="K138"/>
  <c r="BE138"/>
  <c r="K207"/>
  <c r="BE207"/>
  <c i="6" r="Q140"/>
  <c i="7" r="R129"/>
  <c r="R154"/>
  <c r="R157"/>
  <c r="Q125"/>
  <c r="K117"/>
  <c r="BE117"/>
  <c i="8" r="Q127"/>
  <c r="R112"/>
  <c r="BK160"/>
  <c i="10" r="R143"/>
  <c i="11" r="Q287"/>
  <c r="Q102"/>
  <c r="R106"/>
  <c i="12" r="R114"/>
  <c i="8" r="R148"/>
  <c i="9" r="Q169"/>
  <c i="10" r="BK160"/>
  <c i="11" r="R134"/>
  <c r="Q248"/>
  <c r="R227"/>
  <c r="BK162"/>
  <c i="12" r="R123"/>
  <c i="14" r="Q112"/>
  <c i="16" r="Q96"/>
  <c i="17" r="Q137"/>
  <c r="K134"/>
  <c r="BE134"/>
  <c i="18" r="R123"/>
  <c r="R106"/>
  <c i="19" r="R104"/>
  <c i="20" r="Q122"/>
  <c r="R106"/>
  <c i="21" r="Q115"/>
  <c r="BK119"/>
  <c i="24" r="Q116"/>
  <c i="25" r="Q118"/>
  <c r="BK132"/>
  <c i="26" r="R115"/>
  <c r="K115"/>
  <c r="BE115"/>
  <c i="27" r="BK108"/>
  <c i="2" r="R204"/>
  <c r="R154"/>
  <c r="R106"/>
  <c r="K95"/>
  <c r="BE95"/>
  <c r="BK112"/>
  <c i="3" r="R195"/>
  <c r="R164"/>
  <c r="R167"/>
  <c r="BK141"/>
  <c r="K182"/>
  <c r="BE182"/>
  <c i="4" r="Q118"/>
  <c r="Q116"/>
  <c r="BK132"/>
  <c i="5" r="Q128"/>
  <c r="BK205"/>
  <c i="6" r="R171"/>
  <c r="R127"/>
  <c r="BK105"/>
  <c i="7" r="R156"/>
  <c r="Q109"/>
  <c r="K116"/>
  <c r="BE116"/>
  <c i="8" r="R201"/>
  <c i="10" r="R115"/>
  <c i="11" r="Q256"/>
  <c r="R146"/>
  <c i="14" r="R130"/>
  <c r="BK123"/>
  <c i="15" r="R104"/>
  <c i="17" r="R151"/>
  <c r="Q152"/>
  <c r="BK141"/>
  <c i="21" r="Q102"/>
  <c i="22" r="Q115"/>
  <c r="BK119"/>
  <c i="26" r="K113"/>
  <c r="BE113"/>
  <c i="27" r="BK95"/>
  <c i="2" r="R130"/>
  <c r="R194"/>
  <c r="Q154"/>
  <c r="BK197"/>
  <c r="BK190"/>
  <c r="K168"/>
  <c r="BE168"/>
  <c i="3" r="R114"/>
  <c r="R193"/>
  <c r="Q107"/>
  <c r="R126"/>
  <c r="Q174"/>
  <c r="BK176"/>
  <c r="BK178"/>
  <c i="4" r="R171"/>
  <c r="Q213"/>
  <c r="R176"/>
  <c r="Q211"/>
  <c r="BK209"/>
  <c r="BK227"/>
  <c r="K169"/>
  <c r="BE169"/>
  <c i="5" r="R139"/>
  <c r="Q198"/>
  <c r="BK131"/>
  <c i="6" r="Q105"/>
  <c r="Q150"/>
  <c r="BK142"/>
  <c i="7" r="Q139"/>
  <c r="R100"/>
  <c i="8" r="R152"/>
  <c i="9" r="R101"/>
  <c r="R125"/>
  <c r="Q164"/>
  <c r="R162"/>
  <c r="Q125"/>
  <c r="K153"/>
  <c r="BE153"/>
  <c r="BK127"/>
  <c r="K151"/>
  <c r="BE151"/>
  <c r="BK136"/>
  <c i="10" r="R161"/>
  <c r="Q143"/>
  <c r="Q161"/>
  <c r="K109"/>
  <c r="BE109"/>
  <c i="11" r="R254"/>
  <c r="R102"/>
  <c r="K277"/>
  <c r="BE277"/>
  <c i="12" r="R131"/>
  <c i="13" r="K95"/>
  <c r="BE95"/>
  <c i="14" r="Q102"/>
  <c r="R124"/>
  <c r="BK118"/>
  <c i="15" r="Q163"/>
  <c r="BK138"/>
  <c i="17" r="K119"/>
  <c r="BE119"/>
  <c i="18" r="K129"/>
  <c r="BE129"/>
  <c i="20" r="Q102"/>
  <c i="21" r="Q116"/>
  <c i="22" r="Q104"/>
  <c r="K102"/>
  <c r="BE102"/>
  <c i="23" r="R116"/>
  <c r="R135"/>
  <c r="BK104"/>
  <c i="24" r="BK135"/>
  <c i="25" r="K123"/>
  <c r="BE123"/>
  <c i="26" r="Q115"/>
  <c r="BK116"/>
  <c i="2" r="R141"/>
  <c r="R162"/>
  <c r="Q124"/>
  <c r="Q182"/>
  <c i="1" r="AU67"/>
  <c i="3" r="R197"/>
  <c r="R145"/>
  <c r="Q192"/>
  <c r="K154"/>
  <c r="BE154"/>
  <c r="BK135"/>
  <c i="4" r="Q214"/>
  <c r="R150"/>
  <c r="R184"/>
  <c r="R209"/>
  <c r="BK168"/>
  <c i="5" r="R144"/>
  <c i="6" r="Q151"/>
  <c r="Q112"/>
  <c i="7" r="K155"/>
  <c r="BE155"/>
  <c i="8" r="Q191"/>
  <c r="R150"/>
  <c r="K133"/>
  <c r="BE133"/>
  <c i="11" r="Q261"/>
  <c r="R153"/>
  <c r="R270"/>
  <c r="Q264"/>
  <c r="K230"/>
  <c r="BE230"/>
  <c i="12" r="R130"/>
  <c r="BK109"/>
  <c i="14" r="Q144"/>
  <c i="17" r="Q134"/>
  <c i="19" r="Q110"/>
  <c i="20" r="R119"/>
  <c i="21" r="R113"/>
  <c i="22" r="BK127"/>
  <c i="23" r="R123"/>
  <c i="24" r="R118"/>
  <c i="25" r="Q110"/>
  <c i="26" r="R102"/>
  <c i="27" r="R108"/>
  <c i="7" r="BK156"/>
  <c i="8" r="Q184"/>
  <c r="BK150"/>
  <c i="10" r="BK134"/>
  <c i="11" r="R188"/>
  <c r="Q208"/>
  <c r="K256"/>
  <c r="BE256"/>
  <c i="12" r="Q119"/>
  <c r="BK114"/>
  <c i="14" r="Q145"/>
  <c r="K150"/>
  <c r="BE150"/>
  <c i="15" r="R178"/>
  <c i="16" r="R103"/>
  <c i="17" r="Q105"/>
  <c i="18" r="R130"/>
  <c i="19" r="Q111"/>
  <c i="20" r="R113"/>
  <c i="21" r="Q134"/>
  <c i="22" r="Q132"/>
  <c i="23" r="Q134"/>
  <c i="24" r="Q123"/>
  <c i="25" r="Q121"/>
  <c i="26" r="Q119"/>
  <c i="8" r="R163"/>
  <c r="R169"/>
  <c r="K109"/>
  <c r="BE109"/>
  <c i="9" r="R150"/>
  <c r="R144"/>
  <c r="Q162"/>
  <c r="R133"/>
  <c r="Q122"/>
  <c r="BK161"/>
  <c r="BK157"/>
  <c r="K130"/>
  <c r="BE130"/>
  <c i="11" r="R141"/>
  <c i="12" r="R128"/>
  <c r="R106"/>
  <c i="13" r="Q107"/>
  <c i="14" r="K149"/>
  <c r="R113"/>
  <c r="BK101"/>
  <c i="15" r="Q119"/>
  <c r="BK166"/>
  <c i="17" r="Q127"/>
  <c r="BK117"/>
  <c i="18" r="BK115"/>
  <c i="20" r="Q107"/>
  <c i="21" r="R118"/>
  <c r="BK112"/>
  <c i="23" r="BK134"/>
  <c i="25" r="R102"/>
  <c i="26" r="K104"/>
  <c i="2" r="R180"/>
  <c r="Q144"/>
  <c r="Q128"/>
  <c r="Q195"/>
  <c r="Q152"/>
  <c r="K169"/>
  <c r="BE169"/>
  <c i="3" r="R138"/>
  <c r="R132"/>
  <c r="K116"/>
  <c r="BE116"/>
  <c r="BK168"/>
  <c i="4" r="R124"/>
  <c r="R174"/>
  <c r="Q169"/>
  <c r="R194"/>
  <c r="Q219"/>
  <c r="BK114"/>
  <c r="BK115"/>
  <c i="5" r="R224"/>
  <c r="R147"/>
  <c i="6" r="Q174"/>
  <c i="7" r="Q163"/>
  <c r="Q122"/>
  <c r="BK166"/>
  <c i="9" r="R124"/>
  <c i="11" r="R287"/>
  <c r="R205"/>
  <c i="12" r="R136"/>
  <c r="BK115"/>
  <c i="14" r="R103"/>
  <c r="Q114"/>
  <c i="15" r="R145"/>
  <c r="K148"/>
  <c r="BE148"/>
  <c i="17" r="Q163"/>
  <c i="18" r="R119"/>
  <c i="19" r="Q113"/>
  <c i="21" r="K122"/>
  <c r="BE122"/>
  <c i="24" r="Q122"/>
  <c i="25" r="R110"/>
  <c i="2" r="Q149"/>
  <c r="R155"/>
  <c r="R156"/>
  <c r="R179"/>
  <c r="Q105"/>
  <c r="K162"/>
  <c r="BE162"/>
  <c r="K137"/>
  <c r="BE137"/>
  <c i="3" r="Q104"/>
  <c r="R175"/>
  <c r="R139"/>
  <c r="R103"/>
  <c r="K187"/>
  <c r="BE187"/>
  <c r="BK148"/>
  <c i="4" r="R226"/>
  <c r="Q160"/>
  <c r="BK178"/>
  <c r="BK127"/>
  <c i="5" r="Q99"/>
  <c i="6" r="R123"/>
  <c r="R129"/>
  <c r="BK120"/>
  <c i="7" r="Q130"/>
  <c r="R106"/>
  <c r="K125"/>
  <c r="BE125"/>
  <c i="8" r="Q178"/>
  <c r="BK174"/>
  <c i="10" r="Q124"/>
  <c i="12" r="R107"/>
  <c i="13" r="R94"/>
  <c i="14" r="R148"/>
  <c r="Q133"/>
  <c i="15" r="R171"/>
  <c r="R149"/>
  <c i="16" r="K103"/>
  <c r="BE103"/>
  <c i="17" r="Q129"/>
  <c r="K121"/>
  <c r="BE121"/>
  <c i="18" r="R101"/>
  <c i="19" r="R105"/>
  <c i="20" r="R104"/>
  <c i="21" r="R134"/>
  <c i="22" r="Q110"/>
  <c i="23" r="R127"/>
  <c i="24" r="Q107"/>
  <c i="25" r="Q109"/>
  <c r="BK106"/>
  <c i="26" r="BK125"/>
  <c i="4" r="Q194"/>
  <c r="R102"/>
  <c r="Q144"/>
  <c r="K203"/>
  <c r="BE203"/>
  <c r="K117"/>
  <c r="BE117"/>
  <c i="5" r="Q194"/>
  <c r="Q101"/>
  <c i="6" r="Q176"/>
  <c r="K112"/>
  <c r="BE112"/>
  <c i="7" r="R124"/>
  <c r="Q108"/>
  <c r="R160"/>
  <c i="8" r="R104"/>
  <c r="K184"/>
  <c r="BE184"/>
  <c i="10" r="R134"/>
  <c i="26" r="BK123"/>
  <c i="7" r="K123"/>
  <c r="BE123"/>
  <c i="8" r="R113"/>
  <c i="9" r="R153"/>
  <c i="10" r="K148"/>
  <c r="BE148"/>
  <c i="11" r="R143"/>
  <c r="BK191"/>
  <c i="12" r="R116"/>
  <c i="13" r="R99"/>
  <c i="14" r="R147"/>
  <c r="Q123"/>
  <c r="K95"/>
  <c r="BE95"/>
  <c i="15" r="R116"/>
  <c r="K122"/>
  <c r="BE122"/>
  <c i="16" r="K99"/>
  <c r="BE99"/>
  <c i="18" r="BK132"/>
  <c i="19" r="Q118"/>
  <c i="24" r="Q104"/>
  <c i="8" r="Q146"/>
  <c i="10" r="R128"/>
  <c i="11" r="R244"/>
  <c r="Q165"/>
  <c r="K236"/>
  <c r="BE236"/>
  <c i="12" r="R132"/>
  <c r="K103"/>
  <c r="BE103"/>
  <c i="14" r="Q148"/>
  <c r="R115"/>
  <c r="K117"/>
  <c r="BE117"/>
  <c i="15" r="R148"/>
  <c r="BK175"/>
  <c i="16" r="K100"/>
  <c r="BE100"/>
  <c i="17" r="R137"/>
  <c i="20" r="K104"/>
  <c r="BE104"/>
  <c i="21" r="Q109"/>
  <c i="22" r="K122"/>
  <c r="BE122"/>
  <c i="23" r="Q112"/>
  <c i="24" r="R110"/>
  <c i="25" r="R123"/>
  <c i="26" r="R107"/>
  <c i="2" r="Q164"/>
  <c r="Q186"/>
  <c r="R120"/>
  <c r="R195"/>
  <c r="R149"/>
  <c r="BK151"/>
  <c r="BK100"/>
  <c i="3" r="BK153"/>
  <c r="R190"/>
  <c r="R165"/>
  <c r="R163"/>
  <c r="K185"/>
  <c r="BE185"/>
  <c r="K105"/>
  <c r="BE105"/>
  <c i="4" r="R204"/>
  <c r="R227"/>
  <c r="R218"/>
  <c r="Q201"/>
  <c r="Q168"/>
  <c r="R179"/>
  <c r="Q106"/>
  <c r="K116"/>
  <c r="BE116"/>
  <c r="K154"/>
  <c r="BE154"/>
  <c i="5" r="R159"/>
  <c r="R205"/>
  <c i="6" r="Q153"/>
  <c r="Q126"/>
  <c r="BK155"/>
  <c i="7" r="Q106"/>
  <c r="R123"/>
  <c r="K165"/>
  <c r="BE165"/>
  <c i="8" r="R144"/>
  <c r="R141"/>
  <c r="K178"/>
  <c r="BE178"/>
  <c i="9" r="R148"/>
  <c i="10" r="BK131"/>
  <c i="11" r="R225"/>
  <c r="BK210"/>
  <c i="12" r="Q112"/>
  <c i="13" r="R104"/>
  <c i="14" r="Q149"/>
  <c r="Q115"/>
  <c r="BK132"/>
  <c i="17" r="R121"/>
  <c r="BK151"/>
  <c i="18" r="K123"/>
  <c r="BE123"/>
  <c i="20" r="Q132"/>
  <c i="21" r="R123"/>
  <c i="24" r="Q119"/>
  <c i="25" r="R122"/>
  <c i="8" r="Q201"/>
  <c r="BK112"/>
  <c i="10" r="R132"/>
  <c i="11" r="Q111"/>
  <c r="Q232"/>
  <c r="Q274"/>
  <c r="K246"/>
  <c r="BE246"/>
  <c i="12" r="R96"/>
  <c i="14" r="BK99"/>
  <c i="17" r="R135"/>
  <c r="K143"/>
  <c r="BK123"/>
  <c i="18" r="R112"/>
  <c i="19" r="Q100"/>
  <c i="20" r="R118"/>
  <c i="21" r="Q101"/>
  <c i="24" r="Q125"/>
  <c i="25" r="Q127"/>
  <c i="26" r="Q107"/>
  <c i="27" r="Q117"/>
  <c i="2" r="R207"/>
  <c r="R143"/>
  <c r="Q115"/>
  <c i="1" r="AU60"/>
  <c i="3" r="R104"/>
  <c r="Q99"/>
  <c r="Q158"/>
  <c r="R128"/>
  <c r="BK156"/>
  <c r="BK100"/>
  <c i="4" r="R104"/>
  <c r="R175"/>
  <c r="Q226"/>
  <c i="5" r="Q150"/>
  <c r="Q159"/>
  <c r="K185"/>
  <c r="BE185"/>
  <c i="6" r="Q117"/>
  <c r="R140"/>
  <c r="BK176"/>
  <c i="7" r="R153"/>
  <c r="Q132"/>
  <c r="Q153"/>
  <c r="K176"/>
  <c r="BE176"/>
  <c r="K119"/>
  <c r="BE119"/>
  <c i="8" r="Q154"/>
  <c r="Q199"/>
  <c i="10" r="BK129"/>
  <c i="11" r="Q169"/>
  <c r="R118"/>
  <c r="K267"/>
  <c r="BE267"/>
  <c i="12" r="K102"/>
  <c r="BE102"/>
  <c i="14" r="BK140"/>
  <c i="15" r="Q104"/>
  <c r="K155"/>
  <c r="BE155"/>
  <c i="17" r="Q162"/>
  <c r="Q123"/>
  <c r="BK142"/>
  <c i="18" r="R127"/>
  <c i="21" r="R104"/>
  <c i="22" r="Q116"/>
  <c i="23" r="Q130"/>
  <c i="24" r="R109"/>
  <c i="26" r="Q113"/>
  <c i="27" r="Q91"/>
  <c i="2" r="R139"/>
  <c r="Q162"/>
  <c r="Q112"/>
  <c r="Q193"/>
  <c r="K164"/>
  <c r="R147"/>
  <c r="K135"/>
  <c r="BE135"/>
  <c r="BK119"/>
  <c r="BK188"/>
  <c r="BK132"/>
  <c i="3" r="R99"/>
  <c i="2" r="R181"/>
  <c r="Q131"/>
  <c r="R150"/>
  <c r="BK193"/>
  <c r="BK160"/>
  <c r="K142"/>
  <c r="BE142"/>
  <c i="3" r="Q198"/>
  <c r="R159"/>
  <c r="Q127"/>
  <c r="Q129"/>
  <c r="Q124"/>
  <c r="K171"/>
  <c r="BE171"/>
  <c r="BK115"/>
  <c i="4" r="Q195"/>
  <c r="R118"/>
  <c r="Q222"/>
  <c r="R108"/>
  <c i="5" r="Q131"/>
  <c r="K139"/>
  <c r="BE139"/>
  <c i="6" r="Q155"/>
  <c r="R144"/>
  <c r="BK115"/>
  <c i="7" r="Q112"/>
  <c r="Q101"/>
  <c r="Q104"/>
  <c r="K177"/>
  <c r="BE177"/>
  <c r="BK132"/>
  <c i="8" r="Q172"/>
  <c r="Q104"/>
  <c i="10" r="R119"/>
  <c i="11" r="R250"/>
  <c r="Q116"/>
  <c r="BK274"/>
  <c i="12" r="K106"/>
  <c r="BE106"/>
  <c i="15" r="R113"/>
  <c r="K119"/>
  <c r="BE119"/>
  <c i="17" r="Q143"/>
  <c r="Q148"/>
  <c r="K149"/>
  <c r="BE149"/>
  <c i="18" r="R109"/>
  <c r="Q112"/>
  <c i="21" r="Q132"/>
  <c i="22" r="R113"/>
  <c r="K123"/>
  <c r="BE123"/>
  <c i="23" r="BK118"/>
  <c i="24" r="K110"/>
  <c r="BE110"/>
  <c i="27" r="Q119"/>
  <c i="2" r="R203"/>
  <c r="Q122"/>
  <c r="R196"/>
  <c r="Q177"/>
  <c r="Q132"/>
  <c r="K144"/>
  <c r="BE144"/>
  <c r="BK126"/>
  <c r="BK183"/>
  <c i="3" r="Q101"/>
  <c r="R146"/>
  <c r="Q157"/>
  <c r="Q170"/>
  <c r="Q169"/>
  <c r="R176"/>
  <c r="K159"/>
  <c r="R179"/>
  <c r="K107"/>
  <c r="BE107"/>
  <c i="6" r="BK133"/>
  <c i="7" r="R134"/>
  <c i="8" r="R180"/>
  <c r="Q181"/>
  <c r="BK156"/>
  <c i="9" r="Q142"/>
  <c r="R117"/>
  <c r="Q153"/>
  <c r="BK151"/>
  <c r="R166"/>
  <c r="Q132"/>
  <c r="K145"/>
  <c r="BE145"/>
  <c r="BK167"/>
  <c r="K138"/>
  <c r="BE138"/>
  <c r="K118"/>
  <c r="BE118"/>
  <c r="BK99"/>
  <c i="18" r="Q107"/>
  <c r="BK113"/>
  <c i="19" r="R120"/>
  <c i="20" r="R130"/>
  <c r="BK127"/>
  <c i="25" r="Q101"/>
  <c i="27" r="R91"/>
  <c i="2" r="R172"/>
  <c r="Q100"/>
  <c r="Q171"/>
  <c r="R200"/>
  <c r="R158"/>
  <c r="K140"/>
  <c r="BE140"/>
  <c r="BK96"/>
  <c i="3" r="R105"/>
  <c r="Q175"/>
  <c r="R162"/>
  <c r="BK160"/>
  <c r="BK95"/>
  <c i="4" r="R181"/>
  <c r="R203"/>
  <c r="R217"/>
  <c r="R112"/>
  <c r="BK218"/>
  <c r="K202"/>
  <c r="BE202"/>
  <c i="5" r="Q182"/>
  <c r="Q224"/>
  <c i="6" r="Q171"/>
  <c r="Q107"/>
  <c i="7" r="R163"/>
  <c r="K151"/>
  <c r="BE151"/>
  <c r="BK141"/>
  <c i="8" r="Q148"/>
  <c r="R121"/>
  <c r="K158"/>
  <c r="BE158"/>
  <c i="10" r="Q160"/>
  <c r="R129"/>
  <c i="11" r="Q246"/>
  <c r="Q285"/>
  <c r="Q138"/>
  <c r="Q182"/>
  <c r="Q134"/>
  <c r="BK171"/>
  <c i="12" r="R133"/>
  <c r="BK111"/>
  <c i="13" r="Q99"/>
  <c i="15" r="BK116"/>
  <c i="17" r="Q111"/>
  <c r="Q125"/>
  <c i="20" r="Q119"/>
  <c r="K121"/>
  <c r="BE121"/>
  <c i="21" r="R107"/>
  <c i="22" r="R107"/>
  <c r="BK110"/>
  <c i="23" r="Q115"/>
  <c i="24" r="Q134"/>
  <c i="25" r="Q113"/>
  <c i="14" r="R100"/>
  <c i="15" r="R168"/>
  <c r="BK162"/>
  <c i="17" r="R113"/>
  <c r="K127"/>
  <c r="BE127"/>
  <c i="18" r="R104"/>
  <c i="19" r="Q102"/>
  <c i="20" r="R107"/>
  <c r="K119"/>
  <c r="BE119"/>
  <c i="21" r="K113"/>
  <c i="22" r="R125"/>
  <c i="23" r="Q119"/>
  <c r="BK122"/>
  <c i="25" r="Q123"/>
  <c i="8" r="R109"/>
  <c r="Q177"/>
  <c r="Q105"/>
  <c r="BK111"/>
  <c i="9" r="BK145"/>
  <c r="R127"/>
  <c r="Q166"/>
  <c r="R151"/>
  <c r="R142"/>
  <c r="Q109"/>
  <c r="BK148"/>
  <c r="K117"/>
  <c r="BE117"/>
  <c r="BK147"/>
  <c r="K104"/>
  <c r="BE104"/>
  <c i="10" r="Q104"/>
  <c i="11" r="Q104"/>
  <c i="12" r="Q125"/>
  <c r="K133"/>
  <c r="BE133"/>
  <c i="13" r="Q108"/>
  <c i="14" r="R125"/>
  <c r="R121"/>
  <c r="K114"/>
  <c r="BE114"/>
  <c i="15" r="Q102"/>
  <c r="R162"/>
  <c r="BK102"/>
  <c i="17" r="R161"/>
  <c r="R142"/>
  <c r="BK135"/>
  <c i="18" r="R115"/>
  <c i="19" r="R110"/>
  <c i="20" r="R122"/>
  <c r="K109"/>
  <c r="BE109"/>
  <c i="21" r="R106"/>
  <c i="22" r="R119"/>
  <c r="K107"/>
  <c r="BE107"/>
  <c i="23" r="R102"/>
  <c i="24" r="BK106"/>
  <c i="25" r="K125"/>
  <c r="BE125"/>
  <c i="26" r="R119"/>
  <c i="27" r="K108"/>
  <c i="2" r="Q153"/>
  <c r="Q169"/>
  <c r="Q158"/>
  <c r="Q150"/>
  <c r="R95"/>
  <c r="R193"/>
  <c r="R161"/>
  <c r="K185"/>
  <c r="BE185"/>
  <c r="BK145"/>
  <c r="BK125"/>
  <c i="3" r="Q159"/>
  <c r="R143"/>
  <c r="BK195"/>
  <c r="K188"/>
  <c r="BE188"/>
  <c r="BK150"/>
  <c r="K130"/>
  <c r="BE130"/>
  <c i="4" r="R169"/>
  <c r="R222"/>
  <c r="R121"/>
  <c r="R117"/>
  <c r="Q170"/>
  <c r="Q171"/>
  <c r="R128"/>
  <c r="K226"/>
  <c r="BE226"/>
  <c r="K164"/>
  <c r="BE164"/>
  <c r="K194"/>
  <c r="BE194"/>
  <c r="BK110"/>
  <c i="5" r="Q155"/>
  <c r="K96"/>
  <c r="BE96"/>
  <c i="6" r="R142"/>
  <c r="K127"/>
  <c r="BE127"/>
  <c i="7" r="Q123"/>
  <c r="R117"/>
  <c r="Q149"/>
  <c r="K153"/>
  <c r="BE153"/>
  <c i="8" r="R143"/>
  <c i="10" r="K152"/>
  <c r="BE152"/>
  <c i="11" r="R108"/>
  <c i="12" r="Q136"/>
  <c r="Q114"/>
  <c r="K136"/>
  <c r="BE136"/>
  <c i="13" r="K94"/>
  <c r="BE94"/>
  <c i="14" r="Q143"/>
  <c r="R111"/>
  <c i="15" r="Q113"/>
  <c r="BK151"/>
  <c i="17" r="Q157"/>
  <c i="18" r="R132"/>
  <c r="BK101"/>
  <c i="19" r="BK104"/>
  <c i="22" r="Q130"/>
  <c i="24" r="Q130"/>
  <c i="26" r="BK118"/>
  <c i="27" r="R95"/>
  <c i="2" r="R205"/>
  <c r="R177"/>
  <c r="Q134"/>
  <c r="Q147"/>
  <c r="Q102"/>
  <c r="R185"/>
  <c r="R144"/>
  <c r="BK120"/>
  <c r="BK131"/>
  <c r="K134"/>
  <c r="BE134"/>
  <c i="3" r="Q108"/>
  <c r="Q167"/>
  <c r="Q144"/>
  <c r="Q118"/>
  <c r="R149"/>
  <c r="R161"/>
  <c r="BK114"/>
  <c r="K143"/>
  <c r="BE143"/>
  <c r="K109"/>
  <c r="BE109"/>
  <c i="4" r="Q175"/>
  <c r="R144"/>
  <c r="R195"/>
  <c r="Q132"/>
  <c r="BK167"/>
  <c i="5" r="R131"/>
  <c r="BK144"/>
  <c i="6" r="R159"/>
  <c r="BK150"/>
  <c r="K121"/>
  <c r="BE121"/>
  <c i="7" r="Q114"/>
  <c r="R135"/>
  <c r="Q151"/>
  <c r="K173"/>
  <c r="BE173"/>
  <c i="8" r="Q144"/>
  <c r="R129"/>
  <c r="BK135"/>
  <c i="10" r="R150"/>
  <c r="BK132"/>
  <c i="11" r="BK129"/>
  <c i="12" r="Q124"/>
  <c i="13" r="R97"/>
  <c i="14" r="Q107"/>
  <c r="Q136"/>
  <c r="BK115"/>
  <c i="15" r="Q122"/>
  <c r="R109"/>
  <c i="16" r="Q97"/>
  <c i="17" r="Q139"/>
  <c r="BK153"/>
  <c r="BK102"/>
  <c i="18" r="R116"/>
  <c r="BK110"/>
  <c i="19" r="K114"/>
  <c r="BE114"/>
  <c i="20" r="BK106"/>
  <c i="21" r="Q110"/>
  <c i="22" r="R116"/>
  <c r="BK121"/>
  <c i="23" r="R119"/>
  <c i="24" r="R119"/>
  <c r="BK127"/>
  <c i="25" r="Q112"/>
  <c i="26" r="Q135"/>
  <c r="BK107"/>
  <c i="27" r="R98"/>
  <c i="2" r="Q204"/>
  <c r="Q135"/>
  <c r="Q142"/>
  <c r="Q136"/>
  <c r="F41"/>
  <c i="10" r="Q107"/>
  <c i="22" r="Q101"/>
  <c i="27" r="R114"/>
  <c i="8" r="R191"/>
  <c r="R119"/>
  <c r="K113"/>
  <c r="BE113"/>
  <c i="10" r="Q144"/>
  <c r="Q116"/>
  <c r="BK110"/>
  <c i="11" r="R289"/>
  <c r="BK254"/>
  <c r="BK114"/>
  <c i="12" r="R101"/>
  <c i="13" r="Q95"/>
  <c r="BK107"/>
  <c i="14" r="R140"/>
  <c r="R122"/>
  <c r="R98"/>
  <c r="BK104"/>
  <c i="15" r="R102"/>
  <c r="K141"/>
  <c r="BE141"/>
  <c i="17" r="Q154"/>
  <c i="18" r="Q130"/>
  <c r="K136"/>
  <c r="BE136"/>
  <c i="21" r="R127"/>
  <c i="22" r="R123"/>
  <c i="23" r="Q121"/>
  <c r="BK115"/>
  <c i="24" r="BK116"/>
  <c i="25" r="Q115"/>
  <c i="26" r="Q132"/>
  <c r="Q122"/>
  <c i="27" r="R130"/>
  <c i="2" r="R166"/>
  <c r="R100"/>
  <c r="R127"/>
  <c r="R199"/>
  <c r="Q194"/>
  <c r="Q181"/>
  <c r="BK201"/>
  <c i="4" r="Q138"/>
  <c r="R115"/>
  <c r="Q173"/>
  <c r="Q128"/>
  <c r="BK106"/>
  <c r="K129"/>
  <c r="BE129"/>
  <c i="5" r="R97"/>
  <c r="Q111"/>
  <c r="R191"/>
  <c r="K99"/>
  <c r="BE99"/>
  <c i="6" r="Q166"/>
  <c r="Q156"/>
  <c i="7" r="R165"/>
  <c r="R143"/>
  <c r="Q176"/>
  <c r="R108"/>
  <c r="K147"/>
  <c r="BE147"/>
  <c i="8" r="R117"/>
  <c i="10" r="Q152"/>
  <c r="BK107"/>
  <c i="11" r="Q227"/>
  <c r="BK138"/>
  <c i="12" r="Q133"/>
  <c r="BK123"/>
  <c i="13" r="K97"/>
  <c r="BE97"/>
  <c i="14" r="Q132"/>
  <c i="16" r="R97"/>
  <c i="17" r="Q164"/>
  <c r="K154"/>
  <c r="BE154"/>
  <c i="18" r="R140"/>
  <c i="19" r="Q116"/>
  <c i="20" r="Q112"/>
  <c i="21" r="R130"/>
  <c i="22" r="Q127"/>
  <c i="24" r="K132"/>
  <c r="BE132"/>
  <c i="8" r="R127"/>
  <c r="BK129"/>
  <c i="10" r="R144"/>
  <c i="11" r="Q159"/>
  <c r="R277"/>
  <c r="Q156"/>
  <c r="BK250"/>
  <c i="12" r="K94"/>
  <c r="BE94"/>
  <c i="14" r="BK100"/>
  <c i="17" r="Q141"/>
  <c r="K163"/>
  <c r="BE163"/>
  <c i="18" r="Q133"/>
  <c i="19" r="R118"/>
  <c i="20" r="R132"/>
  <c i="21" r="Q127"/>
  <c i="23" r="R101"/>
  <c i="24" r="Q135"/>
  <c i="25" r="Q125"/>
  <c i="26" r="Q134"/>
  <c r="BK106"/>
  <c i="27" r="BK130"/>
  <c i="2" r="R163"/>
  <c r="R128"/>
  <c r="Q173"/>
  <c r="BK165"/>
  <c r="K141"/>
  <c r="BE141"/>
  <c i="3" r="Q120"/>
  <c r="Q137"/>
  <c r="Q142"/>
  <c r="R172"/>
  <c r="BK173"/>
  <c r="K153"/>
  <c r="BE153"/>
  <c i="4" r="Q140"/>
  <c r="Q182"/>
  <c r="K205"/>
  <c r="BE205"/>
  <c i="5" r="R179"/>
  <c r="BK188"/>
  <c i="6" r="Q109"/>
  <c r="Q123"/>
  <c r="BK154"/>
  <c r="K117"/>
  <c r="BE117"/>
  <c i="7" r="Q143"/>
  <c r="Q156"/>
  <c r="K154"/>
  <c r="BE154"/>
  <c i="8" r="R188"/>
  <c i="10" r="Q139"/>
  <c i="11" r="Q213"/>
  <c r="Q143"/>
  <c i="12" r="K104"/>
  <c r="BE104"/>
  <c i="14" r="BK98"/>
  <c i="15" r="Q149"/>
  <c r="K113"/>
  <c r="BE113"/>
  <c i="17" r="R163"/>
  <c r="BK152"/>
  <c i="18" r="R107"/>
  <c i="21" r="K134"/>
  <c r="BE134"/>
  <c i="22" r="BK109"/>
  <c i="23" r="BK110"/>
  <c i="24" r="Q113"/>
  <c i="27" r="K93"/>
  <c r="BE93"/>
  <c i="2" r="R169"/>
  <c r="Q103"/>
  <c r="R190"/>
  <c r="R118"/>
  <c r="K187"/>
  <c r="BE187"/>
  <c r="K177"/>
  <c r="BE177"/>
  <c r="BK129"/>
  <c i="3" r="Q136"/>
  <c r="Q162"/>
  <c r="R148"/>
  <c r="R178"/>
  <c r="Q141"/>
  <c r="R123"/>
  <c r="Q139"/>
  <c r="BK149"/>
  <c i="4" r="R221"/>
  <c r="R96"/>
  <c r="Q177"/>
  <c r="Q187"/>
  <c r="R189"/>
  <c r="Q142"/>
  <c r="R98"/>
  <c r="K173"/>
  <c r="BE173"/>
  <c r="BK197"/>
  <c r="K100"/>
  <c r="BE100"/>
  <c i="5" r="Q191"/>
  <c r="Q104"/>
  <c i="6" r="Q163"/>
  <c r="R118"/>
  <c r="R154"/>
  <c r="BK136"/>
  <c i="7" r="Q128"/>
  <c r="R122"/>
  <c i="8" r="K193"/>
  <c r="BE193"/>
  <c i="9" r="Q124"/>
  <c r="Q121"/>
  <c r="R159"/>
  <c r="Q117"/>
  <c r="R111"/>
  <c r="Q111"/>
  <c r="BK115"/>
  <c r="BK159"/>
  <c r="K100"/>
  <c r="BE100"/>
  <c r="K109"/>
  <c r="BE109"/>
  <c i="10" r="R152"/>
  <c r="Q129"/>
  <c r="BK142"/>
  <c i="11" r="K114"/>
  <c r="R256"/>
  <c r="BK234"/>
  <c r="BK118"/>
  <c i="13" r="Q98"/>
  <c i="14" r="Q147"/>
  <c r="Q100"/>
  <c r="BK142"/>
  <c i="15" r="R167"/>
  <c r="R119"/>
  <c i="17" r="K164"/>
  <c r="BE164"/>
  <c i="18" r="Q140"/>
  <c r="R102"/>
  <c i="19" r="Q99"/>
  <c i="20" r="BK134"/>
  <c i="25" r="Q135"/>
  <c i="27" r="R104"/>
  <c i="1" r="AU70"/>
  <c i="2" r="Q170"/>
  <c r="BK196"/>
  <c r="K97"/>
  <c r="BE97"/>
  <c r="K157"/>
  <c r="BE157"/>
  <c i="3" r="Q155"/>
  <c r="Q114"/>
  <c r="Q181"/>
  <c r="Q182"/>
  <c r="BK96"/>
  <c r="BK159"/>
  <c r="BK125"/>
  <c i="4" r="Q205"/>
  <c r="R177"/>
  <c r="R140"/>
  <c r="R207"/>
  <c r="Q192"/>
  <c r="K222"/>
  <c r="BE222"/>
  <c r="K214"/>
  <c r="BE214"/>
  <c r="BK109"/>
  <c i="5" r="Q221"/>
  <c i="6" r="R120"/>
  <c i="7" r="Q150"/>
  <c r="BK175"/>
  <c r="BK135"/>
  <c i="8" r="Q169"/>
  <c r="BK188"/>
  <c r="K108"/>
  <c r="BE108"/>
  <c i="10" r="Q134"/>
  <c i="11" r="R182"/>
  <c r="Q289"/>
  <c r="R274"/>
  <c r="Q202"/>
  <c r="K188"/>
  <c r="BE188"/>
  <c i="12" r="Q94"/>
  <c r="K130"/>
  <c r="BE130"/>
  <c i="14" r="Q138"/>
  <c i="16" r="R93"/>
  <c i="19" r="R116"/>
  <c i="20" r="Q101"/>
  <c r="Q110"/>
  <c i="21" r="BK130"/>
  <c i="22" r="K125"/>
  <c r="BE125"/>
  <c i="23" r="Q135"/>
  <c i="24" r="R122"/>
  <c i="25" r="R132"/>
  <c r="K102"/>
  <c r="BE102"/>
  <c i="26" r="R127"/>
  <c i="27" r="Q112"/>
  <c i="8" r="R170"/>
  <c r="K201"/>
  <c r="BE201"/>
  <c r="BK165"/>
  <c i="10" r="Q155"/>
  <c r="K161"/>
  <c r="BE161"/>
  <c i="11" r="R234"/>
  <c r="Q171"/>
  <c r="R285"/>
  <c r="K227"/>
  <c r="BE227"/>
  <c i="12" r="R100"/>
  <c r="R109"/>
  <c r="BK113"/>
  <c i="13" r="K102"/>
  <c r="BE102"/>
  <c i="14" r="Q131"/>
  <c r="R126"/>
  <c r="K113"/>
  <c r="BE113"/>
  <c i="15" r="R155"/>
  <c i="16" r="Q104"/>
  <c i="17" r="R157"/>
  <c r="K146"/>
  <c r="BE146"/>
  <c i="18" r="Q129"/>
  <c r="K119"/>
  <c r="BE119"/>
  <c i="20" r="Q127"/>
  <c r="Q109"/>
  <c i="21" r="R109"/>
  <c r="K125"/>
  <c r="BE125"/>
  <c i="22" r="Q107"/>
  <c r="BK106"/>
  <c i="24" r="Q112"/>
  <c r="K109"/>
  <c r="BE109"/>
  <c i="25" r="K110"/>
  <c r="BE110"/>
  <c i="26" r="R110"/>
  <c i="8" r="R115"/>
  <c r="K177"/>
  <c r="BE177"/>
  <c i="9" r="Q150"/>
  <c r="Q126"/>
  <c r="Q118"/>
  <c r="R109"/>
  <c r="Q139"/>
  <c r="BK169"/>
  <c r="BK132"/>
  <c r="K141"/>
  <c r="BE141"/>
  <c r="K101"/>
  <c r="BE101"/>
  <c i="10" r="Q110"/>
  <c r="K141"/>
  <c r="BE141"/>
  <c i="11" r="Q277"/>
  <c i="12" r="R94"/>
  <c r="K110"/>
  <c r="BE110"/>
  <c i="13" r="Q105"/>
  <c i="14" r="R144"/>
  <c r="R117"/>
  <c r="BK96"/>
  <c i="15" r="Q116"/>
  <c i="16" r="Q103"/>
  <c i="17" r="Q167"/>
  <c r="R123"/>
  <c r="BK137"/>
  <c i="18" r="Q122"/>
  <c i="19" r="BK107"/>
  <c i="20" r="R112"/>
  <c i="21" r="R135"/>
  <c r="BK115"/>
  <c i="22" r="R115"/>
  <c i="23" r="R130"/>
  <c r="K107"/>
  <c r="BE107"/>
  <c i="24" r="BK121"/>
  <c i="25" r="R125"/>
  <c i="26" r="R104"/>
  <c r="K109"/>
  <c r="BE109"/>
  <c i="27" r="K112"/>
  <c r="BE112"/>
  <c i="2" r="Q184"/>
  <c r="Q127"/>
  <c r="R165"/>
  <c r="Q180"/>
  <c r="R121"/>
  <c r="Q201"/>
  <c r="Q191"/>
  <c r="Q123"/>
  <c r="BK192"/>
  <c r="K106"/>
  <c r="BE106"/>
  <c r="BK102"/>
  <c i="3" r="Q172"/>
  <c r="Q119"/>
  <c r="Q102"/>
  <c r="BK104"/>
  <c r="BK181"/>
  <c r="K134"/>
  <c r="BE134"/>
  <c i="4" r="R200"/>
  <c r="R219"/>
  <c r="R100"/>
  <c r="Q178"/>
  <c r="Q215"/>
  <c r="R113"/>
  <c r="R180"/>
  <c r="R178"/>
  <c r="BK183"/>
  <c r="BK120"/>
  <c r="BK224"/>
  <c r="K165"/>
  <c r="BE165"/>
  <c i="5" r="Q179"/>
  <c r="BK191"/>
  <c i="6" r="Q159"/>
  <c r="BK144"/>
  <c i="7" r="R102"/>
  <c r="R150"/>
  <c r="R128"/>
  <c r="BK157"/>
  <c i="10" r="R142"/>
  <c r="BK126"/>
  <c i="11" r="Q272"/>
  <c r="K169"/>
  <c r="BE169"/>
  <c i="12" r="Q99"/>
  <c r="R111"/>
  <c i="13" r="Q100"/>
  <c i="14" r="Q146"/>
  <c r="Q104"/>
  <c i="15" r="Q160"/>
  <c i="16" r="Q98"/>
  <c i="18" r="Q104"/>
  <c r="K130"/>
  <c r="BE130"/>
  <c i="20" r="R134"/>
  <c i="23" r="BK119"/>
  <c i="24" r="Q102"/>
  <c i="25" r="R101"/>
  <c i="27" r="Q128"/>
  <c i="2" r="Q137"/>
  <c r="Q163"/>
  <c r="R164"/>
  <c r="R191"/>
  <c r="R168"/>
  <c r="Q95"/>
  <c r="K105"/>
  <c r="BE105"/>
  <c r="BK118"/>
  <c i="3" r="R134"/>
  <c r="R198"/>
  <c r="Q105"/>
  <c r="R113"/>
  <c r="R142"/>
  <c r="R173"/>
  <c r="Q134"/>
  <c r="BK162"/>
  <c r="BK194"/>
  <c r="K97"/>
  <c r="BE97"/>
  <c r="BK93"/>
  <c i="4" r="R160"/>
  <c r="Q96"/>
  <c r="Q98"/>
  <c r="K232"/>
  <c r="BE232"/>
  <c r="K198"/>
  <c r="BE198"/>
  <c i="5" r="R99"/>
  <c r="BK194"/>
  <c i="6" r="Q168"/>
  <c r="R176"/>
  <c r="K168"/>
  <c r="BE168"/>
  <c i="7" r="R149"/>
  <c r="Q116"/>
  <c r="Q175"/>
  <c r="BK168"/>
  <c i="8" r="R165"/>
  <c r="R158"/>
  <c i="9" r="Q101"/>
  <c i="10" r="R109"/>
  <c i="11" r="Q223"/>
  <c i="12" r="Q131"/>
  <c r="BK116"/>
  <c i="13" r="BK98"/>
  <c i="14" r="Q130"/>
  <c r="K143"/>
  <c r="BE143"/>
  <c i="26" r="Q104"/>
  <c r="K110"/>
  <c r="BE110"/>
  <c i="27" r="BK101"/>
  <c i="2" r="R160"/>
  <c r="R124"/>
  <c r="R123"/>
  <c r="BK109"/>
  <c r="K158"/>
  <c r="BE158"/>
  <c r="BK184"/>
  <c i="3" r="R119"/>
  <c r="R153"/>
  <c r="Q98"/>
  <c r="R136"/>
  <c r="Q138"/>
  <c r="K147"/>
  <c r="BE147"/>
  <c r="K139"/>
  <c r="BE139"/>
  <c r="K103"/>
  <c r="BE103"/>
  <c i="4" r="Q180"/>
  <c r="R110"/>
  <c r="Q202"/>
  <c r="Q191"/>
  <c r="R158"/>
  <c r="R146"/>
  <c r="BK144"/>
  <c r="BK156"/>
  <c r="BK189"/>
  <c r="K163"/>
  <c r="BE163"/>
  <c i="5" r="R188"/>
  <c r="K155"/>
  <c r="BE155"/>
  <c i="6" r="R168"/>
  <c r="R117"/>
  <c r="Q118"/>
  <c r="BK166"/>
  <c i="7" r="R146"/>
  <c r="Q135"/>
  <c r="Q120"/>
  <c r="BK150"/>
  <c i="8" r="Q125"/>
  <c r="R108"/>
  <c r="BK196"/>
  <c i="9" r="R129"/>
  <c i="21" r="BK106"/>
  <c i="26" r="K119"/>
  <c r="BE119"/>
  <c i="27" r="Q93"/>
  <c i="8" r="Q135"/>
  <c r="Q152"/>
  <c r="BK163"/>
  <c i="9" r="R115"/>
  <c i="10" r="R104"/>
  <c i="11" r="Q291"/>
  <c r="R301"/>
  <c r="BK239"/>
  <c i="12" r="R122"/>
  <c r="Q106"/>
  <c r="BK128"/>
  <c i="14" r="R99"/>
  <c r="Q108"/>
  <c r="Q103"/>
  <c r="K141"/>
  <c r="BE141"/>
  <c i="15" r="Q168"/>
  <c r="Q161"/>
  <c i="16" r="R98"/>
  <c i="17" r="Q161"/>
  <c r="K153"/>
  <c i="19" r="R111"/>
  <c i="24" r="Q132"/>
  <c i="26" r="K101"/>
  <c r="BE101"/>
  <c i="27" r="BK131"/>
  <c i="10" r="Q132"/>
  <c r="BK112"/>
  <c i="11" r="Q254"/>
  <c r="R261"/>
  <c r="BK153"/>
  <c r="BK185"/>
  <c i="12" r="Q107"/>
  <c r="K134"/>
  <c r="BE134"/>
  <c i="13" r="R95"/>
  <c i="14" r="Q96"/>
  <c r="R116"/>
  <c r="BK131"/>
  <c i="15" r="Q167"/>
  <c r="K178"/>
  <c r="BE178"/>
  <c i="16" r="R101"/>
  <c i="17" r="Q132"/>
  <c i="18" r="R113"/>
  <c i="21" r="Q123"/>
  <c r="R125"/>
  <c i="22" r="Q123"/>
  <c i="23" r="R109"/>
  <c r="Q107"/>
  <c i="24" r="BK104"/>
  <c i="25" r="R107"/>
  <c r="K127"/>
  <c r="BE127"/>
  <c i="26" r="R116"/>
  <c i="2" r="Q141"/>
  <c r="R119"/>
  <c r="R137"/>
  <c r="R113"/>
  <c r="R192"/>
  <c r="Q165"/>
  <c r="R103"/>
  <c r="K154"/>
  <c r="BE154"/>
  <c r="BK194"/>
  <c r="K179"/>
  <c r="BE179"/>
  <c r="K130"/>
  <c r="BE130"/>
  <c i="3" r="Q171"/>
  <c r="R192"/>
  <c r="Q146"/>
  <c r="R140"/>
  <c r="R155"/>
  <c r="Q126"/>
  <c r="K192"/>
  <c r="BE192"/>
  <c i="4" r="R191"/>
  <c r="Q121"/>
  <c r="R138"/>
  <c r="Q120"/>
  <c r="Q156"/>
  <c r="R197"/>
  <c r="R185"/>
  <c r="R120"/>
  <c r="R129"/>
  <c r="BK230"/>
  <c r="BK188"/>
  <c r="K211"/>
  <c r="BE211"/>
  <c r="K134"/>
  <c r="BE134"/>
  <c r="K195"/>
  <c r="BE195"/>
  <c r="BK196"/>
  <c r="K179"/>
  <c r="BE179"/>
  <c r="K125"/>
  <c r="BE125"/>
  <c i="5" r="Q96"/>
  <c r="R198"/>
  <c r="R182"/>
  <c r="K224"/>
  <c r="BE224"/>
  <c r="BK198"/>
  <c i="6" r="R151"/>
  <c r="Q144"/>
  <c r="R111"/>
  <c r="BK148"/>
  <c r="BK174"/>
  <c i="7" r="Q173"/>
  <c r="Q146"/>
  <c r="Q157"/>
  <c r="R141"/>
  <c r="K130"/>
  <c r="BE130"/>
  <c i="8" r="Q193"/>
  <c r="R178"/>
  <c r="BK125"/>
  <c i="10" r="Q119"/>
  <c i="11" r="R114"/>
  <c r="R159"/>
  <c r="K252"/>
  <c r="BE252"/>
  <c i="12" r="Q100"/>
  <c r="K117"/>
  <c r="BE117"/>
  <c i="13" r="R111"/>
  <c i="14" r="Q135"/>
  <c r="R108"/>
  <c i="16" r="Q101"/>
  <c i="17" r="R132"/>
  <c r="Q135"/>
  <c r="BK143"/>
  <c i="18" r="Q125"/>
  <c i="19" r="K118"/>
  <c r="BE118"/>
  <c i="20" r="BK101"/>
  <c i="21" r="BK118"/>
  <c i="24" r="R135"/>
  <c r="K101"/>
  <c r="BE101"/>
  <c i="8" r="Q115"/>
  <c r="Q170"/>
  <c r="BK137"/>
  <c i="10" r="Q131"/>
  <c i="11" r="R283"/>
  <c r="R210"/>
  <c r="K244"/>
  <c r="BE244"/>
  <c r="K220"/>
  <c r="BE220"/>
  <c i="12" r="R103"/>
  <c i="14" r="Q98"/>
  <c i="16" r="K93"/>
  <c r="BE93"/>
  <c i="17" r="R129"/>
  <c r="K113"/>
  <c r="BE113"/>
  <c i="18" r="R136"/>
  <c i="19" r="R100"/>
  <c i="20" r="R115"/>
  <c r="K132"/>
  <c r="BE132"/>
  <c i="21" r="R102"/>
  <c i="23" r="BK113"/>
  <c i="24" r="BK115"/>
  <c i="25" r="BK107"/>
  <c i="26" r="K127"/>
  <c r="BE127"/>
  <c i="27" r="K98"/>
  <c r="BE98"/>
  <c i="2" r="Q203"/>
  <c r="R167"/>
  <c r="R133"/>
  <c r="K110"/>
  <c r="BE110"/>
  <c r="BK116"/>
  <c i="3" r="Q125"/>
  <c r="Q130"/>
  <c r="R121"/>
  <c r="R108"/>
  <c r="R183"/>
  <c r="BK106"/>
  <c r="K145"/>
  <c r="BE145"/>
  <c i="4" r="R173"/>
  <c r="R182"/>
  <c r="K146"/>
  <c r="BE146"/>
  <c i="5" r="Q226"/>
  <c r="K111"/>
  <c r="BE111"/>
  <c i="6" r="R133"/>
  <c i="7" r="Q126"/>
  <c r="R126"/>
  <c r="Q144"/>
  <c r="BK144"/>
  <c i="8" r="R162"/>
  <c i="9" r="R135"/>
  <c i="11" r="R213"/>
  <c r="Q129"/>
  <c i="12" r="BK132"/>
  <c i="14" r="BK145"/>
  <c i="15" r="Q129"/>
  <c r="R138"/>
  <c i="16" r="R100"/>
  <c i="17" r="Q144"/>
  <c i="18" r="Q106"/>
  <c i="19" r="Q117"/>
  <c i="21" r="BK113"/>
  <c i="23" r="R118"/>
  <c i="24" r="R127"/>
  <c i="26" r="BK135"/>
  <c i="2" r="R182"/>
  <c r="Q119"/>
  <c r="R183"/>
  <c r="R102"/>
  <c r="K152"/>
  <c r="BE152"/>
  <c r="K114"/>
  <c r="BE114"/>
  <c i="3" r="Q187"/>
  <c r="Q196"/>
  <c r="Q100"/>
  <c r="R101"/>
  <c r="R124"/>
  <c r="R130"/>
  <c r="K197"/>
  <c r="BE197"/>
  <c r="K177"/>
  <c r="BE177"/>
  <c i="4" r="R192"/>
  <c r="Q183"/>
  <c r="Q231"/>
  <c r="K167"/>
  <c r="R167"/>
  <c r="K123"/>
  <c r="BE123"/>
  <c r="BK150"/>
  <c r="K142"/>
  <c r="BE142"/>
  <c i="5" r="Q97"/>
  <c r="K221"/>
  <c r="BE221"/>
  <c i="6" r="R131"/>
  <c r="R112"/>
  <c r="BK140"/>
  <c i="7" r="R132"/>
  <c i="8" r="R114"/>
  <c r="K141"/>
  <c r="BE141"/>
  <c i="9" r="Q99"/>
  <c r="Q151"/>
  <c r="Q130"/>
  <c r="Q112"/>
  <c r="Q141"/>
  <c r="BK121"/>
  <c r="K126"/>
  <c r="BE126"/>
  <c r="BK107"/>
  <c i="10" r="R148"/>
  <c r="R158"/>
  <c r="Q135"/>
  <c r="BK137"/>
  <c i="11" r="R111"/>
  <c r="R267"/>
  <c r="BK272"/>
  <c r="K205"/>
  <c r="BE205"/>
  <c i="13" r="Q110"/>
  <c i="14" r="Q141"/>
  <c r="R143"/>
  <c r="Q119"/>
  <c r="K135"/>
  <c r="BE135"/>
  <c i="15" r="R175"/>
  <c i="17" r="R111"/>
  <c i="18" r="R131"/>
  <c r="BK133"/>
  <c i="19" r="K105"/>
  <c r="BE105"/>
  <c i="21" r="Q118"/>
  <c r="R101"/>
  <c i="22" r="Q122"/>
  <c r="Q102"/>
  <c i="23" r="R107"/>
  <c r="Q109"/>
  <c r="BK130"/>
  <c i="24" r="R107"/>
  <c r="R130"/>
  <c i="25" r="R118"/>
  <c r="BK101"/>
  <c i="26" r="R123"/>
  <c r="R101"/>
  <c i="27" r="R101"/>
  <c r="K119"/>
  <c r="BE119"/>
  <c i="2" r="Q159"/>
  <c r="R132"/>
  <c r="R152"/>
  <c r="Q96"/>
  <c r="Q192"/>
  <c r="K124"/>
  <c r="BE124"/>
  <c i="3" r="Q110"/>
  <c r="R96"/>
  <c r="R116"/>
  <c r="BK101"/>
  <c r="BK108"/>
  <c i="4" r="Q99"/>
  <c r="Q108"/>
  <c r="R172"/>
  <c r="R130"/>
  <c r="Q158"/>
  <c r="Q124"/>
  <c r="BK175"/>
  <c r="K185"/>
  <c r="BE185"/>
  <c i="5" r="R155"/>
  <c r="BK179"/>
  <c i="6" r="R150"/>
  <c r="K163"/>
  <c r="BE163"/>
  <c i="7" r="Q166"/>
  <c r="BK140"/>
  <c r="BK100"/>
  <c i="8" r="Q121"/>
  <c r="R160"/>
  <c r="K131"/>
  <c r="BE131"/>
  <c i="10" r="Q158"/>
  <c r="R107"/>
  <c i="11" r="R248"/>
  <c r="Q244"/>
  <c r="R116"/>
  <c r="R202"/>
  <c r="R252"/>
  <c r="K283"/>
  <c r="BE283"/>
  <c r="K132"/>
  <c r="BE132"/>
  <c i="12" r="R120"/>
  <c r="K120"/>
  <c r="BE120"/>
  <c i="13" r="K101"/>
  <c r="BE101"/>
  <c i="14" r="R133"/>
  <c i="17" r="R146"/>
  <c r="Q113"/>
  <c i="19" r="BK100"/>
  <c i="20" r="K123"/>
  <c r="BE123"/>
  <c i="21" r="R119"/>
  <c i="22" r="Q112"/>
  <c r="BK135"/>
  <c i="23" r="Q106"/>
  <c r="K102"/>
  <c r="BE102"/>
  <c i="24" r="Q115"/>
  <c i="25" r="R127"/>
  <c r="BK112"/>
  <c i="26" r="R106"/>
  <c r="BK104"/>
  <c i="7" r="K120"/>
  <c r="BE120"/>
  <c r="K114"/>
  <c r="BE114"/>
  <c i="8" r="R123"/>
  <c r="Q180"/>
  <c i="9" r="Q135"/>
  <c i="10" r="Q142"/>
  <c r="BK106"/>
  <c i="11" r="Q220"/>
  <c r="Q205"/>
  <c r="BK102"/>
  <c r="BK146"/>
  <c i="12" r="Q96"/>
  <c r="K126"/>
  <c r="BE126"/>
  <c i="13" r="Q104"/>
  <c i="14" r="R149"/>
  <c r="R127"/>
  <c r="K133"/>
  <c r="BE133"/>
  <c i="15" r="Q162"/>
  <c r="K126"/>
  <c r="BE126"/>
  <c i="17" r="Q117"/>
  <c r="Q131"/>
  <c r="BK105"/>
  <c i="18" r="K109"/>
  <c r="BE109"/>
  <c i="19" r="K120"/>
  <c r="BE120"/>
  <c i="20" r="K112"/>
  <c r="BE112"/>
  <c i="21" r="R115"/>
  <c i="22" r="Q135"/>
  <c r="BK116"/>
  <c i="23" r="R106"/>
  <c i="24" r="R112"/>
  <c i="25" r="Q130"/>
  <c r="Q102"/>
  <c i="26" r="R132"/>
  <c i="8" r="R167"/>
  <c r="BK180"/>
  <c i="9" r="Q114"/>
  <c r="R130"/>
  <c r="R122"/>
  <c r="R147"/>
  <c r="Q144"/>
  <c r="R106"/>
  <c r="Q103"/>
  <c r="BK150"/>
  <c r="K111"/>
  <c r="BE111"/>
  <c r="K139"/>
  <c r="BE139"/>
  <c r="K103"/>
  <c r="BE103"/>
  <c i="10" r="Q112"/>
  <c r="BK123"/>
  <c i="11" r="Q173"/>
  <c i="12" r="R95"/>
  <c r="Q103"/>
  <c r="K121"/>
  <c r="BE121"/>
  <c i="14" r="Q142"/>
  <c r="R118"/>
  <c r="Q106"/>
  <c r="BK119"/>
  <c i="15" r="Q148"/>
  <c r="K160"/>
  <c r="BE160"/>
  <c i="16" r="BK92"/>
  <c i="17" r="Q119"/>
  <c r="Q107"/>
  <c r="K159"/>
  <c r="BE159"/>
  <c i="18" r="Q102"/>
  <c r="BK104"/>
  <c i="20" r="Q134"/>
  <c r="K125"/>
  <c r="BE125"/>
  <c i="21" r="R112"/>
  <c i="22" r="R110"/>
  <c i="23" r="R112"/>
  <c i="24" r="R121"/>
  <c i="25" r="Q107"/>
  <c r="BK119"/>
  <c i="26" r="K132"/>
  <c r="BE132"/>
  <c i="27" r="R119"/>
  <c i="2" r="Q143"/>
  <c r="Q175"/>
  <c r="Q106"/>
  <c r="R112"/>
  <c r="Q168"/>
  <c r="R104"/>
  <c r="Q208"/>
  <c r="Q172"/>
  <c r="Q98"/>
  <c r="K208"/>
  <c r="BE208"/>
  <c r="BK155"/>
  <c r="K104"/>
  <c r="BE104"/>
  <c i="3" r="Q194"/>
  <c r="Q165"/>
  <c r="BK155"/>
  <c r="K118"/>
  <c r="BE118"/>
  <c i="4" r="R166"/>
  <c r="Q172"/>
  <c r="Q190"/>
  <c r="Q197"/>
  <c r="Q186"/>
  <c r="Q125"/>
  <c r="Q117"/>
  <c r="Q127"/>
  <c r="BK200"/>
  <c r="K136"/>
  <c r="BE136"/>
  <c r="BK171"/>
  <c i="5" r="Q133"/>
  <c i="6" r="Q133"/>
  <c r="Q120"/>
  <c r="K150"/>
  <c r="BE150"/>
  <c i="7" r="Q155"/>
  <c r="R147"/>
  <c r="R104"/>
  <c r="BK112"/>
  <c i="10" r="Q141"/>
  <c i="11" r="R264"/>
  <c r="R167"/>
  <c r="K165"/>
  <c r="BE165"/>
  <c i="12" r="Q97"/>
  <c i="13" r="R105"/>
  <c i="14" r="R150"/>
  <c r="R114"/>
  <c r="K115"/>
  <c i="15" r="BK109"/>
  <c i="16" r="Q99"/>
  <c i="18" r="R141"/>
  <c r="Q110"/>
  <c i="19" r="R113"/>
  <c i="20" r="Q130"/>
  <c i="24" r="Q101"/>
  <c r="K122"/>
  <c r="BE122"/>
  <c i="26" r="BK112"/>
  <c i="27" r="R110"/>
  <c i="2" r="R208"/>
  <c r="Q183"/>
  <c r="Q113"/>
  <c r="R129"/>
  <c r="Q189"/>
  <c r="R159"/>
  <c r="K186"/>
  <c r="BE186"/>
  <c r="BK198"/>
  <c r="K108"/>
  <c r="BE108"/>
  <c i="3" r="Q179"/>
  <c r="Q180"/>
  <c r="Q193"/>
  <c r="Q95"/>
  <c r="Q103"/>
  <c r="R181"/>
  <c r="R118"/>
  <c r="BK113"/>
  <c r="BK157"/>
  <c i="4" r="R168"/>
  <c r="Q94"/>
  <c r="Q167"/>
  <c r="Q152"/>
  <c r="BK217"/>
  <c r="K124"/>
  <c r="BE124"/>
  <c i="5" r="R218"/>
  <c r="R166"/>
  <c r="BK159"/>
  <c i="6" r="Q154"/>
  <c r="BK129"/>
  <c i="7" r="R116"/>
  <c r="R159"/>
  <c r="Q154"/>
  <c r="K163"/>
  <c r="BE163"/>
  <c i="8" r="Q196"/>
  <c i="9" r="Q147"/>
  <c i="10" r="Q137"/>
  <c i="11" r="R291"/>
  <c r="K143"/>
  <c r="BE143"/>
  <c i="12" r="R113"/>
  <c r="BK97"/>
  <c i="14" r="R142"/>
  <c r="Q122"/>
  <c r="BK110"/>
  <c i="15" r="Q166"/>
  <c r="Q145"/>
  <c r="BK168"/>
  <c i="17" r="R125"/>
  <c r="R127"/>
  <c r="BK107"/>
  <c i="18" r="R133"/>
  <c r="BK125"/>
  <c i="20" r="Q116"/>
  <c r="K122"/>
  <c r="BE122"/>
  <c i="21" r="Q104"/>
  <c i="22" r="Q118"/>
  <c r="K113"/>
  <c r="BE113"/>
  <c i="23" r="R121"/>
  <c r="BK112"/>
  <c i="24" r="BK118"/>
  <c i="25" r="Q134"/>
  <c r="BK116"/>
  <c i="26" r="Q106"/>
  <c i="27" r="R93"/>
  <c i="2" r="Q206"/>
  <c r="R151"/>
  <c r="Q160"/>
  <c r="R189"/>
  <c r="Q108"/>
  <c r="K170"/>
  <c r="BE170"/>
  <c r="BK200"/>
  <c r="K167"/>
  <c r="BE167"/>
  <c i="3" r="R189"/>
  <c r="R171"/>
  <c r="Q152"/>
  <c r="Q111"/>
  <c r="Q164"/>
  <c r="Q185"/>
  <c r="K132"/>
  <c r="BE132"/>
  <c r="K146"/>
  <c r="BE146"/>
  <c i="4" r="Q184"/>
  <c r="Q174"/>
  <c r="Q166"/>
  <c r="R164"/>
  <c r="R190"/>
  <c r="Q122"/>
  <c r="Q109"/>
  <c r="BK223"/>
  <c r="BK201"/>
  <c r="BK174"/>
  <c i="5" r="Q153"/>
  <c r="Q144"/>
  <c r="BK104"/>
  <c i="6" r="R121"/>
  <c r="Q124"/>
  <c r="K109"/>
  <c r="BE109"/>
  <c i="7" r="R144"/>
  <c r="R101"/>
  <c r="BK149"/>
  <c i="8" r="R137"/>
  <c r="R146"/>
  <c r="Q119"/>
  <c r="BK146"/>
  <c i="21" r="BK101"/>
  <c i="22" r="R102"/>
  <c i="27" r="K122"/>
  <c r="BE122"/>
  <c i="8" r="Q112"/>
  <c r="Q158"/>
  <c r="BK106"/>
  <c i="10" r="K135"/>
  <c r="BE135"/>
  <c i="11" r="Q252"/>
  <c r="K287"/>
  <c r="BE287"/>
  <c r="BK159"/>
  <c i="12" r="Q129"/>
  <c r="BK99"/>
  <c i="14" r="R134"/>
  <c r="Q129"/>
  <c r="K146"/>
  <c r="BE146"/>
  <c r="BK121"/>
  <c i="15" r="R160"/>
  <c r="K167"/>
  <c r="BE167"/>
  <c i="16" r="Q94"/>
  <c i="17" r="R159"/>
  <c i="19" r="K102"/>
  <c r="BE102"/>
  <c i="24" r="R116"/>
  <c i="27" r="Q114"/>
  <c i="9" r="R141"/>
  <c i="10" r="R110"/>
  <c i="11" r="Q185"/>
  <c r="Q167"/>
  <c r="BK291"/>
  <c r="K173"/>
  <c r="BE173"/>
  <c i="12" r="R99"/>
  <c r="K124"/>
  <c r="BE124"/>
  <c i="13" r="BK100"/>
  <c i="14" r="R146"/>
  <c r="BK149"/>
  <c r="BK128"/>
  <c i="15" r="Q109"/>
  <c r="Q151"/>
  <c i="17" r="R167"/>
  <c i="18" r="BK140"/>
  <c i="21" r="Q119"/>
  <c r="K110"/>
  <c r="BE110"/>
  <c i="22" r="R122"/>
  <c r="K115"/>
  <c r="BE115"/>
  <c i="23" r="R110"/>
  <c r="BK106"/>
  <c i="24" r="Q121"/>
  <c i="25" r="Q122"/>
  <c r="BK122"/>
  <c i="26" r="R125"/>
  <c i="27" r="R124"/>
  <c i="2" r="R146"/>
  <c r="Q176"/>
  <c r="R201"/>
  <c r="R197"/>
  <c r="R157"/>
  <c r="BK148"/>
  <c r="K98"/>
  <c r="BE98"/>
  <c r="BK204"/>
  <c r="K121"/>
  <c r="BE121"/>
  <c i="3" r="Q188"/>
  <c r="R158"/>
  <c r="R120"/>
  <c r="R156"/>
  <c r="Q135"/>
  <c r="R107"/>
  <c r="Q150"/>
  <c r="Q94"/>
  <c r="K151"/>
  <c r="BE151"/>
  <c r="K161"/>
  <c r="BE161"/>
  <c r="BK131"/>
  <c i="4" r="Q189"/>
  <c r="R232"/>
  <c r="Q100"/>
  <c r="R193"/>
  <c r="Q102"/>
  <c r="R165"/>
  <c r="Q232"/>
  <c r="R106"/>
  <c r="Q218"/>
  <c r="BK204"/>
  <c r="K192"/>
  <c r="BE192"/>
  <c r="K96"/>
  <c r="BE96"/>
  <c i="6" r="Q129"/>
  <c r="K124"/>
  <c r="BE124"/>
  <c i="7" r="Q177"/>
  <c r="Q165"/>
  <c r="K139"/>
  <c r="BE139"/>
  <c i="8" r="R184"/>
  <c r="R131"/>
  <c r="K115"/>
  <c r="BE115"/>
  <c i="10" r="R124"/>
  <c i="11" r="R223"/>
  <c r="Q162"/>
  <c r="BK281"/>
  <c i="12" r="R117"/>
  <c r="K125"/>
  <c r="BK101"/>
  <c i="13" r="BK104"/>
  <c i="14" r="Q124"/>
  <c r="R141"/>
  <c r="BK122"/>
  <c i="16" r="K97"/>
  <c r="BE97"/>
  <c i="17" r="R102"/>
  <c r="K167"/>
  <c r="BE167"/>
  <c r="BK132"/>
  <c i="18" r="Q113"/>
  <c r="BK107"/>
  <c i="20" r="R121"/>
  <c r="BK113"/>
  <c i="21" r="Q107"/>
  <c i="22" r="R109"/>
  <c i="25" r="R115"/>
  <c i="8" r="Q113"/>
  <c r="R154"/>
  <c r="K181"/>
  <c r="BE181"/>
  <c i="9" r="R157"/>
  <c i="11" r="R173"/>
  <c r="R156"/>
  <c r="Q268"/>
  <c r="K301"/>
  <c r="BE301"/>
  <c r="K167"/>
  <c r="BE167"/>
  <c i="12" r="Q102"/>
  <c i="14" r="R107"/>
  <c r="BK129"/>
  <c i="17" r="R109"/>
  <c r="R107"/>
  <c i="18" r="Q127"/>
  <c r="BK106"/>
  <c i="19" r="R99"/>
  <c i="20" r="Q121"/>
  <c r="BK110"/>
  <c i="21" r="K116"/>
  <c r="BE116"/>
  <c i="23" r="BK101"/>
  <c i="25" r="Q116"/>
  <c r="K109"/>
  <c r="BE109"/>
  <c i="26" r="R112"/>
  <c i="27" r="Q104"/>
  <c r="K114"/>
  <c r="BE114"/>
  <c i="14" l="1" r="X97"/>
  <c r="V109"/>
  <c r="R120"/>
  <c r="J70"/>
  <c i="15" r="Q112"/>
  <c r="V144"/>
  <c r="T154"/>
  <c i="16" r="Q91"/>
  <c r="I66"/>
  <c i="17" r="X104"/>
  <c r="X103"/>
  <c i="18" r="X100"/>
  <c r="X99"/>
  <c r="X124"/>
  <c r="R135"/>
  <c r="R134"/>
  <c r="J73"/>
  <c i="19" r="R98"/>
  <c i="20" r="X124"/>
  <c r="R129"/>
  <c r="J74"/>
  <c i="22" r="T129"/>
  <c r="T128"/>
  <c i="24" r="V124"/>
  <c r="V129"/>
  <c r="V128"/>
  <c i="25" r="X100"/>
  <c r="R124"/>
  <c r="J72"/>
  <c i="26" r="X100"/>
  <c r="X99"/>
  <c r="X124"/>
  <c r="V129"/>
  <c r="V128"/>
  <c i="2" r="V94"/>
  <c r="T138"/>
  <c r="V174"/>
  <c i="3" r="V117"/>
  <c r="V186"/>
  <c r="R191"/>
  <c r="J69"/>
  <c i="4" r="V131"/>
  <c r="T216"/>
  <c i="5" r="Q103"/>
  <c r="R146"/>
  <c r="J70"/>
  <c i="6" r="X104"/>
  <c r="X103"/>
  <c r="V165"/>
  <c r="X173"/>
  <c i="8" r="Q173"/>
  <c r="I72"/>
  <c r="T190"/>
  <c r="R198"/>
  <c r="J79"/>
  <c i="10" r="R103"/>
  <c r="T157"/>
  <c i="11" r="T101"/>
  <c r="X137"/>
  <c r="R152"/>
  <c r="J65"/>
  <c r="T187"/>
  <c r="T260"/>
  <c r="T271"/>
  <c r="R280"/>
  <c r="J77"/>
  <c i="12" r="R93"/>
  <c r="J66"/>
  <c r="Q98"/>
  <c r="I67"/>
  <c r="X105"/>
  <c r="V108"/>
  <c r="R127"/>
  <c r="J70"/>
  <c i="13" r="R93"/>
  <c r="T103"/>
  <c r="BK106"/>
  <c r="K106"/>
  <c r="K69"/>
  <c r="T109"/>
  <c i="14" r="R94"/>
  <c r="J66"/>
  <c r="T109"/>
  <c r="Q109"/>
  <c r="I69"/>
  <c r="V139"/>
  <c i="15" r="R101"/>
  <c r="J67"/>
  <c r="V174"/>
  <c i="16" r="V91"/>
  <c r="T95"/>
  <c r="R102"/>
  <c r="J68"/>
  <c i="17" r="Q156"/>
  <c r="I74"/>
  <c i="18" r="R124"/>
  <c r="J72"/>
  <c i="20" r="Q100"/>
  <c i="21" r="V100"/>
  <c i="22" r="V100"/>
  <c r="X124"/>
  <c i="23" r="T100"/>
  <c r="X124"/>
  <c r="T129"/>
  <c r="T128"/>
  <c i="24" r="V100"/>
  <c r="V99"/>
  <c r="V98"/>
  <c r="Q129"/>
  <c r="Q128"/>
  <c r="I73"/>
  <c i="18" r="T100"/>
  <c r="T99"/>
  <c r="T124"/>
  <c r="X135"/>
  <c r="X134"/>
  <c i="19" r="X98"/>
  <c r="R119"/>
  <c r="J72"/>
  <c i="20" r="R124"/>
  <c r="J72"/>
  <c i="21" r="Q124"/>
  <c r="I72"/>
  <c r="R129"/>
  <c r="J74"/>
  <c i="22" r="X100"/>
  <c r="X99"/>
  <c r="R124"/>
  <c r="J72"/>
  <c i="23" r="V100"/>
  <c r="Q124"/>
  <c r="I72"/>
  <c r="X129"/>
  <c r="X128"/>
  <c i="24" r="T124"/>
  <c r="X129"/>
  <c r="X128"/>
  <c i="25" r="R129"/>
  <c r="R128"/>
  <c r="J73"/>
  <c i="26" r="T100"/>
  <c r="T129"/>
  <c r="T128"/>
  <c i="27" r="T103"/>
  <c i="21" r="T124"/>
  <c r="X129"/>
  <c r="X128"/>
  <c i="22" r="R100"/>
  <c r="R99"/>
  <c i="26" r="R124"/>
  <c r="J72"/>
  <c i="27" r="R90"/>
  <c r="J63"/>
  <c r="X116"/>
  <c i="2" r="Q107"/>
  <c r="I68"/>
  <c r="Q111"/>
  <c r="I69"/>
  <c r="R138"/>
  <c r="J70"/>
  <c i="3" r="X92"/>
  <c r="Q92"/>
  <c r="I66"/>
  <c r="R92"/>
  <c r="J66"/>
  <c r="X186"/>
  <c r="R186"/>
  <c r="J68"/>
  <c i="4" r="V93"/>
  <c r="Q216"/>
  <c r="I69"/>
  <c r="R220"/>
  <c r="J70"/>
  <c i="5" r="X103"/>
  <c r="X146"/>
  <c i="6" r="T104"/>
  <c r="T103"/>
  <c r="R165"/>
  <c r="J76"/>
  <c r="V173"/>
  <c i="8" r="T116"/>
  <c r="X173"/>
  <c r="R190"/>
  <c r="J77"/>
  <c i="10" r="V103"/>
  <c r="Q118"/>
  <c r="I72"/>
  <c r="Q149"/>
  <c r="I75"/>
  <c i="11" r="V137"/>
  <c r="X152"/>
  <c r="R222"/>
  <c r="J70"/>
  <c r="V271"/>
  <c r="V280"/>
  <c i="12" r="X93"/>
  <c r="Q108"/>
  <c r="I69"/>
  <c r="Q127"/>
  <c r="I70"/>
  <c i="13" r="X93"/>
  <c r="Q96"/>
  <c r="I67"/>
  <c r="T106"/>
  <c i="14" r="X94"/>
  <c r="V105"/>
  <c r="V120"/>
  <c r="X139"/>
  <c i="15" r="R112"/>
  <c r="X154"/>
  <c r="R174"/>
  <c r="J77"/>
  <c i="16" r="T102"/>
  <c i="18" r="Q124"/>
  <c r="I72"/>
  <c i="19" r="X119"/>
  <c i="20" r="V100"/>
  <c r="T124"/>
  <c r="V129"/>
  <c r="V128"/>
  <c i="21" r="R100"/>
  <c i="22" r="V124"/>
  <c i="23" r="T124"/>
  <c r="Q129"/>
  <c r="Q128"/>
  <c r="I73"/>
  <c i="25" r="R100"/>
  <c r="R99"/>
  <c r="R98"/>
  <c r="J69"/>
  <c r="K35"/>
  <c i="1" r="AT84"/>
  <c i="25" r="T129"/>
  <c r="T128"/>
  <c i="26" r="T124"/>
  <c r="R129"/>
  <c r="R128"/>
  <c r="J73"/>
  <c i="27" r="Q116"/>
  <c r="I67"/>
  <c i="2" r="R99"/>
  <c r="J67"/>
  <c r="X107"/>
  <c r="R111"/>
  <c r="J69"/>
  <c i="3" r="R117"/>
  <c r="R91"/>
  <c r="J65"/>
  <c r="K33"/>
  <c i="1" r="AT57"/>
  <c i="3" r="Q191"/>
  <c r="I69"/>
  <c i="4" r="X93"/>
  <c r="X131"/>
  <c r="X216"/>
  <c r="X220"/>
  <c i="5" r="V95"/>
  <c r="V94"/>
  <c r="X95"/>
  <c r="X94"/>
  <c r="Q95"/>
  <c r="Q94"/>
  <c r="I66"/>
  <c r="R95"/>
  <c r="R94"/>
  <c r="V146"/>
  <c i="6" r="R104"/>
  <c r="R103"/>
  <c r="J70"/>
  <c r="T165"/>
  <c r="Q173"/>
  <c r="I78"/>
  <c i="7" r="V99"/>
  <c r="V98"/>
  <c r="T172"/>
  <c r="T171"/>
  <c i="8" r="T198"/>
  <c i="9" r="V98"/>
  <c r="V97"/>
  <c r="V96"/>
  <c r="V163"/>
  <c i="10" r="R118"/>
  <c r="J72"/>
  <c r="T149"/>
  <c r="T146"/>
  <c r="R157"/>
  <c r="J77"/>
  <c i="11" r="X101"/>
  <c r="Q137"/>
  <c r="I64"/>
  <c r="Q152"/>
  <c r="I65"/>
  <c r="Q164"/>
  <c r="I68"/>
  <c r="R187"/>
  <c r="J69"/>
  <c r="Q243"/>
  <c r="X260"/>
  <c r="X271"/>
  <c r="X280"/>
  <c i="12" r="Q93"/>
  <c r="X98"/>
  <c r="V105"/>
  <c r="R105"/>
  <c r="J68"/>
  <c r="R108"/>
  <c r="V127"/>
  <c i="13" r="Q93"/>
  <c r="R96"/>
  <c r="J67"/>
  <c r="R103"/>
  <c r="J68"/>
  <c r="R106"/>
  <c r="J69"/>
  <c r="Q109"/>
  <c r="I70"/>
  <c i="14" r="T94"/>
  <c r="Q97"/>
  <c r="I67"/>
  <c r="R105"/>
  <c r="J68"/>
  <c r="Q120"/>
  <c r="I70"/>
  <c r="Q139"/>
  <c r="I71"/>
  <c i="15" r="V112"/>
  <c r="Q144"/>
  <c r="I72"/>
  <c r="V154"/>
  <c r="V153"/>
  <c r="Q174"/>
  <c r="I77"/>
  <c i="16" r="T91"/>
  <c r="T90"/>
  <c i="1" r="AW74"/>
  <c i="16" r="Q95"/>
  <c r="I67"/>
  <c i="17" r="V104"/>
  <c r="V103"/>
  <c r="X156"/>
  <c r="X155"/>
  <c i="19" r="T98"/>
  <c i="20" r="Q124"/>
  <c r="I72"/>
  <c i="21" r="X100"/>
  <c i="22" r="T124"/>
  <c r="R129"/>
  <c r="R128"/>
  <c r="J73"/>
  <c i="23" r="R124"/>
  <c r="J72"/>
  <c r="V129"/>
  <c r="V128"/>
  <c i="24" r="T100"/>
  <c r="T99"/>
  <c r="X124"/>
  <c r="R129"/>
  <c r="R128"/>
  <c r="J73"/>
  <c i="25" r="V100"/>
  <c r="X129"/>
  <c r="X128"/>
  <c i="27" r="T90"/>
  <c r="Q103"/>
  <c r="I66"/>
  <c r="R116"/>
  <c r="J67"/>
  <c i="2" r="T94"/>
  <c r="X99"/>
  <c r="X111"/>
  <c r="Q138"/>
  <c r="I70"/>
  <c r="T174"/>
  <c i="3" r="V92"/>
  <c i="4" r="T93"/>
  <c r="V119"/>
  <c r="R131"/>
  <c r="R216"/>
  <c r="J69"/>
  <c r="Q220"/>
  <c r="I70"/>
  <c i="5" r="T95"/>
  <c r="T94"/>
  <c r="V103"/>
  <c r="V102"/>
  <c r="V93"/>
  <c i="6" r="X165"/>
  <c r="X161"/>
  <c r="R173"/>
  <c r="J78"/>
  <c i="7" r="R99"/>
  <c r="R98"/>
  <c r="Q172"/>
  <c r="Q171"/>
  <c r="I72"/>
  <c i="8" r="X116"/>
  <c r="X107"/>
  <c r="T173"/>
  <c r="Q190"/>
  <c r="I77"/>
  <c i="9" r="X98"/>
  <c r="R163"/>
  <c r="J72"/>
  <c i="10" r="T103"/>
  <c r="X157"/>
  <c i="11" r="V152"/>
  <c r="X164"/>
  <c r="Q187"/>
  <c r="I69"/>
  <c r="T222"/>
  <c r="V243"/>
  <c r="V241"/>
  <c r="V260"/>
  <c r="Q271"/>
  <c r="I75"/>
  <c i="12" r="R98"/>
  <c r="J67"/>
  <c r="Q105"/>
  <c r="I68"/>
  <c r="X108"/>
  <c r="X127"/>
  <c i="13" r="V93"/>
  <c r="X96"/>
  <c r="X103"/>
  <c r="V106"/>
  <c r="X109"/>
  <c i="14" r="T97"/>
  <c r="X105"/>
  <c r="R109"/>
  <c r="J69"/>
  <c i="15" r="T112"/>
  <c r="X144"/>
  <c r="T174"/>
  <c i="16" r="X95"/>
  <c r="X102"/>
  <c i="18" r="R100"/>
  <c r="R99"/>
  <c r="R98"/>
  <c r="J69"/>
  <c r="K35"/>
  <c i="1" r="AT77"/>
  <c i="18" r="T135"/>
  <c r="T134"/>
  <c i="20" r="X100"/>
  <c r="X99"/>
  <c r="V124"/>
  <c r="T129"/>
  <c r="T128"/>
  <c i="21" r="T100"/>
  <c r="T99"/>
  <c i="22" r="Q129"/>
  <c r="Q128"/>
  <c r="I73"/>
  <c i="23" r="R100"/>
  <c r="R99"/>
  <c r="J70"/>
  <c r="R129"/>
  <c r="R128"/>
  <c r="J73"/>
  <c i="25" r="X124"/>
  <c i="27" r="X90"/>
  <c i="25" r="Q100"/>
  <c r="Q99"/>
  <c r="I70"/>
  <c r="Q124"/>
  <c r="I72"/>
  <c i="26" r="Q100"/>
  <c i="27" r="Q90"/>
  <c r="T116"/>
  <c r="T121"/>
  <c i="14" r="R139"/>
  <c r="J71"/>
  <c i="15" r="V101"/>
  <c r="X101"/>
  <c i="16" r="R91"/>
  <c r="Q102"/>
  <c r="I68"/>
  <c i="17" r="Q104"/>
  <c r="Q103"/>
  <c r="I71"/>
  <c r="V156"/>
  <c r="V155"/>
  <c i="19" r="Q98"/>
  <c r="V119"/>
  <c i="20" r="T100"/>
  <c r="T99"/>
  <c r="T98"/>
  <c i="1" r="AW79"/>
  <c i="20" r="Q129"/>
  <c r="Q128"/>
  <c r="I73"/>
  <c i="21" r="R124"/>
  <c r="J72"/>
  <c i="22" r="T100"/>
  <c r="T99"/>
  <c r="T98"/>
  <c i="1" r="AW81"/>
  <c i="22" r="X129"/>
  <c r="X128"/>
  <c i="23" r="V124"/>
  <c i="24" r="R100"/>
  <c r="T129"/>
  <c r="T128"/>
  <c i="25" r="T124"/>
  <c r="Q129"/>
  <c r="Q128"/>
  <c r="I73"/>
  <c i="26" r="V100"/>
  <c r="V99"/>
  <c r="V98"/>
  <c r="V124"/>
  <c r="Q129"/>
  <c r="Q128"/>
  <c r="I73"/>
  <c i="27" r="V103"/>
  <c r="V116"/>
  <c r="V121"/>
  <c i="2" r="R94"/>
  <c r="T99"/>
  <c r="T107"/>
  <c r="V107"/>
  <c r="R107"/>
  <c r="J68"/>
  <c r="Q174"/>
  <c r="I71"/>
  <c i="3" r="T117"/>
  <c r="T186"/>
  <c r="X191"/>
  <c i="4" r="Q93"/>
  <c r="T131"/>
  <c r="BK216"/>
  <c r="K216"/>
  <c r="K69"/>
  <c r="V220"/>
  <c i="5" r="T103"/>
  <c r="T146"/>
  <c i="7" r="X99"/>
  <c r="X98"/>
  <c r="V172"/>
  <c r="V171"/>
  <c i="8" r="R116"/>
  <c r="Q198"/>
  <c r="I79"/>
  <c i="9" r="Q98"/>
  <c r="Q97"/>
  <c r="Q96"/>
  <c r="I69"/>
  <c r="K34"/>
  <c i="1" r="AS64"/>
  <c i="9" r="Q163"/>
  <c r="I72"/>
  <c i="10" r="V118"/>
  <c r="X149"/>
  <c r="X146"/>
  <c i="11" r="Q101"/>
  <c r="T137"/>
  <c r="T152"/>
  <c r="T164"/>
  <c r="X187"/>
  <c r="Q222"/>
  <c r="I70"/>
  <c r="R243"/>
  <c r="BK271"/>
  <c r="K271"/>
  <c r="K75"/>
  <c r="T280"/>
  <c i="12" r="V93"/>
  <c r="T98"/>
  <c r="T105"/>
  <c r="T108"/>
  <c i="13" r="T96"/>
  <c r="V103"/>
  <c r="X106"/>
  <c r="R109"/>
  <c r="J70"/>
  <c i="14" r="V94"/>
  <c r="R97"/>
  <c r="J67"/>
  <c r="Q105"/>
  <c r="I68"/>
  <c r="T120"/>
  <c r="T139"/>
  <c i="15" r="T101"/>
  <c r="Q101"/>
  <c r="I67"/>
  <c r="T144"/>
  <c r="X174"/>
  <c i="16" r="X91"/>
  <c r="X90"/>
  <c r="R95"/>
  <c r="J67"/>
  <c i="17" r="T104"/>
  <c r="T103"/>
  <c r="T100"/>
  <c i="1" r="AW76"/>
  <c i="17" r="T156"/>
  <c r="T155"/>
  <c i="18" r="V100"/>
  <c r="V99"/>
  <c r="V98"/>
  <c r="V124"/>
  <c r="V135"/>
  <c r="V134"/>
  <c i="19" r="V98"/>
  <c r="V97"/>
  <c r="V96"/>
  <c r="Q119"/>
  <c r="I72"/>
  <c i="21" r="V124"/>
  <c r="Q129"/>
  <c r="Q128"/>
  <c r="I73"/>
  <c i="22" r="Q100"/>
  <c r="V129"/>
  <c r="V128"/>
  <c i="23" r="X100"/>
  <c r="X99"/>
  <c r="X98"/>
  <c i="24" r="Q124"/>
  <c r="I72"/>
  <c i="25" r="V124"/>
  <c r="V129"/>
  <c r="V128"/>
  <c i="27" r="R103"/>
  <c r="J66"/>
  <c r="X121"/>
  <c i="2" r="X94"/>
  <c r="V99"/>
  <c r="V111"/>
  <c r="X138"/>
  <c r="X174"/>
  <c i="3" r="Q117"/>
  <c r="T191"/>
  <c i="4" r="R93"/>
  <c r="J66"/>
  <c r="Q131"/>
  <c r="I68"/>
  <c r="V216"/>
  <c r="T220"/>
  <c i="5" r="Q146"/>
  <c r="I70"/>
  <c i="6" r="Q104"/>
  <c r="Q103"/>
  <c r="I70"/>
  <c r="BK173"/>
  <c r="K173"/>
  <c r="K78"/>
  <c i="7" r="T99"/>
  <c r="T98"/>
  <c r="T97"/>
  <c i="1" r="AW62"/>
  <c i="7" r="X172"/>
  <c r="X171"/>
  <c i="8" r="Q116"/>
  <c r="Q107"/>
  <c r="V173"/>
  <c r="X190"/>
  <c r="X186"/>
  <c r="X198"/>
  <c i="9" r="T98"/>
  <c r="T97"/>
  <c r="T96"/>
  <c i="1" r="AW64"/>
  <c i="9" r="T163"/>
  <c i="10" r="X103"/>
  <c r="X118"/>
  <c r="R149"/>
  <c r="J75"/>
  <c r="V157"/>
  <c i="11" r="V101"/>
  <c r="R137"/>
  <c r="J64"/>
  <c r="R164"/>
  <c r="J68"/>
  <c r="X222"/>
  <c r="T243"/>
  <c r="T241"/>
  <c r="Q260"/>
  <c r="I74"/>
  <c i="12" r="T93"/>
  <c r="V98"/>
  <c r="T127"/>
  <c i="13" r="Q103"/>
  <c r="I68"/>
  <c i="14" r="Q94"/>
  <c r="Q93"/>
  <c r="I65"/>
  <c r="K32"/>
  <c i="1" r="AS71"/>
  <c i="14" r="T105"/>
  <c r="X109"/>
  <c i="15" r="Q154"/>
  <c i="16" r="V95"/>
  <c r="V102"/>
  <c i="17" r="R104"/>
  <c r="J72"/>
  <c r="R156"/>
  <c r="R155"/>
  <c r="J73"/>
  <c i="18" r="Q135"/>
  <c r="Q134"/>
  <c r="I73"/>
  <c i="19" r="T119"/>
  <c i="21" r="X124"/>
  <c r="V129"/>
  <c r="V128"/>
  <c i="22" r="Q124"/>
  <c r="I72"/>
  <c i="23" r="BK124"/>
  <c r="K124"/>
  <c r="K72"/>
  <c i="24" r="X100"/>
  <c r="X99"/>
  <c r="X98"/>
  <c r="R124"/>
  <c r="J72"/>
  <c i="25" r="T100"/>
  <c r="T99"/>
  <c r="T98"/>
  <c i="1" r="AW84"/>
  <c i="26" r="Q124"/>
  <c r="I72"/>
  <c i="27" r="V90"/>
  <c r="V89"/>
  <c r="V88"/>
  <c r="Q121"/>
  <c r="I68"/>
  <c i="2" r="Q94"/>
  <c r="Q93"/>
  <c r="I65"/>
  <c r="K32"/>
  <c i="1" r="AS56"/>
  <c i="2" r="Q99"/>
  <c r="I67"/>
  <c r="T111"/>
  <c r="V138"/>
  <c r="R174"/>
  <c r="J71"/>
  <c i="3" r="T92"/>
  <c r="T91"/>
  <c i="1" r="AW57"/>
  <c i="3" r="X117"/>
  <c r="X91"/>
  <c r="Q186"/>
  <c r="I68"/>
  <c r="V191"/>
  <c i="4" r="T119"/>
  <c r="X119"/>
  <c r="Q119"/>
  <c r="I67"/>
  <c r="R119"/>
  <c r="J67"/>
  <c i="5" r="R103"/>
  <c r="J69"/>
  <c i="6" r="V104"/>
  <c r="V103"/>
  <c r="Q165"/>
  <c r="I76"/>
  <c r="T173"/>
  <c i="7" r="Q99"/>
  <c r="Q98"/>
  <c r="Q97"/>
  <c r="I69"/>
  <c r="K34"/>
  <c i="1" r="AS62"/>
  <c i="7" r="R172"/>
  <c r="R171"/>
  <c r="J72"/>
  <c i="8" r="V116"/>
  <c r="V107"/>
  <c r="R173"/>
  <c r="J72"/>
  <c r="V190"/>
  <c r="V186"/>
  <c r="V198"/>
  <c i="9" r="R98"/>
  <c r="R97"/>
  <c r="R96"/>
  <c r="J69"/>
  <c r="K35"/>
  <c i="1" r="AT64"/>
  <c i="9" r="X163"/>
  <c i="10" r="Q103"/>
  <c r="Q102"/>
  <c r="I70"/>
  <c r="T118"/>
  <c r="V149"/>
  <c r="V146"/>
  <c r="Q157"/>
  <c r="I77"/>
  <c i="11" r="R101"/>
  <c r="BK152"/>
  <c r="K152"/>
  <c r="K65"/>
  <c r="V164"/>
  <c r="V187"/>
  <c r="V222"/>
  <c r="X243"/>
  <c r="X241"/>
  <c r="R260"/>
  <c r="J74"/>
  <c r="R271"/>
  <c r="J75"/>
  <c r="Q280"/>
  <c r="I77"/>
  <c i="13" r="T93"/>
  <c r="T92"/>
  <c i="1" r="AW69"/>
  <c i="13" r="V96"/>
  <c r="BK103"/>
  <c r="K103"/>
  <c r="K68"/>
  <c r="Q106"/>
  <c r="I69"/>
  <c r="V109"/>
  <c i="14" r="V97"/>
  <c r="X120"/>
  <c i="15" r="X112"/>
  <c r="X100"/>
  <c r="R144"/>
  <c r="J72"/>
  <c r="R154"/>
  <c r="J75"/>
  <c i="18" r="Q100"/>
  <c r="Q99"/>
  <c r="I70"/>
  <c i="20" r="R100"/>
  <c r="R99"/>
  <c r="J70"/>
  <c r="X129"/>
  <c r="X128"/>
  <c i="21" r="Q100"/>
  <c r="Q99"/>
  <c r="Q98"/>
  <c r="I69"/>
  <c r="K34"/>
  <c i="1" r="AS80"/>
  <c i="21" r="T129"/>
  <c r="T128"/>
  <c i="23" r="Q100"/>
  <c r="Q99"/>
  <c r="Q98"/>
  <c r="I69"/>
  <c r="K34"/>
  <c i="1" r="AS82"/>
  <c i="24" r="Q100"/>
  <c r="Q99"/>
  <c r="I70"/>
  <c i="26" r="R100"/>
  <c r="R99"/>
  <c r="J70"/>
  <c r="X129"/>
  <c r="X128"/>
  <c i="27" r="X103"/>
  <c r="R121"/>
  <c r="J68"/>
  <c i="15" r="R134"/>
  <c r="J69"/>
  <c r="Q170"/>
  <c r="I76"/>
  <c i="6" r="R158"/>
  <c r="R157"/>
  <c r="J72"/>
  <c r="Q162"/>
  <c r="I75"/>
  <c r="Q170"/>
  <c r="I77"/>
  <c i="8" r="BK187"/>
  <c r="K187"/>
  <c r="K76"/>
  <c i="11" r="Q300"/>
  <c r="Q299"/>
  <c r="I78"/>
  <c i="15" r="BK134"/>
  <c r="K134"/>
  <c r="K69"/>
  <c r="R137"/>
  <c r="J70"/>
  <c i="17" r="BK101"/>
  <c r="K101"/>
  <c r="K70"/>
  <c r="Q101"/>
  <c r="I70"/>
  <c r="R101"/>
  <c i="6" r="BK158"/>
  <c r="K158"/>
  <c r="K73"/>
  <c i="8" r="Q195"/>
  <c r="I78"/>
  <c i="11" r="R238"/>
  <c r="J71"/>
  <c i="15" r="BK137"/>
  <c r="K137"/>
  <c r="K70"/>
  <c r="Q140"/>
  <c r="I71"/>
  <c r="BK150"/>
  <c r="K150"/>
  <c r="K73"/>
  <c i="6" r="R170"/>
  <c r="J77"/>
  <c i="10" r="Q154"/>
  <c r="I76"/>
  <c i="11" r="BK161"/>
  <c r="K161"/>
  <c r="K67"/>
  <c r="R161"/>
  <c r="J67"/>
  <c r="BK238"/>
  <c r="K238"/>
  <c r="K71"/>
  <c r="Q238"/>
  <c r="I71"/>
  <c i="27" r="Q97"/>
  <c r="I64"/>
  <c i="8" r="R183"/>
  <c r="J74"/>
  <c r="Q187"/>
  <c r="Q186"/>
  <c r="I75"/>
  <c i="10" r="BK154"/>
  <c r="K154"/>
  <c r="K76"/>
  <c i="11" r="R158"/>
  <c r="J66"/>
  <c r="Q276"/>
  <c r="I76"/>
  <c r="R276"/>
  <c r="J76"/>
  <c i="15" r="R150"/>
  <c r="J73"/>
  <c i="17" r="R166"/>
  <c r="R165"/>
  <c r="J75"/>
  <c i="27" r="R97"/>
  <c r="J64"/>
  <c r="Q100"/>
  <c r="I65"/>
  <c r="R100"/>
  <c r="J65"/>
  <c i="8" r="R187"/>
  <c r="BK195"/>
  <c r="K195"/>
  <c r="K78"/>
  <c r="R195"/>
  <c r="J78"/>
  <c i="10" r="Q147"/>
  <c r="Q146"/>
  <c r="I73"/>
  <c r="R154"/>
  <c r="J76"/>
  <c i="11" r="R300"/>
  <c r="J79"/>
  <c i="15" r="Q137"/>
  <c r="I70"/>
  <c r="Q150"/>
  <c r="I73"/>
  <c r="BK170"/>
  <c r="K170"/>
  <c r="K76"/>
  <c i="6" r="R162"/>
  <c r="R161"/>
  <c r="J74"/>
  <c i="8" r="Q183"/>
  <c r="Q182"/>
  <c r="I73"/>
  <c i="11" r="Q161"/>
  <c r="I67"/>
  <c i="15" r="Q134"/>
  <c r="I69"/>
  <c r="R140"/>
  <c r="J71"/>
  <c r="R170"/>
  <c r="R153"/>
  <c r="J74"/>
  <c i="17" r="Q166"/>
  <c r="I76"/>
  <c i="6" r="Q158"/>
  <c r="Q157"/>
  <c r="I72"/>
  <c i="10" r="R147"/>
  <c r="J74"/>
  <c i="11" r="BK158"/>
  <c r="K158"/>
  <c r="K66"/>
  <c r="Q158"/>
  <c r="I66"/>
  <c i="27" r="BK100"/>
  <c r="K100"/>
  <c r="K65"/>
  <c r="J84"/>
  <c r="E50"/>
  <c i="26" r="R98"/>
  <c r="J69"/>
  <c r="K35"/>
  <c i="1" r="AT85"/>
  <c i="27" r="J82"/>
  <c r="F57"/>
  <c r="BE108"/>
  <c i="25" r="Q98"/>
  <c r="I69"/>
  <c r="K34"/>
  <c i="1" r="AS84"/>
  <c i="26" r="E84"/>
  <c r="BE104"/>
  <c i="25" r="J70"/>
  <c i="26" r="F65"/>
  <c r="J62"/>
  <c r="BE130"/>
  <c i="25" r="J62"/>
  <c r="E84"/>
  <c r="F65"/>
  <c i="24" r="Q98"/>
  <c r="I69"/>
  <c r="K34"/>
  <c i="1" r="AS83"/>
  <c i="23" r="R98"/>
  <c r="J69"/>
  <c r="K35"/>
  <c i="1" r="AT82"/>
  <c i="24" r="J62"/>
  <c r="F95"/>
  <c r="E54"/>
  <c i="23" r="I70"/>
  <c r="J62"/>
  <c r="E84"/>
  <c r="F95"/>
  <c i="22" r="J70"/>
  <c r="E54"/>
  <c r="J92"/>
  <c r="F65"/>
  <c i="21" r="BE112"/>
  <c r="E54"/>
  <c r="J62"/>
  <c r="F95"/>
  <c r="BE119"/>
  <c r="BE113"/>
  <c i="20" r="J62"/>
  <c r="F65"/>
  <c r="E54"/>
  <c i="18" r="T98"/>
  <c i="1" r="AW77"/>
  <c i="18" r="Q98"/>
  <c r="I69"/>
  <c r="K34"/>
  <c i="1" r="AS77"/>
  <c i="19" r="E54"/>
  <c i="18" r="J70"/>
  <c i="19" r="J90"/>
  <c r="F93"/>
  <c i="18" r="J62"/>
  <c r="F65"/>
  <c r="BE118"/>
  <c r="E54"/>
  <c i="17" r="J62"/>
  <c r="F97"/>
  <c r="E54"/>
  <c r="BE143"/>
  <c r="BE153"/>
  <c r="BE142"/>
  <c i="16" r="J60"/>
  <c r="J84"/>
  <c r="F87"/>
  <c r="E52"/>
  <c i="15" r="E52"/>
  <c r="F96"/>
  <c r="J60"/>
  <c r="J93"/>
  <c i="14" r="E52"/>
  <c r="J58"/>
  <c r="J89"/>
  <c r="F90"/>
  <c r="BE149"/>
  <c r="BE115"/>
  <c i="13" r="J86"/>
  <c i="12" r="J69"/>
  <c i="13" r="E80"/>
  <c r="F61"/>
  <c i="12" r="I66"/>
  <c i="13" r="J88"/>
  <c i="12" r="F61"/>
  <c r="E80"/>
  <c r="J88"/>
  <c r="J86"/>
  <c r="BE125"/>
  <c i="11" r="E50"/>
  <c r="J93"/>
  <c r="F57"/>
  <c r="BE114"/>
  <c r="J56"/>
  <c i="10" r="J95"/>
  <c r="F65"/>
  <c r="E54"/>
  <c i="9" r="J70"/>
  <c r="I70"/>
  <c i="1" r="BD65"/>
  <c i="9" r="J62"/>
  <c i="8" r="I70"/>
  <c i="9" r="E54"/>
  <c r="F65"/>
  <c i="8" r="E89"/>
  <c i="7" r="I70"/>
  <c i="8" r="J62"/>
  <c r="F100"/>
  <c i="7" r="J70"/>
  <c i="8" r="BE148"/>
  <c i="6" r="R102"/>
  <c r="J69"/>
  <c r="K35"/>
  <c i="1" r="AT61"/>
  <c i="7" r="E54"/>
  <c r="F65"/>
  <c r="J91"/>
  <c i="6" r="E54"/>
  <c r="F65"/>
  <c r="BE120"/>
  <c r="J62"/>
  <c r="BE156"/>
  <c i="5" r="E81"/>
  <c r="J87"/>
  <c r="F90"/>
  <c r="BE226"/>
  <c r="BE166"/>
  <c i="4" r="J58"/>
  <c r="E52"/>
  <c r="J60"/>
  <c r="BE110"/>
  <c r="F61"/>
  <c r="BE167"/>
  <c i="3" r="J85"/>
  <c r="E52"/>
  <c r="J60"/>
  <c r="BE159"/>
  <c r="F88"/>
  <c i="1" r="BE56"/>
  <c r="BD56"/>
  <c i="2" r="F61"/>
  <c r="E81"/>
  <c r="J87"/>
  <c r="BE164"/>
  <c i="1" r="AY56"/>
  <c i="2" r="J60"/>
  <c i="1" r="BC56"/>
  <c r="BF56"/>
  <c i="2" r="BK98"/>
  <c i="3" r="K104"/>
  <c r="BE104"/>
  <c i="4" r="K191"/>
  <c r="BE191"/>
  <c i="14" r="BK146"/>
  <c i="17" r="K123"/>
  <c r="BE123"/>
  <c i="18" r="BK138"/>
  <c i="20" r="K134"/>
  <c r="BE134"/>
  <c i="21" r="F41"/>
  <c i="1" r="BD80"/>
  <c i="3" r="BK154"/>
  <c i="6" r="K133"/>
  <c r="BE133"/>
  <c i="8" r="BK158"/>
  <c i="11" r="K250"/>
  <c r="BE250"/>
  <c i="13" r="BK101"/>
  <c i="14" r="K100"/>
  <c r="BE100"/>
  <c i="18" r="K125"/>
  <c r="BE125"/>
  <c i="22" r="K132"/>
  <c r="BE132"/>
  <c i="2" r="BK150"/>
  <c i="4" r="BK129"/>
  <c r="K224"/>
  <c r="BE224"/>
  <c i="6" r="K114"/>
  <c r="BE114"/>
  <c i="11" r="K102"/>
  <c r="BE102"/>
  <c r="K274"/>
  <c r="BE274"/>
  <c i="12" r="K112"/>
  <c r="BE112"/>
  <c i="17" r="K105"/>
  <c r="BE105"/>
  <c i="19" r="BK120"/>
  <c i="24" r="BK132"/>
  <c r="BK129"/>
  <c r="BK128"/>
  <c r="K128"/>
  <c r="K73"/>
  <c i="26" r="BK122"/>
  <c i="3" r="K123"/>
  <c r="BE123"/>
  <c r="K178"/>
  <c r="BE178"/>
  <c i="4" r="BK116"/>
  <c i="8" r="K188"/>
  <c r="BE188"/>
  <c i="11" r="K118"/>
  <c r="BE118"/>
  <c i="12" r="BK106"/>
  <c r="K119"/>
  <c r="BE119"/>
  <c i="14" r="BK107"/>
  <c r="BK105"/>
  <c r="K105"/>
  <c r="K68"/>
  <c r="K111"/>
  <c r="BE111"/>
  <c i="18" r="K132"/>
  <c r="BE132"/>
  <c i="23" r="K110"/>
  <c r="BE110"/>
  <c i="25" r="F40"/>
  <c i="1" r="BC84"/>
  <c i="4" r="K196"/>
  <c r="BE196"/>
  <c i="6" r="BK112"/>
  <c i="8" r="K180"/>
  <c r="BE180"/>
  <c r="K196"/>
  <c r="BE196"/>
  <c i="9" r="BK130"/>
  <c i="11" r="BK236"/>
  <c i="14" r="F38"/>
  <c i="1" r="BC71"/>
  <c i="19" r="BK99"/>
  <c i="24" r="F40"/>
  <c i="1" r="BC83"/>
  <c i="2" r="BK179"/>
  <c i="3" r="BK134"/>
  <c i="4" r="K168"/>
  <c r="BE168"/>
  <c i="3" r="BK94"/>
  <c i="10" r="K128"/>
  <c r="BE128"/>
  <c i="15" r="K151"/>
  <c r="BE151"/>
  <c i="18" r="K110"/>
  <c r="BE110"/>
  <c i="22" r="K116"/>
  <c r="BE116"/>
  <c i="26" r="F42"/>
  <c i="1" r="BE85"/>
  <c i="7" r="K160"/>
  <c r="BE160"/>
  <c i="9" r="BK126"/>
  <c i="11" r="K289"/>
  <c r="BE289"/>
  <c i="12" r="BK124"/>
  <c i="14" r="BK138"/>
  <c r="BK150"/>
  <c i="17" r="K115"/>
  <c r="BE115"/>
  <c i="18" r="K128"/>
  <c r="BE128"/>
  <c i="24" r="K112"/>
  <c r="BE112"/>
  <c i="27" r="K95"/>
  <c r="BE95"/>
  <c i="2" r="BK137"/>
  <c r="K178"/>
  <c r="BE178"/>
  <c i="3" r="BK128"/>
  <c i="4" r="K189"/>
  <c r="BE189"/>
  <c i="7" r="F42"/>
  <c i="1" r="BE62"/>
  <c i="26" r="K125"/>
  <c r="BE125"/>
  <c i="2" r="BK105"/>
  <c i="3" r="BK146"/>
  <c i="4" r="K225"/>
  <c r="BE225"/>
  <c i="5" r="BK99"/>
  <c i="8" r="F41"/>
  <c i="1" r="BD63"/>
  <c i="2" r="BK149"/>
  <c i="3" r="BK120"/>
  <c r="BK179"/>
  <c i="4" r="K120"/>
  <c r="BE120"/>
  <c r="K104"/>
  <c r="BE104"/>
  <c i="7" r="K109"/>
  <c r="BE109"/>
  <c i="8" r="BK123"/>
  <c i="17" r="F40"/>
  <c i="1" r="BC76"/>
  <c i="4" r="BK136"/>
  <c i="5" r="K131"/>
  <c r="BE131"/>
  <c i="6" r="K174"/>
  <c r="BE174"/>
  <c i="7" r="K149"/>
  <c r="BE149"/>
  <c i="9" r="F43"/>
  <c i="1" r="BF64"/>
  <c i="21" r="K127"/>
  <c r="BE127"/>
  <c i="23" r="K113"/>
  <c r="BE113"/>
  <c r="K135"/>
  <c r="BE135"/>
  <c i="25" r="F42"/>
  <c i="1" r="BE84"/>
  <c i="3" r="BK192"/>
  <c i="6" r="BK134"/>
  <c i="7" r="BK123"/>
  <c i="8" r="K125"/>
  <c r="BE125"/>
  <c i="11" r="BK165"/>
  <c i="13" r="F39"/>
  <c i="1" r="BD69"/>
  <c i="22" r="K127"/>
  <c r="BE127"/>
  <c i="2" r="K117"/>
  <c r="BE117"/>
  <c i="3" r="BK165"/>
  <c i="4" r="BK205"/>
  <c r="BK202"/>
  <c i="7" r="BK154"/>
  <c i="10" r="BK148"/>
  <c r="BK147"/>
  <c r="K147"/>
  <c r="K74"/>
  <c i="11" r="K108"/>
  <c r="BE108"/>
  <c i="12" r="K109"/>
  <c r="BE109"/>
  <c i="13" r="BK95"/>
  <c i="17" r="BK146"/>
  <c i="19" r="BK122"/>
  <c i="21" r="K115"/>
  <c r="BE115"/>
  <c i="24" r="BK122"/>
  <c i="26" r="BK132"/>
  <c r="BK129"/>
  <c r="K129"/>
  <c r="K74"/>
  <c i="2" r="BK127"/>
  <c i="3" r="K175"/>
  <c r="BE175"/>
  <c i="4" r="K150"/>
  <c r="BE150"/>
  <c r="BK186"/>
  <c i="8" r="BK119"/>
  <c i="11" r="BK232"/>
  <c r="BK227"/>
  <c i="12" r="BK120"/>
  <c r="K129"/>
  <c r="BE129"/>
  <c i="14" r="BK114"/>
  <c i="17" r="F43"/>
  <c i="1" r="BF76"/>
  <c i="2" r="K151"/>
  <c r="BE151"/>
  <c i="3" r="BK103"/>
  <c i="4" r="BK199"/>
  <c i="6" r="K155"/>
  <c r="BE155"/>
  <c i="8" r="K143"/>
  <c r="BE143"/>
  <c i="9" r="K129"/>
  <c r="BE129"/>
  <c i="10" r="F40"/>
  <c i="1" r="BC65"/>
  <c i="15" r="K116"/>
  <c r="BE116"/>
  <c i="16" r="BK93"/>
  <c r="BK91"/>
  <c r="K91"/>
  <c r="K66"/>
  <c i="18" r="BK102"/>
  <c i="20" r="BK119"/>
  <c i="23" r="K104"/>
  <c r="BE104"/>
  <c i="25" r="BK118"/>
  <c i="26" r="BK115"/>
  <c i="27" r="BK128"/>
  <c i="2" r="K126"/>
  <c r="BE126"/>
  <c i="3" r="K114"/>
  <c r="BE114"/>
  <c r="K115"/>
  <c r="BE115"/>
  <c i="4" r="K204"/>
  <c r="BE204"/>
  <c i="5" r="K38"/>
  <c i="1" r="AY59"/>
  <c i="14" r="K106"/>
  <c r="BE106"/>
  <c i="17" r="K152"/>
  <c r="BE152"/>
  <c i="19" r="BK118"/>
  <c i="22" r="BK123"/>
  <c i="24" r="BK113"/>
  <c i="27" r="F39"/>
  <c i="1" r="BF86"/>
  <c i="8" r="K191"/>
  <c r="BE191"/>
  <c i="11" r="K179"/>
  <c r="BE179"/>
  <c i="15" r="BK167"/>
  <c i="20" r="K135"/>
  <c r="BE135"/>
  <c i="22" r="BK102"/>
  <c i="2" r="K120"/>
  <c r="BE120"/>
  <c r="K193"/>
  <c r="BE193"/>
  <c i="4" r="K174"/>
  <c r="BE174"/>
  <c r="K99"/>
  <c r="BE99"/>
  <c i="8" r="BK181"/>
  <c i="10" r="K145"/>
  <c r="BE145"/>
  <c i="11" r="BK244"/>
  <c i="13" r="K98"/>
  <c r="BE98"/>
  <c i="14" r="K140"/>
  <c r="BE140"/>
  <c i="20" r="BK112"/>
  <c i="23" r="F42"/>
  <c i="1" r="BE82"/>
  <c i="6" r="BK121"/>
  <c i="7" r="K156"/>
  <c r="BE156"/>
  <c i="9" r="BK138"/>
  <c i="10" r="K123"/>
  <c r="BE123"/>
  <c i="11" r="BK205"/>
  <c i="15" r="K162"/>
  <c r="BE162"/>
  <c i="16" r="BK100"/>
  <c i="19" r="BK110"/>
  <c i="21" r="BK109"/>
  <c i="23" r="K118"/>
  <c r="BE118"/>
  <c i="26" r="F41"/>
  <c i="1" r="BD85"/>
  <c i="6" r="K153"/>
  <c r="BE153"/>
  <c i="17" r="BK113"/>
  <c i="22" r="BK101"/>
  <c i="24" r="BK110"/>
  <c i="25" r="K116"/>
  <c r="BE116"/>
  <c i="27" r="F36"/>
  <c i="1" r="BC86"/>
  <c i="2" r="BK106"/>
  <c i="4" r="BK195"/>
  <c r="K118"/>
  <c r="BE118"/>
  <c i="8" r="K104"/>
  <c r="BE104"/>
  <c i="11" r="F38"/>
  <c i="1" r="BE66"/>
  <c i="3" r="BK197"/>
  <c i="6" r="BK117"/>
  <c i="9" r="K156"/>
  <c r="BE156"/>
  <c i="11" r="BK230"/>
  <c i="14" r="BK133"/>
  <c i="18" r="BK127"/>
  <c i="21" r="K40"/>
  <c i="1" r="AY80"/>
  <c i="11" r="K281"/>
  <c r="BE281"/>
  <c i="12" r="K111"/>
  <c r="BE111"/>
  <c r="K116"/>
  <c r="BE116"/>
  <c i="17" r="BK149"/>
  <c i="20" r="BK132"/>
  <c i="22" r="K110"/>
  <c r="BE110"/>
  <c i="26" r="BK121"/>
  <c i="2" r="K133"/>
  <c r="BE133"/>
  <c i="3" r="K162"/>
  <c r="BE162"/>
  <c r="K155"/>
  <c r="BE155"/>
  <c i="5" r="BK117"/>
  <c i="9" r="K144"/>
  <c r="BE144"/>
  <c i="11" r="BK116"/>
  <c i="12" r="K113"/>
  <c r="BE113"/>
  <c r="BK100"/>
  <c i="14" r="K98"/>
  <c r="BE98"/>
  <c i="15" r="F41"/>
  <c i="1" r="BF72"/>
  <c i="4" r="BK172"/>
  <c r="BK128"/>
  <c r="K130"/>
  <c r="BE130"/>
  <c i="6" r="K136"/>
  <c r="BE136"/>
  <c i="8" r="K156"/>
  <c r="BE156"/>
  <c i="9" r="K107"/>
  <c r="BE107"/>
  <c r="BK114"/>
  <c i="10" r="K134"/>
  <c r="BE134"/>
  <c i="11" r="BK252"/>
  <c i="14" r="K131"/>
  <c r="BE131"/>
  <c r="K104"/>
  <c r="BE104"/>
  <c i="17" r="K109"/>
  <c r="BE109"/>
  <c i="18" r="K40"/>
  <c i="1" r="AY77"/>
  <c i="25" r="BK123"/>
  <c i="2" r="K190"/>
  <c r="BE190"/>
  <c r="K118"/>
  <c r="BE118"/>
  <c i="3" r="K95"/>
  <c r="BE95"/>
  <c r="BK170"/>
  <c i="6" r="BK168"/>
  <c r="BK165"/>
  <c r="K165"/>
  <c r="K76"/>
  <c i="11" r="F39"/>
  <c i="1" r="BF66"/>
  <c i="11" r="K213"/>
  <c r="BE213"/>
  <c i="12" r="BK107"/>
  <c i="14" r="BK95"/>
  <c r="BK94"/>
  <c r="K94"/>
  <c r="K66"/>
  <c r="BK143"/>
  <c i="17" r="BK111"/>
  <c i="18" r="K140"/>
  <c r="BE140"/>
  <c i="20" r="BK122"/>
  <c i="25" r="BK125"/>
  <c i="2" r="BK154"/>
  <c r="BK95"/>
  <c i="4" r="K228"/>
  <c r="BE228"/>
  <c i="5" r="K191"/>
  <c r="BE191"/>
  <c i="8" r="K160"/>
  <c r="BE160"/>
  <c i="9" r="BK153"/>
  <c i="10" r="K155"/>
  <c r="BE155"/>
  <c i="11" r="BK220"/>
  <c i="14" r="K99"/>
  <c r="BE99"/>
  <c i="15" r="K109"/>
  <c r="BE109"/>
  <c i="19" r="BK116"/>
  <c i="21" r="K106"/>
  <c r="BE106"/>
  <c i="25" r="BK104"/>
  <c i="2" r="BK101"/>
  <c i="3" r="K190"/>
  <c r="BE190"/>
  <c i="5" r="BK221"/>
  <c i="6" r="BK107"/>
  <c i="7" r="BK104"/>
  <c i="8" r="BK131"/>
  <c i="10" r="K115"/>
  <c r="BE115"/>
  <c i="11" r="K104"/>
  <c r="BE104"/>
  <c i="15" r="K145"/>
  <c r="BE145"/>
  <c i="16" r="BK97"/>
  <c i="17" r="BK134"/>
  <c i="20" r="K116"/>
  <c r="BE116"/>
  <c i="22" r="F43"/>
  <c i="1" r="BF81"/>
  <c i="4" r="K126"/>
  <c r="BE126"/>
  <c i="6" r="K159"/>
  <c r="BE159"/>
  <c i="14" r="F39"/>
  <c i="1" r="BD71"/>
  <c i="2" r="K183"/>
  <c r="BE183"/>
  <c r="K102"/>
  <c r="BE102"/>
  <c i="3" r="BK189"/>
  <c i="7" r="BK114"/>
  <c i="8" r="BK115"/>
  <c i="13" r="K100"/>
  <c r="BE100"/>
  <c i="19" r="K107"/>
  <c r="BE107"/>
  <c i="23" r="K123"/>
  <c r="BE123"/>
  <c i="24" r="K127"/>
  <c r="BE127"/>
  <c i="27" r="BK106"/>
  <c r="BK104"/>
  <c i="3" r="K194"/>
  <c r="BE194"/>
  <c r="K101"/>
  <c r="BE101"/>
  <c r="K131"/>
  <c r="BE131"/>
  <c i="4" r="K170"/>
  <c r="BE170"/>
  <c i="6" r="K111"/>
  <c r="BE111"/>
  <c r="BK138"/>
  <c i="7" r="BK125"/>
  <c r="BK151"/>
  <c i="11" r="F37"/>
  <c i="1" r="BD66"/>
  <c i="10" r="K116"/>
  <c r="BE116"/>
  <c i="11" r="BK261"/>
  <c i="12" r="K118"/>
  <c r="BE118"/>
  <c i="15" r="K102"/>
  <c r="BE102"/>
  <c r="K166"/>
  <c r="BE166"/>
  <c i="20" r="BK130"/>
  <c i="27" r="K36"/>
  <c i="1" r="AY86"/>
  <c i="11" r="BK182"/>
  <c i="12" r="BK135"/>
  <c r="BK103"/>
  <c i="14" r="F41"/>
  <c i="1" r="BF71"/>
  <c i="4" r="K122"/>
  <c r="BE122"/>
  <c i="5" r="BK224"/>
  <c i="7" r="K112"/>
  <c r="BE112"/>
  <c i="9" r="K159"/>
  <c r="BE159"/>
  <c i="11" r="BK267"/>
  <c r="K239"/>
  <c r="BE239"/>
  <c i="12" r="BK110"/>
  <c i="14" r="BK103"/>
  <c r="BK97"/>
  <c r="K97"/>
  <c r="K67"/>
  <c r="K132"/>
  <c r="BE132"/>
  <c i="18" r="K131"/>
  <c r="BE131"/>
  <c i="22" r="BK107"/>
  <c i="24" r="K104"/>
  <c r="BE104"/>
  <c i="26" r="K118"/>
  <c r="BE118"/>
  <c i="27" r="K101"/>
  <c r="BE101"/>
  <c i="2" r="K165"/>
  <c r="BE165"/>
  <c r="BK147"/>
  <c i="3" r="K144"/>
  <c r="BE144"/>
  <c i="4" r="BK98"/>
  <c r="K156"/>
  <c r="BE156"/>
  <c r="K190"/>
  <c r="BE190"/>
  <c i="8" r="K137"/>
  <c r="BE137"/>
  <c r="K146"/>
  <c r="BE146"/>
  <c i="9" r="BK100"/>
  <c r="K99"/>
  <c r="BE99"/>
  <c i="14" r="K108"/>
  <c r="BE108"/>
  <c i="15" r="K171"/>
  <c r="BE171"/>
  <c i="16" r="K92"/>
  <c r="BE92"/>
  <c i="17" r="K132"/>
  <c r="BE132"/>
  <c i="18" r="F43"/>
  <c i="1" r="BF77"/>
  <c i="2" r="K155"/>
  <c r="BE155"/>
  <c i="3" r="K156"/>
  <c r="BE156"/>
  <c i="4" r="K171"/>
  <c r="BE171"/>
  <c r="K209"/>
  <c r="BE209"/>
  <c i="8" r="K114"/>
  <c r="BE114"/>
  <c r="K174"/>
  <c r="BE174"/>
  <c i="9" r="K167"/>
  <c r="BE167"/>
  <c i="11" r="K146"/>
  <c r="BE146"/>
  <c i="12" r="K38"/>
  <c i="1" r="AY68"/>
  <c i="15" r="K175"/>
  <c r="BE175"/>
  <c i="18" r="BK129"/>
  <c i="22" r="K119"/>
  <c r="BE119"/>
  <c i="23" r="K40"/>
  <c i="1" r="AY82"/>
  <c i="3" r="K137"/>
  <c r="BE137"/>
  <c r="K180"/>
  <c r="BE180"/>
  <c i="8" r="K135"/>
  <c r="BE135"/>
  <c i="10" r="K150"/>
  <c r="BE150"/>
  <c i="14" r="BK117"/>
  <c i="15" r="BK155"/>
  <c i="17" r="K40"/>
  <c i="1" r="AY76"/>
  <c i="24" r="F41"/>
  <c i="1" r="BD83"/>
  <c i="4" r="BK142"/>
  <c i="5" r="BK101"/>
  <c r="BK155"/>
  <c i="8" r="BK141"/>
  <c i="9" r="BK164"/>
  <c r="BK163"/>
  <c r="K163"/>
  <c r="K72"/>
  <c i="11" r="K129"/>
  <c r="BE129"/>
  <c i="12" r="K123"/>
  <c r="BE123"/>
  <c i="14" r="K119"/>
  <c r="BE119"/>
  <c i="18" r="K133"/>
  <c r="BE133"/>
  <c i="21" r="K130"/>
  <c r="BE130"/>
  <c r="BK135"/>
  <c i="25" r="BK102"/>
  <c i="2" r="BK141"/>
  <c r="BK97"/>
  <c r="BK167"/>
  <c i="3" r="F41"/>
  <c i="1" r="BF57"/>
  <c i="15" r="K132"/>
  <c r="BE132"/>
  <c i="17" r="BK163"/>
  <c i="18" r="F42"/>
  <c i="1" r="BE77"/>
  <c i="2" r="BK152"/>
  <c r="K125"/>
  <c r="BE125"/>
  <c i="4" r="BK231"/>
  <c r="BK162"/>
  <c i="5" r="K144"/>
  <c r="BE144"/>
  <c i="7" r="BK139"/>
  <c i="16" r="F38"/>
  <c i="1" r="BC74"/>
  <c i="21" r="F43"/>
  <c i="1" r="BF80"/>
  <c i="15" r="F39"/>
  <c i="1" r="BD72"/>
  <c i="2" r="BK187"/>
  <c r="K196"/>
  <c r="BE196"/>
  <c i="3" r="BK171"/>
  <c r="K99"/>
  <c r="BE99"/>
  <c i="5" r="K198"/>
  <c r="BE198"/>
  <c i="8" r="K121"/>
  <c r="BE121"/>
  <c i="9" r="BK135"/>
  <c i="11" r="BK202"/>
  <c r="BK301"/>
  <c r="BK300"/>
  <c r="BK299"/>
  <c r="K299"/>
  <c r="K78"/>
  <c i="14" r="K123"/>
  <c r="BE123"/>
  <c i="15" r="BK126"/>
  <c i="19" r="K40"/>
  <c i="1" r="AY78"/>
  <c i="4" r="BK154"/>
  <c i="5" r="F41"/>
  <c i="1" r="BF59"/>
  <c i="2" r="BK140"/>
  <c i="3" r="BK112"/>
  <c r="K141"/>
  <c r="BE141"/>
  <c i="4" r="BK134"/>
  <c i="6" r="K115"/>
  <c r="BE115"/>
  <c i="9" r="K150"/>
  <c r="BE150"/>
  <c i="11" r="BK225"/>
  <c r="K153"/>
  <c r="BE153"/>
  <c i="12" r="BK126"/>
  <c r="K122"/>
  <c r="BE122"/>
  <c i="13" r="BK102"/>
  <c i="14" r="BK137"/>
  <c i="15" r="BK158"/>
  <c i="20" r="K115"/>
  <c r="BE115"/>
  <c i="23" r="K106"/>
  <c r="BE106"/>
  <c i="25" r="BK109"/>
  <c i="27" r="BK110"/>
  <c i="2" r="BK168"/>
  <c r="BK170"/>
  <c i="3" r="BK177"/>
  <c i="4" r="K127"/>
  <c r="BE127"/>
  <c r="BK207"/>
  <c i="5" r="F40"/>
  <c i="1" r="BE59"/>
  <c i="16" r="BK99"/>
  <c i="18" r="K101"/>
  <c r="BE101"/>
  <c i="20" r="F42"/>
  <c i="1" r="BE79"/>
  <c i="3" r="K125"/>
  <c r="BE125"/>
  <c r="K129"/>
  <c r="BE129"/>
  <c i="4" r="BK111"/>
  <c i="6" r="K123"/>
  <c r="BE123"/>
  <c i="8" r="BK177"/>
  <c r="K199"/>
  <c r="BE199"/>
  <c i="9" r="K136"/>
  <c r="BE136"/>
  <c i="10" r="K106"/>
  <c r="BE106"/>
  <c r="BK119"/>
  <c i="11" r="BK265"/>
  <c i="12" r="BK130"/>
  <c i="14" r="K110"/>
  <c r="BE110"/>
  <c i="17" r="BK167"/>
  <c r="BK166"/>
  <c r="K166"/>
  <c r="K76"/>
  <c r="BK159"/>
  <c i="20" r="K110"/>
  <c r="BE110"/>
  <c i="22" r="BK134"/>
  <c r="BK129"/>
  <c r="BK128"/>
  <c r="K128"/>
  <c r="K73"/>
  <c i="25" r="K40"/>
  <c i="1" r="AY84"/>
  <c i="3" r="BK138"/>
  <c r="BK116"/>
  <c i="4" r="F38"/>
  <c i="1" r="BC58"/>
  <c i="13" r="F41"/>
  <c i="1" r="BF69"/>
  <c i="21" r="K101"/>
  <c r="BE101"/>
  <c i="22" r="BK113"/>
  <c i="27" r="BK114"/>
  <c i="2" r="K122"/>
  <c r="BE122"/>
  <c i="4" r="K230"/>
  <c r="BE230"/>
  <c r="BK166"/>
  <c i="7" r="BK116"/>
  <c r="K138"/>
  <c r="BE138"/>
  <c i="9" r="K112"/>
  <c r="BE112"/>
  <c i="10" r="K104"/>
  <c r="BE104"/>
  <c i="11" r="K210"/>
  <c r="BE210"/>
  <c i="12" r="BK104"/>
  <c i="14" r="BK112"/>
  <c r="BK116"/>
  <c i="17" r="K135"/>
  <c r="BE135"/>
  <c r="K102"/>
  <c r="BE102"/>
  <c i="18" r="BK119"/>
  <c i="20" r="K113"/>
  <c r="BE113"/>
  <c i="24" r="F42"/>
  <c i="1" r="BE83"/>
  <c i="2" r="K204"/>
  <c r="BE204"/>
  <c i="3" r="BK158"/>
  <c i="5" r="BK147"/>
  <c i="6" r="K166"/>
  <c r="BE166"/>
  <c i="8" r="BK201"/>
  <c r="BK198"/>
  <c r="K198"/>
  <c r="K79"/>
  <c i="9" r="BK104"/>
  <c i="10" r="K137"/>
  <c r="BE137"/>
  <c i="11" r="K264"/>
  <c r="BE264"/>
  <c i="13" r="BK97"/>
  <c i="17" r="F41"/>
  <c i="1" r="BD76"/>
  <c i="5" r="F38"/>
  <c i="1" r="BC59"/>
  <c i="8" r="BK152"/>
  <c i="10" r="K132"/>
  <c r="BE132"/>
  <c i="11" r="BK106"/>
  <c r="K126"/>
  <c r="BE126"/>
  <c i="14" r="F40"/>
  <c i="1" r="BE71"/>
  <c i="27" r="K117"/>
  <c r="BE117"/>
  <c i="2" r="K161"/>
  <c r="BE161"/>
  <c r="BK182"/>
  <c i="4" r="BK165"/>
  <c r="K94"/>
  <c r="BE94"/>
  <c i="6" r="BK124"/>
  <c i="10" r="BK141"/>
  <c i="17" r="K131"/>
  <c r="BE131"/>
  <c i="18" r="F41"/>
  <c i="1" r="BD77"/>
  <c i="2" r="BK136"/>
  <c i="3" r="K167"/>
  <c r="BE167"/>
  <c i="4" r="BK180"/>
  <c i="7" r="K140"/>
  <c r="BE140"/>
  <c i="18" r="K115"/>
  <c r="BE115"/>
  <c i="21" r="BK134"/>
  <c i="23" r="K119"/>
  <c r="BE119"/>
  <c i="25" r="F43"/>
  <c i="1" r="BF84"/>
  <c i="6" r="K154"/>
  <c r="BE154"/>
  <c r="K176"/>
  <c r="BE176"/>
  <c i="7" r="BK134"/>
  <c i="10" r="F42"/>
  <c i="1" r="BE65"/>
  <c i="2" r="BK128"/>
  <c i="1" r="AU73"/>
  <c i="3" r="K195"/>
  <c r="BE195"/>
  <c r="BK109"/>
  <c i="4" r="K38"/>
  <c i="1" r="AY58"/>
  <c i="12" r="K132"/>
  <c r="BE132"/>
  <c i="16" r="F39"/>
  <c i="1" r="BD74"/>
  <c i="24" r="BK101"/>
  <c i="27" r="F37"/>
  <c i="1" r="BD86"/>
  <c i="9" r="K157"/>
  <c r="BE157"/>
  <c i="11" r="K141"/>
  <c r="BE141"/>
  <c i="12" r="K131"/>
  <c r="BE131"/>
  <c i="13" r="BK110"/>
  <c i="17" r="K117"/>
  <c r="BE117"/>
  <c i="21" r="F42"/>
  <c i="1" r="BE80"/>
  <c i="3" r="K160"/>
  <c r="BE160"/>
  <c i="4" r="K223"/>
  <c r="BE223"/>
  <c r="K188"/>
  <c r="BE188"/>
  <c i="8" r="BK162"/>
  <c i="9" r="BK124"/>
  <c r="K132"/>
  <c r="BE132"/>
  <c i="13" r="K107"/>
  <c r="BE107"/>
  <c i="15" r="BK123"/>
  <c i="17" r="K162"/>
  <c r="BE162"/>
  <c i="20" r="K107"/>
  <c r="BE107"/>
  <c i="23" r="K121"/>
  <c r="BE121"/>
  <c i="25" r="K132"/>
  <c r="BE132"/>
  <c i="27" r="BK93"/>
  <c i="2" r="BK142"/>
  <c i="3" r="BK118"/>
  <c i="4" r="K219"/>
  <c r="BE219"/>
  <c i="7" r="BK163"/>
  <c i="8" r="BK139"/>
  <c i="9" r="K120"/>
  <c r="BE120"/>
  <c i="10" r="BK144"/>
  <c i="11" r="BK143"/>
  <c r="BK137"/>
  <c r="K137"/>
  <c r="K64"/>
  <c r="BK246"/>
  <c i="13" r="F40"/>
  <c i="1" r="BE69"/>
  <c i="20" r="K101"/>
  <c r="BE101"/>
  <c i="22" r="BK125"/>
  <c r="BK124"/>
  <c r="K124"/>
  <c r="K72"/>
  <c i="26" r="BK119"/>
  <c i="2" r="BK207"/>
  <c r="BK110"/>
  <c i="3" r="K173"/>
  <c r="BE173"/>
  <c r="BK139"/>
  <c i="10" r="K160"/>
  <c r="BE160"/>
  <c i="15" r="K168"/>
  <c r="BE168"/>
  <c i="18" r="BK116"/>
  <c i="21" r="BK121"/>
  <c i="25" r="K113"/>
  <c r="BE113"/>
  <c i="2" r="K100"/>
  <c r="BE100"/>
  <c r="K160"/>
  <c r="BE160"/>
  <c i="4" r="BK232"/>
  <c r="K114"/>
  <c r="BE114"/>
  <c i="7" r="BK102"/>
  <c r="K146"/>
  <c r="BE146"/>
  <c i="9" r="BK111"/>
  <c i="11" r="K138"/>
  <c r="BE138"/>
  <c i="12" r="F41"/>
  <c i="1" r="BF68"/>
  <c i="2" r="BK143"/>
  <c r="BK144"/>
  <c i="3" r="BK127"/>
  <c i="4" r="K177"/>
  <c r="BE177"/>
  <c i="5" r="BK97"/>
  <c i="8" r="K112"/>
  <c r="BE112"/>
  <c i="9" r="BK139"/>
  <c i="11" r="BK134"/>
  <c i="12" r="F40"/>
  <c i="1" r="BE68"/>
  <c i="27" r="K131"/>
  <c r="BE131"/>
  <c i="2" r="K145"/>
  <c r="BE145"/>
  <c i="3" r="BK107"/>
  <c i="4" r="BK125"/>
  <c i="7" r="K132"/>
  <c r="BE132"/>
  <c r="K122"/>
  <c r="BE122"/>
  <c i="9" r="K106"/>
  <c r="BE106"/>
  <c i="10" r="BK113"/>
  <c i="11" r="K191"/>
  <c r="BE191"/>
  <c i="12" r="BK95"/>
  <c i="15" r="K135"/>
  <c r="BE135"/>
  <c i="17" r="K137"/>
  <c r="BE137"/>
  <c i="19" r="K104"/>
  <c r="BE104"/>
  <c i="21" r="BK104"/>
  <c i="22" r="K121"/>
  <c r="BE121"/>
  <c i="23" r="BK132"/>
  <c r="BK129"/>
  <c r="K129"/>
  <c r="K74"/>
  <c i="25" r="K122"/>
  <c r="BE122"/>
  <c i="2" r="K115"/>
  <c r="BE115"/>
  <c r="K132"/>
  <c r="BE132"/>
  <c i="3" r="K176"/>
  <c r="BE176"/>
  <c i="4" r="K152"/>
  <c r="BE152"/>
  <c i="7" r="K135"/>
  <c r="BE135"/>
  <c i="16" r="K94"/>
  <c r="BE94"/>
  <c i="19" r="K100"/>
  <c r="BE100"/>
  <c i="23" r="F43"/>
  <c i="1" r="BF82"/>
  <c i="2" r="BK159"/>
  <c i="3" r="BK111"/>
  <c r="BK143"/>
  <c i="4" r="K109"/>
  <c r="BE109"/>
  <c i="7" r="BK177"/>
  <c i="9" r="F40"/>
  <c i="1" r="BC64"/>
  <c i="4" r="BK100"/>
  <c i="5" r="K179"/>
  <c r="BE179"/>
  <c i="6" r="BK146"/>
  <c i="7" r="BK120"/>
  <c i="8" r="BK108"/>
  <c i="13" r="BK111"/>
  <c i="15" r="K149"/>
  <c r="BE149"/>
  <c i="17" r="BK139"/>
  <c i="18" r="K106"/>
  <c r="BE106"/>
  <c i="19" r="F42"/>
  <c i="1" r="BE78"/>
  <c i="24" r="K40"/>
  <c i="1" r="AY83"/>
  <c i="3" r="BK198"/>
  <c i="5" r="BK111"/>
  <c i="8" r="K150"/>
  <c r="BE150"/>
  <c i="11" r="K171"/>
  <c r="BE171"/>
  <c i="12" r="F38"/>
  <c i="1" r="BC68"/>
  <c i="4" r="K140"/>
  <c r="BE140"/>
  <c r="BK179"/>
  <c i="7" r="K144"/>
  <c r="BE144"/>
  <c i="10" r="K143"/>
  <c r="BE143"/>
  <c i="11" r="BK132"/>
  <c i="12" r="BK133"/>
  <c r="K101"/>
  <c r="BE101"/>
  <c i="15" r="BK119"/>
  <c i="18" r="F40"/>
  <c i="1" r="BC77"/>
  <c i="3" r="BK185"/>
  <c i="4" r="BK113"/>
  <c i="5" r="BK150"/>
  <c i="8" r="BK167"/>
  <c i="11" r="K156"/>
  <c r="BE156"/>
  <c r="K159"/>
  <c r="BE159"/>
  <c i="12" r="BK136"/>
  <c r="BK102"/>
  <c i="14" r="K145"/>
  <c r="BE145"/>
  <c r="BK136"/>
  <c i="18" r="BK130"/>
  <c i="20" r="BK123"/>
  <c i="23" r="K127"/>
  <c r="BE127"/>
  <c i="24" r="BK119"/>
  <c i="26" r="BK110"/>
  <c i="2" r="K109"/>
  <c r="BE109"/>
  <c r="K123"/>
  <c r="BE123"/>
  <c r="K112"/>
  <c r="BE112"/>
  <c i="3" r="BK174"/>
  <c i="4" r="K121"/>
  <c r="BE121"/>
  <c r="K200"/>
  <c r="BE200"/>
  <c i="7" r="K40"/>
  <c i="1" r="AY62"/>
  <c i="9" r="K121"/>
  <c r="BE121"/>
  <c i="10" r="K139"/>
  <c r="BE139"/>
  <c i="13" r="K99"/>
  <c r="BE99"/>
  <c i="15" r="K129"/>
  <c r="BE129"/>
  <c i="16" r="BK98"/>
  <c i="17" r="BK129"/>
  <c i="21" r="BK125"/>
  <c r="BK124"/>
  <c r="K124"/>
  <c r="K72"/>
  <c i="25" r="K135"/>
  <c r="BE135"/>
  <c r="BK130"/>
  <c r="BK129"/>
  <c r="K129"/>
  <c r="K74"/>
  <c i="26" r="K134"/>
  <c r="BE134"/>
  <c i="2" r="K181"/>
  <c r="BE181"/>
  <c r="K184"/>
  <c r="BE184"/>
  <c i="3" r="BK133"/>
  <c i="4" r="F40"/>
  <c i="1" r="BE58"/>
  <c i="24" r="BK109"/>
  <c i="26" r="K112"/>
  <c r="BE112"/>
  <c i="2" r="K202"/>
  <c r="BE202"/>
  <c r="K189"/>
  <c r="BE189"/>
  <c i="3" r="BK132"/>
  <c i="4" r="BK203"/>
  <c i="9" r="F41"/>
  <c i="1" r="BD64"/>
  <c i="4" r="BK163"/>
  <c r="K108"/>
  <c r="BE108"/>
  <c i="7" r="BK155"/>
  <c i="8" r="BK154"/>
  <c i="9" r="K148"/>
  <c r="BE148"/>
  <c i="10" r="F43"/>
  <c i="1" r="BF65"/>
  <c i="18" r="K113"/>
  <c r="BE113"/>
  <c i="23" r="K112"/>
  <c r="BE112"/>
  <c i="26" r="F43"/>
  <c i="1" r="BF85"/>
  <c i="5" r="BK128"/>
  <c i="9" r="BK109"/>
  <c i="11" r="BK169"/>
  <c r="BK285"/>
  <c i="14" r="BK113"/>
  <c i="18" r="K107"/>
  <c r="BE107"/>
  <c i="20" r="BK118"/>
  <c i="24" r="K130"/>
  <c r="BE130"/>
  <c i="26" r="K40"/>
  <c i="1" r="AY85"/>
  <c i="4" r="K158"/>
  <c r="BE158"/>
  <c i="5" r="K104"/>
  <c r="BE104"/>
  <c i="7" r="BK169"/>
  <c r="K129"/>
  <c r="BE129"/>
  <c i="9" r="BK141"/>
  <c i="11" r="K111"/>
  <c r="BE111"/>
  <c i="12" r="F39"/>
  <c i="1" r="BD68"/>
  <c i="25" r="K101"/>
  <c r="BE101"/>
  <c i="27" r="F38"/>
  <c i="1" r="BE86"/>
  <c i="9" r="K40"/>
  <c i="1" r="AY64"/>
  <c i="20" r="F40"/>
  <c i="1" r="BC79"/>
  <c i="26" r="BK109"/>
  <c i="2" r="K201"/>
  <c r="BE201"/>
  <c i="3" r="BK188"/>
  <c r="BK110"/>
  <c i="4" r="BK173"/>
  <c i="8" r="BK113"/>
  <c i="10" r="K142"/>
  <c r="BE142"/>
  <c i="19" r="BK117"/>
  <c i="22" r="K40"/>
  <c i="1" r="AY81"/>
  <c i="3" r="BK151"/>
  <c r="BK124"/>
  <c i="4" r="BK222"/>
  <c i="5" r="K159"/>
  <c r="BE159"/>
  <c i="6" r="K105"/>
  <c r="BE105"/>
  <c i="7" r="BK159"/>
  <c r="BK176"/>
  <c i="10" r="BK161"/>
  <c i="14" r="K129"/>
  <c r="BE129"/>
  <c i="15" r="K161"/>
  <c r="BE161"/>
  <c i="18" r="K104"/>
  <c r="BE104"/>
  <c r="K112"/>
  <c r="BE112"/>
  <c i="20" r="K127"/>
  <c r="BE127"/>
  <c i="21" r="BK123"/>
  <c i="22" r="K109"/>
  <c r="BE109"/>
  <c i="23" r="BK107"/>
  <c i="24" r="BK107"/>
  <c i="2" r="BK157"/>
  <c r="BK113"/>
  <c r="K205"/>
  <c r="BE205"/>
  <c r="BK139"/>
  <c i="3" r="K98"/>
  <c r="BE98"/>
  <c i="5" r="K133"/>
  <c r="BE133"/>
  <c i="8" r="BK117"/>
  <c i="9" r="K127"/>
  <c r="BE127"/>
  <c i="12" r="BK121"/>
  <c i="14" r="K148"/>
  <c r="BE148"/>
  <c i="16" r="K38"/>
  <c i="1" r="AY74"/>
  <c i="3" r="BK97"/>
  <c i="4" r="BK214"/>
  <c r="K132"/>
  <c r="BE132"/>
  <c i="7" r="K175"/>
  <c r="BE175"/>
  <c i="10" r="K112"/>
  <c r="BE112"/>
  <c i="11" r="BK167"/>
  <c i="12" r="K128"/>
  <c r="BE128"/>
  <c i="14" r="K121"/>
  <c r="BE121"/>
  <c i="17" r="BK161"/>
  <c i="21" r="BK102"/>
  <c i="23" r="F41"/>
  <c i="1" r="BD82"/>
  <c i="4" r="K197"/>
  <c r="BE197"/>
  <c i="5" r="K194"/>
  <c r="BE194"/>
  <c i="9" r="K161"/>
  <c r="BE161"/>
  <c i="10" r="K40"/>
  <c i="1" r="AY65"/>
  <c i="19" r="F40"/>
  <c i="1" r="BC78"/>
  <c i="24" r="K102"/>
  <c r="BE102"/>
  <c i="26" r="BK113"/>
  <c i="27" r="BK112"/>
  <c i="2" r="BK171"/>
  <c r="BK180"/>
  <c i="3" r="K38"/>
  <c i="1" r="AY57"/>
  <c i="18" r="BK141"/>
  <c i="22" r="F40"/>
  <c i="1" r="BC81"/>
  <c i="26" r="BK127"/>
  <c r="BK124"/>
  <c r="K124"/>
  <c r="K72"/>
  <c i="2" r="K194"/>
  <c r="BE194"/>
  <c r="K172"/>
  <c r="BE172"/>
  <c i="3" r="K163"/>
  <c r="BE163"/>
  <c r="K183"/>
  <c r="BE183"/>
  <c i="4" r="K178"/>
  <c r="BE178"/>
  <c i="7" r="F43"/>
  <c i="1" r="BF62"/>
  <c i="15" r="F40"/>
  <c i="1" r="BE72"/>
  <c i="3" r="BK184"/>
  <c r="K152"/>
  <c r="BE152"/>
  <c i="6" r="K140"/>
  <c r="BE140"/>
  <c i="19" r="F43"/>
  <c i="1" r="BF78"/>
  <c i="2" r="BK108"/>
  <c i="3" r="F38"/>
  <c i="1" r="BC57"/>
  <c i="6" r="F40"/>
  <c i="1" r="BC61"/>
  <c i="11" r="BK248"/>
  <c r="BK256"/>
  <c i="14" r="K144"/>
  <c r="BE144"/>
  <c i="3" r="BK140"/>
  <c i="4" r="K215"/>
  <c r="BE215"/>
  <c i="8" r="K169"/>
  <c r="BE169"/>
  <c i="16" r="BK101"/>
  <c i="22" r="K112"/>
  <c r="BE112"/>
  <c i="24" r="K118"/>
  <c r="BE118"/>
  <c i="26" r="K123"/>
  <c r="BE123"/>
  <c i="27" r="BK126"/>
  <c i="2" r="BK121"/>
  <c i="3" r="K93"/>
  <c r="BE93"/>
  <c r="K149"/>
  <c r="BE149"/>
  <c i="4" r="F41"/>
  <c i="1" r="BF58"/>
  <c i="3" r="BK182"/>
  <c i="4" r="K217"/>
  <c r="BE217"/>
  <c i="7" r="BK136"/>
  <c i="9" r="F42"/>
  <c i="1" r="BE64"/>
  <c i="6" r="K129"/>
  <c r="BE129"/>
  <c i="10" r="K110"/>
  <c r="BE110"/>
  <c i="11" r="K272"/>
  <c r="BE272"/>
  <c i="14" r="K101"/>
  <c r="BE101"/>
  <c i="18" r="BK123"/>
  <c i="21" r="F40"/>
  <c i="1" r="BC80"/>
  <c i="3" r="BK145"/>
  <c r="K135"/>
  <c r="BE135"/>
  <c i="4" r="K144"/>
  <c r="BE144"/>
  <c i="6" r="K40"/>
  <c i="1" r="AY61"/>
  <c i="24" r="BK125"/>
  <c r="BK124"/>
  <c r="K124"/>
  <c r="K72"/>
  <c i="27" r="BK122"/>
  <c i="2" r="K176"/>
  <c r="BE176"/>
  <c i="27" r="BK98"/>
  <c r="BK97"/>
  <c r="K97"/>
  <c r="K64"/>
  <c i="2" r="BK169"/>
  <c r="K203"/>
  <c r="BE203"/>
  <c i="1" r="AU55"/>
  <c r="AU54"/>
  <c i="4" r="BK117"/>
  <c i="8" r="K165"/>
  <c r="BE165"/>
  <c i="10" r="BK152"/>
  <c r="BK149"/>
  <c r="K149"/>
  <c r="K75"/>
  <c i="14" r="K124"/>
  <c r="BE124"/>
  <c i="18" r="BK109"/>
  <c i="21" r="BK122"/>
  <c i="26" r="K107"/>
  <c r="BE107"/>
  <c i="2" r="BK103"/>
  <c r="BK186"/>
  <c i="4" r="BK164"/>
  <c i="5" r="BK182"/>
  <c i="7" r="K143"/>
  <c r="BE143"/>
  <c i="8" r="F40"/>
  <c i="1" r="BC63"/>
  <c i="12" r="BK117"/>
  <c i="13" r="F38"/>
  <c i="1" r="BC69"/>
  <c i="18" r="K122"/>
  <c r="BE122"/>
  <c i="24" r="BK123"/>
  <c i="27" r="K124"/>
  <c r="BE124"/>
  <c i="2" r="BK158"/>
  <c r="K175"/>
  <c r="BE175"/>
  <c i="3" r="F39"/>
  <c i="1" r="BD57"/>
  <c i="2" r="K191"/>
  <c r="BE191"/>
  <c i="4" r="BK96"/>
  <c i="6" r="BK118"/>
  <c i="7" r="K166"/>
  <c r="BE166"/>
  <c i="8" r="F42"/>
  <c i="1" r="BE63"/>
  <c i="25" r="K112"/>
  <c r="BE112"/>
  <c i="2" r="BK146"/>
  <c r="K188"/>
  <c r="BE188"/>
  <c i="4" r="BK211"/>
  <c i="6" r="F42"/>
  <c i="1" r="BE61"/>
  <c i="2" r="K195"/>
  <c r="BE195"/>
  <c i="3" r="K169"/>
  <c r="BE169"/>
  <c r="K150"/>
  <c r="BE150"/>
  <c i="4" r="BK185"/>
  <c i="8" r="K111"/>
  <c r="BE111"/>
  <c i="19" r="BK111"/>
  <c i="24" r="K135"/>
  <c r="BE135"/>
  <c i="26" r="K102"/>
  <c r="BE102"/>
  <c i="2" r="BK135"/>
  <c i="3" r="K172"/>
  <c r="BE172"/>
  <c r="K113"/>
  <c r="BE113"/>
  <c i="4" r="K213"/>
  <c r="BE213"/>
  <c i="5" r="BK96"/>
  <c i="6" r="BK127"/>
  <c i="7" r="BK130"/>
  <c i="13" r="K108"/>
  <c r="BE108"/>
  <c i="15" r="BK160"/>
  <c i="17" r="K141"/>
  <c r="BE141"/>
  <c i="18" r="BK121"/>
  <c i="20" r="BK109"/>
  <c i="21" r="BK116"/>
  <c i="22" r="BK104"/>
  <c i="23" r="K130"/>
  <c r="BE130"/>
  <c i="26" r="F40"/>
  <c i="1" r="BC85"/>
  <c i="6" r="F41"/>
  <c i="1" r="BD61"/>
  <c i="4" r="BK176"/>
  <c i="7" r="F41"/>
  <c i="1" r="BD62"/>
  <c i="4" r="F39"/>
  <c i="1" r="BD58"/>
  <c i="4" r="K181"/>
  <c r="BE181"/>
  <c i="7" r="K150"/>
  <c r="BE150"/>
  <c i="8" r="BK127"/>
  <c i="9" r="BK133"/>
  <c i="11" r="K36"/>
  <c i="1" r="AY66"/>
  <c i="8" r="BK184"/>
  <c r="BK183"/>
  <c r="K183"/>
  <c r="K74"/>
  <c i="9" r="BK117"/>
  <c i="11" r="BK268"/>
  <c r="K254"/>
  <c r="BE254"/>
  <c i="14" r="K142"/>
  <c r="BE142"/>
  <c i="17" r="K107"/>
  <c r="BE107"/>
  <c i="19" r="BK113"/>
  <c i="22" r="BK118"/>
  <c i="24" r="K106"/>
  <c r="BE106"/>
  <c i="2" r="BK206"/>
  <c r="BK208"/>
  <c i="3" r="K122"/>
  <c r="BE122"/>
  <c i="5" r="F39"/>
  <c i="1" r="BD59"/>
  <c i="4" r="BK146"/>
  <c r="BK194"/>
  <c i="7" r="BK173"/>
  <c r="K141"/>
  <c r="BE141"/>
  <c i="10" r="K131"/>
  <c r="BE131"/>
  <c i="11" r="K162"/>
  <c r="BE162"/>
  <c i="12" r="K114"/>
  <c r="BE114"/>
  <c i="14" r="K118"/>
  <c r="BE118"/>
  <c i="17" r="K144"/>
  <c r="BE144"/>
  <c r="K157"/>
  <c r="BE157"/>
  <c i="19" r="F41"/>
  <c i="1" r="BD78"/>
  <c i="2" r="BK156"/>
  <c i="3" r="K121"/>
  <c r="BE121"/>
  <c i="4" r="BK221"/>
  <c i="6" r="F43"/>
  <c i="1" r="BF61"/>
  <c i="20" r="BK125"/>
  <c r="BK124"/>
  <c r="K124"/>
  <c r="K72"/>
  <c i="22" r="F42"/>
  <c i="1" r="BE81"/>
  <c i="4" r="K175"/>
  <c r="BE175"/>
  <c i="7" r="BK153"/>
  <c r="K128"/>
  <c r="BE128"/>
  <c i="9" r="BK103"/>
  <c i="10" r="BK121"/>
  <c i="11" r="BK173"/>
  <c i="12" r="BK134"/>
  <c i="15" r="BK178"/>
  <c r="BK174"/>
  <c r="K174"/>
  <c r="K77"/>
  <c i="16" r="F40"/>
  <c i="1" r="BE74"/>
  <c i="23" r="K134"/>
  <c r="BE134"/>
  <c i="25" r="K107"/>
  <c r="BE107"/>
  <c i="2" r="K153"/>
  <c r="BE153"/>
  <c r="K96"/>
  <c r="BE96"/>
  <c i="4" r="BK160"/>
  <c i="5" r="K205"/>
  <c r="BE205"/>
  <c i="7" r="K168"/>
  <c r="BE168"/>
  <c i="15" r="K138"/>
  <c r="BE138"/>
  <c i="17" r="BK121"/>
  <c i="22" r="K106"/>
  <c r="BE106"/>
  <c i="25" r="K106"/>
  <c r="BE106"/>
  <c i="26" r="K106"/>
  <c r="BE106"/>
  <c i="2" r="BK124"/>
  <c i="3" r="K148"/>
  <c r="BE148"/>
  <c r="BK187"/>
  <c i="4" r="BK124"/>
  <c i="7" r="K157"/>
  <c r="BE157"/>
  <c i="8" r="BK133"/>
  <c i="9" r="BK101"/>
  <c i="16" r="BK103"/>
  <c i="21" r="K107"/>
  <c r="BE107"/>
  <c i="23" r="K125"/>
  <c r="BE125"/>
  <c i="24" r="K121"/>
  <c r="BE121"/>
  <c i="27" r="K130"/>
  <c r="BE130"/>
  <c i="2" r="BK134"/>
  <c i="3" r="K119"/>
  <c r="BE119"/>
  <c r="BK142"/>
  <c r="K168"/>
  <c r="BE168"/>
  <c r="K166"/>
  <c r="BE166"/>
  <c i="4" r="BK112"/>
  <c i="6" r="K144"/>
  <c r="BE144"/>
  <c r="BK163"/>
  <c r="BK162"/>
  <c i="7" r="BK101"/>
  <c i="8" r="K40"/>
  <c i="1" r="AY63"/>
  <c i="2" r="BK185"/>
  <c r="K148"/>
  <c r="BE148"/>
  <c i="3" r="BK136"/>
  <c r="BK130"/>
  <c i="4" r="K187"/>
  <c r="BE187"/>
  <c i="7" r="K108"/>
  <c r="BE108"/>
  <c i="8" r="K129"/>
  <c r="BE129"/>
  <c i="11" r="BK283"/>
  <c i="12" r="BK94"/>
  <c i="14" r="K147"/>
  <c r="BE147"/>
  <c i="17" r="F42"/>
  <c i="1" r="BE76"/>
  <c i="8" r="K144"/>
  <c r="BE144"/>
  <c i="11" r="K270"/>
  <c r="BE270"/>
  <c r="K242"/>
  <c r="BE242"/>
  <c i="12" r="K115"/>
  <c r="BE115"/>
  <c i="13" r="K105"/>
  <c r="BE105"/>
  <c i="18" r="BK136"/>
  <c i="20" r="BK121"/>
  <c i="22" r="K130"/>
  <c r="BE130"/>
  <c i="25" r="F41"/>
  <c i="1" r="BD84"/>
  <c i="5" r="K153"/>
  <c r="BE153"/>
  <c i="8" r="F43"/>
  <c i="1" r="BF63"/>
  <c i="22" r="F41"/>
  <c i="1" r="BD81"/>
  <c i="2" r="K129"/>
  <c r="BE129"/>
  <c i="3" r="K96"/>
  <c r="BE96"/>
  <c i="4" r="K183"/>
  <c r="BE183"/>
  <c r="K106"/>
  <c r="BE106"/>
  <c r="K182"/>
  <c r="BE182"/>
  <c i="6" r="BK171"/>
  <c r="BK170"/>
  <c r="K170"/>
  <c r="K77"/>
  <c i="8" r="BK172"/>
  <c r="BK176"/>
  <c i="9" r="K162"/>
  <c r="BE162"/>
  <c i="11" r="K185"/>
  <c r="BE185"/>
  <c i="14" r="K102"/>
  <c r="BE102"/>
  <c i="15" r="K163"/>
  <c r="BE163"/>
  <c i="16" r="F41"/>
  <c i="1" r="BF74"/>
  <c i="23" r="BK116"/>
  <c i="25" r="BK127"/>
  <c i="26" r="K135"/>
  <c r="BE135"/>
  <c i="2" r="K131"/>
  <c r="BE131"/>
  <c r="K197"/>
  <c r="BE197"/>
  <c i="3" r="BK105"/>
  <c r="BK196"/>
  <c i="4" r="K201"/>
  <c r="BE201"/>
  <c r="K227"/>
  <c r="BE227"/>
  <c i="8" r="K105"/>
  <c r="BE105"/>
  <c r="BK109"/>
  <c i="9" r="BK125"/>
  <c r="K169"/>
  <c r="BE169"/>
  <c i="10" r="BK135"/>
  <c i="11" r="BK277"/>
  <c r="BK276"/>
  <c r="K276"/>
  <c r="K76"/>
  <c r="K223"/>
  <c r="BE223"/>
  <c i="12" r="K99"/>
  <c r="BE99"/>
  <c i="14" r="BK127"/>
  <c r="BK141"/>
  <c i="17" r="BK119"/>
  <c i="20" r="BK104"/>
  <c i="22" r="K135"/>
  <c r="BE135"/>
  <c i="24" r="K134"/>
  <c r="BE134"/>
  <c i="2" r="BK130"/>
  <c r="BK114"/>
  <c i="3" r="K126"/>
  <c r="BE126"/>
  <c r="K106"/>
  <c r="BE106"/>
  <c i="5" r="BK139"/>
  <c i="10" r="K126"/>
  <c r="BE126"/>
  <c i="14" r="K96"/>
  <c r="BE96"/>
  <c i="15" r="BK113"/>
  <c i="19" r="BK102"/>
  <c i="22" r="BK115"/>
  <c i="25" r="BK110"/>
  <c i="2" r="K173"/>
  <c r="BE173"/>
  <c r="K163"/>
  <c r="BE163"/>
  <c r="K119"/>
  <c r="BE119"/>
  <c i="4" r="K218"/>
  <c r="BE218"/>
  <c i="5" r="BK218"/>
  <c i="7" r="BK106"/>
  <c r="BK147"/>
  <c i="9" r="BK142"/>
  <c r="K147"/>
  <c r="BE147"/>
  <c i="11" r="BK188"/>
  <c i="14" r="BK130"/>
  <c i="15" r="K38"/>
  <c i="1" r="AY72"/>
  <c i="23" r="K115"/>
  <c r="BE115"/>
  <c i="25" r="K121"/>
  <c r="BE121"/>
  <c i="2" r="K166"/>
  <c r="BE166"/>
  <c r="K200"/>
  <c r="BE200"/>
  <c i="3" r="K164"/>
  <c r="BE164"/>
  <c i="4" r="K115"/>
  <c r="BE115"/>
  <c i="6" r="K142"/>
  <c r="BE142"/>
  <c i="7" r="BK119"/>
  <c i="8" r="BK110"/>
  <c i="9" r="BK154"/>
  <c i="10" r="BK124"/>
  <c i="11" r="BK258"/>
  <c i="13" r="K38"/>
  <c i="1" r="AY69"/>
  <c i="17" r="K125"/>
  <c r="BE125"/>
  <c i="20" r="K106"/>
  <c r="BE106"/>
  <c i="21" r="BK132"/>
  <c i="23" r="K101"/>
  <c r="BE101"/>
  <c i="24" r="F43"/>
  <c i="1" r="BF83"/>
  <c i="4" r="BK226"/>
  <c i="6" r="BK126"/>
  <c i="15" r="BK148"/>
  <c r="BK144"/>
  <c r="K144"/>
  <c r="K72"/>
  <c i="17" r="K151"/>
  <c r="BE151"/>
  <c i="19" r="BK105"/>
  <c i="23" r="BK102"/>
  <c i="25" r="K119"/>
  <c r="BE119"/>
  <c r="BK115"/>
  <c i="2" r="BK104"/>
  <c i="3" r="K157"/>
  <c r="BE157"/>
  <c i="4" r="BK169"/>
  <c i="8" r="K163"/>
  <c r="BE163"/>
  <c i="16" r="K96"/>
  <c r="BE96"/>
  <c i="20" r="K40"/>
  <c i="1" r="AY79"/>
  <c i="4" r="K148"/>
  <c r="BE148"/>
  <c i="6" r="K131"/>
  <c r="BE131"/>
  <c i="7" r="K126"/>
  <c r="BE126"/>
  <c r="BK165"/>
  <c i="14" r="K38"/>
  <c i="1" r="AY71"/>
  <c i="3" r="K108"/>
  <c r="BE108"/>
  <c r="BK147"/>
  <c i="6" r="BK109"/>
  <c i="8" r="K106"/>
  <c r="BE106"/>
  <c i="11" r="BK287"/>
  <c i="14" r="K134"/>
  <c r="BE134"/>
  <c i="15" r="BK104"/>
  <c r="BK101"/>
  <c i="20" r="BK102"/>
  <c i="22" r="BK122"/>
  <c i="2" r="K198"/>
  <c r="BE198"/>
  <c i="3" r="F40"/>
  <c i="1" r="BE57"/>
  <c i="7" r="F40"/>
  <c i="1" r="BC62"/>
  <c i="23" r="K122"/>
  <c r="BE122"/>
  <c i="24" r="K116"/>
  <c r="BE116"/>
  <c i="27" r="BK91"/>
  <c i="2" r="K116"/>
  <c r="BE116"/>
  <c r="BK177"/>
  <c i="4" r="K102"/>
  <c r="BE102"/>
  <c r="BK192"/>
  <c i="7" r="BK117"/>
  <c i="8" r="BK178"/>
  <c i="9" r="K122"/>
  <c r="BE122"/>
  <c i="13" r="K104"/>
  <c r="BE104"/>
  <c i="14" r="K128"/>
  <c r="BE128"/>
  <c i="17" r="BK154"/>
  <c i="19" r="K108"/>
  <c r="BE108"/>
  <c i="23" r="BK109"/>
  <c i="26" r="BK101"/>
  <c i="27" r="BK119"/>
  <c r="BK116"/>
  <c r="K116"/>
  <c r="K67"/>
  <c i="2" r="BK162"/>
  <c i="3" r="K181"/>
  <c r="BE181"/>
  <c i="4" r="BK198"/>
  <c i="7" r="BK162"/>
  <c i="8" r="K170"/>
  <c r="BE170"/>
  <c i="9" r="BK118"/>
  <c i="10" r="BK158"/>
  <c i="11" r="BK208"/>
  <c i="14" r="BK135"/>
  <c i="15" r="BK122"/>
  <c i="17" r="BK164"/>
  <c i="20" r="F43"/>
  <c i="1" r="BF79"/>
  <c i="3" r="K100"/>
  <c r="BE100"/>
  <c i="5" r="K188"/>
  <c r="BE188"/>
  <c i="10" r="BK109"/>
  <c i="14" r="K126"/>
  <c r="BE126"/>
  <c i="16" r="BK104"/>
  <c i="21" r="K118"/>
  <c r="BE118"/>
  <c i="23" r="F40"/>
  <c i="1" r="BC82"/>
  <c i="3" r="BK102"/>
  <c i="4" r="BK193"/>
  <c i="7" r="K124"/>
  <c r="BE124"/>
  <c i="8" r="BK193"/>
  <c r="BK190"/>
  <c r="K190"/>
  <c r="K77"/>
  <c i="9" r="K166"/>
  <c r="BE166"/>
  <c i="11" r="K291"/>
  <c r="BE291"/>
  <c i="13" r="BK94"/>
  <c i="14" r="K122"/>
  <c r="BE122"/>
  <c i="15" r="F38"/>
  <c i="1" r="BC72"/>
  <c i="3" r="BK193"/>
  <c i="4" r="BK138"/>
  <c i="6" r="K148"/>
  <c r="BE148"/>
  <c i="9" r="K115"/>
  <c r="BE115"/>
  <c i="10" r="K107"/>
  <c r="BE107"/>
  <c i="12" r="K97"/>
  <c r="BE97"/>
  <c i="14" r="BK125"/>
  <c i="19" r="BK114"/>
  <c i="21" r="BK110"/>
  <c i="25" r="K134"/>
  <c r="BE134"/>
  <c i="2" r="K192"/>
  <c r="BE192"/>
  <c r="K199"/>
  <c r="BE199"/>
  <c i="4" r="BK184"/>
  <c i="5" r="BK185"/>
  <c i="7" r="K100"/>
  <c r="BE100"/>
  <c r="K111"/>
  <c r="BE111"/>
  <c i="10" r="K129"/>
  <c r="BE129"/>
  <c i="11" r="K234"/>
  <c r="BE234"/>
  <c i="12" r="K96"/>
  <c r="BE96"/>
  <c i="15" r="BK141"/>
  <c r="BK140"/>
  <c r="K140"/>
  <c r="K71"/>
  <c i="17" r="BK127"/>
  <c i="20" r="F41"/>
  <c i="1" r="BD79"/>
  <c i="3" r="BK161"/>
  <c i="4" r="BK123"/>
  <c i="6" r="K151"/>
  <c r="BE151"/>
  <c i="11" r="F36"/>
  <c i="1" r="BC66"/>
  <c i="24" r="K115"/>
  <c r="BE115"/>
  <c i="26" r="K116"/>
  <c r="BE116"/>
  <c i="17" l="1" r="V100"/>
  <c i="8" r="T186"/>
  <c i="6" r="V161"/>
  <c i="15" r="T100"/>
  <c i="6" r="T161"/>
  <c i="17" r="X100"/>
  <c i="21" r="T98"/>
  <c i="1" r="AW80"/>
  <c i="24" r="T98"/>
  <c i="1" r="AW83"/>
  <c i="12" r="R92"/>
  <c r="J65"/>
  <c r="K33"/>
  <c i="1" r="AT68"/>
  <c i="4" r="X92"/>
  <c i="21" r="R99"/>
  <c r="J70"/>
  <c i="8" r="T107"/>
  <c r="T103"/>
  <c i="1" r="AW63"/>
  <c i="21" r="V99"/>
  <c r="V98"/>
  <c i="10" r="R102"/>
  <c i="2" r="X93"/>
  <c i="4" r="R92"/>
  <c r="J65"/>
  <c r="K33"/>
  <c i="1" r="AT58"/>
  <c i="13" r="R92"/>
  <c r="J65"/>
  <c r="K33"/>
  <c i="1" r="AT69"/>
  <c i="26" r="X98"/>
  <c i="8" r="R186"/>
  <c r="J75"/>
  <c i="19" r="Q97"/>
  <c r="Q96"/>
  <c r="I69"/>
  <c r="K34"/>
  <c i="1" r="AS78"/>
  <c i="27" r="X89"/>
  <c r="X88"/>
  <c i="19" r="T97"/>
  <c r="T96"/>
  <c i="1" r="AW78"/>
  <c i="19" r="X97"/>
  <c r="X96"/>
  <c i="16" r="V90"/>
  <c i="11" r="V100"/>
  <c r="V99"/>
  <c i="4" r="T92"/>
  <c i="1" r="AW58"/>
  <c i="21" r="X99"/>
  <c r="X98"/>
  <c i="10" r="V102"/>
  <c r="V101"/>
  <c i="22" r="R98"/>
  <c r="J69"/>
  <c r="K35"/>
  <c i="1" r="AT81"/>
  <c i="3" r="V91"/>
  <c i="6" r="V102"/>
  <c i="8" r="Q103"/>
  <c r="I69"/>
  <c r="K34"/>
  <c i="1" r="AS63"/>
  <c i="22" r="Q99"/>
  <c r="Q98"/>
  <c r="I69"/>
  <c r="K34"/>
  <c i="1" r="AS81"/>
  <c i="26" r="Q99"/>
  <c r="Q98"/>
  <c r="I69"/>
  <c r="K34"/>
  <c i="1" r="AS85"/>
  <c i="9" r="X97"/>
  <c r="X96"/>
  <c i="15" r="X153"/>
  <c r="X99"/>
  <c i="6" r="T102"/>
  <c i="1" r="AW61"/>
  <c i="22" r="V99"/>
  <c r="V98"/>
  <c i="18" r="X98"/>
  <c i="8" r="V103"/>
  <c i="27" r="Q89"/>
  <c r="Q88"/>
  <c r="I61"/>
  <c r="K30"/>
  <c i="1" r="AS86"/>
  <c i="25" r="V99"/>
  <c r="V98"/>
  <c i="7" r="V97"/>
  <c i="5" r="Q102"/>
  <c r="I68"/>
  <c i="11" r="R241"/>
  <c r="J72"/>
  <c i="7" r="X97"/>
  <c i="4" r="Q92"/>
  <c r="I65"/>
  <c r="K32"/>
  <c i="1" r="AS58"/>
  <c i="12" r="X92"/>
  <c i="10" r="T102"/>
  <c r="T101"/>
  <c i="1" r="AW65"/>
  <c i="15" r="V100"/>
  <c r="V99"/>
  <c i="14" r="T93"/>
  <c i="1" r="AW71"/>
  <c i="13" r="Q92"/>
  <c r="I65"/>
  <c r="K32"/>
  <c i="1" r="AS69"/>
  <c i="20" r="V99"/>
  <c r="V98"/>
  <c i="26" r="T99"/>
  <c r="T98"/>
  <c i="1" r="AW85"/>
  <c i="20" r="Q99"/>
  <c r="Q98"/>
  <c r="I69"/>
  <c r="K34"/>
  <c i="1" r="AS79"/>
  <c i="6" r="X102"/>
  <c i="25" r="X99"/>
  <c r="X98"/>
  <c i="12" r="T92"/>
  <c i="1" r="AW68"/>
  <c i="12" r="V92"/>
  <c i="11" r="Q100"/>
  <c i="16" r="R90"/>
  <c r="J65"/>
  <c r="K33"/>
  <c i="1" r="AT74"/>
  <c i="13" r="V92"/>
  <c i="11" r="Q241"/>
  <c r="I72"/>
  <c i="13" r="X92"/>
  <c i="5" r="X102"/>
  <c r="X93"/>
  <c i="22" r="X98"/>
  <c i="20" r="X98"/>
  <c i="27" r="T89"/>
  <c r="T88"/>
  <c i="1" r="AW86"/>
  <c i="23" r="T99"/>
  <c r="T98"/>
  <c i="1" r="AW82"/>
  <c i="15" r="Q100"/>
  <c i="11" r="R100"/>
  <c r="J62"/>
  <c i="10" r="X102"/>
  <c r="X101"/>
  <c i="5" r="T102"/>
  <c r="T93"/>
  <c i="1" r="AW59"/>
  <c i="12" r="Q92"/>
  <c r="I65"/>
  <c r="K32"/>
  <c i="1" r="AS68"/>
  <c i="14" r="X93"/>
  <c i="4" r="V92"/>
  <c i="23" r="V99"/>
  <c r="V98"/>
  <c i="2" r="V93"/>
  <c i="14" r="V93"/>
  <c i="8" r="X103"/>
  <c i="2" r="T93"/>
  <c i="1" r="AW56"/>
  <c i="11" r="X100"/>
  <c r="X99"/>
  <c i="15" r="R100"/>
  <c r="R99"/>
  <c r="J65"/>
  <c r="K33"/>
  <c i="1" r="AT72"/>
  <c i="19" r="R97"/>
  <c r="J70"/>
  <c i="15" r="Q153"/>
  <c r="I74"/>
  <c i="3" r="Q91"/>
  <c r="I65"/>
  <c r="K32"/>
  <c i="1" r="AS57"/>
  <c i="8" r="R107"/>
  <c i="2" r="R93"/>
  <c r="J65"/>
  <c r="K33"/>
  <c i="1" r="AT56"/>
  <c i="24" r="R99"/>
  <c r="R98"/>
  <c r="J69"/>
  <c r="K35"/>
  <c i="1" r="AT83"/>
  <c i="7" r="R97"/>
  <c r="J69"/>
  <c r="K35"/>
  <c i="1" r="AT62"/>
  <c i="11" r="T100"/>
  <c r="T99"/>
  <c i="1" r="AW66"/>
  <c i="15" r="T153"/>
  <c r="T99"/>
  <c i="1" r="AW72"/>
  <c i="6" r="K162"/>
  <c r="K75"/>
  <c i="15" r="K101"/>
  <c r="K67"/>
  <c i="24" r="K129"/>
  <c r="K74"/>
  <c i="11" r="K300"/>
  <c r="K79"/>
  <c i="25" r="BK128"/>
  <c r="K128"/>
  <c r="K73"/>
  <c i="22" r="K129"/>
  <c r="K74"/>
  <c i="17" r="J70"/>
  <c i="21" r="J71"/>
  <c r="I74"/>
  <c i="22" r="J74"/>
  <c i="24" r="J74"/>
  <c i="25" r="I71"/>
  <c i="26" r="I71"/>
  <c i="5" r="I67"/>
  <c i="6" r="J71"/>
  <c r="J73"/>
  <c r="J75"/>
  <c i="7" r="J71"/>
  <c i="8" r="R182"/>
  <c r="J73"/>
  <c i="9" r="I71"/>
  <c i="11" r="I79"/>
  <c i="14" r="I66"/>
  <c r="R93"/>
  <c r="J65"/>
  <c r="K33"/>
  <c i="1" r="AT71"/>
  <c i="15" r="I68"/>
  <c i="17" r="I72"/>
  <c r="R103"/>
  <c r="J71"/>
  <c i="21" r="I71"/>
  <c i="22" r="I71"/>
  <c i="19" r="J71"/>
  <c i="20" r="R128"/>
  <c r="J73"/>
  <c i="25" r="J74"/>
  <c i="26" r="J74"/>
  <c i="2" r="I66"/>
  <c i="4" r="I66"/>
  <c i="6" r="I71"/>
  <c i="8" r="I74"/>
  <c i="10" r="J71"/>
  <c r="R146"/>
  <c r="J73"/>
  <c i="11" r="R299"/>
  <c r="J78"/>
  <c i="13" r="I66"/>
  <c i="15" r="J68"/>
  <c i="17" r="J76"/>
  <c i="18" r="J71"/>
  <c i="22" r="J71"/>
  <c i="26" r="I74"/>
  <c i="27" r="R89"/>
  <c r="R88"/>
  <c r="J61"/>
  <c r="K31"/>
  <c i="1" r="AT86"/>
  <c i="3" r="J67"/>
  <c i="5" r="R102"/>
  <c r="J68"/>
  <c i="6" r="I73"/>
  <c i="7" r="J73"/>
  <c i="8" r="I76"/>
  <c i="9" r="J71"/>
  <c i="10" r="I71"/>
  <c i="11" r="I63"/>
  <c i="13" r="J66"/>
  <c i="15" r="I75"/>
  <c i="17" r="Q155"/>
  <c r="I73"/>
  <c r="Q165"/>
  <c r="I75"/>
  <c i="19" r="I71"/>
  <c i="20" r="I71"/>
  <c i="3" r="I67"/>
  <c i="5" r="J66"/>
  <c i="6" r="Q161"/>
  <c r="I74"/>
  <c i="7" r="I73"/>
  <c i="8" r="J71"/>
  <c r="J76"/>
  <c i="10" r="I74"/>
  <c i="21" r="R128"/>
  <c r="J73"/>
  <c i="23" r="I74"/>
  <c i="27" r="I63"/>
  <c i="16" r="J66"/>
  <c r="Q90"/>
  <c r="I65"/>
  <c r="K32"/>
  <c i="1" r="AS74"/>
  <c i="17" r="J74"/>
  <c i="18" r="I74"/>
  <c i="20" r="J71"/>
  <c i="21" r="I70"/>
  <c i="23" r="J71"/>
  <c r="BK128"/>
  <c r="K128"/>
  <c r="K73"/>
  <c i="24" r="I74"/>
  <c i="2" r="J66"/>
  <c i="4" r="J68"/>
  <c i="5" r="J67"/>
  <c i="8" r="I71"/>
  <c r="BK182"/>
  <c r="K182"/>
  <c r="K73"/>
  <c i="10" r="Q101"/>
  <c r="I69"/>
  <c r="K34"/>
  <c i="1" r="AS65"/>
  <c i="11" r="J63"/>
  <c r="I73"/>
  <c i="17" r="BK165"/>
  <c r="K165"/>
  <c r="K75"/>
  <c i="20" r="I74"/>
  <c i="24" r="J71"/>
  <c i="25" r="I74"/>
  <c i="5" r="I69"/>
  <c i="15" r="J76"/>
  <c i="18" r="J74"/>
  <c i="23" r="I71"/>
  <c r="J74"/>
  <c i="24" r="I71"/>
  <c i="25" r="J71"/>
  <c i="26" r="J71"/>
  <c i="6" r="BK157"/>
  <c r="K157"/>
  <c r="K72"/>
  <c i="7" r="I71"/>
  <c i="8" r="BK186"/>
  <c r="K186"/>
  <c r="K75"/>
  <c i="11" r="J73"/>
  <c i="18" r="I71"/>
  <c i="22" r="I74"/>
  <c i="26" r="BK128"/>
  <c r="K128"/>
  <c r="K73"/>
  <c i="16" r="BK102"/>
  <c r="K102"/>
  <c r="K68"/>
  <c i="20" r="BK100"/>
  <c r="K100"/>
  <c r="K71"/>
  <c i="2" r="BK111"/>
  <c r="K111"/>
  <c r="K69"/>
  <c i="4" r="BK93"/>
  <c r="K93"/>
  <c r="K66"/>
  <c r="BK119"/>
  <c r="K119"/>
  <c r="K67"/>
  <c r="BK220"/>
  <c r="K220"/>
  <c r="K70"/>
  <c i="8" r="BK116"/>
  <c i="10" r="BK103"/>
  <c i="11" r="BK164"/>
  <c r="K164"/>
  <c r="K68"/>
  <c r="BK222"/>
  <c r="K222"/>
  <c r="K70"/>
  <c r="BK243"/>
  <c i="20" r="BK129"/>
  <c r="K129"/>
  <c r="K74"/>
  <c i="25" r="BK124"/>
  <c r="K124"/>
  <c r="K72"/>
  <c i="2" r="BK99"/>
  <c r="K99"/>
  <c r="K67"/>
  <c r="BK107"/>
  <c r="K107"/>
  <c r="K68"/>
  <c i="4" r="BK131"/>
  <c r="K131"/>
  <c r="K68"/>
  <c i="7" r="BK99"/>
  <c r="BK98"/>
  <c r="BK172"/>
  <c r="K172"/>
  <c r="K73"/>
  <c i="9" r="BK98"/>
  <c r="BK97"/>
  <c r="K97"/>
  <c r="K70"/>
  <c i="10" r="BK157"/>
  <c r="K157"/>
  <c r="K77"/>
  <c i="11" r="BK101"/>
  <c r="K101"/>
  <c r="K63"/>
  <c r="BK187"/>
  <c r="K187"/>
  <c r="K69"/>
  <c r="BK260"/>
  <c r="K260"/>
  <c r="K74"/>
  <c i="12" r="BK105"/>
  <c r="K105"/>
  <c r="K68"/>
  <c i="16" r="BK95"/>
  <c r="K95"/>
  <c r="K67"/>
  <c i="2" r="BK94"/>
  <c r="BK174"/>
  <c r="K174"/>
  <c r="K71"/>
  <c i="8" r="BK173"/>
  <c r="K173"/>
  <c r="K72"/>
  <c i="12" r="BK93"/>
  <c r="K93"/>
  <c r="K66"/>
  <c i="21" r="BK129"/>
  <c r="K129"/>
  <c r="K74"/>
  <c i="23" r="BK100"/>
  <c r="BK99"/>
  <c r="K99"/>
  <c r="K70"/>
  <c i="3" r="BK117"/>
  <c r="K117"/>
  <c r="K67"/>
  <c r="BK186"/>
  <c r="K186"/>
  <c r="K68"/>
  <c r="BK191"/>
  <c r="K191"/>
  <c r="K69"/>
  <c i="5" r="BK146"/>
  <c r="K146"/>
  <c r="K70"/>
  <c i="6" r="BK104"/>
  <c r="K104"/>
  <c r="K71"/>
  <c i="10" r="BK118"/>
  <c r="K118"/>
  <c r="K72"/>
  <c i="12" r="BK98"/>
  <c r="K98"/>
  <c r="K67"/>
  <c i="17" r="BK104"/>
  <c r="K104"/>
  <c r="K72"/>
  <c r="BK156"/>
  <c r="BK155"/>
  <c r="K155"/>
  <c r="K73"/>
  <c i="19" r="BK98"/>
  <c r="K98"/>
  <c r="K71"/>
  <c i="22" r="BK100"/>
  <c r="K100"/>
  <c r="K71"/>
  <c i="27" r="BK121"/>
  <c r="K121"/>
  <c r="K68"/>
  <c i="14" r="BK120"/>
  <c r="K120"/>
  <c r="K70"/>
  <c i="21" r="BK100"/>
  <c r="K100"/>
  <c r="K71"/>
  <c i="2" r="BK138"/>
  <c r="K138"/>
  <c r="K70"/>
  <c i="3" r="BK92"/>
  <c r="BK91"/>
  <c r="K91"/>
  <c i="12" r="BK127"/>
  <c r="K127"/>
  <c r="K70"/>
  <c i="13" r="BK93"/>
  <c r="K93"/>
  <c r="K66"/>
  <c i="24" r="BK100"/>
  <c r="K100"/>
  <c r="K71"/>
  <c i="25" r="BK100"/>
  <c r="K100"/>
  <c r="K71"/>
  <c i="27" r="BK90"/>
  <c r="K90"/>
  <c r="K63"/>
  <c i="5" r="BK95"/>
  <c r="BK94"/>
  <c r="K94"/>
  <c r="K66"/>
  <c r="BK103"/>
  <c r="BK102"/>
  <c r="K102"/>
  <c r="K68"/>
  <c i="11" r="BK280"/>
  <c r="K280"/>
  <c r="K77"/>
  <c i="12" r="BK108"/>
  <c r="K108"/>
  <c r="K69"/>
  <c i="13" r="BK96"/>
  <c r="K96"/>
  <c r="K67"/>
  <c r="BK109"/>
  <c r="K109"/>
  <c r="K70"/>
  <c i="15" r="BK112"/>
  <c r="K112"/>
  <c r="K68"/>
  <c i="18" r="BK100"/>
  <c r="BK99"/>
  <c r="K99"/>
  <c r="K70"/>
  <c r="BK124"/>
  <c r="K124"/>
  <c r="K72"/>
  <c i="26" r="BK100"/>
  <c r="BK99"/>
  <c r="K99"/>
  <c r="K70"/>
  <c i="27" r="BK103"/>
  <c r="K103"/>
  <c r="K66"/>
  <c i="14" r="BK109"/>
  <c r="K109"/>
  <c r="K69"/>
  <c r="BK139"/>
  <c r="K139"/>
  <c r="K71"/>
  <c i="18" r="BK135"/>
  <c r="K135"/>
  <c r="K74"/>
  <c i="19" r="BK119"/>
  <c r="K119"/>
  <c r="K72"/>
  <c i="6" r="BK161"/>
  <c r="K161"/>
  <c r="K74"/>
  <c i="15" r="BK100"/>
  <c r="K100"/>
  <c r="K66"/>
  <c r="BK154"/>
  <c r="K154"/>
  <c r="K75"/>
  <c i="26" r="K39"/>
  <c i="1" r="AX85"/>
  <c r="AV85"/>
  <c r="BE75"/>
  <c r="BA75"/>
  <c i="23" r="F39"/>
  <c i="1" r="BB82"/>
  <c i="16" r="K37"/>
  <c i="1" r="AX74"/>
  <c r="AV74"/>
  <c r="BD60"/>
  <c r="AZ60"/>
  <c i="6" r="F39"/>
  <c i="1" r="BB61"/>
  <c i="9" r="F39"/>
  <c i="1" r="BB64"/>
  <c i="22" r="K39"/>
  <c i="1" r="AX81"/>
  <c r="AV81"/>
  <c i="25" r="K39"/>
  <c i="1" r="AX84"/>
  <c r="AV84"/>
  <c r="BE70"/>
  <c r="BA70"/>
  <c i="12" r="F37"/>
  <c i="1" r="BB68"/>
  <c i="19" r="K39"/>
  <c i="1" r="AX78"/>
  <c r="AV78"/>
  <c i="7" r="K39"/>
  <c i="1" r="AX62"/>
  <c r="AV62"/>
  <c i="14" r="F37"/>
  <c i="1" r="BB71"/>
  <c r="BD67"/>
  <c r="AZ67"/>
  <c i="15" r="F37"/>
  <c i="1" r="BB72"/>
  <c r="BD75"/>
  <c r="AZ75"/>
  <c r="AW67"/>
  <c i="3" r="F37"/>
  <c i="1" r="BB57"/>
  <c i="10" r="F39"/>
  <c i="1" r="BB65"/>
  <c r="BC70"/>
  <c r="AY70"/>
  <c i="25" r="F39"/>
  <c i="1" r="BB84"/>
  <c i="23" r="K39"/>
  <c i="1" r="AX82"/>
  <c r="AV82"/>
  <c i="7" r="F39"/>
  <c i="1" r="BB62"/>
  <c i="24" r="K39"/>
  <c i="1" r="AX83"/>
  <c r="AV83"/>
  <c i="24" r="F39"/>
  <c i="1" r="BB83"/>
  <c r="BC60"/>
  <c r="AY60"/>
  <c i="26" r="F39"/>
  <c i="1" r="BB85"/>
  <c i="2" r="K37"/>
  <c i="1" r="AX56"/>
  <c r="AV56"/>
  <c i="2" r="F37"/>
  <c i="1" r="BB56"/>
  <c i="16" r="F37"/>
  <c i="1" r="BB74"/>
  <c i="5" r="K37"/>
  <c i="1" r="AX59"/>
  <c r="AV59"/>
  <c i="27" r="K35"/>
  <c i="1" r="AX86"/>
  <c r="AV86"/>
  <c i="14" r="K37"/>
  <c i="1" r="AX71"/>
  <c r="AV71"/>
  <c i="10" r="K39"/>
  <c i="1" r="AX65"/>
  <c r="AV65"/>
  <c r="BE60"/>
  <c r="BA60"/>
  <c i="6" r="K39"/>
  <c i="1" r="AX61"/>
  <c r="AV61"/>
  <c i="21" r="F39"/>
  <c i="1" r="BB80"/>
  <c i="4" r="K37"/>
  <c i="1" r="AX58"/>
  <c r="AV58"/>
  <c i="9" r="K39"/>
  <c i="1" r="AX64"/>
  <c r="AV64"/>
  <c i="12" r="K37"/>
  <c i="1" r="AX68"/>
  <c r="AV68"/>
  <c r="BF67"/>
  <c i="17" r="F39"/>
  <c i="1" r="BB76"/>
  <c r="BE67"/>
  <c r="BA67"/>
  <c i="21" r="K39"/>
  <c i="1" r="AX80"/>
  <c r="AV80"/>
  <c i="20" r="F39"/>
  <c i="1" r="BB79"/>
  <c r="BC75"/>
  <c r="AY75"/>
  <c r="BF60"/>
  <c i="22" r="F39"/>
  <c i="1" r="BB81"/>
  <c i="17" r="K39"/>
  <c i="1" r="AX76"/>
  <c r="AV76"/>
  <c i="11" r="F35"/>
  <c i="1" r="BB66"/>
  <c i="20" r="K39"/>
  <c i="1" r="AX79"/>
  <c r="AV79"/>
  <c r="BD70"/>
  <c r="AZ70"/>
  <c r="BC67"/>
  <c r="AY67"/>
  <c i="8" r="K39"/>
  <c i="1" r="AX63"/>
  <c r="AV63"/>
  <c i="8" r="F39"/>
  <c i="1" r="BB63"/>
  <c r="BF75"/>
  <c i="11" r="K35"/>
  <c i="1" r="AX66"/>
  <c r="AV66"/>
  <c i="15" r="K37"/>
  <c i="1" r="AX72"/>
  <c r="AV72"/>
  <c i="27" r="F35"/>
  <c i="1" r="BB86"/>
  <c i="13" r="K37"/>
  <c i="1" r="AX69"/>
  <c r="AV69"/>
  <c i="4" r="F37"/>
  <c i="1" r="BB58"/>
  <c i="3" r="K37"/>
  <c i="1" r="AX57"/>
  <c r="AV57"/>
  <c i="18" r="F39"/>
  <c i="1" r="BB77"/>
  <c i="13" r="F37"/>
  <c i="1" r="BB69"/>
  <c i="19" r="F39"/>
  <c i="1" r="BB78"/>
  <c i="18" r="K39"/>
  <c i="1" r="AX77"/>
  <c r="AV77"/>
  <c r="BF70"/>
  <c i="5" r="F37"/>
  <c i="1" r="BB59"/>
  <c i="3" r="K34"/>
  <c i="1" r="AG57"/>
  <c i="15" l="1" r="BK153"/>
  <c r="K153"/>
  <c r="K74"/>
  <c i="11" r="BK241"/>
  <c r="K241"/>
  <c r="K72"/>
  <c r="Q99"/>
  <c r="I61"/>
  <c r="K30"/>
  <c i="1" r="AS66"/>
  <c i="10" r="BK102"/>
  <c r="K102"/>
  <c r="K70"/>
  <c i="8" r="BK107"/>
  <c r="BK103"/>
  <c r="K103"/>
  <c r="K69"/>
  <c r="R103"/>
  <c r="J69"/>
  <c r="K35"/>
  <c i="1" r="AT63"/>
  <c i="2" r="BK93"/>
  <c r="K93"/>
  <c r="K65"/>
  <c i="15" r="Q99"/>
  <c r="I65"/>
  <c r="K32"/>
  <c i="1" r="AS72"/>
  <c i="10" r="R101"/>
  <c r="J69"/>
  <c r="K35"/>
  <c i="1" r="AT65"/>
  <c i="17" r="R100"/>
  <c r="J69"/>
  <c r="K35"/>
  <c i="1" r="AT76"/>
  <c i="17" r="Q100"/>
  <c r="I69"/>
  <c r="K34"/>
  <c i="1" r="AS76"/>
  <c i="5" r="R93"/>
  <c r="J65"/>
  <c r="K33"/>
  <c i="1" r="AT59"/>
  <c i="10" r="BK146"/>
  <c r="K146"/>
  <c r="K73"/>
  <c i="14" r="BK93"/>
  <c r="K93"/>
  <c r="K65"/>
  <c i="16" r="BK90"/>
  <c r="K90"/>
  <c r="K65"/>
  <c i="5" r="K103"/>
  <c r="K69"/>
  <c i="26" r="I70"/>
  <c i="19" r="I70"/>
  <c i="8" r="J70"/>
  <c i="22" r="BK99"/>
  <c r="BK98"/>
  <c r="K98"/>
  <c i="26" r="BK98"/>
  <c r="K98"/>
  <c r="K69"/>
  <c i="12" r="BK92"/>
  <c r="K92"/>
  <c r="K65"/>
  <c i="6" r="Q102"/>
  <c r="I69"/>
  <c r="K34"/>
  <c i="1" r="AS61"/>
  <c i="4" r="BK92"/>
  <c r="K92"/>
  <c i="21" r="BK128"/>
  <c r="K128"/>
  <c r="K73"/>
  <c r="R98"/>
  <c r="J69"/>
  <c r="K35"/>
  <c i="1" r="AT80"/>
  <c i="27" r="I62"/>
  <c i="24" r="BK99"/>
  <c r="K99"/>
  <c r="K70"/>
  <c i="3" r="K92"/>
  <c r="K66"/>
  <c i="10" r="J70"/>
  <c i="8" r="K116"/>
  <c r="K71"/>
  <c i="20" r="R98"/>
  <c r="J69"/>
  <c r="K35"/>
  <c i="1" r="AT79"/>
  <c i="27" r="BK89"/>
  <c r="BK88"/>
  <c r="K88"/>
  <c i="3" r="K65"/>
  <c i="7" r="K98"/>
  <c r="K70"/>
  <c i="10" r="K103"/>
  <c r="K71"/>
  <c i="11" r="R99"/>
  <c r="J61"/>
  <c r="K31"/>
  <c i="1" r="AT66"/>
  <c i="9" r="BK96"/>
  <c r="K96"/>
  <c i="15" r="BK99"/>
  <c r="K99"/>
  <c r="K65"/>
  <c i="20" r="BK128"/>
  <c r="K128"/>
  <c r="K73"/>
  <c r="BK99"/>
  <c r="BK98"/>
  <c r="K98"/>
  <c i="11" r="I62"/>
  <c i="6" r="BK103"/>
  <c r="K103"/>
  <c r="K70"/>
  <c i="19" r="R96"/>
  <c r="J69"/>
  <c r="K35"/>
  <c i="1" r="AT78"/>
  <c i="17" r="BK103"/>
  <c r="BK100"/>
  <c r="K100"/>
  <c i="25" r="BK99"/>
  <c r="BK98"/>
  <c r="K98"/>
  <c i="7" r="K99"/>
  <c r="K71"/>
  <c i="5" r="Q93"/>
  <c r="I65"/>
  <c r="K32"/>
  <c i="1" r="AS59"/>
  <c i="17" r="K156"/>
  <c r="K74"/>
  <c i="22" r="I70"/>
  <c i="20" r="I70"/>
  <c i="23" r="BK98"/>
  <c r="K98"/>
  <c r="K69"/>
  <c i="27" r="J62"/>
  <c i="24" r="J70"/>
  <c i="7" r="BK171"/>
  <c r="K171"/>
  <c r="K72"/>
  <c i="5" r="K95"/>
  <c r="K67"/>
  <c i="2" r="K94"/>
  <c r="K66"/>
  <c i="5" r="BK93"/>
  <c r="K93"/>
  <c i="23" r="K100"/>
  <c r="K71"/>
  <c i="15" r="J66"/>
  <c i="9" r="K98"/>
  <c r="K71"/>
  <c i="11" r="K243"/>
  <c r="K73"/>
  <c i="21" r="BK99"/>
  <c r="K99"/>
  <c r="K70"/>
  <c i="18" r="BK134"/>
  <c r="K134"/>
  <c r="K73"/>
  <c i="11" r="BK100"/>
  <c r="K100"/>
  <c r="K62"/>
  <c i="15" r="I66"/>
  <c i="13" r="BK92"/>
  <c r="K92"/>
  <c i="18" r="K100"/>
  <c r="K71"/>
  <c i="19" r="BK97"/>
  <c r="BK96"/>
  <c r="K96"/>
  <c r="K69"/>
  <c i="26" r="K100"/>
  <c r="K71"/>
  <c i="3" r="K43"/>
  <c i="1" r="AN57"/>
  <c r="AW60"/>
  <c r="BE55"/>
  <c r="AS60"/>
  <c r="BC55"/>
  <c r="AY55"/>
  <c r="AT70"/>
  <c r="BB75"/>
  <c r="AX75"/>
  <c r="AV75"/>
  <c i="25" r="K36"/>
  <c i="1" r="AG84"/>
  <c r="BE73"/>
  <c r="BA73"/>
  <c i="9" r="K36"/>
  <c i="1" r="AG64"/>
  <c r="AS70"/>
  <c i="20" r="K36"/>
  <c i="1" r="AG79"/>
  <c r="AW70"/>
  <c r="BD73"/>
  <c r="AZ73"/>
  <c r="AS75"/>
  <c r="AS73"/>
  <c r="BB67"/>
  <c r="AX67"/>
  <c r="AV67"/>
  <c r="BC73"/>
  <c r="AY73"/>
  <c r="BF55"/>
  <c r="BD55"/>
  <c r="BB60"/>
  <c r="AX60"/>
  <c r="AV60"/>
  <c i="17" r="K36"/>
  <c i="1" r="AG76"/>
  <c i="27" r="K32"/>
  <c i="1" r="AG86"/>
  <c i="5" r="K34"/>
  <c i="1" r="AG59"/>
  <c r="AT67"/>
  <c i="13" r="K34"/>
  <c i="1" r="AG69"/>
  <c r="BF73"/>
  <c r="AS67"/>
  <c i="22" r="K36"/>
  <c i="1" r="AG81"/>
  <c i="4" r="K34"/>
  <c i="1" r="AG58"/>
  <c r="AW75"/>
  <c r="AW73"/>
  <c r="BB70"/>
  <c r="AX70"/>
  <c r="AV70"/>
  <c i="22" l="1" r="K45"/>
  <c i="13" r="K43"/>
  <c i="9" r="K45"/>
  <c i="25" r="K45"/>
  <c i="27" r="K41"/>
  <c i="5" r="K43"/>
  <c i="20" r="K45"/>
  <c i="4" r="K43"/>
  <c i="17" r="K45"/>
  <c i="18" r="BK98"/>
  <c r="K98"/>
  <c i="17" r="K103"/>
  <c r="K71"/>
  <c i="27" r="K61"/>
  <c i="13" r="K65"/>
  <c i="17" r="K69"/>
  <c i="6" r="BK102"/>
  <c r="K102"/>
  <c i="21" r="BK98"/>
  <c r="K98"/>
  <c r="K69"/>
  <c i="10" r="BK101"/>
  <c r="K101"/>
  <c i="24" r="BK98"/>
  <c r="K98"/>
  <c r="K69"/>
  <c i="9" r="K69"/>
  <c i="19" r="K97"/>
  <c r="K70"/>
  <c i="20" r="K99"/>
  <c r="K70"/>
  <c i="5" r="K65"/>
  <c i="11" r="BK99"/>
  <c r="K99"/>
  <c r="K61"/>
  <c i="27" r="K89"/>
  <c r="K62"/>
  <c i="20" r="K69"/>
  <c i="22" r="K69"/>
  <c i="4" r="K65"/>
  <c i="25" r="K99"/>
  <c r="K70"/>
  <c i="7" r="BK97"/>
  <c r="K97"/>
  <c r="K69"/>
  <c i="22" r="K99"/>
  <c r="K70"/>
  <c i="25" r="K69"/>
  <c i="8" r="K107"/>
  <c r="K70"/>
  <c i="1" r="AN79"/>
  <c r="AN64"/>
  <c r="AN86"/>
  <c r="AN58"/>
  <c r="AN81"/>
  <c r="AN69"/>
  <c r="AN76"/>
  <c r="AN84"/>
  <c r="AN59"/>
  <c r="BF54"/>
  <c r="W33"/>
  <c r="BB73"/>
  <c r="AX73"/>
  <c r="AV73"/>
  <c r="BB55"/>
  <c i="23" r="K36"/>
  <c i="1" r="AG82"/>
  <c r="AN82"/>
  <c i="10" r="K36"/>
  <c i="1" r="AG65"/>
  <c r="AS55"/>
  <c r="AS54"/>
  <c r="AT75"/>
  <c r="AT73"/>
  <c r="AW55"/>
  <c r="AW54"/>
  <c i="8" r="K36"/>
  <c i="1" r="AG63"/>
  <c i="12" r="K34"/>
  <c i="1" r="AG68"/>
  <c r="AN68"/>
  <c i="2" r="K34"/>
  <c i="1" r="AG56"/>
  <c i="19" r="K36"/>
  <c i="1" r="AG78"/>
  <c r="AN78"/>
  <c i="16" r="K34"/>
  <c i="1" r="AG74"/>
  <c r="AN74"/>
  <c r="BE54"/>
  <c r="BA54"/>
  <c i="14" r="K34"/>
  <c i="1" r="AG71"/>
  <c r="AN71"/>
  <c i="26" r="K36"/>
  <c i="1" r="AG85"/>
  <c r="AN85"/>
  <c r="BC54"/>
  <c r="W30"/>
  <c i="6" r="K36"/>
  <c i="1" r="AG61"/>
  <c r="AN61"/>
  <c i="15" r="K34"/>
  <c i="1" r="AG72"/>
  <c r="AN72"/>
  <c i="18" r="K36"/>
  <c i="1" r="AG77"/>
  <c r="AN77"/>
  <c r="BA55"/>
  <c r="BD54"/>
  <c r="AZ54"/>
  <c r="AT60"/>
  <c r="AT55"/>
  <c r="AZ55"/>
  <c i="18" l="1" r="K45"/>
  <c r="K69"/>
  <c i="10" r="K45"/>
  <c i="6" r="K45"/>
  <c r="K69"/>
  <c i="23" r="K45"/>
  <c i="16" r="K43"/>
  <c i="12" r="K43"/>
  <c i="15" r="K43"/>
  <c i="8" r="K45"/>
  <c i="26" r="K45"/>
  <c i="2" r="K43"/>
  <c i="19" r="K45"/>
  <c i="10" r="K69"/>
  <c i="14" r="K43"/>
  <c i="1" r="AN56"/>
  <c r="AN63"/>
  <c r="AN65"/>
  <c r="AT54"/>
  <c r="AG67"/>
  <c i="24" r="K36"/>
  <c i="1" r="AG83"/>
  <c r="AN83"/>
  <c i="11" r="K32"/>
  <c i="1" r="AG66"/>
  <c r="AN66"/>
  <c r="W31"/>
  <c r="AX55"/>
  <c r="AV55"/>
  <c i="7" r="K36"/>
  <c i="1" r="AG62"/>
  <c r="AG60"/>
  <c r="AG55"/>
  <c i="21" r="K36"/>
  <c i="1" r="AG80"/>
  <c r="AN80"/>
  <c r="BB54"/>
  <c r="W29"/>
  <c r="W32"/>
  <c r="AY54"/>
  <c r="AK30"/>
  <c r="AG70"/>
  <c r="AN70"/>
  <c i="24" l="1" r="K45"/>
  <c i="21" r="K45"/>
  <c i="7" r="K45"/>
  <c i="11" r="K41"/>
  <c i="1" r="AN62"/>
  <c r="AN60"/>
  <c r="AN67"/>
  <c r="AN55"/>
  <c r="AG75"/>
  <c r="AG73"/>
  <c r="AN73"/>
  <c r="AX54"/>
  <c r="AK29"/>
  <c l="1" r="AN75"/>
  <c r="AG54"/>
  <c r="AV54"/>
  <c l="1" r="AN54"/>
  <c r="AK26"/>
  <c l="1" r="AK35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<sst xmlns="http://schemas.openxmlformats.org/spreadsheetml/2006/main">
  <si>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</si>
  <si>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</si>
  <si>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</si>
  <si>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</si>
  <si>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</si>
  <si>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True</t>
  </si>
  <si>
    <t>{f66eb346-026e-4100-a695-eb4b96d8bad2}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</si>
  <si>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</si>
  <si>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</si>
  <si>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</si>
  <si>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</si>
  <si>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</si>
  <si>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</si>
  <si>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</si>
  <si>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</si>
  <si>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99299/300_rev_1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</si>
  <si>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</si>
  <si>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</si>
  <si>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Rekonstrukce plynové kotelny v IB, instalace plynové kogenerační jednotky včetně tepelných čerpadel</t>
  </si>
  <si>
    <t>KSO:</t>
  </si>
  <si>
    <t/>
  </si>
  <si>
    <t>CC-CZ:</t>
  </si>
  <si>
    <t>Místo:</t>
  </si>
  <si>
    <t xml:space="preserve">Vysoká škola ekonomická v Praze </t>
  </si>
  <si>
    <t>Datum:</t>
  </si>
  <si>
    <t>24. 1. 2025</t>
  </si>
  <si>
    <t>Zadavatel:</t>
  </si>
  <si>
    <t>IČ:</t>
  </si>
  <si>
    <t>VŠE v Praze,W. Churchila 1938/4,Praha 3,13067</t>
  </si>
  <si>
    <t>DIČ:</t>
  </si>
  <si>
    <t>Účastník:</t>
  </si>
  <si>
    <t>Vyplň údaj</t>
  </si>
  <si>
    <t>Projektant:</t>
  </si>
  <si>
    <t xml:space="preserve"> </t>
  </si>
  <si>
    <t>Zpracovatel:</t>
  </si>
  <si>
    <t>25016911</t>
  </si>
  <si>
    <t>Intecon spol. s.r.o., Stará 2569/96,Ústí n/L,40011</t>
  </si>
  <si>
    <t>CZ25016911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</si>
  <si>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</si>
  <si>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</si>
  <si>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</si>
  <si>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</si>
  <si>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</si>
  <si>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</si>
  <si>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</si>
  <si>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</si>
  <si>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</si>
  <si>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</si>
  <si>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</si>
  <si>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</si>
  <si>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</si>
  <si>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</si>
  <si>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</si>
  <si>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</si>
  <si>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</si>
  <si>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</si>
  <si>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</si>
  <si>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</si>
  <si>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</si>
  <si>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</si>
  <si>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Materiál [CZK]</t>
  </si>
  <si>
    <t>z toho Montáž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</si>
  <si>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</si>
  <si>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</si>
  <si>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</si>
  <si>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</si>
  <si>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</si>
  <si>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</si>
  <si>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</si>
  <si>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</si>
  <si>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</si>
  <si>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</si>
  <si>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</si>
  <si>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</si>
  <si>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</si>
  <si>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</si>
  <si>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</si>
  <si>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</si>
  <si>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</si>
  <si>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</si>
  <si>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SO01</t>
  </si>
  <si>
    <t>Úpravy plynové kotelny</t>
  </si>
  <si>
    <t>STA</t>
  </si>
  <si>
    <t>1</t>
  </si>
  <si>
    <t>{c93080ec-28bb-4107-b26c-2c5a95cffa57}</t>
  </si>
  <si>
    <t>2</t>
  </si>
  <si>
    <t>/</t>
  </si>
  <si>
    <t>D.1.4.1</t>
  </si>
  <si>
    <t>Zařízení pro vytápění staveb</t>
  </si>
  <si>
    <t>Soupis</t>
  </si>
  <si>
    <t>{5773b358-9dab-4864-ae42-dee19aa37ea1}</t>
  </si>
  <si>
    <t>D.1.4.3</t>
  </si>
  <si>
    <t>Vyhrazené plynové zařízení</t>
  </si>
  <si>
    <t>{4afa930f-74e9-40dd-b96c-f5421d83437d}</t>
  </si>
  <si>
    <t>D.1.4.4</t>
  </si>
  <si>
    <t>Zařízení silnoproudé elektrotechniky</t>
  </si>
  <si>
    <t>{d08a555e-c7d2-43d0-a21f-5f6a18c6562b}</t>
  </si>
  <si>
    <t>D.1.4.5</t>
  </si>
  <si>
    <t>Zdravotně technické instalace</t>
  </si>
  <si>
    <t>{d7889f4b-bf6a-4958-8c59-048f39fa5336}</t>
  </si>
  <si>
    <t>D.1.4.6</t>
  </si>
  <si>
    <t>Zařízení MaR a plynová detekce</t>
  </si>
  <si>
    <t>{c098f341-6b17-42f1-b895-ea215fb09239}</t>
  </si>
  <si>
    <t>01</t>
  </si>
  <si>
    <t>Elektroinstalace NN pro MaR</t>
  </si>
  <si>
    <t>3</t>
  </si>
  <si>
    <t>{b76e412d-ed70-4876-96ce-20de7e13614e}</t>
  </si>
  <si>
    <t>02</t>
  </si>
  <si>
    <t>Rozvaděč R-kotelna</t>
  </si>
  <si>
    <t>{6a9b2b2d-9909-480a-9c77-e5c8f29936e1}</t>
  </si>
  <si>
    <t>03</t>
  </si>
  <si>
    <t>Měření a regulace</t>
  </si>
  <si>
    <t>{de352ec7-97d2-40ca-839b-c19a8f83094f}</t>
  </si>
  <si>
    <t>04</t>
  </si>
  <si>
    <t>Rozvaděč DT</t>
  </si>
  <si>
    <t>{e4580115-f721-4240-8d13-8683729c145e}</t>
  </si>
  <si>
    <t>05</t>
  </si>
  <si>
    <t>Detekce plynu</t>
  </si>
  <si>
    <t>{f3dac75d-6dbc-429b-a1cf-292c9f3dbbd1}</t>
  </si>
  <si>
    <t>SO01,SO02</t>
  </si>
  <si>
    <t>D.1.1. Úprava plynové kotelny a kogen. jednotka - stavba</t>
  </si>
  <si>
    <t>{b4fea44a-727a-4276-aff1-139892a5869f}</t>
  </si>
  <si>
    <t>SO02</t>
  </si>
  <si>
    <t>Kogenerační jednotka</t>
  </si>
  <si>
    <t>{e1649c56-142a-4c5b-b2b7-e46548f81e3c}</t>
  </si>
  <si>
    <t>{1c854fe0-b969-4dfe-8c01-1194a43fe329}</t>
  </si>
  <si>
    <t>D.1.4.2</t>
  </si>
  <si>
    <t>Zařízení pro větrání staveb</t>
  </si>
  <si>
    <t>{733dc04c-fe00-45ab-83c9-65d20ff47871}</t>
  </si>
  <si>
    <t>SO03</t>
  </si>
  <si>
    <t>Tepelná čerpadla</t>
  </si>
  <si>
    <t>{1357484c-323a-4207-827b-596d04075f41}</t>
  </si>
  <si>
    <t>{698cdddf-5075-404c-aedd-ede81fd43fa3}</t>
  </si>
  <si>
    <t>D.1.1 - SO03</t>
  </si>
  <si>
    <t>Tepelná čerpadla - stavba</t>
  </si>
  <si>
    <t>{97e5ef65-8f72-48bb-a265-cbb2eae82dfe}</t>
  </si>
  <si>
    <t>SO04</t>
  </si>
  <si>
    <t>Úpravy budovy Rajská</t>
  </si>
  <si>
    <t>{333cf768-f5d7-4c63-9ff2-c41f5c5e338a}</t>
  </si>
  <si>
    <t>{c8269c6f-790e-4717-b6d5-b7c6a09c22d1}</t>
  </si>
  <si>
    <t>Zařízení MaR</t>
  </si>
  <si>
    <t>{bed37d09-2ead-4c56-811e-7ab1206138a6}</t>
  </si>
  <si>
    <t>06</t>
  </si>
  <si>
    <t>IRC</t>
  </si>
  <si>
    <t>{5cbcd84f-8b6b-451d-aa47-f3339fbbb094}</t>
  </si>
  <si>
    <t>07</t>
  </si>
  <si>
    <t>Rozvaděč R1.1-IRC</t>
  </si>
  <si>
    <t>{2eaf9e0e-e23e-42ac-8250-c55eafb17d30}</t>
  </si>
  <si>
    <t>08</t>
  </si>
  <si>
    <t>Rozvaděč R1.2-IRC</t>
  </si>
  <si>
    <t>{5fae51c7-dfa0-4c5c-a7dd-c811cd3407cf}</t>
  </si>
  <si>
    <t>09</t>
  </si>
  <si>
    <t>Rozvaděč R2-IRC</t>
  </si>
  <si>
    <t>{975c60bb-927b-4133-a761-fe7c2adf05bd}</t>
  </si>
  <si>
    <t>10</t>
  </si>
  <si>
    <t>Rozvaděč R3.1-IRC</t>
  </si>
  <si>
    <t>{8f582c18-a8d9-4b14-92ef-8f4d6a9e5f24}</t>
  </si>
  <si>
    <t>11</t>
  </si>
  <si>
    <t>Rozvaděč R3.2-IRC</t>
  </si>
  <si>
    <t>{cfa6c349-1d48-426a-84ab-4aea2543bf12}</t>
  </si>
  <si>
    <t>Roxvaděč R4.1-IRC</t>
  </si>
  <si>
    <t>{b8bc7b5f-5a4e-44a0-9039-e90c9f678046}</t>
  </si>
  <si>
    <t>13</t>
  </si>
  <si>
    <t>Rozvaděč R4.2-IRC</t>
  </si>
  <si>
    <t>{d002882d-ccf2-426c-b9f2-16104d4e55a7}</t>
  </si>
  <si>
    <t>14</t>
  </si>
  <si>
    <t>Rozvaděč R5.1-IRC</t>
  </si>
  <si>
    <t>{d161b933-d5b0-464c-a742-622397ac06ac}</t>
  </si>
  <si>
    <t>15</t>
  </si>
  <si>
    <t>Rozvaděč R5.2-IRC</t>
  </si>
  <si>
    <t>{df056be2-fc3e-4a38-9b6c-0d38d20f93b9}</t>
  </si>
  <si>
    <t>VRN</t>
  </si>
  <si>
    <t>VON</t>
  </si>
  <si>
    <t>{c2e89889-71c8-44e2-a6fc-4dea7591af0d}</t>
  </si>
  <si>
    <t>KRYCÍ LIST SOUPISU PRACÍ</t>
  </si>
  <si>
    <t>Objekt:</t>
  </si>
  <si>
    <t>SO01 - Úpravy plynové kotelny</t>
  </si>
  <si>
    <t>Soupis:</t>
  </si>
  <si>
    <t>D.1.4.1 - Zařízení pro vytápění staveb</t>
  </si>
  <si>
    <t>Materiál</t>
  </si>
  <si>
    <t>Montáž</t>
  </si>
  <si>
    <t>REKAPITULACE ČLENĚNÍ SOUPISU PRACÍ</t>
  </si>
  <si>
    <t>Kód dílu - Popis</t>
  </si>
  <si>
    <t>Materiál [CZK]</t>
  </si>
  <si>
    <t>Montáž [CZK]</t>
  </si>
  <si>
    <t>Cena celkem [CZK]</t>
  </si>
  <si>
    <t>-1</t>
  </si>
  <si>
    <t>N.C.RE.PSZ - Montážní a demontážní práce, doprava</t>
  </si>
  <si>
    <t>N.C.RE.RRE - Kontrolní činnost (revize a zkoušky)</t>
  </si>
  <si>
    <t>N.C.RE.SP - Ostatní</t>
  </si>
  <si>
    <t>N.V.ND.KOT - Kotle, čerpadla a jiná zařízení</t>
  </si>
  <si>
    <t>N.V.ND.KOT.1 - Armatury, otopná tělesa</t>
  </si>
  <si>
    <t>N.V.PM.STP - Potrubní díly + ostatní materiál</t>
  </si>
  <si>
    <t>SOUPIS PRACÍ</t>
  </si>
  <si>
    <t>PČ</t>
  </si>
  <si>
    <t>MJ</t>
  </si>
  <si>
    <t>Množství</t>
  </si>
  <si>
    <t>J. materiál [CZK]</t>
  </si>
  <si>
    <t>J. montáž [CZK]</t>
  </si>
  <si>
    <t>Cenová soustava</t>
  </si>
  <si>
    <t>J.cena [CZK]</t>
  </si>
  <si>
    <t>Materiál celkem [CZK]</t>
  </si>
  <si>
    <t>Montáž celkem [CZK]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</si>
  <si>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</si>
  <si>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</si>
  <si>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</si>
  <si>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</si>
  <si>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</si>
  <si>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</si>
  <si>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</si>
  <si>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N.C.RE.PSZ</t>
  </si>
  <si>
    <t>Montážní a demontážní práce, doprava</t>
  </si>
  <si>
    <t>ROZPOCET</t>
  </si>
  <si>
    <t>K</t>
  </si>
  <si>
    <t>444-001</t>
  </si>
  <si>
    <t>Montážní práce na zařízení ÚT</t>
  </si>
  <si>
    <t>h</t>
  </si>
  <si>
    <t>64</t>
  </si>
  <si>
    <t>-1597978951</t>
  </si>
  <si>
    <t>444-002</t>
  </si>
  <si>
    <t>Doprava zařízení ÚT na stavbu</t>
  </si>
  <si>
    <t>1640277737</t>
  </si>
  <si>
    <t>M</t>
  </si>
  <si>
    <t>444-003</t>
  </si>
  <si>
    <t>Montáž nerezového kouřovodu a provložkování stávajícího komína v systému DN350 a DN400 pro odkouření kotlů K1 a K2</t>
  </si>
  <si>
    <t>ks</t>
  </si>
  <si>
    <t>256</t>
  </si>
  <si>
    <t>71270396</t>
  </si>
  <si>
    <t>4</t>
  </si>
  <si>
    <t>444-004</t>
  </si>
  <si>
    <t>Montáž nerezového kouřovodu a provložkování stávajícího komína v systému DN350 a DN400 pro odkouření kotle K3</t>
  </si>
  <si>
    <t>519387400</t>
  </si>
  <si>
    <t>N.C.RE.RRE</t>
  </si>
  <si>
    <t>Kontrolní činnost (revize a zkoušky)</t>
  </si>
  <si>
    <t>5</t>
  </si>
  <si>
    <t>555-001</t>
  </si>
  <si>
    <t>Zkoušky, uvedení do provozu a vyregulování</t>
  </si>
  <si>
    <t>-1891134483</t>
  </si>
  <si>
    <t>6</t>
  </si>
  <si>
    <t>555-002</t>
  </si>
  <si>
    <t>Zajištění chodu zařízení ÚT ve zkušebním provozu</t>
  </si>
  <si>
    <t>878953685</t>
  </si>
  <si>
    <t>7</t>
  </si>
  <si>
    <t>555-003</t>
  </si>
  <si>
    <t>Zaškolení obsluhy</t>
  </si>
  <si>
    <t>45035841</t>
  </si>
  <si>
    <t>8</t>
  </si>
  <si>
    <t>555-004</t>
  </si>
  <si>
    <t>Návrh provozního řádu</t>
  </si>
  <si>
    <t>-2026597183</t>
  </si>
  <si>
    <t>9</t>
  </si>
  <si>
    <t>555-005</t>
  </si>
  <si>
    <t>Výchozí revize</t>
  </si>
  <si>
    <t>1746835354</t>
  </si>
  <si>
    <t>555-006</t>
  </si>
  <si>
    <t>Dodavatelská dokumentace (dílenská, realizační, průvodně technická)</t>
  </si>
  <si>
    <t>-1263264843</t>
  </si>
  <si>
    <t>555-007</t>
  </si>
  <si>
    <t>Dokumentace skutečného provedení</t>
  </si>
  <si>
    <t>520268526</t>
  </si>
  <si>
    <t>N.C.RE.SP</t>
  </si>
  <si>
    <t>Ostatní</t>
  </si>
  <si>
    <t>333-001</t>
  </si>
  <si>
    <t>Stavební přípomoce - spolupráce se stavbou na vyznačení míst, kde budou provedeny stavební otvory pro vedení potrubních rozvodů pro vytápění</t>
  </si>
  <si>
    <t>hod</t>
  </si>
  <si>
    <t>138470286</t>
  </si>
  <si>
    <t>333-002</t>
  </si>
  <si>
    <t>Demontáž cca 30 400 kg</t>
  </si>
  <si>
    <t>kg</t>
  </si>
  <si>
    <t>-957835685</t>
  </si>
  <si>
    <t>333-003</t>
  </si>
  <si>
    <t>Lešení pomocné jednořadové lehké s podlahami do výšky 2,0 až 3,0 m pro montáž a demontáž potrubních rozvodů a zařízení pro vytápění</t>
  </si>
  <si>
    <t>m2</t>
  </si>
  <si>
    <t>-1301667109</t>
  </si>
  <si>
    <t>N.V.ND.KOT</t>
  </si>
  <si>
    <t>Kotle, čerpadla a jiná zařízení</t>
  </si>
  <si>
    <t>888-001</t>
  </si>
  <si>
    <t>2-kotlová sestava plynových kondenzačních kotlů – poz. K1, K2_x000d_
- jmenovitý topný výkon 994 kW při t = 50/30 °C_x000d_
- minimální topný výkon 130 kW při t = 50/30 °C_x000d_
- účinnost při kondenzaci106 %_x000d_
- elektrický příkon 1.152 W (U = 230 V)_x000d_
- průtok plynu 99,3 m3/h_x000d_
- váha (bez vody) 1.120 kg_x000d_
- dispoziční tlak spalin 130 Pa_x000d_
- max. teplota spalin 63 °C_x000d_
- max. provozní tlak 7 bar_x000d_
- max. provozní teplota 90 °C_x000d_
- třída NOx 6_x000d_
- rozměry (d / š / v) 2.172 / 1.442 / 1.720 mm_x000d_
příslušenství : hydraulický set (sestava THR a čerpadla primárního okruhu, atd.), základová deska, kolečka pro transport, vodící dráha, elektronické zapalování, ionizační sonda, společný odvod spalin se společnou spalinovou klapkou, řídící jednotka, ovládací panel, kaskádová regulace, protokol ModBus</t>
  </si>
  <si>
    <t>-1861478731</t>
  </si>
  <si>
    <t>16</t>
  </si>
  <si>
    <t>888-002</t>
  </si>
  <si>
    <t xml:space="preserve">2 -kotlová sestava plynových kondenzačních kotlů – poz. K3_x000d_
- jmenovitý topný výkon 849 kW při t = 50/30 °C_x000d_
- minimální topný výkon 31 kW při t = 50/30 C_x000d_
- účinnost při kondenzaci 105,6 %_x000d_
- elektrický příkon 900 W (U = 230 V)_x000d_
- průtok plynu 85,1 m3/h_x000d_
- váha (bez vody) 990 kg_x000d_
- dispoziční tlak spalin 130 Pa_x000d_
- max. teplota spalin 64 °C_x000d_
- max. provozní tlak 7 bar_x000d_
- max. provozní teplota 90 °C_x000d_
- třída NOx :6_x000d_
- rozměry (d / š / v) 1.833 / 1.442 / 1.720 mm_x000d_
- příslušenství :  hydraulický set (sestava THR a čerpadla primárního okruhu, atd.), základová deska, kolečka pro transport, vodící dráha, elektronické zapalování, ionizační sonda, společný odvod spalin se společnou spalinovou klapkou, řídící jednotka, ovládací panel, kaskádová regulace, protokol ModBus</t>
  </si>
  <si>
    <t>134384122</t>
  </si>
  <si>
    <t>17</t>
  </si>
  <si>
    <t>888-003</t>
  </si>
  <si>
    <t>Neutralizační zařízení pro zařízení kogenerační jednotky s topným výkonem do 1300 k W_x000d_
- přítok / odtok DN 20, přepadový otvor, neutralizační granulát (25 kg)</t>
  </si>
  <si>
    <t>-994404295</t>
  </si>
  <si>
    <t>18</t>
  </si>
  <si>
    <t>888-004</t>
  </si>
  <si>
    <t>Třívrstvý nerezový kouřovod a provložkování stávajícího komína v systému DN350 a DN400 pro odkouření kotlů K1 a K2</t>
  </si>
  <si>
    <t>-1651204972</t>
  </si>
  <si>
    <t>19</t>
  </si>
  <si>
    <t>888-005</t>
  </si>
  <si>
    <t xml:space="preserve">Třívrstvý nerezový kouřovod a provložkování stávajícího komína v systému DN350 a DN400 pro odkouření kotle K3 </t>
  </si>
  <si>
    <t>-550194327</t>
  </si>
  <si>
    <t>20</t>
  </si>
  <si>
    <t>888-006</t>
  </si>
  <si>
    <t>Bloková stanice ohřevu TV_x000d_
- topný výkon 300 kW (při ÚT 70/45 °C a TV 10/55 °C)_x000d_
- elektrický příkon 600 W (U = 400 V)_x000d_
- max. průtok ÚT 11,3 m3/h_x000d_
- max. průtok TV 5,7 m3/h_x000d_
- rozměry (d / š / v) 900 / 550 / 1.650 mm_x000d_
- potrubní propojení komponent a zařízení_x000d_
- systém řízení blokové stanice</t>
  </si>
  <si>
    <t>2079205101</t>
  </si>
  <si>
    <t>888-007</t>
  </si>
  <si>
    <t>Bloková stanice ohřevu TV_x000d_
- topný výkon 500 kW (při ÚT 70/45 °C a TV 10/55 °C)_x000d_
- elektrický příkon 800 W (U = 400 V)_x000d_
- max. průtok ÚT 18,0 m3/h_x000d_
- max. průtok TV 9,6 m3/h_x000d_
- rozměry (d / š / v) 900 / 550 / 1.650 mm_x000d_
- potrubní propojení komponent a zařízení_x000d_
- systém řízení blokové stanice</t>
  </si>
  <si>
    <t>416297244</t>
  </si>
  <si>
    <t>22</t>
  </si>
  <si>
    <t>888-008</t>
  </si>
  <si>
    <t>Vyrovnávací, doplňovací a expanzní zařízení s úpravnou vody_x000d_
- max. teplota média 75 oC_x000d_
- max. pracovní přetlak 500 kPa_x000d_
- počet čerpadel 2 ks_x000d_
- elektrický příkon 1.150 W, 230 V, 16 A_x000d_
- hmotnost 125 kg_x000d_
- rozměry (d / š / v) 850 / 600 / 1.100 mm_x000d_
- doplňovací nádrž</t>
  </si>
  <si>
    <t>983947951</t>
  </si>
  <si>
    <t>23</t>
  </si>
  <si>
    <t>888-009</t>
  </si>
  <si>
    <t xml:space="preserve">Nepřímo ohřívaný zásobník s 2 vnitřními výměníky, objem 1493 litrů, 1 MPa, Ø1000 mm, výška 2,29 m, hmotnost cca 431 kg_x000d_
vč. izolace zásobníku, připojovacího šroubení, bezpečnostního termostatu a anodické ochrany, automatického odvzdušňovacího ventilu a jímek na snímaní teploty a tlaku </t>
  </si>
  <si>
    <t>821500024</t>
  </si>
  <si>
    <t>24</t>
  </si>
  <si>
    <t>888-010</t>
  </si>
  <si>
    <t>Rozdělovač – DN 400, L = 4500 mm, vč. izolace (minerální vlna + Al fólie - tl. 100 mm) a pomocné OK pro uchycení do podlahy, hrdla (11 ks), DN - viz. Schéma</t>
  </si>
  <si>
    <t>1064683592</t>
  </si>
  <si>
    <t>25</t>
  </si>
  <si>
    <t>888-011</t>
  </si>
  <si>
    <t>Sběrač – DN 400, L = 4450 mm, vč. izolace (minerální vlna + Al fólie - tl. 100 mm) a pomocné OK pro uchycení do podlahy, hrdla (11 ks), DN - viz. Schéma</t>
  </si>
  <si>
    <t>1850275726</t>
  </si>
  <si>
    <t>26</t>
  </si>
  <si>
    <t>888-012</t>
  </si>
  <si>
    <t>Rozdělovač – DN 250, L = 1360 mm, vč. izolace (minerální vlna + Al fólie - tl. 100 mm) a pomocné OK pro uchycení do podlahy, hrdla (4 ks), DN - viz. Schéma</t>
  </si>
  <si>
    <t>-1645379506</t>
  </si>
  <si>
    <t>27</t>
  </si>
  <si>
    <t>888-013</t>
  </si>
  <si>
    <t>Sběrač – DN 250, L = 1390 mm, vč. izolace (minerální vlna + Al fólie - tl. 100 mm) a pomocné OK pro uchycení do podlahy, hrdla (4 ks), DN - viz. Schéma</t>
  </si>
  <si>
    <t>-2102957649</t>
  </si>
  <si>
    <t>28</t>
  </si>
  <si>
    <t>888-014</t>
  </si>
  <si>
    <t>Tlaková expanzní membránová nádoba
- 50 litrů, 0,6 Mpa, Ø441 mm, H=487 mm
- pro jištění topného systému</t>
  </si>
  <si>
    <t>689225392</t>
  </si>
  <si>
    <t>29</t>
  </si>
  <si>
    <t>888-015</t>
  </si>
  <si>
    <t>Tlaková expanzní membránová nádoba pitná voda
- 80 litrů, 0,6 Mpa, Ø480 mm, H=750 mm
- atest na pitnou vodu
- včetně flowjet 5/4"</t>
  </si>
  <si>
    <t>2023679065</t>
  </si>
  <si>
    <t>30</t>
  </si>
  <si>
    <t>888-016</t>
  </si>
  <si>
    <t>Čerpadla P1 až P6 jsou dodávkou kotle v rámci hydralické sestavy</t>
  </si>
  <si>
    <t>-358368804</t>
  </si>
  <si>
    <t>31</t>
  </si>
  <si>
    <t>888-017</t>
  </si>
  <si>
    <t>Oběhové čerpadlo – poz. P8
elektrický příkon - 800 W (U = 230 V, I = 3,5 A)
průtok - 22,9 m3/h
dopravní výška - do 40 kPa
elektronicky regulované otáčky</t>
  </si>
  <si>
    <t>-1232329955</t>
  </si>
  <si>
    <t>32</t>
  </si>
  <si>
    <t>888-018</t>
  </si>
  <si>
    <t>Oběhové čerpadlo – poz. P9
elektrický příkon - 310 W (U = 230 V, I = 1,37 A)
průtok - 5,7 m3/h
dopravní výška - do 40 kPa
elektronicky regulované otáčky</t>
  </si>
  <si>
    <t>-1652827388</t>
  </si>
  <si>
    <t>33</t>
  </si>
  <si>
    <t>888-019</t>
  </si>
  <si>
    <t>Oběhové čerpadlo – poz. P10
elektrický příkon - 800 W (U = 230 V, I = 3,5 A)
průtok - 20,6 m3/h
dopravní výška - do 40 kPa
elektronicky regulované otáčky</t>
  </si>
  <si>
    <t>348866695</t>
  </si>
  <si>
    <t>34</t>
  </si>
  <si>
    <t>888-020</t>
  </si>
  <si>
    <t>Oběhové čerpadlo – poz. P11
elektrický příkon - 1550 W (U = 230 V, I = 6,8 A)
průtok - 40,7 m3/h
dopravní výška - do 40 kPa
elektronicky regulované otáčky,</t>
  </si>
  <si>
    <t>-1812996643</t>
  </si>
  <si>
    <t>35</t>
  </si>
  <si>
    <t>888-021</t>
  </si>
  <si>
    <t>Oběhové čerpadlo – poz. P12
elektrický příkon - 310 W (U = 230 V, I = 1,37 A)
průtok - 9,3 m3/h
dopravní výška - do 40 kPa
elektronicky regulované otáčky</t>
  </si>
  <si>
    <t>-1520803194</t>
  </si>
  <si>
    <t>36</t>
  </si>
  <si>
    <t>888-022</t>
  </si>
  <si>
    <t>Oběhové čerpadlo – poz. P13
elektrický příkon - 1550 W (U = 230 V, I = 6,8 A)
průtok - 37,8 m3/h
dopravní výška - do 40 kPa
elektronicky regulované otáčky,</t>
  </si>
  <si>
    <t>2007616643</t>
  </si>
  <si>
    <t>37</t>
  </si>
  <si>
    <t>888-023</t>
  </si>
  <si>
    <t>Oběhové čerpadlo – poz. P14
elektrický příkon - 310 W (U = 230 V, I = 1,37 A)
průtok - 5,7 m3/h
dopravní výška - do 40 kPa
elektronicky regulované otáčky</t>
  </si>
  <si>
    <t>722825506</t>
  </si>
  <si>
    <t>38</t>
  </si>
  <si>
    <t>888-024</t>
  </si>
  <si>
    <t>Oběhové čerpadlo – poz. P20
elektrický příkon - 800 W (U = 230 V, I = 3,5 A)
průtok -18,0 m3/h
dopravní výška - do 40 kPa
elektronicky regulované otáčky</t>
  </si>
  <si>
    <t>-1171476543</t>
  </si>
  <si>
    <t>39</t>
  </si>
  <si>
    <t>888-025</t>
  </si>
  <si>
    <t>Oběhové čerpadlo – poz. P21
elektrický příkon - 430 W (U = 230 V, I = 1,88 A)
průtok -11,3 m3/h
dopravní výška - do 40 kPa
elektronicky regulované otáčky</t>
  </si>
  <si>
    <t>-677772167</t>
  </si>
  <si>
    <t>40</t>
  </si>
  <si>
    <t>888-026</t>
  </si>
  <si>
    <t>Modifikace VZT odvodního SPIRO potrubí pr. 400-450 dle potřeb instalace nového potrubí ÚT</t>
  </si>
  <si>
    <t>bm</t>
  </si>
  <si>
    <t>-1340026745</t>
  </si>
  <si>
    <t>N.V.ND.KOT.1</t>
  </si>
  <si>
    <t>Armatury, otopná tělesa</t>
  </si>
  <si>
    <t>41</t>
  </si>
  <si>
    <t>777-001</t>
  </si>
  <si>
    <t>Manometr, D 100, 0-600 kPa, včetně jímky, konden. smyčky a manometr. ventilu</t>
  </si>
  <si>
    <t>-1405841527</t>
  </si>
  <si>
    <t>42</t>
  </si>
  <si>
    <t>777-002</t>
  </si>
  <si>
    <t>Manometr, D 100, 0-600 kPa, včetně jímky, konden. smyčky a manometr. Ventilu- atest na pitnou vodu</t>
  </si>
  <si>
    <t>1610864793</t>
  </si>
  <si>
    <t>43</t>
  </si>
  <si>
    <t>777-003</t>
  </si>
  <si>
    <t>Teploměr, L = 60 mm, D 100 mm, 0-120 oC, včetně teploměrné jímky a návarku</t>
  </si>
  <si>
    <t>972941461</t>
  </si>
  <si>
    <t>44</t>
  </si>
  <si>
    <t>777-004</t>
  </si>
  <si>
    <t>Teploměr, L = 60 mm, D 100 mm, 0-120 oC, včetně teploměrné jímky a návarku- atest na pitnlu vodu</t>
  </si>
  <si>
    <t>-1395350019</t>
  </si>
  <si>
    <t>45</t>
  </si>
  <si>
    <t>777-005</t>
  </si>
  <si>
    <t>Vypouštěcí kohout závitový 1/2“
- hadicová vývodka a zátka</t>
  </si>
  <si>
    <t>281406606</t>
  </si>
  <si>
    <t>46</t>
  </si>
  <si>
    <t>777-006</t>
  </si>
  <si>
    <t>Vypouštěcí kohout závitový 3/4“
- hadicová vývodka a zátka</t>
  </si>
  <si>
    <t>1789253196</t>
  </si>
  <si>
    <t>47</t>
  </si>
  <si>
    <t>777-007</t>
  </si>
  <si>
    <t>Automatický odvzdušňovací ventil závitový 1/2“</t>
  </si>
  <si>
    <t>645360370</t>
  </si>
  <si>
    <t>48</t>
  </si>
  <si>
    <t>777-008</t>
  </si>
  <si>
    <t>Automatický odvzdušňovací ventil závitový 1/2“
- atest na pitnou vodu</t>
  </si>
  <si>
    <t>780117011</t>
  </si>
  <si>
    <t>49</t>
  </si>
  <si>
    <t>777-009</t>
  </si>
  <si>
    <t>Uzavírací klapka mezipřírubová DN 200, PN 16, vodorovné nebo svislé umístění, včetně protipřírub a spojovacího materiálu</t>
  </si>
  <si>
    <t>254335421</t>
  </si>
  <si>
    <t>50</t>
  </si>
  <si>
    <t>777-010</t>
  </si>
  <si>
    <t>Uzavírací klapka mezipřírubová DN 150, PN 16, vodorovné nebo svislé umístění, včetně protipřírub a spojovacího materiálu</t>
  </si>
  <si>
    <t>-1410368095</t>
  </si>
  <si>
    <t>51</t>
  </si>
  <si>
    <t>777-011</t>
  </si>
  <si>
    <t>Uzavírací klapka mezipřírubová DN 125, PN 16, vodorovné nebo svislé umístění, včetně protipřírub a spojovacího materiálu</t>
  </si>
  <si>
    <t>1645684329</t>
  </si>
  <si>
    <t>52</t>
  </si>
  <si>
    <t>777-012</t>
  </si>
  <si>
    <t>Uzavírací klapka mezipřírubová DN 100, PN 16, vodorovné nebo svislé umístění, včetně protipřírub a spojovacího materiálu</t>
  </si>
  <si>
    <t>-1878553939</t>
  </si>
  <si>
    <t>53</t>
  </si>
  <si>
    <t>777-013</t>
  </si>
  <si>
    <t>Uzavírací klapka mezipřírubová DN 80, PN 16, vodorovné nebo svislé umístění, včetně protipřírub a spojovacího materiálu</t>
  </si>
  <si>
    <t>571031913</t>
  </si>
  <si>
    <t>54</t>
  </si>
  <si>
    <t>777-014</t>
  </si>
  <si>
    <t>Uzavírací klapka mezipřírubová DN 65, PN 16, vodorovné nebo svislé umístění, včetně protipřírub a spojovacího materiálu</t>
  </si>
  <si>
    <t>839066487</t>
  </si>
  <si>
    <t>55</t>
  </si>
  <si>
    <t>777-015</t>
  </si>
  <si>
    <t>Mechanický magnetický filtr pro horizontální umístění DN 125, včetně protipřírub a spojovacího materiálu
- pro instalaci do přímého, včetně protipřírub a spojovacího materiálu</t>
  </si>
  <si>
    <t>1933575909</t>
  </si>
  <si>
    <t>56</t>
  </si>
  <si>
    <t>777-016</t>
  </si>
  <si>
    <t>Filtr přírubový DN 150, PN16- pro instalaci do přímého nebo svislého potrubí, včetně protipřírub a spojovacího materiálu</t>
  </si>
  <si>
    <t>831148533</t>
  </si>
  <si>
    <t>57</t>
  </si>
  <si>
    <t>777-017</t>
  </si>
  <si>
    <t>Filtr přírubový DN 125, PN16
- pro instalaci do přímého nebo svislého potrubí, včetně protipřírub a spojovacího materiálu</t>
  </si>
  <si>
    <t>538694044</t>
  </si>
  <si>
    <t>58</t>
  </si>
  <si>
    <t>777-018</t>
  </si>
  <si>
    <t>Filtr přírubový DN 100, PN16
- pro instalaci do přímého nebo svislého potrubí, včetně protipřírub a spojovacího materiálu</t>
  </si>
  <si>
    <t>2143560733</t>
  </si>
  <si>
    <t>59</t>
  </si>
  <si>
    <t>777-019</t>
  </si>
  <si>
    <t>Filtr přírubový DN 80, PN16
- pro instalaci do přímého nebo svislého potrubí, včetně protipřírub a spojovacího materiálu</t>
  </si>
  <si>
    <t>-763580826</t>
  </si>
  <si>
    <t>60</t>
  </si>
  <si>
    <t>777-020</t>
  </si>
  <si>
    <t>Filtr přírubový DN 65, PN16
- pro instalaci do přímého nebo svislého potrubí, včetně protipřírub a spojovacího materiálu</t>
  </si>
  <si>
    <t>-799102407</t>
  </si>
  <si>
    <t>61</t>
  </si>
  <si>
    <t>777-021</t>
  </si>
  <si>
    <t>Přepouštěcí ventil Rp 1/2“, nastavení 0,05 - 0,5 bar</t>
  </si>
  <si>
    <t>1239141014</t>
  </si>
  <si>
    <t>62</t>
  </si>
  <si>
    <t>777-022</t>
  </si>
  <si>
    <t>Kulový kohout závitový 2 1/2"
- atest na pitnou vodu</t>
  </si>
  <si>
    <t>-1807770698</t>
  </si>
  <si>
    <t>63</t>
  </si>
  <si>
    <t>777-023</t>
  </si>
  <si>
    <t>Kulový kohout závitový 2"
- atest na pitnou vodu</t>
  </si>
  <si>
    <t>-1807725504</t>
  </si>
  <si>
    <t>777-024</t>
  </si>
  <si>
    <t>Uzavírací ventil závitový 3/4"</t>
  </si>
  <si>
    <t>-2068002220</t>
  </si>
  <si>
    <t>65</t>
  </si>
  <si>
    <t>777-025</t>
  </si>
  <si>
    <t>Vyvažovací ventil 1"</t>
  </si>
  <si>
    <t>1498847257</t>
  </si>
  <si>
    <t>66</t>
  </si>
  <si>
    <t>777-026</t>
  </si>
  <si>
    <t>Vypouštěcí kohout závitový 3/4“
- hadicová vývodka a zátka
- atest na pitnou vodu</t>
  </si>
  <si>
    <t>-830989299</t>
  </si>
  <si>
    <t>67</t>
  </si>
  <si>
    <t>777-027</t>
  </si>
  <si>
    <t>Zpětná klapka mezipřírubová s pružinou DN 200, PN 16, včetně protipřírub a spojovacího materiálu</t>
  </si>
  <si>
    <t>397129518</t>
  </si>
  <si>
    <t>68</t>
  </si>
  <si>
    <t>777-028</t>
  </si>
  <si>
    <t>Zpětná klapka mezipřírubová s pružinou DN 150, PN 16, včetně protipřírub a spojovacího materiálu</t>
  </si>
  <si>
    <t>-727663791</t>
  </si>
  <si>
    <t>69</t>
  </si>
  <si>
    <t>777-029</t>
  </si>
  <si>
    <t>Zpětná klapka mezipřírubová s pružinou DN 125, PN 16, včetně protipřírub a spojovacího materiálu</t>
  </si>
  <si>
    <t>1551789456</t>
  </si>
  <si>
    <t>70</t>
  </si>
  <si>
    <t>777-030</t>
  </si>
  <si>
    <t>Zpětná klapka mezipřírubová s pružinou DN 100, PN 16, včetně protipřírub a spojovacího materiálu</t>
  </si>
  <si>
    <t>-1049602621</t>
  </si>
  <si>
    <t>71</t>
  </si>
  <si>
    <t>777-031</t>
  </si>
  <si>
    <t>Zpětná klapka mezipřírubová s pružinou DN 80, PN 16, včetně protipřírub a spojovacího materiálu</t>
  </si>
  <si>
    <t>-19295208</t>
  </si>
  <si>
    <t>72</t>
  </si>
  <si>
    <t>777-032</t>
  </si>
  <si>
    <t>Zpětná klapka mezipřírubová s pružinou DN 65, PN 16, včetně protipřírub a spojovacího materiálu</t>
  </si>
  <si>
    <t>1545628010</t>
  </si>
  <si>
    <t>73</t>
  </si>
  <si>
    <t>777-033</t>
  </si>
  <si>
    <t>Směšovací ventil přírubový dn125, Kvs = 280
se servopohonem - 230 V</t>
  </si>
  <si>
    <t>-211729292</t>
  </si>
  <si>
    <t>74</t>
  </si>
  <si>
    <t>777-034</t>
  </si>
  <si>
    <t>Směšovací ventil přírubový dn100, Kvs = 225
se servopohonem - 230 V</t>
  </si>
  <si>
    <t>2017433503</t>
  </si>
  <si>
    <t>75</t>
  </si>
  <si>
    <t>777-035</t>
  </si>
  <si>
    <t>Směšovací ventil závitový Rp 2", Kvs = 44
se servopohonem - 230 V</t>
  </si>
  <si>
    <t>-516659640</t>
  </si>
  <si>
    <t>N.V.PM.STP</t>
  </si>
  <si>
    <t>Potrubní díly + ostatní materiál</t>
  </si>
  <si>
    <t>76</t>
  </si>
  <si>
    <t>111-001</t>
  </si>
  <si>
    <t>Potrubí DN 200, ocelové hladké, ČSN 42 57 15, materiál tř. 11</t>
  </si>
  <si>
    <t>m</t>
  </si>
  <si>
    <t>-663048826</t>
  </si>
  <si>
    <t>77</t>
  </si>
  <si>
    <t>111-002</t>
  </si>
  <si>
    <t>Potrubí DN 150, ocelové hladké, ČSN 42 57 15, materiál tř. 11</t>
  </si>
  <si>
    <t>-240638515</t>
  </si>
  <si>
    <t>78</t>
  </si>
  <si>
    <t>111-003</t>
  </si>
  <si>
    <t>Potrubí DN 125, ocelové hladké, ČSN 42 57 15, materiál tř. 11</t>
  </si>
  <si>
    <t>564019310</t>
  </si>
  <si>
    <t>79</t>
  </si>
  <si>
    <t>111-004</t>
  </si>
  <si>
    <t>Potrubí DN 100, ocelové hladké, ČSN 42 57 15, materiál tř. 11</t>
  </si>
  <si>
    <t>-724166240</t>
  </si>
  <si>
    <t>80</t>
  </si>
  <si>
    <t>111-005</t>
  </si>
  <si>
    <t>Potrubí DN 80, ocelové hladké, ČSN 42 57 15, materiál tř. 11</t>
  </si>
  <si>
    <t>-537689129</t>
  </si>
  <si>
    <t>81</t>
  </si>
  <si>
    <t>111-006</t>
  </si>
  <si>
    <t>Potrubí DN 65, ocelové hladké, ČSN 42 57 15, materiál tř. 11</t>
  </si>
  <si>
    <t>-722609366</t>
  </si>
  <si>
    <t>82</t>
  </si>
  <si>
    <t>111-007</t>
  </si>
  <si>
    <t>Potrubí DN 50, ocelové hladké, ČSN 42 57 15, materiál tř. 11</t>
  </si>
  <si>
    <t>-773837957</t>
  </si>
  <si>
    <t>83</t>
  </si>
  <si>
    <t>111-008</t>
  </si>
  <si>
    <t>Potrubí DN 40, ocelové hladké, ČSN 42 57 15, materiál tř. 11</t>
  </si>
  <si>
    <t>-171328087</t>
  </si>
  <si>
    <t>84</t>
  </si>
  <si>
    <t>111-009</t>
  </si>
  <si>
    <t>Potrubí DN 32, ocelové hladké, ČSN 42 57 15, materiál tř. 11</t>
  </si>
  <si>
    <t>587898314</t>
  </si>
  <si>
    <t>85</t>
  </si>
  <si>
    <t>111-010</t>
  </si>
  <si>
    <t>Potrubí DN 25, ocelové hladké, ČSN 42 57 15, materiál tř. 11</t>
  </si>
  <si>
    <t>-1579955363</t>
  </si>
  <si>
    <t>86</t>
  </si>
  <si>
    <t>111-011</t>
  </si>
  <si>
    <t>Potrubí DN 20, ocelové hladké, ČSN 42 57 15, materiál tř. 11</t>
  </si>
  <si>
    <t>1611901824</t>
  </si>
  <si>
    <t>87</t>
  </si>
  <si>
    <t>111-012</t>
  </si>
  <si>
    <t>Potrubí DN 15, ocelové hladké, ČSN 42 57 15, materiál tř. 11</t>
  </si>
  <si>
    <t>-1082577909</t>
  </si>
  <si>
    <t>88</t>
  </si>
  <si>
    <t>111-013</t>
  </si>
  <si>
    <t>Tepelná izolace na potrubí DN 200, tl. izolace 100 mm minerální vlna + Al polep</t>
  </si>
  <si>
    <t>-1070235563</t>
  </si>
  <si>
    <t>89</t>
  </si>
  <si>
    <t>111-014</t>
  </si>
  <si>
    <t>Tepelná izolace na potrubí DN 150, tl. izolace 100 mm minerální vlna + Al polep</t>
  </si>
  <si>
    <t>-586910570</t>
  </si>
  <si>
    <t>90</t>
  </si>
  <si>
    <t>111-015</t>
  </si>
  <si>
    <t>Tepelná izolace na potrubí DN 125, tl. izolace 100 mm minerální vlna + Al polep</t>
  </si>
  <si>
    <t>-629609197</t>
  </si>
  <si>
    <t>91</t>
  </si>
  <si>
    <t>111-016</t>
  </si>
  <si>
    <t>Tepelná izolace na potrubí DN 100, tl. izolace 100 mm minerální vlna + Al polep</t>
  </si>
  <si>
    <t>858218598</t>
  </si>
  <si>
    <t>92</t>
  </si>
  <si>
    <t>111-017</t>
  </si>
  <si>
    <t>Tepelná izolace na potrubí DN 80, tl. izolace 80 mm minerální vlna + Al polep</t>
  </si>
  <si>
    <t>1817534824</t>
  </si>
  <si>
    <t>93</t>
  </si>
  <si>
    <t>111-018</t>
  </si>
  <si>
    <t>Tepelná izolace na potrubí DN 65, tl. izolace 50 mm minerální vlna + Al polep</t>
  </si>
  <si>
    <t>-2021596842</t>
  </si>
  <si>
    <t>94</t>
  </si>
  <si>
    <t>111-019</t>
  </si>
  <si>
    <t>Tepelná izolace na potrubí DN 50, tl. izolace 40 mm minerální vlna + Al polep</t>
  </si>
  <si>
    <t>-1335736446</t>
  </si>
  <si>
    <t>95</t>
  </si>
  <si>
    <t>111-020</t>
  </si>
  <si>
    <t>Tepelná izolace na potrubí DN 40, tl. izolace 40 mm minerální vlna + Al polep</t>
  </si>
  <si>
    <t>1026110843</t>
  </si>
  <si>
    <t>96</t>
  </si>
  <si>
    <t>111-021</t>
  </si>
  <si>
    <t>Tepelná izolace na potrubí DN 32, tl. izolace 30 mm minerální vlna + Al polep</t>
  </si>
  <si>
    <t>933542986</t>
  </si>
  <si>
    <t>97</t>
  </si>
  <si>
    <t>111-022</t>
  </si>
  <si>
    <t>Potrubí DN80 oceli třídy 11, pozink
- rozvody teplé vody</t>
  </si>
  <si>
    <t>1711698671</t>
  </si>
  <si>
    <t>98</t>
  </si>
  <si>
    <t>111-023</t>
  </si>
  <si>
    <t>Potrubí DN65 oceli třídy 11, pozink
- rozvody teplé vody</t>
  </si>
  <si>
    <t>-1709769804</t>
  </si>
  <si>
    <t>99</t>
  </si>
  <si>
    <t>111-024</t>
  </si>
  <si>
    <t>Potrubí DN50 oceli třídy 11, pozink
- rozvody teplé vody</t>
  </si>
  <si>
    <t>2142988044</t>
  </si>
  <si>
    <t>100</t>
  </si>
  <si>
    <t>111-025</t>
  </si>
  <si>
    <t>Potrubí DN32 oceli třídy 11, pozink
- rozvody teplé vody</t>
  </si>
  <si>
    <t>-1899437117</t>
  </si>
  <si>
    <t>101</t>
  </si>
  <si>
    <t>111-026</t>
  </si>
  <si>
    <t>37788472</t>
  </si>
  <si>
    <t>102</t>
  </si>
  <si>
    <t>111-027</t>
  </si>
  <si>
    <t>-391131389</t>
  </si>
  <si>
    <t>103</t>
  </si>
  <si>
    <t>111-028</t>
  </si>
  <si>
    <t>1160625376</t>
  </si>
  <si>
    <t>104</t>
  </si>
  <si>
    <t>111-029</t>
  </si>
  <si>
    <t>-932860473</t>
  </si>
  <si>
    <t>105</t>
  </si>
  <si>
    <t>111-030</t>
  </si>
  <si>
    <t>Kolena, redukce, T-kusy a další tvarovky příslušných dimenzí - přesný počet bude stanoven při montáži, odborný odhad tvarovek do cca 40%</t>
  </si>
  <si>
    <t>778620655</t>
  </si>
  <si>
    <t>106</t>
  </si>
  <si>
    <t>111-031</t>
  </si>
  <si>
    <t>Potrubí pozink - Kolena, redukce, T-kusy a další tvarovky příslušných dimenzí - přesný počet bude stanoven při montáži, odborný odhad tvarovek do cca 40%</t>
  </si>
  <si>
    <t>-175694777</t>
  </si>
  <si>
    <t>107</t>
  </si>
  <si>
    <t>111-032</t>
  </si>
  <si>
    <t>Pomocný ocelový materiál pro uchycení potrubí – konzole, třmeny, objímky, nastřelovací šrouby, matice, hmoždinky, ostatní spojovací materiál atd. - přesný počet bude stanoven na stavbě při montáži</t>
  </si>
  <si>
    <t>1600882329</t>
  </si>
  <si>
    <t>108</t>
  </si>
  <si>
    <t>111-033</t>
  </si>
  <si>
    <t>Nátěr – syntetické základní ocelového potrubí z trubek středotlakých a pomocných OK</t>
  </si>
  <si>
    <t>-1558547173</t>
  </si>
  <si>
    <t>109</t>
  </si>
  <si>
    <t>111-034</t>
  </si>
  <si>
    <t>Popisné štítky na zařízení včetně šipek proudění na potrubí</t>
  </si>
  <si>
    <t>325613412</t>
  </si>
  <si>
    <t>D.1.4.3 - Vyhrazené plynové zařízení</t>
  </si>
  <si>
    <t>C 23M - Potrubní vedení v zemi</t>
  </si>
  <si>
    <t xml:space="preserve">800-721 - Plynoinstalace </t>
  </si>
  <si>
    <t>D1 - Nátěry</t>
  </si>
  <si>
    <t>D2 - Ostatní práce</t>
  </si>
  <si>
    <t>C 23M</t>
  </si>
  <si>
    <t>Potrubní vedení v zemi</t>
  </si>
  <si>
    <t>230205255</t>
  </si>
  <si>
    <t>Montáž trubních dílů PE do Ø 110mm</t>
  </si>
  <si>
    <t>1080731568</t>
  </si>
  <si>
    <t>230202053</t>
  </si>
  <si>
    <t>Nasunutí potrubní sekce 100 do chráničky</t>
  </si>
  <si>
    <t>-1708248047</t>
  </si>
  <si>
    <t>230200311</t>
  </si>
  <si>
    <t>Jednostranné přerušení průtoku plynu balony</t>
  </si>
  <si>
    <t>kus</t>
  </si>
  <si>
    <t>-1080625733</t>
  </si>
  <si>
    <t>230210014</t>
  </si>
  <si>
    <t>Oprava opláštění a izolace svarů za stud.</t>
  </si>
  <si>
    <t>1726752536</t>
  </si>
  <si>
    <t>230023088</t>
  </si>
  <si>
    <t>Montáž trubních dílů do DN 150, do 10kg</t>
  </si>
  <si>
    <t>1697269179</t>
  </si>
  <si>
    <t>230082088</t>
  </si>
  <si>
    <t>Demontáž potrubí do DN 150 do 50kg</t>
  </si>
  <si>
    <t>1383806047</t>
  </si>
  <si>
    <t>230220001</t>
  </si>
  <si>
    <t>Montáž zemní soupravy</t>
  </si>
  <si>
    <t>-1783529851</t>
  </si>
  <si>
    <t>230220006</t>
  </si>
  <si>
    <t>Montáž poklopu</t>
  </si>
  <si>
    <t>-1419084972</t>
  </si>
  <si>
    <t>230220036</t>
  </si>
  <si>
    <t>Montáž desky pod armaturu</t>
  </si>
  <si>
    <t>-976587419</t>
  </si>
  <si>
    <t>NC</t>
  </si>
  <si>
    <t>Osazení uzávěru</t>
  </si>
  <si>
    <t>-295986769</t>
  </si>
  <si>
    <t>230208514</t>
  </si>
  <si>
    <t>Odplynění a inertizace potrubí do DN 200</t>
  </si>
  <si>
    <t>1093327618</t>
  </si>
  <si>
    <t>NC.1</t>
  </si>
  <si>
    <t>Přesuvný kus (1/2), DN 100, PN 16</t>
  </si>
  <si>
    <t>1657895558</t>
  </si>
  <si>
    <t>NC.2</t>
  </si>
  <si>
    <t>Přechod DN 100/dn110PE (17,6)</t>
  </si>
  <si>
    <t>-49225604</t>
  </si>
  <si>
    <t>NC.3</t>
  </si>
  <si>
    <t>Balonovací hrdlo + krycí víko</t>
  </si>
  <si>
    <t>kpl</t>
  </si>
  <si>
    <t>-719475335</t>
  </si>
  <si>
    <t>NC.4</t>
  </si>
  <si>
    <t>Šoupě plynové DN 100 s PE navařovacími konci dn 110 PE 17,6)</t>
  </si>
  <si>
    <t>-546445193</t>
  </si>
  <si>
    <t>NC.5</t>
  </si>
  <si>
    <t>Teleskopická zemní souprava + poklop</t>
  </si>
  <si>
    <t>-822911156</t>
  </si>
  <si>
    <t>NC.6</t>
  </si>
  <si>
    <t>Deska pod uzávěr</t>
  </si>
  <si>
    <t>893609756</t>
  </si>
  <si>
    <t>NC.7</t>
  </si>
  <si>
    <t>Elektrospojka Ø 110 (PE100)</t>
  </si>
  <si>
    <t>-224261384</t>
  </si>
  <si>
    <t>NC.8</t>
  </si>
  <si>
    <t>Trubka ocelová DN 100, j.m. L235NE</t>
  </si>
  <si>
    <t>-670761803</t>
  </si>
  <si>
    <t>NC.9</t>
  </si>
  <si>
    <t>Oblouk trubkový DN 100</t>
  </si>
  <si>
    <t>-615948400</t>
  </si>
  <si>
    <t>NC.10</t>
  </si>
  <si>
    <t>Izolační páska zastudena š. 50-100mm</t>
  </si>
  <si>
    <t>1347254279</t>
  </si>
  <si>
    <t>NC.11</t>
  </si>
  <si>
    <t>Ochrana izolace - páska</t>
  </si>
  <si>
    <t>1982877876</t>
  </si>
  <si>
    <t>NC.12</t>
  </si>
  <si>
    <t>Zajištění těsnosti při propojích</t>
  </si>
  <si>
    <t>kpl.</t>
  </si>
  <si>
    <t>-1656003381</t>
  </si>
  <si>
    <t>NC.13</t>
  </si>
  <si>
    <t>Propoje a odpoje DN 100-150 vč.napuštění</t>
  </si>
  <si>
    <t>1536305219</t>
  </si>
  <si>
    <t>800-721</t>
  </si>
  <si>
    <t xml:space="preserve">Plynoinstalace </t>
  </si>
  <si>
    <t>723111202</t>
  </si>
  <si>
    <t>Potrubí ocelové závitové svařované DN 15</t>
  </si>
  <si>
    <t>844723607</t>
  </si>
  <si>
    <t>723111203</t>
  </si>
  <si>
    <t>Potrubí ocelové závitové svařované DN 20</t>
  </si>
  <si>
    <t>1258194093</t>
  </si>
  <si>
    <t>723111204</t>
  </si>
  <si>
    <t>Potrubí ocelové závitové svařované DN 25</t>
  </si>
  <si>
    <t>-1042466961</t>
  </si>
  <si>
    <t>723111205</t>
  </si>
  <si>
    <t>Potrubí ocelové závitové svařované DN 32</t>
  </si>
  <si>
    <t>1077411213</t>
  </si>
  <si>
    <t>723150312</t>
  </si>
  <si>
    <t>Potrubí z ocelových trubek hladkých černých, spojovaných svařováním DN 50</t>
  </si>
  <si>
    <t>-141192904</t>
  </si>
  <si>
    <t>723150314</t>
  </si>
  <si>
    <t>Dtto, DN 80</t>
  </si>
  <si>
    <t>2100783284</t>
  </si>
  <si>
    <t>723150315</t>
  </si>
  <si>
    <t>Dtto, DN 100</t>
  </si>
  <si>
    <t>686889163</t>
  </si>
  <si>
    <t>723150317</t>
  </si>
  <si>
    <t>Dtto, DN 150</t>
  </si>
  <si>
    <t>621116154</t>
  </si>
  <si>
    <t>723150318</t>
  </si>
  <si>
    <t>Dtto, DN 200</t>
  </si>
  <si>
    <t>-2000825617</t>
  </si>
  <si>
    <t>723150345</t>
  </si>
  <si>
    <t>Redukce DN 80/50</t>
  </si>
  <si>
    <t>227209158</t>
  </si>
  <si>
    <t>723150346s</t>
  </si>
  <si>
    <t>Redukce DN 100/80</t>
  </si>
  <si>
    <t>428783174</t>
  </si>
  <si>
    <t>723150348</t>
  </si>
  <si>
    <t>Redukce DN 150/100</t>
  </si>
  <si>
    <t>-1751499337</t>
  </si>
  <si>
    <t>723150355</t>
  </si>
  <si>
    <t>Redukce DN 100/50</t>
  </si>
  <si>
    <t>978902479</t>
  </si>
  <si>
    <t>723150357s</t>
  </si>
  <si>
    <t>Redukce DN 150/50</t>
  </si>
  <si>
    <t>1868848362</t>
  </si>
  <si>
    <t>723150357s.1</t>
  </si>
  <si>
    <t>Redukce DN 200/100</t>
  </si>
  <si>
    <t>1264516141</t>
  </si>
  <si>
    <t>723193207</t>
  </si>
  <si>
    <t>Přípojka ocelová k zařízení DN 50</t>
  </si>
  <si>
    <t>1673663395</t>
  </si>
  <si>
    <t>NC.14</t>
  </si>
  <si>
    <t>T kus ocelový kovaný DN 100/100/100</t>
  </si>
  <si>
    <t>365102109</t>
  </si>
  <si>
    <t>NC.15</t>
  </si>
  <si>
    <t>T kus ocelový kovaný DN 150/150/150</t>
  </si>
  <si>
    <t>-926664223</t>
  </si>
  <si>
    <t>NC.16</t>
  </si>
  <si>
    <t>T kus ocelový kovaný DN 200/200/200</t>
  </si>
  <si>
    <t>-801152515</t>
  </si>
  <si>
    <t>723212105</t>
  </si>
  <si>
    <t>Klapka mezpřírubová DN 80, PN 16</t>
  </si>
  <si>
    <t>1510180824</t>
  </si>
  <si>
    <t>723212108</t>
  </si>
  <si>
    <t>Klapka mezpřírubová DN 150, PN 16</t>
  </si>
  <si>
    <t>1593827939</t>
  </si>
  <si>
    <t>723212109</t>
  </si>
  <si>
    <t>Klapka mezpřírubová DN 200, PN 16</t>
  </si>
  <si>
    <t>-96240929</t>
  </si>
  <si>
    <t>723212109.1</t>
  </si>
  <si>
    <t>Kulový přírubový uzávěr DN 100, PN 16</t>
  </si>
  <si>
    <t>362567474</t>
  </si>
  <si>
    <t>NC.17</t>
  </si>
  <si>
    <t>Filtr plynový DN 50-2", PN 6</t>
  </si>
  <si>
    <t>2030732151</t>
  </si>
  <si>
    <t>NC.18</t>
  </si>
  <si>
    <t>Filtr plynový DN 80, PN 6</t>
  </si>
  <si>
    <t>-1542605660</t>
  </si>
  <si>
    <t>NC.19</t>
  </si>
  <si>
    <t>Filtr plynový DN 200, PN 6</t>
  </si>
  <si>
    <t>1724068822</t>
  </si>
  <si>
    <t>723219102</t>
  </si>
  <si>
    <t>Montáž armatur přírubových DN 50</t>
  </si>
  <si>
    <t>-1896695031</t>
  </si>
  <si>
    <t>723219104</t>
  </si>
  <si>
    <t>Montáž armatur přírubových DN 80</t>
  </si>
  <si>
    <t>1237918286</t>
  </si>
  <si>
    <t>723219107</t>
  </si>
  <si>
    <t>Montáž armatur přírubových DN 150</t>
  </si>
  <si>
    <t>531611183</t>
  </si>
  <si>
    <t>723219108</t>
  </si>
  <si>
    <t>Montáž armatur přírubových DN 200</t>
  </si>
  <si>
    <t>1809492779</t>
  </si>
  <si>
    <t>NC.20</t>
  </si>
  <si>
    <t>Regulátor tlaku plynu Q=400m3/h, DN 50, PN 16 100(80)/2,2-2,6kP, s BR a PV</t>
  </si>
  <si>
    <t>118508875</t>
  </si>
  <si>
    <t>NC.21</t>
  </si>
  <si>
    <t>Havarijní uzávěr s ručním ovládáním DN 200, 230V (koordinovat s RaM)</t>
  </si>
  <si>
    <t>-24900515</t>
  </si>
  <si>
    <t>NC.22</t>
  </si>
  <si>
    <t>Turbínový plynoměr rad. DN 50, PN 16, G 65 (s fakturační přesností)</t>
  </si>
  <si>
    <t>-110157035</t>
  </si>
  <si>
    <t>NC.23</t>
  </si>
  <si>
    <t>Přepočítávač a záznamník dat</t>
  </si>
  <si>
    <t>1040977655</t>
  </si>
  <si>
    <t>NC.24</t>
  </si>
  <si>
    <t>Držák, připojovací prvky</t>
  </si>
  <si>
    <t>536044410</t>
  </si>
  <si>
    <t>723231162</t>
  </si>
  <si>
    <t>Kulový uzávěr DN 15-1/2", těžká řada</t>
  </si>
  <si>
    <t>748679484</t>
  </si>
  <si>
    <t>723231163</t>
  </si>
  <si>
    <t>Kulový uzávěr DN 20-3/4", těžká řada</t>
  </si>
  <si>
    <t>-1155480880</t>
  </si>
  <si>
    <t>723231164</t>
  </si>
  <si>
    <t>Kulový uzávěr DN 25-1", těžká řada</t>
  </si>
  <si>
    <t>-968965058</t>
  </si>
  <si>
    <t>723231167</t>
  </si>
  <si>
    <t>Kulový uzávěr DN 50-2", těžká řada</t>
  </si>
  <si>
    <t>1449910070</t>
  </si>
  <si>
    <t>NC.25</t>
  </si>
  <si>
    <t>Tlakoměr 0-160kPa, vč. ventilu a přípojky</t>
  </si>
  <si>
    <t>-589584367</t>
  </si>
  <si>
    <t>NC.26</t>
  </si>
  <si>
    <t>Tlakoměr 0-6kPa, vč. ventilu a přípojky</t>
  </si>
  <si>
    <t>300499897</t>
  </si>
  <si>
    <t>723239101</t>
  </si>
  <si>
    <t>Montáž prvků závitových DN 15-1/2"</t>
  </si>
  <si>
    <t>-1193333767</t>
  </si>
  <si>
    <t>723239102</t>
  </si>
  <si>
    <t>Montáž prvků závitových DN 20-3/4"</t>
  </si>
  <si>
    <t>-1275230506</t>
  </si>
  <si>
    <t>723239103</t>
  </si>
  <si>
    <t>Montáž prvků závitových DN 25-1"</t>
  </si>
  <si>
    <t>-558625487</t>
  </si>
  <si>
    <t>723239106</t>
  </si>
  <si>
    <t>Montáž prvků závitových DN 50-2"</t>
  </si>
  <si>
    <t>-892012227</t>
  </si>
  <si>
    <t>NC.27</t>
  </si>
  <si>
    <t>Fitinky do 1" (šroubení, zátky)</t>
  </si>
  <si>
    <t>1186154646</t>
  </si>
  <si>
    <t>NC.28</t>
  </si>
  <si>
    <t>Fitinky do 2" (šroubení, návarky)</t>
  </si>
  <si>
    <t>1967319543</t>
  </si>
  <si>
    <t>723261918</t>
  </si>
  <si>
    <t>Montáž plynoměru</t>
  </si>
  <si>
    <t>581443395</t>
  </si>
  <si>
    <t>723190914</t>
  </si>
  <si>
    <t>Navaření odbočky do DN 25</t>
  </si>
  <si>
    <t>1399602172</t>
  </si>
  <si>
    <t>723120805</t>
  </si>
  <si>
    <t>Demontáž potrubí svařovaného do DN 50</t>
  </si>
  <si>
    <t>1054831052</t>
  </si>
  <si>
    <t>723150804</t>
  </si>
  <si>
    <t>Demontáž potrubí svařovaného do DN 100</t>
  </si>
  <si>
    <t>1362232885</t>
  </si>
  <si>
    <t>723150805</t>
  </si>
  <si>
    <t>Demontáž potrubí svařovaného do DN 150</t>
  </si>
  <si>
    <t>2129460768</t>
  </si>
  <si>
    <t>723150806</t>
  </si>
  <si>
    <t>Demontáž potrubí svařovaného do DN 200</t>
  </si>
  <si>
    <t>-963373671</t>
  </si>
  <si>
    <t>723160825</t>
  </si>
  <si>
    <t>Demontáž přípojky plynoměru DN 100</t>
  </si>
  <si>
    <t>483189978</t>
  </si>
  <si>
    <t>723230802s</t>
  </si>
  <si>
    <t>Demontáž regulátorů a armatur</t>
  </si>
  <si>
    <t>982022271</t>
  </si>
  <si>
    <t>NC.29</t>
  </si>
  <si>
    <t>Demontáž drobných armatur a přístrojů</t>
  </si>
  <si>
    <t>-1856224385</t>
  </si>
  <si>
    <t>-1156802230</t>
  </si>
  <si>
    <t>NC.30</t>
  </si>
  <si>
    <t>Demontáž stávající skříně RS</t>
  </si>
  <si>
    <t>-913642784</t>
  </si>
  <si>
    <t>723190907</t>
  </si>
  <si>
    <t>Odvzdušnění nebo napuštění plynovodního potrubí</t>
  </si>
  <si>
    <t>-353678492</t>
  </si>
  <si>
    <t>230260004</t>
  </si>
  <si>
    <t>Propojení regulace na DN 100</t>
  </si>
  <si>
    <t>2081506899</t>
  </si>
  <si>
    <t>230260011</t>
  </si>
  <si>
    <t>Příprava funkční zkoušky</t>
  </si>
  <si>
    <t>615424111</t>
  </si>
  <si>
    <t>230260012</t>
  </si>
  <si>
    <t>Funkční zkouška regul. řady</t>
  </si>
  <si>
    <t>1261555747</t>
  </si>
  <si>
    <t>230170003</t>
  </si>
  <si>
    <t>Příprava tlakové zkoušky do DN 100</t>
  </si>
  <si>
    <t>sada</t>
  </si>
  <si>
    <t>-1239196907</t>
  </si>
  <si>
    <t>230170004</t>
  </si>
  <si>
    <t>Příprava tlakové zkoušky do DN 200</t>
  </si>
  <si>
    <t>-2042231823</t>
  </si>
  <si>
    <t>230230021</t>
  </si>
  <si>
    <t>Hlavní tlaková zkouška vzduchem</t>
  </si>
  <si>
    <t>715263432</t>
  </si>
  <si>
    <t>Pol158</t>
  </si>
  <si>
    <t>potrubní části</t>
  </si>
  <si>
    <t>-1579119622</t>
  </si>
  <si>
    <t>NC.31</t>
  </si>
  <si>
    <t>Výpomocné lešení a lávky</t>
  </si>
  <si>
    <t>-558375417</t>
  </si>
  <si>
    <t>NC.32</t>
  </si>
  <si>
    <t>Dodávka a osazení doplňkových konstr.</t>
  </si>
  <si>
    <t>-2055841514</t>
  </si>
  <si>
    <t>D1</t>
  </si>
  <si>
    <t>Nátěry</t>
  </si>
  <si>
    <t>783617513</t>
  </si>
  <si>
    <t>Krycí dvojnásobný syntetický samozá-kladující nátěr armatur do DN 100 (uzavír.)</t>
  </si>
  <si>
    <t>1621305196</t>
  </si>
  <si>
    <t>783617533</t>
  </si>
  <si>
    <t>Krycí dvojnásobný syntetický samozá-kladující nátěr armatur do DN 200 (uzavír.)</t>
  </si>
  <si>
    <t>1675307523</t>
  </si>
  <si>
    <t>783617633</t>
  </si>
  <si>
    <t>Krycí dvojnásobný syntetický samozá-kladující nátěr potrubí do DN 100</t>
  </si>
  <si>
    <t>740044620</t>
  </si>
  <si>
    <t>783617673</t>
  </si>
  <si>
    <t>Krycí dvojnásobný syntetický samozá-kladující nátěr potrubí do DN 200</t>
  </si>
  <si>
    <t>351971573</t>
  </si>
  <si>
    <t>D2</t>
  </si>
  <si>
    <t>Ostatní práce</t>
  </si>
  <si>
    <t>NC.33</t>
  </si>
  <si>
    <t>Odzkoušení propojů</t>
  </si>
  <si>
    <t>829505547</t>
  </si>
  <si>
    <t>NC.34</t>
  </si>
  <si>
    <t>Elektrojiskrová zkouška izolace</t>
  </si>
  <si>
    <t>-1330446424</t>
  </si>
  <si>
    <t>NC.35</t>
  </si>
  <si>
    <t>RTG svárů STL (DN 50- DN 100)</t>
  </si>
  <si>
    <t>-536151624</t>
  </si>
  <si>
    <t>NC.36</t>
  </si>
  <si>
    <t>Kontrolní RTG ( DN 100- DN 200)</t>
  </si>
  <si>
    <t>-1044857863</t>
  </si>
  <si>
    <t>NC.37</t>
  </si>
  <si>
    <t>Revize rozvodů</t>
  </si>
  <si>
    <t>1815546232</t>
  </si>
  <si>
    <t>NC.38</t>
  </si>
  <si>
    <t>Revize zařízení</t>
  </si>
  <si>
    <t>-1608661880</t>
  </si>
  <si>
    <t>NC.39</t>
  </si>
  <si>
    <t>Technické práce (doklady-přejímka-ostat.)</t>
  </si>
  <si>
    <t>543659133</t>
  </si>
  <si>
    <t>D.1.4.4 - Zařízení silnoproudé elektrotechniky</t>
  </si>
  <si>
    <t>D1 - DODÁVKA STROJŮ A ZAŘÍZENÍ VČETNĚ MONTÁŽE</t>
  </si>
  <si>
    <t>D2 - DEMONTÁŽ STROJŮ A ZAŘÍZENÍ</t>
  </si>
  <si>
    <t>D3 - MONTÁŽNÍ MATERIÁL</t>
  </si>
  <si>
    <t>D5 - DOKUMENTACE</t>
  </si>
  <si>
    <t>D6 - OSTATNÍ</t>
  </si>
  <si>
    <t>DODÁVKA STROJŮ A ZAŘÍZENÍ VČETNĚ MONTÁŽE</t>
  </si>
  <si>
    <t>Pol1</t>
  </si>
  <si>
    <t>Rozvaděč R-K</t>
  </si>
  <si>
    <t>-748048039</t>
  </si>
  <si>
    <t>P</t>
  </si>
  <si>
    <t>Poznámka k položce:_x000d_
viz. výkres IN-3-7366 Jednopólové schéma zapojení R-K</t>
  </si>
  <si>
    <t>Pol1.1</t>
  </si>
  <si>
    <t>397936117</t>
  </si>
  <si>
    <t>Pol2</t>
  </si>
  <si>
    <t>3f Jistič 200A (KGJ) včetně vypínací cívky</t>
  </si>
  <si>
    <t>-1307821719</t>
  </si>
  <si>
    <t>Pol2.1</t>
  </si>
  <si>
    <t>-1430348713</t>
  </si>
  <si>
    <t>Pol3</t>
  </si>
  <si>
    <t>Měřící transformátor proudu, úř. ověřený</t>
  </si>
  <si>
    <t>816673678</t>
  </si>
  <si>
    <t>Poznámka k položce:_x000d_
1000/5A, 10VA, 0,5% FS 10</t>
  </si>
  <si>
    <t>Pol3.1</t>
  </si>
  <si>
    <t>507547707</t>
  </si>
  <si>
    <t>Pol4</t>
  </si>
  <si>
    <t>3 fázový elektroměr pro něpřímé měření, s komunikací MODBUS, na DIN lištu</t>
  </si>
  <si>
    <t>1582295308</t>
  </si>
  <si>
    <t>Poznámka k položce:_x000d_
např. INEPRO Elektroměr 4PS 0,25-65A MODBUS/M-BUS MID</t>
  </si>
  <si>
    <t>Pol4.1</t>
  </si>
  <si>
    <t>-160758516</t>
  </si>
  <si>
    <t>Pol5</t>
  </si>
  <si>
    <t>3 fázový pojistkový odpínač PN000</t>
  </si>
  <si>
    <t>-2096991460</t>
  </si>
  <si>
    <t>Pol5.1</t>
  </si>
  <si>
    <t>-979895036</t>
  </si>
  <si>
    <t>Pol6</t>
  </si>
  <si>
    <t>1 fázový pojistkový odpínač PN000</t>
  </si>
  <si>
    <t>209359472</t>
  </si>
  <si>
    <t>Pol6.1</t>
  </si>
  <si>
    <t>469883682</t>
  </si>
  <si>
    <t>Pol7</t>
  </si>
  <si>
    <t>Pojistka 125A gG NH00</t>
  </si>
  <si>
    <t>-2109494683</t>
  </si>
  <si>
    <t>Pol7.1</t>
  </si>
  <si>
    <t>-1289507321</t>
  </si>
  <si>
    <t>Pol8</t>
  </si>
  <si>
    <t>Pojistka 2A gG NH000</t>
  </si>
  <si>
    <t>236431017</t>
  </si>
  <si>
    <t>Pol8.1</t>
  </si>
  <si>
    <t>199297657</t>
  </si>
  <si>
    <t>Pol9</t>
  </si>
  <si>
    <t>Úprava přípojnic pro osazení MTP</t>
  </si>
  <si>
    <t>set</t>
  </si>
  <si>
    <t>177809369</t>
  </si>
  <si>
    <t>Pol9.1</t>
  </si>
  <si>
    <t>-901948078</t>
  </si>
  <si>
    <t>Pol10</t>
  </si>
  <si>
    <t>Podružný materiál</t>
  </si>
  <si>
    <t>-1121068073</t>
  </si>
  <si>
    <t>DEMONTÁŽ STROJŮ A ZAŘÍZENÍ</t>
  </si>
  <si>
    <t>Pol11</t>
  </si>
  <si>
    <t>Demontáž rozváděče R-K, 2 pole</t>
  </si>
  <si>
    <t>2070150856</t>
  </si>
  <si>
    <t>Pol12</t>
  </si>
  <si>
    <t>Zář. svítidlo 2x36W</t>
  </si>
  <si>
    <t>-1044581782</t>
  </si>
  <si>
    <t>Pol13</t>
  </si>
  <si>
    <t>Žár. svítidlo stropní</t>
  </si>
  <si>
    <t>-820537654</t>
  </si>
  <si>
    <t>Pol14</t>
  </si>
  <si>
    <t>Kabelový žlab</t>
  </si>
  <si>
    <t>31691923</t>
  </si>
  <si>
    <t>Pol15</t>
  </si>
  <si>
    <t>Kabel do 1kg/m</t>
  </si>
  <si>
    <t>403260699</t>
  </si>
  <si>
    <t>Pol16</t>
  </si>
  <si>
    <t>Závěs svítidla cca 2m</t>
  </si>
  <si>
    <t>-1630437036</t>
  </si>
  <si>
    <t>Pol17</t>
  </si>
  <si>
    <t>Kabel CYKY 4x16mm2</t>
  </si>
  <si>
    <t>-1886026526</t>
  </si>
  <si>
    <t>Pol18</t>
  </si>
  <si>
    <t>Krab. rozvodka 5x4mm2</t>
  </si>
  <si>
    <t>-1305996928</t>
  </si>
  <si>
    <t>Pol19</t>
  </si>
  <si>
    <t>1-pól. Vypínač</t>
  </si>
  <si>
    <t>1387760565</t>
  </si>
  <si>
    <t>Pol20</t>
  </si>
  <si>
    <t>Nespecifikované práce</t>
  </si>
  <si>
    <t>101588174</t>
  </si>
  <si>
    <t>Pol21</t>
  </si>
  <si>
    <t>Nespecifikované demontáže</t>
  </si>
  <si>
    <t>hod.</t>
  </si>
  <si>
    <t>-1597825913</t>
  </si>
  <si>
    <t>D3</t>
  </si>
  <si>
    <t>MONTÁŽNÍ MATERIÁL</t>
  </si>
  <si>
    <t>Pol22</t>
  </si>
  <si>
    <t>LED svítidlo Zóna 2 (BE3), svět. tok min. 3000lm</t>
  </si>
  <si>
    <t>598190632</t>
  </si>
  <si>
    <t>Poznámka k položce:_x000d_
např. PRIMA LED Ex 1,4ft PCc 4400/840 (výr. TREVOS)</t>
  </si>
  <si>
    <t>Pol22.1</t>
  </si>
  <si>
    <t>851596643</t>
  </si>
  <si>
    <t>Pol23</t>
  </si>
  <si>
    <t>LED svítidlo Zóna 2 (BE3)</t>
  </si>
  <si>
    <t>-1757561216</t>
  </si>
  <si>
    <t xml:space="preserve">Poznámka k položce:_x000d_
např.  BASET-N-LED-1R-1300-4K IP66 (výr. VYRTYCH)</t>
  </si>
  <si>
    <t>Pol23.1</t>
  </si>
  <si>
    <t>-1876743717</t>
  </si>
  <si>
    <t>Pol24</t>
  </si>
  <si>
    <t>LED svítidlo - nouzové Zóna 2 (BE3)</t>
  </si>
  <si>
    <t>719052360</t>
  </si>
  <si>
    <t xml:space="preserve">Poznámka k položce:_x000d_
např.  MULTIBASET-N-LED-1R-1300-4K IP66 1h. (výr. VYRTYCH)</t>
  </si>
  <si>
    <t>Pol24.1</t>
  </si>
  <si>
    <t>1334733324</t>
  </si>
  <si>
    <t>Pol25</t>
  </si>
  <si>
    <t>Pomocná ocelová konstrukce pro uchycení svítidel</t>
  </si>
  <si>
    <t>-215967006</t>
  </si>
  <si>
    <t>Poznámka k položce:_x000d_
Závěs svítidla cca 2m (záv. tyč)</t>
  </si>
  <si>
    <t>Pol25.1</t>
  </si>
  <si>
    <t>1879387317</t>
  </si>
  <si>
    <t>Pol26</t>
  </si>
  <si>
    <t>Kabelový žlab (KGJ, TČ) + uchycení</t>
  </si>
  <si>
    <t>-941315003</t>
  </si>
  <si>
    <t>Poznámka k položce:_x000d_
60x150 výška od stropu 2m</t>
  </si>
  <si>
    <t>Pol26.1</t>
  </si>
  <si>
    <t>-689267693</t>
  </si>
  <si>
    <t>Pol27</t>
  </si>
  <si>
    <t>-2004056716</t>
  </si>
  <si>
    <t>Poznámka k položce:_x000d_
manipulace se stávajícím zařízením</t>
  </si>
  <si>
    <t>Pol28</t>
  </si>
  <si>
    <t>Kabelový žlab ke svítidlům + uchycení</t>
  </si>
  <si>
    <t>956430199</t>
  </si>
  <si>
    <t>Poznámka k položce:_x000d_
50x60 výška od stropu 2m</t>
  </si>
  <si>
    <t>Pol28.1</t>
  </si>
  <si>
    <t>184841718</t>
  </si>
  <si>
    <t>Pol29</t>
  </si>
  <si>
    <t>Instalační trubka vč, příchytek</t>
  </si>
  <si>
    <t>-1456405491</t>
  </si>
  <si>
    <t>Poznámka k položce:_x000d_
DN20</t>
  </si>
  <si>
    <t>Pol29.1</t>
  </si>
  <si>
    <t>-1665312043</t>
  </si>
  <si>
    <t>Pol30</t>
  </si>
  <si>
    <t>Nástěnný 1-pól. Vypínač, Zóna 2 (BE3)</t>
  </si>
  <si>
    <t>-1568522173</t>
  </si>
  <si>
    <t>Pol30.1</t>
  </si>
  <si>
    <t>637188490</t>
  </si>
  <si>
    <t>Pol31</t>
  </si>
  <si>
    <t>Krab. rozvodka &lt;4mm2 Zóna 2 (BE3)</t>
  </si>
  <si>
    <t>362195688</t>
  </si>
  <si>
    <t>Pol31.1</t>
  </si>
  <si>
    <t>1886878916</t>
  </si>
  <si>
    <t>Pol32</t>
  </si>
  <si>
    <t>Kabel CYKY 5x70mm2</t>
  </si>
  <si>
    <t>454093030</t>
  </si>
  <si>
    <t>Pol32.1</t>
  </si>
  <si>
    <t>1992136643</t>
  </si>
  <si>
    <t>Pol33</t>
  </si>
  <si>
    <t>ukončení 5x70</t>
  </si>
  <si>
    <t>-149564205</t>
  </si>
  <si>
    <t>Pol34</t>
  </si>
  <si>
    <t>Kabel CYKY 5x50mm2</t>
  </si>
  <si>
    <t>-597386785</t>
  </si>
  <si>
    <t>Pol34.1</t>
  </si>
  <si>
    <t>955569134</t>
  </si>
  <si>
    <t>Pol35</t>
  </si>
  <si>
    <t>ukončení 5x50</t>
  </si>
  <si>
    <t>-2036217380</t>
  </si>
  <si>
    <t>Pol35.1</t>
  </si>
  <si>
    <t>-538654050</t>
  </si>
  <si>
    <t>Pol36</t>
  </si>
  <si>
    <t>Kabel NN 5Cx10mm2</t>
  </si>
  <si>
    <t>-666152958</t>
  </si>
  <si>
    <t>Pol36.1</t>
  </si>
  <si>
    <t>430466105</t>
  </si>
  <si>
    <t>Pol37</t>
  </si>
  <si>
    <t>ukončení 5x10</t>
  </si>
  <si>
    <t>-1513150027</t>
  </si>
  <si>
    <t>Pol37.1</t>
  </si>
  <si>
    <t>-975555135</t>
  </si>
  <si>
    <t>Pol38</t>
  </si>
  <si>
    <t>Kabel NN 5Cx2,5mm2</t>
  </si>
  <si>
    <t>1045875211</t>
  </si>
  <si>
    <t>Pol38.1</t>
  </si>
  <si>
    <t>-792900795</t>
  </si>
  <si>
    <t>Pol39</t>
  </si>
  <si>
    <t>ukončení 5x2,5</t>
  </si>
  <si>
    <t>1163607028</t>
  </si>
  <si>
    <t>Pol39.1</t>
  </si>
  <si>
    <t>940220662</t>
  </si>
  <si>
    <t>Pol40</t>
  </si>
  <si>
    <t>Kabel NN 3Cx2,5mm2</t>
  </si>
  <si>
    <t>-1356991223</t>
  </si>
  <si>
    <t>Pol40.1</t>
  </si>
  <si>
    <t>809305529</t>
  </si>
  <si>
    <t>Pol41</t>
  </si>
  <si>
    <t>ukončení 3x2,5</t>
  </si>
  <si>
    <t>-1091449346</t>
  </si>
  <si>
    <t>Pol41.1</t>
  </si>
  <si>
    <t>572033533</t>
  </si>
  <si>
    <t>Pol42</t>
  </si>
  <si>
    <t>Kabel NN 3Cx1,5mm2</t>
  </si>
  <si>
    <t>-1861224086</t>
  </si>
  <si>
    <t>Pol42.1</t>
  </si>
  <si>
    <t>1284020844</t>
  </si>
  <si>
    <t>Pol43</t>
  </si>
  <si>
    <t>ukončení 3x1,5</t>
  </si>
  <si>
    <t>224122356</t>
  </si>
  <si>
    <t>Pol43.1</t>
  </si>
  <si>
    <t>-60006462</t>
  </si>
  <si>
    <t>Pol44</t>
  </si>
  <si>
    <t>Vodič CYA 70mm2</t>
  </si>
  <si>
    <t>-162554245</t>
  </si>
  <si>
    <t>Pol44.1</t>
  </si>
  <si>
    <t>1521603240</t>
  </si>
  <si>
    <t>Pol45</t>
  </si>
  <si>
    <t>ukončení 70 vč. kab. oka</t>
  </si>
  <si>
    <t>-2121618554</t>
  </si>
  <si>
    <t>Pol45.1</t>
  </si>
  <si>
    <t>652947676</t>
  </si>
  <si>
    <t>Pol46</t>
  </si>
  <si>
    <t>Vodič CYA 50mm2</t>
  </si>
  <si>
    <t>1128525386</t>
  </si>
  <si>
    <t>Pol46.1</t>
  </si>
  <si>
    <t>618565468</t>
  </si>
  <si>
    <t>Pol47</t>
  </si>
  <si>
    <t>ukončení 50 vč. kab. oka</t>
  </si>
  <si>
    <t>-1321517265</t>
  </si>
  <si>
    <t>Pol47.1</t>
  </si>
  <si>
    <t>1729521338</t>
  </si>
  <si>
    <t>Pol48</t>
  </si>
  <si>
    <t>Vodič CYA 4mm2</t>
  </si>
  <si>
    <t>1157094210</t>
  </si>
  <si>
    <t>Pol48.1</t>
  </si>
  <si>
    <t>-373330886</t>
  </si>
  <si>
    <t>Pol49</t>
  </si>
  <si>
    <t>ukončení 4</t>
  </si>
  <si>
    <t>441103277</t>
  </si>
  <si>
    <t>Pol49.1</t>
  </si>
  <si>
    <t>1101419492</t>
  </si>
  <si>
    <t>Pol50</t>
  </si>
  <si>
    <t>Vodič CYY 2,5mm2</t>
  </si>
  <si>
    <t>943732526</t>
  </si>
  <si>
    <t>Pol50.1</t>
  </si>
  <si>
    <t>1529932914</t>
  </si>
  <si>
    <t>Pol51</t>
  </si>
  <si>
    <t>ukončení 2,5</t>
  </si>
  <si>
    <t>1200363292</t>
  </si>
  <si>
    <t>Pol51.1</t>
  </si>
  <si>
    <t>-1867972698</t>
  </si>
  <si>
    <t>Pol52</t>
  </si>
  <si>
    <t>Pospojování</t>
  </si>
  <si>
    <t>1240523202</t>
  </si>
  <si>
    <t>Poznámka k položce:_x000d_
CYA 6 mm2</t>
  </si>
  <si>
    <t>Pol52.1</t>
  </si>
  <si>
    <t>1989526905</t>
  </si>
  <si>
    <t>Pol53</t>
  </si>
  <si>
    <t>Kabelový štítek</t>
  </si>
  <si>
    <t>-250058570</t>
  </si>
  <si>
    <t>Poznámka k položce:_x000d_
plastový/nerezový gravírovaný</t>
  </si>
  <si>
    <t>Pol53.1</t>
  </si>
  <si>
    <t>-391411725</t>
  </si>
  <si>
    <t>Pol54</t>
  </si>
  <si>
    <t>Protipožární utěsnění</t>
  </si>
  <si>
    <t>10579605</t>
  </si>
  <si>
    <t>Pol54.1</t>
  </si>
  <si>
    <t>-1373714383</t>
  </si>
  <si>
    <t>Pol55</t>
  </si>
  <si>
    <t>-517613610</t>
  </si>
  <si>
    <t>D5</t>
  </si>
  <si>
    <t>DOKUMENTACE</t>
  </si>
  <si>
    <t>Pol56</t>
  </si>
  <si>
    <t>Autorský dozor zpracovatele projektové dokumentace</t>
  </si>
  <si>
    <t>-1267577074</t>
  </si>
  <si>
    <t>Pol58</t>
  </si>
  <si>
    <t>Průvodně technická dokumentace</t>
  </si>
  <si>
    <t>-1450299846</t>
  </si>
  <si>
    <t>Pol59</t>
  </si>
  <si>
    <t>368874087</t>
  </si>
  <si>
    <t>D6</t>
  </si>
  <si>
    <t>OSTATNÍ</t>
  </si>
  <si>
    <t>Pol60</t>
  </si>
  <si>
    <t>Likvidace odpadu</t>
  </si>
  <si>
    <t>518353116</t>
  </si>
  <si>
    <t>Pol61</t>
  </si>
  <si>
    <t>Zkušební provoz, uvedení do trvalého provozu</t>
  </si>
  <si>
    <t>-498354840</t>
  </si>
  <si>
    <t>Pol62</t>
  </si>
  <si>
    <t>Vypracování výchozí revize dle ČSN</t>
  </si>
  <si>
    <t>87588643</t>
  </si>
  <si>
    <t>Pol63</t>
  </si>
  <si>
    <t>Pojízdné lešení do 4m</t>
  </si>
  <si>
    <t>-2132362523</t>
  </si>
  <si>
    <t>Pol64</t>
  </si>
  <si>
    <t>Úklid staveniště</t>
  </si>
  <si>
    <t>2032682692</t>
  </si>
  <si>
    <t>Pol65</t>
  </si>
  <si>
    <t>GZS = zařízení staveniště</t>
  </si>
  <si>
    <t>1544290472</t>
  </si>
  <si>
    <t>Pol66</t>
  </si>
  <si>
    <t>PV = provozní vlivy</t>
  </si>
  <si>
    <t>-11198447</t>
  </si>
  <si>
    <t>Pol67</t>
  </si>
  <si>
    <t>PPV = podíl přidružených výkonů</t>
  </si>
  <si>
    <t>1510995054</t>
  </si>
  <si>
    <t>Poznámka k položce:_x000d_
Výkony pracovníka BOZP / PO - plán BOZP / PO_x000d_
Výkony pracovníka BOZP / PO - kontroly na stavbě_x000d_
Výkony pracovníka IMS - plán jakosti, plán kontrol a zkoušek</t>
  </si>
  <si>
    <t>Pol68</t>
  </si>
  <si>
    <t>Řízení zakázky</t>
  </si>
  <si>
    <t>-1521264081</t>
  </si>
  <si>
    <t>Pol69</t>
  </si>
  <si>
    <t>Měření osvětlení</t>
  </si>
  <si>
    <t>-1516135965</t>
  </si>
  <si>
    <t>Pol70</t>
  </si>
  <si>
    <t>Doprava, ubytování v místě plnění</t>
  </si>
  <si>
    <t>-1638766494</t>
  </si>
  <si>
    <t>D.1.4.5 - Zdravotně technické instalace</t>
  </si>
  <si>
    <t xml:space="preserve"> VŠE v Praze,W. Churchila 1938/4,Praha 3,13067</t>
  </si>
  <si>
    <t>17736099</t>
  </si>
  <si>
    <t>Milan Křehla</t>
  </si>
  <si>
    <t>HSV - Práce a dodávky HSV</t>
  </si>
  <si>
    <t xml:space="preserve">    997 - Přesun sutě</t>
  </si>
  <si>
    <t>PSV - Práce a dodávky PSV</t>
  </si>
  <si>
    <t xml:space="preserve">    721 - Zdravotechnika - vnitřní kanalizace</t>
  </si>
  <si>
    <t xml:space="preserve">    722 - Zdravotechnika - vnitřní vodovod</t>
  </si>
  <si>
    <t xml:space="preserve">    732 - Ústřední vytápění - strojovny</t>
  </si>
  <si>
    <t>HSV</t>
  </si>
  <si>
    <t>Práce a dodávky HSV</t>
  </si>
  <si>
    <t>997</t>
  </si>
  <si>
    <t>Přesun sutě</t>
  </si>
  <si>
    <t>997013211</t>
  </si>
  <si>
    <t>Vnitrostaveništní doprava suti a vybouraných hmot vodorovně do 50 m s naložením ručně pro budovy a haly výšky do 6 m</t>
  </si>
  <si>
    <t>t</t>
  </si>
  <si>
    <t>-1136999895</t>
  </si>
  <si>
    <t>997013501</t>
  </si>
  <si>
    <t>Odvoz suti a vybouraných hmot na skládku nebo meziskládku se složením, na vzdálenost do 1 km</t>
  </si>
  <si>
    <t>CS ÚRS 2024 02</t>
  </si>
  <si>
    <t>706865142</t>
  </si>
  <si>
    <t>Online PSC</t>
  </si>
  <si>
    <t>https://podminky.urs.cz/item/CS_URS_2024_02/997013501</t>
  </si>
  <si>
    <t>997013509</t>
  </si>
  <si>
    <t>Odvoz suti a vybouraných hmot na skládku nebo meziskládku se složením, na vzdálenost Příplatek k ceně za každý další započatý 1 km přes 1 km</t>
  </si>
  <si>
    <t>624502475</t>
  </si>
  <si>
    <t>VV</t>
  </si>
  <si>
    <t>0,039*10</t>
  </si>
  <si>
    <t>997013631</t>
  </si>
  <si>
    <t>Poplatek za uložení stavebního odpadu na skládce (skládkovné) směsného stavebního a demoličního zatříděného do Katalogu odpadů pod kódem 17 09 04</t>
  </si>
  <si>
    <t>1985357510</t>
  </si>
  <si>
    <t>PSV</t>
  </si>
  <si>
    <t>Práce a dodávky PSV</t>
  </si>
  <si>
    <t>721</t>
  </si>
  <si>
    <t>Zdravotechnika - vnitřní kanalizace</t>
  </si>
  <si>
    <t>721174041</t>
  </si>
  <si>
    <t>Potrubí z trub polypropylenových připojovací DN 32</t>
  </si>
  <si>
    <t>-637927072</t>
  </si>
  <si>
    <t>https://podminky.urs.cz/item/CS_URS_2024_02/721174041</t>
  </si>
  <si>
    <t xml:space="preserve">"K2-2"   10,3</t>
  </si>
  <si>
    <t xml:space="preserve">"K2-1"   0,35</t>
  </si>
  <si>
    <t xml:space="preserve">"K2-3"   0,3</t>
  </si>
  <si>
    <t xml:space="preserve">"K2-4"   0,3</t>
  </si>
  <si>
    <t>Součet</t>
  </si>
  <si>
    <t>721174042</t>
  </si>
  <si>
    <t>Potrubí z trub polypropylenových připojovací DN 40</t>
  </si>
  <si>
    <t>-816828998</t>
  </si>
  <si>
    <t>https://podminky.urs.cz/item/CS_URS_2024_02/721174042</t>
  </si>
  <si>
    <t xml:space="preserve">"K4-1"   0,5*3</t>
  </si>
  <si>
    <t xml:space="preserve">"K4-2"   0,3*3</t>
  </si>
  <si>
    <t xml:space="preserve">"K4-4"   2,7*3</t>
  </si>
  <si>
    <t>721174043</t>
  </si>
  <si>
    <t>Potrubí z trub polypropylenových připojovací DN 50</t>
  </si>
  <si>
    <t>1037292500</t>
  </si>
  <si>
    <t>https://podminky.urs.cz/item/CS_URS_2024_02/721174043</t>
  </si>
  <si>
    <t xml:space="preserve">"K1-1"   15,9</t>
  </si>
  <si>
    <t xml:space="preserve">"K1-2"   0,3</t>
  </si>
  <si>
    <t xml:space="preserve">"K1-3"   0,3</t>
  </si>
  <si>
    <t xml:space="preserve">"K1-4"   2,2</t>
  </si>
  <si>
    <t xml:space="preserve">"K3-1"   0,45</t>
  </si>
  <si>
    <t xml:space="preserve">"K3-3"   4,15</t>
  </si>
  <si>
    <t xml:space="preserve">"K3-5"   2,65</t>
  </si>
  <si>
    <t xml:space="preserve">"K5-1"   0,4</t>
  </si>
  <si>
    <t>721290111</t>
  </si>
  <si>
    <t>Zkouška těsnosti kanalizace v objektech vodou do DN 125</t>
  </si>
  <si>
    <t>1001202437</t>
  </si>
  <si>
    <t>https://podminky.urs.cz/item/CS_URS_2024_02/721290111</t>
  </si>
  <si>
    <t>11,25+10,5+26,35</t>
  </si>
  <si>
    <t>998721121</t>
  </si>
  <si>
    <t>Přesun hmot pro vnitřní kanalizaci stanovený z hmotnosti přesunovaného materiálu vodorovná dopravní vzdálenost do 50 m ruční (bez užití mechanizace) v objektech výšky do 6 m</t>
  </si>
  <si>
    <t>1156323191</t>
  </si>
  <si>
    <t>https://podminky.urs.cz/item/CS_URS_2024_02/998721121</t>
  </si>
  <si>
    <t>732490102</t>
  </si>
  <si>
    <t>Montáž ostatních zařízení pro odvod kondenzátu kotle sifonu</t>
  </si>
  <si>
    <t>-460322139</t>
  </si>
  <si>
    <t>https://podminky.urs.cz/item/CS_URS_2024_02/732490102</t>
  </si>
  <si>
    <t xml:space="preserve">"DN50"   12</t>
  </si>
  <si>
    <t xml:space="preserve">"DN40"   9</t>
  </si>
  <si>
    <t xml:space="preserve">"DN32"   4</t>
  </si>
  <si>
    <t>48481003</t>
  </si>
  <si>
    <t>sifon pro odvod kondenzátu</t>
  </si>
  <si>
    <t>-820656380</t>
  </si>
  <si>
    <t>998721129</t>
  </si>
  <si>
    <t>Přesun hmot pro vnitřní kanalizaci stanovený z hmotnosti přesunovaného materiálu vodorovná dopravní vzdálenost do 50 m Příplatek k cenám za ruční zvětšený přesun přes vymezenou vodorovnou dopravní vzdálenost za každých dalších započatých 50 m</t>
  </si>
  <si>
    <t>-1575015844</t>
  </si>
  <si>
    <t>https://podminky.urs.cz/item/CS_URS_2024_02/998721129</t>
  </si>
  <si>
    <t>722</t>
  </si>
  <si>
    <t>Zdravotechnika - vnitřní vodovod</t>
  </si>
  <si>
    <t>722170804</t>
  </si>
  <si>
    <t>Demontáž rozvodů vody z plastů přes 25 do Ø 50 mm</t>
  </si>
  <si>
    <t>-955087762</t>
  </si>
  <si>
    <t>https://podminky.urs.cz/item/CS_URS_2024_02/722170804</t>
  </si>
  <si>
    <t>2,5+6,3+22,2</t>
  </si>
  <si>
    <t>722171936</t>
  </si>
  <si>
    <t>Výměna trubky, tvarovky, vsazení odbočky na rozvodech vody z plastů D přes 40 do 50 mm</t>
  </si>
  <si>
    <t>1707925851</t>
  </si>
  <si>
    <t>https://podminky.urs.cz/item/CS_URS_2024_02/722171936</t>
  </si>
  <si>
    <t xml:space="preserve">"V4"   1</t>
  </si>
  <si>
    <t>28654080</t>
  </si>
  <si>
    <t>T-kus jednoznačný PPR D 50mm</t>
  </si>
  <si>
    <t>CS ÚRS 2023 01</t>
  </si>
  <si>
    <t>-518360621</t>
  </si>
  <si>
    <t>722174022</t>
  </si>
  <si>
    <t>Potrubí z plastových trubek z polypropylenu PPR svařovaných polyfúzně PN 20 (SDR 6) D 20 x 3,4</t>
  </si>
  <si>
    <t>-1690446422</t>
  </si>
  <si>
    <t>https://podminky.urs.cz/item/CS_URS_2024_02/722174022</t>
  </si>
  <si>
    <t>"V5"</t>
  </si>
  <si>
    <t xml:space="preserve">"studená"    2,5</t>
  </si>
  <si>
    <t>722174025</t>
  </si>
  <si>
    <t>Potrubí z plastových trubek z polypropylenu PPR svařovaných polyfúzně PN 20 (SDR 6) D 40 x 6,7</t>
  </si>
  <si>
    <t>-1729691650</t>
  </si>
  <si>
    <t>https://podminky.urs.cz/item/CS_URS_2024_02/722174025</t>
  </si>
  <si>
    <t>"V2"</t>
  </si>
  <si>
    <t xml:space="preserve">"cirkulace"    3,0</t>
  </si>
  <si>
    <t>"V3"</t>
  </si>
  <si>
    <t xml:space="preserve">"cirkulace"    3,3</t>
  </si>
  <si>
    <t>722174026</t>
  </si>
  <si>
    <t>Potrubí z plastových trubek z polypropylenu PPR svařovaných polyfúzně PN 20 (SDR 6) D 50 x 8,3</t>
  </si>
  <si>
    <t>1222422593</t>
  </si>
  <si>
    <t>https://podminky.urs.cz/item/CS_URS_2024_02/722174026</t>
  </si>
  <si>
    <t xml:space="preserve">"V1"   </t>
  </si>
  <si>
    <t xml:space="preserve">"studená"    4,4</t>
  </si>
  <si>
    <t xml:space="preserve">"V1-2"   </t>
  </si>
  <si>
    <t xml:space="preserve">"studená"    2,0</t>
  </si>
  <si>
    <t xml:space="preserve">"V2"   </t>
  </si>
  <si>
    <t xml:space="preserve">"TUV"    3,0</t>
  </si>
  <si>
    <t xml:space="preserve">"V3"   </t>
  </si>
  <si>
    <t xml:space="preserve">"TUV"    3,2</t>
  </si>
  <si>
    <t xml:space="preserve">"V4"   </t>
  </si>
  <si>
    <t xml:space="preserve">"studená"    9,6</t>
  </si>
  <si>
    <t>722181222</t>
  </si>
  <si>
    <t>Ochrana potrubí termoizolačními trubicemi z pěnového polyetylenu PE přilepenými v příčných a podélných spojích, tloušťky izolace přes 6 do 9 mm, vnitřního průměru izolace DN přes 22 do 45 mm</t>
  </si>
  <si>
    <t>1071257215</t>
  </si>
  <si>
    <t>https://podminky.urs.cz/item/CS_URS_2024_02/722181222</t>
  </si>
  <si>
    <t>2,5+6,3</t>
  </si>
  <si>
    <t>722181223</t>
  </si>
  <si>
    <t>Ochrana potrubí termoizolačními trubicemi z pěnového polyetylenu PE přilepenými v příčných a podélných spojích, tloušťky izolace přes 6 do 9 mm, vnitřního průměru izolace DN přes 45 do 63 mm</t>
  </si>
  <si>
    <t>-565416632</t>
  </si>
  <si>
    <t>https://podminky.urs.cz/item/CS_URS_2024_02/722181223</t>
  </si>
  <si>
    <t>22,2</t>
  </si>
  <si>
    <t>722220861</t>
  </si>
  <si>
    <t>Demontáž armatur závitových se dvěma závity do G 3/4</t>
  </si>
  <si>
    <t>-2111168324</t>
  </si>
  <si>
    <t>https://podminky.urs.cz/item/CS_URS_2024_02/722220861</t>
  </si>
  <si>
    <t>722220863</t>
  </si>
  <si>
    <t>Demontáž armatur závitových se dvěma závity G 6/4</t>
  </si>
  <si>
    <t>79552806</t>
  </si>
  <si>
    <t>https://podminky.urs.cz/item/CS_URS_2024_02/722220863</t>
  </si>
  <si>
    <t>722220864</t>
  </si>
  <si>
    <t>Demontáž armatur závitových se dvěma závity G 2</t>
  </si>
  <si>
    <t>-586749235</t>
  </si>
  <si>
    <t>https://podminky.urs.cz/item/CS_URS_2024_02/722220864</t>
  </si>
  <si>
    <t>722240122</t>
  </si>
  <si>
    <t>Armatury z plastických hmot kohouty (PPR) kulové DN 20</t>
  </si>
  <si>
    <t>-664138027</t>
  </si>
  <si>
    <t>https://podminky.urs.cz/item/CS_URS_2024_02/722240122</t>
  </si>
  <si>
    <t xml:space="preserve">"studená"    2</t>
  </si>
  <si>
    <t>722240125</t>
  </si>
  <si>
    <t>Armatury z plastických hmot kohouty (PPR) kulové DN 40</t>
  </si>
  <si>
    <t>-1817523224</t>
  </si>
  <si>
    <t>https://podminky.urs.cz/item/CS_URS_2024_02/722240125</t>
  </si>
  <si>
    <t xml:space="preserve">"cirkulace"    2</t>
  </si>
  <si>
    <t xml:space="preserve">"cirkulace"   2</t>
  </si>
  <si>
    <t>722240126</t>
  </si>
  <si>
    <t>Armatury z plastických hmot kohouty (PPR) kulové DN 50</t>
  </si>
  <si>
    <t>1300799931</t>
  </si>
  <si>
    <t>https://podminky.urs.cz/item/CS_URS_2024_02/722240126</t>
  </si>
  <si>
    <t xml:space="preserve">"studená"    1</t>
  </si>
  <si>
    <t xml:space="preserve">"TUV"    2</t>
  </si>
  <si>
    <t>722290226</t>
  </si>
  <si>
    <t>Zkoušky, proplach a desinfekce vodovodního potrubí zkoušky těsnosti vodovodního potrubí závitového do DN 50</t>
  </si>
  <si>
    <t>264407138</t>
  </si>
  <si>
    <t>https://podminky.urs.cz/item/CS_URS_2024_02/722290226</t>
  </si>
  <si>
    <t>722290234</t>
  </si>
  <si>
    <t>Zkoušky, proplach a desinfekce vodovodního potrubí proplach a desinfekce vodovodního potrubí do DN 80</t>
  </si>
  <si>
    <t>-1718657890</t>
  </si>
  <si>
    <t>https://podminky.urs.cz/item/CS_URS_2024_02/722290234</t>
  </si>
  <si>
    <t>998722121</t>
  </si>
  <si>
    <t>Přesun hmot pro vnitřní vodovod stanovený z hmotnosti přesunovaného materiálu vodorovná dopravní vzdálenost do 50 m ruční (bez užití mechanizace) v objektech výšky do 6 m</t>
  </si>
  <si>
    <t>-1773475837</t>
  </si>
  <si>
    <t>https://podminky.urs.cz/item/CS_URS_2024_02/998722121</t>
  </si>
  <si>
    <t>998722129</t>
  </si>
  <si>
    <t>Přesun hmot pro vnitřní vodovod stanovený z hmotnosti přesunovaného materiálu vodorovná dopravní vzdálenost do 50 m Příplatek k cenám za ruční zvětšený přesun přes vymezenou vodorovnou dopravní vzdálenost za každých dalších započatých 50 m</t>
  </si>
  <si>
    <t>-746433244</t>
  </si>
  <si>
    <t>https://podminky.urs.cz/item/CS_URS_2024_02/998722129</t>
  </si>
  <si>
    <t>732</t>
  </si>
  <si>
    <t>Ústřední vytápění - strojovny</t>
  </si>
  <si>
    <t>D.1.4.6 - Zařízení MaR a plynová detekce</t>
  </si>
  <si>
    <t>Úroveň 3:</t>
  </si>
  <si>
    <t>01 - Elektroinstalace NN pro MaR</t>
  </si>
  <si>
    <t xml:space="preserve">    741 - Elektroinstalace - silnoproud</t>
  </si>
  <si>
    <t>M - Práce a dodávky M</t>
  </si>
  <si>
    <t xml:space="preserve">    21-M - Elektromontáže</t>
  </si>
  <si>
    <t>VRN - Vedlejší rozpočtové náklady</t>
  </si>
  <si>
    <t xml:space="preserve">    VRN1 - Průzkumné, geodetické a projektové práce</t>
  </si>
  <si>
    <t xml:space="preserve">    VRN4 - Inženýrská činnost</t>
  </si>
  <si>
    <t xml:space="preserve">    VRN6 - Územní vlivy</t>
  </si>
  <si>
    <t xml:space="preserve">    VRN9 - Ostatní náklady</t>
  </si>
  <si>
    <t>741</t>
  </si>
  <si>
    <t>Elektroinstalace - silnoproud</t>
  </si>
  <si>
    <t>210812001</t>
  </si>
  <si>
    <t>Montáž izolovaných kabelů měděných do 1 kV bez ukončení plných nebo laněných kulatých (např. CYKY, CHKE-R) uložených volně nebo v liště počtu a průřezu žil 2x1,5 až 6 mm2</t>
  </si>
  <si>
    <t>CS ÚRS 2022 01</t>
  </si>
  <si>
    <t>-101068985</t>
  </si>
  <si>
    <t>https://podminky.urs.cz/item/CS_URS_2022_01/210812001</t>
  </si>
  <si>
    <t>1189110</t>
  </si>
  <si>
    <t>VODIC CYA 6 ZLUTA H07V-K</t>
  </si>
  <si>
    <t>1786651243</t>
  </si>
  <si>
    <t>240*1,15 "Přepočtené koeficientem množství</t>
  </si>
  <si>
    <t>741110001</t>
  </si>
  <si>
    <t>Montáž trubek elektroinstalačních s nasunutím nebo našroubováním do krabic plastových tuhých, uložených pevně, vnější Ø přes 16 do 23 mm</t>
  </si>
  <si>
    <t>1512178380</t>
  </si>
  <si>
    <t>https://podminky.urs.cz/item/CS_URS_2022_01/741110001</t>
  </si>
  <si>
    <t>34571092</t>
  </si>
  <si>
    <t>trubka elektroinstalační tuhá z PVC D 17,4/20 mm, délka 3m</t>
  </si>
  <si>
    <t>-2003393629</t>
  </si>
  <si>
    <t>741110002</t>
  </si>
  <si>
    <t>Montáž trubek elektroinstalačních s nasunutím nebo našroubováním do krabic plastových tuhých, uložených pevně, vnější Ø přes 23 do 35 mm</t>
  </si>
  <si>
    <t>348447715</t>
  </si>
  <si>
    <t>https://podminky.urs.cz/item/CS_URS_2022_01/741110002</t>
  </si>
  <si>
    <t>34571093</t>
  </si>
  <si>
    <t>trubka elektroinstalační tuhá z PVC D 22,1/25 mm, délka 3m</t>
  </si>
  <si>
    <t>-125353908</t>
  </si>
  <si>
    <t>741110013</t>
  </si>
  <si>
    <t>Montáž trubek elektroinstalačních s nasunutím nebo našroubováním do krabic plastových tuhých, uložených volně, vnější Ø přes 35 mm</t>
  </si>
  <si>
    <t>519159200</t>
  </si>
  <si>
    <t>https://podminky.urs.cz/item/CS_URS_2022_01/741110013</t>
  </si>
  <si>
    <t>34571353</t>
  </si>
  <si>
    <t>trubka elektroinstalační ohebná dvouplášťová korugovaná (chránička) D 61/75mm, HDPE+LDPE</t>
  </si>
  <si>
    <t>-76248714</t>
  </si>
  <si>
    <t>741110232</t>
  </si>
  <si>
    <t>Montáž trubek pancéřových elektroinstalačních s nasunutím nebo našroubováním do krabic kovových ohebných, uložených pevně, Ø přes 16 do 29 mm</t>
  </si>
  <si>
    <t>311803856</t>
  </si>
  <si>
    <t>https://podminky.urs.cz/item/CS_URS_2022_01/741110232</t>
  </si>
  <si>
    <t>34571063</t>
  </si>
  <si>
    <t>trubka elektroinstalační ohebná z PVC (ČSN) 2323</t>
  </si>
  <si>
    <t>1202850907</t>
  </si>
  <si>
    <t>741112021</t>
  </si>
  <si>
    <t>Montáž krabic elektroinstalačních bez napojení na trubky a lišty, demontáže a montáže víčka a přístroje protahovacích nebo odbočných nástěnných plastových čtyřhranných, vel. do 100x100 mm</t>
  </si>
  <si>
    <t>461265970</t>
  </si>
  <si>
    <t>https://podminky.urs.cz/item/CS_URS_2022_01/741112021</t>
  </si>
  <si>
    <t>34571479</t>
  </si>
  <si>
    <t>krabice v uzavřeném provedení PP s krytím IP 66 čtvercová 100x100mm</t>
  </si>
  <si>
    <t>365302073</t>
  </si>
  <si>
    <t>741122015</t>
  </si>
  <si>
    <t>Montáž kabelů měděných bez ukončení uložených pod omítku plných kulatých (např. CYKY), počtu a průřezu žil 3x1,5 mm2</t>
  </si>
  <si>
    <t>210557006</t>
  </si>
  <si>
    <t>https://podminky.urs.cz/item/CS_URS_2022_01/741122015</t>
  </si>
  <si>
    <t>34111030</t>
  </si>
  <si>
    <t>kabel instalační jádro Cu plné izolace PVC plášť PVC 450/750V (CYKY) 3x1,5mm2</t>
  </si>
  <si>
    <t>-1388455766</t>
  </si>
  <si>
    <t>741122016</t>
  </si>
  <si>
    <t>Montáž kabelů měděných bez ukončení uložených pod omítku plných kulatých (např. CYKY), počtu a průřezu žil 3x2,5 až 6 mm2</t>
  </si>
  <si>
    <t>1963962756</t>
  </si>
  <si>
    <t>https://podminky.urs.cz/item/CS_URS_2022_01/741122016</t>
  </si>
  <si>
    <t>34111036</t>
  </si>
  <si>
    <t>kabel instalační jádro Cu plné izolace PVC plášť PVC 450/750V (CYKY) 3x2,5mm2</t>
  </si>
  <si>
    <t>-879743784</t>
  </si>
  <si>
    <t>652,173913043478*1,15 "Přepočtené koeficientem množství</t>
  </si>
  <si>
    <t>741122031</t>
  </si>
  <si>
    <t>Montáž kabelů měděných bez ukončení uložených pod omítku plných kulatých (např. CYKY), počtu a průřezu žil 5x1,5 až 2,5 mm2</t>
  </si>
  <si>
    <t>1337884994</t>
  </si>
  <si>
    <t>https://podminky.urs.cz/item/CS_URS_2022_01/741122031</t>
  </si>
  <si>
    <t>34111090</t>
  </si>
  <si>
    <t>kabel instalační jádro Cu plné izolace PVC plášť PVC 450/750V (CYKY) 5x1,5mm2</t>
  </si>
  <si>
    <t>-1782810148</t>
  </si>
  <si>
    <t>2075271471</t>
  </si>
  <si>
    <t>34111094</t>
  </si>
  <si>
    <t>kabel instalační jádro Cu plné izolace PVC plášť PVC 450/750V (CYKY) 5x2,5mm2</t>
  </si>
  <si>
    <t>1123685225</t>
  </si>
  <si>
    <t>741122222</t>
  </si>
  <si>
    <t>Montáž kabelů měděných bez ukončení uložených volně nebo v liště plných kulatých (např. CYKY) počtu a průřezu žil 4x10 mm2</t>
  </si>
  <si>
    <t>2087344894</t>
  </si>
  <si>
    <t>https://podminky.urs.cz/item/CS_URS_2022_01/741122222</t>
  </si>
  <si>
    <t>34111076</t>
  </si>
  <si>
    <t>kabel instalační jádro Cu plné izolace PVC plášť PVC 450/750V (CYKY) 4x10mm2</t>
  </si>
  <si>
    <t>-345699147</t>
  </si>
  <si>
    <t>35*1,15 "Přepočtené koeficientem množství</t>
  </si>
  <si>
    <t>741130005</t>
  </si>
  <si>
    <t>Ukončení vodičů izolovaných s označením a zapojením v rozváděči nebo na přístroji, průřezu žíly do 10 mm2</t>
  </si>
  <si>
    <t>-2026721603</t>
  </si>
  <si>
    <t>https://podminky.urs.cz/item/CS_URS_2022_01/741130005</t>
  </si>
  <si>
    <t>741130021</t>
  </si>
  <si>
    <t>Ukončení vodičů izolovaných s označením a zapojením na svorkovnici s otevřením a uzavřením krytu, průřezu žíly do 2,5 mm2</t>
  </si>
  <si>
    <t>1126346600</t>
  </si>
  <si>
    <t>https://podminky.urs.cz/item/CS_URS_2024_02/741130021</t>
  </si>
  <si>
    <t>741210001</t>
  </si>
  <si>
    <t>Montáž rozvodnic oceloplechových nebo plastových bez zapojení vodičů běžných, hmotnosti do 20 kg</t>
  </si>
  <si>
    <t>605225447</t>
  </si>
  <si>
    <t>https://podminky.urs.cz/item/CS_URS_2022_01/741210001</t>
  </si>
  <si>
    <t>741910412</t>
  </si>
  <si>
    <t>Montáž žlabů bez stojiny a výložníků kovových s podpěrkami a příslušenstvím bez víka, šířky do 100 mm</t>
  </si>
  <si>
    <t>-1359208155</t>
  </si>
  <si>
    <t>https://podminky.urs.cz/item/CS_URS_2022_01/741910412</t>
  </si>
  <si>
    <t>1388132</t>
  </si>
  <si>
    <t>KABELOVY ZLAB 110X100MM SKSM 110 FS 3M</t>
  </si>
  <si>
    <t>-707602216</t>
  </si>
  <si>
    <t>741910414</t>
  </si>
  <si>
    <t>Montáž žlabů bez stojiny a výložníků kovových s podpěrkami a příslušenstvím bez víka, šířky do 250 mm</t>
  </si>
  <si>
    <t>1464002718</t>
  </si>
  <si>
    <t>https://podminky.urs.cz/item/CS_URS_2022_01/741910414</t>
  </si>
  <si>
    <t>1388133</t>
  </si>
  <si>
    <t>KABELOVY ZLAB 110X200MM SKSM 120 FS 3M</t>
  </si>
  <si>
    <t>15953290</t>
  </si>
  <si>
    <t>34562694</t>
  </si>
  <si>
    <t>svorkovnice krabicová bezšroubová jednopólová pro 3 vodiče 0,5-2,5mm2, 400V 24A</t>
  </si>
  <si>
    <t>1454489707</t>
  </si>
  <si>
    <t>34562695</t>
  </si>
  <si>
    <t>svorkovnice krabicová bezšroubová jednopólová pro 4 vodiče 0,5-2,5mm2, 400V 24A</t>
  </si>
  <si>
    <t>2089522702</t>
  </si>
  <si>
    <t>34562696</t>
  </si>
  <si>
    <t>svorkovnice krabicová bezšroubová jednopólová pro 5 vodičů 0,5-2,5mm2, 400V 24A</t>
  </si>
  <si>
    <t>-1535981444</t>
  </si>
  <si>
    <t>Práce a dodávky M</t>
  </si>
  <si>
    <t>21-M</t>
  </si>
  <si>
    <t>Elektromontáže</t>
  </si>
  <si>
    <t>210280002</t>
  </si>
  <si>
    <t>Zkoušky a prohlídky elektrických rozvodů a zařízení celková prohlídka, zkoušení, měření a vyhotovení revizní zprávy pro objem montážních prací přes 100 do 500 tisíc Kč</t>
  </si>
  <si>
    <t>698204501</t>
  </si>
  <si>
    <t>https://podminky.urs.cz/item/CS_URS_2022_01/210280002</t>
  </si>
  <si>
    <t>Vedlejší rozpočtové náklady</t>
  </si>
  <si>
    <t>VRN1</t>
  </si>
  <si>
    <t>Průzkumné, geodetické a projektové práce</t>
  </si>
  <si>
    <t>013254000</t>
  </si>
  <si>
    <t>Dokumentace skutečného provedení stavby</t>
  </si>
  <si>
    <t>…</t>
  </si>
  <si>
    <t>1024</t>
  </si>
  <si>
    <t>-1273377059</t>
  </si>
  <si>
    <t>https://podminky.urs.cz/item/CS_URS_2022_01/013254000</t>
  </si>
  <si>
    <t>VRN4</t>
  </si>
  <si>
    <t>Inženýrská činnost</t>
  </si>
  <si>
    <t>043002000</t>
  </si>
  <si>
    <t>Zkoušební provoz a ostatní měření</t>
  </si>
  <si>
    <t>CS ÚRS 2021 01</t>
  </si>
  <si>
    <t>2066956290</t>
  </si>
  <si>
    <t>https://podminky.urs.cz/item/CS_URS_2021_01/043002000</t>
  </si>
  <si>
    <t>045002000</t>
  </si>
  <si>
    <t>Kompletační a koordinační činnost</t>
  </si>
  <si>
    <t>1819504304</t>
  </si>
  <si>
    <t>https://podminky.urs.cz/item/CS_URS_2021_01/045002000</t>
  </si>
  <si>
    <t>VRN6</t>
  </si>
  <si>
    <t>Územní vlivy</t>
  </si>
  <si>
    <t>065002000</t>
  </si>
  <si>
    <t>Mimostaveništní doprava materiálů</t>
  </si>
  <si>
    <t>-471189390</t>
  </si>
  <si>
    <t>https://podminky.urs.cz/item/CS_URS_2022_01/065002000</t>
  </si>
  <si>
    <t>VRN9</t>
  </si>
  <si>
    <t>Ostatní náklady</t>
  </si>
  <si>
    <t>090001000</t>
  </si>
  <si>
    <t>Montážní materiál</t>
  </si>
  <si>
    <t>1343472893</t>
  </si>
  <si>
    <t>https://podminky.urs.cz/item/CS_URS_2021_01/090001000</t>
  </si>
  <si>
    <t>092203000</t>
  </si>
  <si>
    <t>Náklady na zaškolení obsluhy</t>
  </si>
  <si>
    <t>CS ÚRS 2021 02</t>
  </si>
  <si>
    <t>194467493</t>
  </si>
  <si>
    <t>https://podminky.urs.cz/item/CS_URS_2021_02/092203000</t>
  </si>
  <si>
    <t>02 - Rozvaděč R-kotelna</t>
  </si>
  <si>
    <t>210031001R</t>
  </si>
  <si>
    <t>Montáž izolátorů podpěrných</t>
  </si>
  <si>
    <t>417007577</t>
  </si>
  <si>
    <t>1137027</t>
  </si>
  <si>
    <t>Plastový izolátor 60mm\M10\2kV</t>
  </si>
  <si>
    <t>-1224543788</t>
  </si>
  <si>
    <t>741110513</t>
  </si>
  <si>
    <t>Montáž lišt a kanálků elektroinstalačních se spojkami, ohyby a rohy a s nasunutím do krabic vkládacích s víčkem, šířky do přes 120 do 180 mm</t>
  </si>
  <si>
    <t>252332480</t>
  </si>
  <si>
    <t>https://podminky.urs.cz/item/CS_URS_2022_01/741110513</t>
  </si>
  <si>
    <t>34571220</t>
  </si>
  <si>
    <t>kanál elektroinstalační hranatý PVC 140x60mm</t>
  </si>
  <si>
    <t>-403974931</t>
  </si>
  <si>
    <t>10*1,15 "Přepočtené koeficientem množství</t>
  </si>
  <si>
    <t>741120401</t>
  </si>
  <si>
    <t>Montáž vodičů izolovaných měděných drátovacích bez ukončení v rozváděčích plných a laněných (např. CY), průřezu žily 0,35 až 6 mm2</t>
  </si>
  <si>
    <t>375075735</t>
  </si>
  <si>
    <t>https://podminky.urs.cz/item/CS_URS_2022_01/741120401</t>
  </si>
  <si>
    <t>34141025</t>
  </si>
  <si>
    <t>vodič propojovací flexibilní jádro Cu lanované izolace PVC 450/750V (H07V-K) 1x2,5mm2</t>
  </si>
  <si>
    <t>-228783519</t>
  </si>
  <si>
    <t>741127001</t>
  </si>
  <si>
    <t>Montáž přípojnicového rozvodu z vodičů hliníkových průmyslového dílů rovných s odbočkami 250 A, délky 1200 mm</t>
  </si>
  <si>
    <t>-2073827210</t>
  </si>
  <si>
    <t>https://podminky.urs.cz/item/CS_URS_2022_01/741127001</t>
  </si>
  <si>
    <t>35410102</t>
  </si>
  <si>
    <t>rozvod přípojnicový prachotěsný, dílec rovný s odbočkami v Cu, 250A, dl 1m</t>
  </si>
  <si>
    <t>680254977</t>
  </si>
  <si>
    <t>-1731514195</t>
  </si>
  <si>
    <t>https://podminky.urs.cz/item/CS_URS_2022_01/741130021</t>
  </si>
  <si>
    <t>741136321</t>
  </si>
  <si>
    <t>Napojení souboru žil do skříně průřezu jedné žíly do 16 mm2</t>
  </si>
  <si>
    <t>963118387</t>
  </si>
  <si>
    <t>https://podminky.urs.cz/item/CS_URS_2022_01/741136321</t>
  </si>
  <si>
    <t>1000156833</t>
  </si>
  <si>
    <t>Hřebenová přípojnice 3P, 16mm2/12mod. k propojení 4</t>
  </si>
  <si>
    <t>1640218664</t>
  </si>
  <si>
    <t>741210147</t>
  </si>
  <si>
    <t>Montáž rozváděčů litinových, hliníkových nebo plastových bez zapojení vodičů částí skříněk víka hmotnosti do plechu montážního</t>
  </si>
  <si>
    <t>942863426</t>
  </si>
  <si>
    <t>https://podminky.urs.cz/item/CS_URS_2022_01/741210147</t>
  </si>
  <si>
    <t>10.891.521</t>
  </si>
  <si>
    <t>Modul nosných lišt přístrojů</t>
  </si>
  <si>
    <t>-1821382610</t>
  </si>
  <si>
    <t>741210201</t>
  </si>
  <si>
    <t>Montáž rozváděčů skříňových nebo panelových bez zapojení vodičů dělitelných, hmotnosti jednoho pole do 200 kg</t>
  </si>
  <si>
    <t>-2059013924</t>
  </si>
  <si>
    <t>https://podminky.urs.cz/item/CS_URS_2022_01/741210201</t>
  </si>
  <si>
    <t>1142320</t>
  </si>
  <si>
    <t>Rozvaděč skříňový 1800x800x400</t>
  </si>
  <si>
    <t>2036590357</t>
  </si>
  <si>
    <t>POL4</t>
  </si>
  <si>
    <t>Pomocný materiál (vodiče, žlaby, apod...)</t>
  </si>
  <si>
    <t>-621857094</t>
  </si>
  <si>
    <t>741230016R</t>
  </si>
  <si>
    <t>Montáž signálek a ovladačů do dveří rozvaděče</t>
  </si>
  <si>
    <t>-1345114033</t>
  </si>
  <si>
    <t>1185062</t>
  </si>
  <si>
    <t>Ovladač stiskací červený o průměru 22mm s návratem</t>
  </si>
  <si>
    <t>211385367</t>
  </si>
  <si>
    <t>741231002</t>
  </si>
  <si>
    <t>Montáž svorkovnic do rozváděčů s popisnými štítky se zapojením vodičů na jedné straně řadových, průřezové plochy vodičů do 6 mm2</t>
  </si>
  <si>
    <t>-1892841788</t>
  </si>
  <si>
    <t>https://podminky.urs.cz/item/CS_URS_2022_01/741231002</t>
  </si>
  <si>
    <t>10.629.009</t>
  </si>
  <si>
    <t>Svorka řadová do 6mm2</t>
  </si>
  <si>
    <t>1701663649</t>
  </si>
  <si>
    <t>10.735.689</t>
  </si>
  <si>
    <t>Svorka BKS 35/10 sběrnicová</t>
  </si>
  <si>
    <t>357726495</t>
  </si>
  <si>
    <t>741240001</t>
  </si>
  <si>
    <t>Montáž ostatního příslušenství rozvoden kabelových vývodek do rozváděčů litinových, hliníkových nebo plastových bez zhotovení otvorů D do 42 mm</t>
  </si>
  <si>
    <t>1235419485</t>
  </si>
  <si>
    <t>https://podminky.urs.cz/item/CS_URS_2022_01/741240001</t>
  </si>
  <si>
    <t>741240011</t>
  </si>
  <si>
    <t>Montáž ostatního příslušenství rozvoden kabelových vývodek do rozváděčů litinových, hliníkových nebo plastových zhotovení otvorů včetně vyřezání závitu pro osazení vývodek do rozváděčů litinových, hliníkových nebo plastových, D do 42 mm</t>
  </si>
  <si>
    <t>-268444714</t>
  </si>
  <si>
    <t>https://podminky.urs.cz/item/CS_URS_2022_01/741240011</t>
  </si>
  <si>
    <t>10.530.203</t>
  </si>
  <si>
    <t xml:space="preserve">Vývodka do pr.32  vnější rovná</t>
  </si>
  <si>
    <t>-1101768467</t>
  </si>
  <si>
    <t>10.530.206</t>
  </si>
  <si>
    <t xml:space="preserve">Vývodka  pr.63 vnější rovná</t>
  </si>
  <si>
    <t>-1405761297</t>
  </si>
  <si>
    <t>741312532</t>
  </si>
  <si>
    <t>Montáž odpínačů bez zapojení vodičů kompaktních do 750 V třípólových do 160 A</t>
  </si>
  <si>
    <t>1142217776</t>
  </si>
  <si>
    <t>https://podminky.urs.cz/item/CS_URS_2022_01/741312532</t>
  </si>
  <si>
    <t>1240203</t>
  </si>
  <si>
    <t xml:space="preserve">POJISTKA VALCOVA AM 40A 400V </t>
  </si>
  <si>
    <t>-1432138652</t>
  </si>
  <si>
    <t>741312538</t>
  </si>
  <si>
    <t>Montáž odpínačů bez zapojení vodičů kompaktních do 750 V jednopólopvých do 160 A</t>
  </si>
  <si>
    <t>247171630</t>
  </si>
  <si>
    <t>10001406099</t>
  </si>
  <si>
    <t>Pojistkový odpínač pro skleněné pojistky</t>
  </si>
  <si>
    <t>-1503523839</t>
  </si>
  <si>
    <t>741320003</t>
  </si>
  <si>
    <t>Montáž pojistek se zapojením vodičů závitových kompletních skleněných</t>
  </si>
  <si>
    <t>-1335515513</t>
  </si>
  <si>
    <t>https://podminky.urs.cz/item/CS_URS_2022_01/741320003</t>
  </si>
  <si>
    <t>8500000654</t>
  </si>
  <si>
    <t>Pojistka skleněná trubičková 5×20 mm, F 0,5 A</t>
  </si>
  <si>
    <t>-1010490939</t>
  </si>
  <si>
    <t>741320105</t>
  </si>
  <si>
    <t>Montáž jističů se zapojením vodičů jednopólových nn do 25 A ve skříni</t>
  </si>
  <si>
    <t>374525562</t>
  </si>
  <si>
    <t>https://podminky.urs.cz/item/CS_URS_2022_01/741320105</t>
  </si>
  <si>
    <t>1183652</t>
  </si>
  <si>
    <t>jistič 1pólový-charakteristika B 10A, zkratový proud 10kA</t>
  </si>
  <si>
    <t>1102337070</t>
  </si>
  <si>
    <t>741320105.1</t>
  </si>
  <si>
    <t>-953832539</t>
  </si>
  <si>
    <t>https://podminky.urs.cz/item/CS_URS_2022_01/741320105.1</t>
  </si>
  <si>
    <t>1633940</t>
  </si>
  <si>
    <t>VYPINACI SPOUST ASNTB 220-240V</t>
  </si>
  <si>
    <t>1950908809</t>
  </si>
  <si>
    <t>1136668</t>
  </si>
  <si>
    <t xml:space="preserve">VYPINAC ISW 1P 63A 380/415V </t>
  </si>
  <si>
    <t>-1351669501</t>
  </si>
  <si>
    <t>741320165</t>
  </si>
  <si>
    <t>Montáž jističů se zapojením vodičů třípólových nn do 25 A ve skříni</t>
  </si>
  <si>
    <t>-43083076</t>
  </si>
  <si>
    <t>https://podminky.urs.cz/item/CS_URS_2022_01/741320165</t>
  </si>
  <si>
    <t>1183594</t>
  </si>
  <si>
    <t>jistič 3pólový-charakteristika C 10A, zkratový proud 10kA</t>
  </si>
  <si>
    <t>1172272931</t>
  </si>
  <si>
    <t>1183591</t>
  </si>
  <si>
    <t>jistič 3pólový-charakteristika C 20A, zkratový proud 10kA</t>
  </si>
  <si>
    <t>1102386602</t>
  </si>
  <si>
    <t>R000000001</t>
  </si>
  <si>
    <t>146695898</t>
  </si>
  <si>
    <t>R0000002</t>
  </si>
  <si>
    <t>Revize rozvaděče</t>
  </si>
  <si>
    <t>718929480</t>
  </si>
  <si>
    <t>741320201</t>
  </si>
  <si>
    <t>Montáž jističů se zapojením vodičů čtyřpólových nn deionových vestavných do 100 A</t>
  </si>
  <si>
    <t>-604631341</t>
  </si>
  <si>
    <t>https://podminky.urs.cz/item/CS_URS_2022_01/741320201</t>
  </si>
  <si>
    <t>1249839</t>
  </si>
  <si>
    <t>Vypínač do rozvaděče na DIN lištu 3pólový 63A</t>
  </si>
  <si>
    <t>959424952</t>
  </si>
  <si>
    <t>741322011</t>
  </si>
  <si>
    <t>Montáž přepěťových ochran nn se zapojením vodičů svodiče bleskových proudů – typ 1 třípólových, pro impulsní proud do 35 kA</t>
  </si>
  <si>
    <t>-2025827151</t>
  </si>
  <si>
    <t>https://podminky.urs.cz/item/CS_URS_2022_01/741322011</t>
  </si>
  <si>
    <t>1147066</t>
  </si>
  <si>
    <t>Svodič přepětí 3pólový 350V\20kA, typ 1+typ 2</t>
  </si>
  <si>
    <t>209865489</t>
  </si>
  <si>
    <t>741330032</t>
  </si>
  <si>
    <t>Montáž stykačů nn se zapojením vodičů střídavých vestavných jednopólových do 25 A</t>
  </si>
  <si>
    <t>-1632571401</t>
  </si>
  <si>
    <t>https://podminky.urs.cz/item/CS_URS_2021_01/741330032</t>
  </si>
  <si>
    <t>1215837</t>
  </si>
  <si>
    <t>Instalační stykač 25A, 2x zapínací kontakt 230V\25-20</t>
  </si>
  <si>
    <t>-869359486</t>
  </si>
  <si>
    <t>741330042</t>
  </si>
  <si>
    <t>Montáž stykačů nn se zapojením vodičů střídavých vestavných třípólových do 25 A</t>
  </si>
  <si>
    <t>-1518923727</t>
  </si>
  <si>
    <t>https://podminky.urs.cz/item/CS_URS_2022_01/741330042</t>
  </si>
  <si>
    <t>1298937</t>
  </si>
  <si>
    <t>STYKAC 3f do 32A</t>
  </si>
  <si>
    <t>2132917965</t>
  </si>
  <si>
    <t>741810002</t>
  </si>
  <si>
    <t>Zkoušky a prohlídky elektrických rozvodů a zařízení celková prohlídka a vyhotovení revizní zprávy pro objem montážních prací přes 100 do 500 tis. Kč</t>
  </si>
  <si>
    <t>260401690</t>
  </si>
  <si>
    <t>https://podminky.urs.cz/item/CS_URS_2022_01/741810002</t>
  </si>
  <si>
    <t>210112130</t>
  </si>
  <si>
    <t>Montáž přepínače bez zapojení vodičů nn 230V</t>
  </si>
  <si>
    <t>218160839</t>
  </si>
  <si>
    <t>https://podminky.urs.cz/item/CS_URS_2021_02/210112130</t>
  </si>
  <si>
    <t>1285184</t>
  </si>
  <si>
    <t>Ovladač I-0-II na čeplní desku rozvaděče vč.spínacího prvku</t>
  </si>
  <si>
    <t>-280151513</t>
  </si>
  <si>
    <t>741230016R.1</t>
  </si>
  <si>
    <t>1498948268</t>
  </si>
  <si>
    <t>1186970</t>
  </si>
  <si>
    <t>LED signálka zelená Ø22 230-240V</t>
  </si>
  <si>
    <t>1500072774</t>
  </si>
  <si>
    <t>03 - Měření a regulace</t>
  </si>
  <si>
    <t xml:space="preserve">    742 - Elektroinstalace - slaboproud</t>
  </si>
  <si>
    <t>1000393</t>
  </si>
  <si>
    <t>Programovatelný řídící systém PLC s rozšiřujícími moduly (40xAI,6xAO,128xBI,56xBO,RS485-MODBUS RTU,ˇMODBUS TCP/IP, zdroj,displej 7´, GSM, switch 4p)</t>
  </si>
  <si>
    <t>-437887739</t>
  </si>
  <si>
    <t>1000394</t>
  </si>
  <si>
    <t>Centrální SW - SCADA pro řízení kotelny vč.vizualizace</t>
  </si>
  <si>
    <t>-1963194067</t>
  </si>
  <si>
    <t>1000395</t>
  </si>
  <si>
    <t>Počítač kompatibilní s Intel Core i5 8400 4,0GHz Intel H310, DVD RW, Wifi SSD 250GB, HDD 1TB - 13"laptop</t>
  </si>
  <si>
    <t>1450676097</t>
  </si>
  <si>
    <t>R-MaR 0000111</t>
  </si>
  <si>
    <t>Montáž čidel teploty</t>
  </si>
  <si>
    <t>-1520221281</t>
  </si>
  <si>
    <t>468322</t>
  </si>
  <si>
    <t>čidlo teploty venkovní 4-20mA</t>
  </si>
  <si>
    <t>1972482742</t>
  </si>
  <si>
    <t>468322.1</t>
  </si>
  <si>
    <t>čidlo teploty s jímkou 120mm+návarek 4-20mA</t>
  </si>
  <si>
    <t>-1008286635</t>
  </si>
  <si>
    <t>468322.2</t>
  </si>
  <si>
    <t>čidlo teploty s jímkou 240mm+návarek 4-20mA</t>
  </si>
  <si>
    <t>1146031125</t>
  </si>
  <si>
    <t>468322.5</t>
  </si>
  <si>
    <t>termostat kapilárový s jímkou a návarkem 30-90st.C</t>
  </si>
  <si>
    <t>-1271346849</t>
  </si>
  <si>
    <t>R-MaR 00015</t>
  </si>
  <si>
    <t>Montáž čidla tlaku, návarku a ventilu</t>
  </si>
  <si>
    <t>-189466992</t>
  </si>
  <si>
    <t>R-MaR-D-00015</t>
  </si>
  <si>
    <t>Čidlo tlaku, měřící rozsah 0-1MPa, proudový výstup 4-20 mA vč.návarku 1/2" a ventilu</t>
  </si>
  <si>
    <t>-614333286</t>
  </si>
  <si>
    <t>468322.6</t>
  </si>
  <si>
    <t>manostat s jímkou ventilem a návarkem do 630kPa</t>
  </si>
  <si>
    <t>-2052559980</t>
  </si>
  <si>
    <t>1766308071</t>
  </si>
  <si>
    <t>https://podminky.urs.cz/item/CS_URS_2024_02/741110001</t>
  </si>
  <si>
    <t>-1812849630</t>
  </si>
  <si>
    <t>110*1,05 "Přepočtené koeficientem množství</t>
  </si>
  <si>
    <t>551569754</t>
  </si>
  <si>
    <t>https://podminky.urs.cz/item/CS_URS_2024_02/741110002</t>
  </si>
  <si>
    <t>-460027360</t>
  </si>
  <si>
    <t>80*1,05 "Přepočtené koeficientem množství</t>
  </si>
  <si>
    <t>1130357128</t>
  </si>
  <si>
    <t>https://podminky.urs.cz/item/CS_URS_2024_02/741110013</t>
  </si>
  <si>
    <t>52537766</t>
  </si>
  <si>
    <t>40*1,05 "Přepočtené koeficientem množství</t>
  </si>
  <si>
    <t>474546738</t>
  </si>
  <si>
    <t>https://podminky.urs.cz/item/CS_URS_2024_02/741110232</t>
  </si>
  <si>
    <t>-872089208</t>
  </si>
  <si>
    <t>75*1,05 "Přepočtené koeficientem množství</t>
  </si>
  <si>
    <t>741122011</t>
  </si>
  <si>
    <t>Montáž kabelů měděných bez ukončení uložených pod omítku plných kulatých (např. CYKY), počtu a průřezu žil 2x1,5 až 2,5 mm2</t>
  </si>
  <si>
    <t>-461166665</t>
  </si>
  <si>
    <t>https://podminky.urs.cz/item/CS_URS_2024_02/741122011</t>
  </si>
  <si>
    <t>PKB.712199</t>
  </si>
  <si>
    <t>CYA 6</t>
  </si>
  <si>
    <t>-1847713467</t>
  </si>
  <si>
    <t>125*1,15 "Přepočtené koeficientem množství</t>
  </si>
  <si>
    <t>-2195078</t>
  </si>
  <si>
    <t>https://podminky.urs.cz/item/CS_URS_2024_02/741122015</t>
  </si>
  <si>
    <t>1669149529</t>
  </si>
  <si>
    <t>391,304347826087*1,15 "Přepočtené koeficientem množství</t>
  </si>
  <si>
    <t>1102028603</t>
  </si>
  <si>
    <t>https://podminky.urs.cz/item/CS_URS_2024_02/741122016</t>
  </si>
  <si>
    <t>-1215266917</t>
  </si>
  <si>
    <t>83738429</t>
  </si>
  <si>
    <t>https://podminky.urs.cz/item/CS_URS_2024_02/741122031</t>
  </si>
  <si>
    <t>546792185</t>
  </si>
  <si>
    <t>52,1739130434783*1,15 "Přepočtené koeficientem množství</t>
  </si>
  <si>
    <t>741124701</t>
  </si>
  <si>
    <t>Montáž kabelů měděných ovládacích bez ukončení uložených volně stíněných ovládacích s plným jádrem (např. JYTY) počtu a průměru žil 2 až 19x0,8 mm2</t>
  </si>
  <si>
    <t>-350443093</t>
  </si>
  <si>
    <t>https://podminky.urs.cz/item/CS_URS_2024_02/741124701</t>
  </si>
  <si>
    <t>34121580</t>
  </si>
  <si>
    <t>kabel ovládací průmyslový stíněný laminovanou Al fólií s příložným Cu drátem jádro Cu plné izolace PVC plášť PVC 250V (JQTQ) 2x0,80mm2</t>
  </si>
  <si>
    <t>-1785803511</t>
  </si>
  <si>
    <t>217,391304347826*1,15 "Přepočtené koeficientem množství</t>
  </si>
  <si>
    <t>741124703</t>
  </si>
  <si>
    <t>Montáž kabelů měděných ovládacích bez ukončení uložených volně stíněných ovládacích s plným jádrem (např. JYTY) počtu a průměru žil 2 až 19x1 mm2</t>
  </si>
  <si>
    <t>-1523381669</t>
  </si>
  <si>
    <t>https://podminky.urs.cz/item/CS_URS_2024_02/741124703</t>
  </si>
  <si>
    <t>34113150</t>
  </si>
  <si>
    <t>kabel ovládací průmyslový stíněný laminovanou Al fólií s příložným Cu drátem jádro Cu plné izolace PVC plášť PVC 250V (JYTY) 4x1,00mm2</t>
  </si>
  <si>
    <t>-710840512</t>
  </si>
  <si>
    <t>1869,5652173913*1,15 "Přepočtené koeficientem množství</t>
  </si>
  <si>
    <t>-209021864</t>
  </si>
  <si>
    <t>34113151</t>
  </si>
  <si>
    <t>kabel ovládací průmyslový stíněný laminovanou Al fólií s příložným Cu drátem jádro Cu plné izolace PVC plášť PVC 250V (JYTY) 7x1,00mm2</t>
  </si>
  <si>
    <t>-1584232519</t>
  </si>
  <si>
    <t>565,217391304348*1,15 "Přepočtené koeficientem množství</t>
  </si>
  <si>
    <t>741124731</t>
  </si>
  <si>
    <t>Montáž kabelů měděných ovládacích bez ukončení uložených pevně stíněných ovládacích s plným jádrem (např. JYTY) počtu a průměru žil 2 až 19x0,8 mm2</t>
  </si>
  <si>
    <t>324575705</t>
  </si>
  <si>
    <t>https://podminky.urs.cz/item/CS_URS_2024_02/741124731</t>
  </si>
  <si>
    <t>1359100</t>
  </si>
  <si>
    <t xml:space="preserve">KABEL UFTP CAT6 LSOH </t>
  </si>
  <si>
    <t>-1562161541</t>
  </si>
  <si>
    <t>-1740111798</t>
  </si>
  <si>
    <t>-1079020396</t>
  </si>
  <si>
    <t>https://podminky.urs.cz/item/CS_URS_2024_02/741210001</t>
  </si>
  <si>
    <t>1701619289</t>
  </si>
  <si>
    <t>https://podminky.urs.cz/item/CS_URS_2024_02/741910412</t>
  </si>
  <si>
    <t>546865754</t>
  </si>
  <si>
    <t>-1586751216</t>
  </si>
  <si>
    <t>https://podminky.urs.cz/item/CS_URS_2024_02/741910414</t>
  </si>
  <si>
    <t>-881163536</t>
  </si>
  <si>
    <t>742</t>
  </si>
  <si>
    <t>Elektroinstalace - slaboproud</t>
  </si>
  <si>
    <t>742210421</t>
  </si>
  <si>
    <t>Programování PLC (datový bod)</t>
  </si>
  <si>
    <t>-500158945</t>
  </si>
  <si>
    <t>https://podminky.urs.cz/item/CS_URS_2021_02/742210421</t>
  </si>
  <si>
    <t>742210422</t>
  </si>
  <si>
    <t>Programování displej (datový bod)</t>
  </si>
  <si>
    <t>1609940236</t>
  </si>
  <si>
    <t>742210423</t>
  </si>
  <si>
    <t>Programování centrální dispečinkový SW (datový bod)</t>
  </si>
  <si>
    <t>2078648474</t>
  </si>
  <si>
    <t>742210424</t>
  </si>
  <si>
    <t>Oživení PLC na stavbě</t>
  </si>
  <si>
    <t>2000658307</t>
  </si>
  <si>
    <t>1,66666666666667*36 "Přepočtené koeficientem množství</t>
  </si>
  <si>
    <t>Montáž rozbočovače MODBUS</t>
  </si>
  <si>
    <t>-1438462487</t>
  </si>
  <si>
    <t>590R000002</t>
  </si>
  <si>
    <t>Rozbočovač MODBUS</t>
  </si>
  <si>
    <t>-500684493</t>
  </si>
  <si>
    <t>1344946418</t>
  </si>
  <si>
    <t>https://podminky.urs.cz/item/CS_URS_2024_02/210280002</t>
  </si>
  <si>
    <t>445175369</t>
  </si>
  <si>
    <t>https://podminky.urs.cz/item/CS_URS_2024_02/013254000</t>
  </si>
  <si>
    <t>2003242844</t>
  </si>
  <si>
    <t>2053175038</t>
  </si>
  <si>
    <t>-639835474</t>
  </si>
  <si>
    <t>-2006626079</t>
  </si>
  <si>
    <t>-1738145233</t>
  </si>
  <si>
    <t>04 - Rozvaděč DT</t>
  </si>
  <si>
    <t>1000140602</t>
  </si>
  <si>
    <t xml:space="preserve">Pojistkový odpínač OPVP14-3 RP </t>
  </si>
  <si>
    <t>-681892484</t>
  </si>
  <si>
    <t>1030085294</t>
  </si>
  <si>
    <t>Pojistka válcová 6A</t>
  </si>
  <si>
    <t>-1897604096</t>
  </si>
  <si>
    <t>1144053607</t>
  </si>
  <si>
    <t>https://podminky.urs.cz/item/CS_URS_2024_02/741110513</t>
  </si>
  <si>
    <t>-305691858</t>
  </si>
  <si>
    <t>-1469861713</t>
  </si>
  <si>
    <t>https://podminky.urs.cz/item/CS_URS_2024_02/741120401</t>
  </si>
  <si>
    <t>20596167</t>
  </si>
  <si>
    <t>-887017828</t>
  </si>
  <si>
    <t>830381860</t>
  </si>
  <si>
    <t>https://podminky.urs.cz/item/CS_URS_2024_02/741136321</t>
  </si>
  <si>
    <t>-835754201</t>
  </si>
  <si>
    <t>-1459818465</t>
  </si>
  <si>
    <t>https://podminky.urs.cz/item/CS_URS_2024_02/741210147</t>
  </si>
  <si>
    <t>-151052166</t>
  </si>
  <si>
    <t>-1982843248</t>
  </si>
  <si>
    <t>https://podminky.urs.cz/item/CS_URS_2024_02/741210201</t>
  </si>
  <si>
    <t>1596192447</t>
  </si>
  <si>
    <t>629458392</t>
  </si>
  <si>
    <t>https://podminky.urs.cz/item/CS_URS_2024_02/741231002</t>
  </si>
  <si>
    <t>1794627899</t>
  </si>
  <si>
    <t>1784569942</t>
  </si>
  <si>
    <t>146011586</t>
  </si>
  <si>
    <t>https://podminky.urs.cz/item/CS_URS_2024_02/741240001</t>
  </si>
  <si>
    <t>1157442948</t>
  </si>
  <si>
    <t>-2017830192</t>
  </si>
  <si>
    <t>435702421</t>
  </si>
  <si>
    <t>741313001</t>
  </si>
  <si>
    <t>Montáž zásuvek domovních se zapojením vodičů bezšroubové připojení polozapuštěných nebo zapuštěných 10/16 A, provedení 2P + PE</t>
  </si>
  <si>
    <t>-1389061687</t>
  </si>
  <si>
    <t>https://podminky.urs.cz/item/CS_URS_2024_02/741313001</t>
  </si>
  <si>
    <t>34555241</t>
  </si>
  <si>
    <t xml:space="preserve">přístroj zásuvky zápustné jednonásobné,  na DIN</t>
  </si>
  <si>
    <t>1903484697</t>
  </si>
  <si>
    <t>-1599290186</t>
  </si>
  <si>
    <t>https://podminky.urs.cz/item/CS_URS_2024_02/741320003</t>
  </si>
  <si>
    <t>1092389896</t>
  </si>
  <si>
    <t>-1145004281</t>
  </si>
  <si>
    <t>https://podminky.urs.cz/item/CS_URS_2024_02/741320105</t>
  </si>
  <si>
    <t>56971713</t>
  </si>
  <si>
    <t>987708618</t>
  </si>
  <si>
    <t>https://podminky.urs.cz/item/CS_URS_2024_02/741320165</t>
  </si>
  <si>
    <t>1183596</t>
  </si>
  <si>
    <t>jistič 3pólový-charakteristika C 16A, zkratový proud 10kA</t>
  </si>
  <si>
    <t>-1165983618</t>
  </si>
  <si>
    <t>-1919738727</t>
  </si>
  <si>
    <t>https://podminky.urs.cz/item/CS_URS_2024_02/741320201</t>
  </si>
  <si>
    <t>Hlavní vypínač do rozvaděče na DIN lištu 3pólový 63A</t>
  </si>
  <si>
    <t>647647016</t>
  </si>
  <si>
    <t>741321003</t>
  </si>
  <si>
    <t>Montáž proudových chráničů se zapojením vodičů dvoupólových nn do 25 A ve skříni</t>
  </si>
  <si>
    <t>-1150822903</t>
  </si>
  <si>
    <t>https://podminky.urs.cz/item/CS_URS_2024_02/741321003</t>
  </si>
  <si>
    <t>1187843</t>
  </si>
  <si>
    <t>Kombinovaný chránič proudový 16A pracovního proudu 0,03A, zkratový proud 10kA, charakteristika C</t>
  </si>
  <si>
    <t>-978522994</t>
  </si>
  <si>
    <t>741322061</t>
  </si>
  <si>
    <t>Montáž přepěťových ochran nn se zapojením vodičů svodiče přepětí – typ 2 třípólových jednodílných</t>
  </si>
  <si>
    <t>-1148298301</t>
  </si>
  <si>
    <t>https://podminky.urs.cz/item/CS_URS_2021_01/741322061</t>
  </si>
  <si>
    <t>1146902</t>
  </si>
  <si>
    <t>Svodič přepětí 3pólový 350V\20kA, typ 2</t>
  </si>
  <si>
    <t>-236979846</t>
  </si>
  <si>
    <t>741322141</t>
  </si>
  <si>
    <t>Montáž přepěťových ochran nn se zapojením vodičů svodiče přepětí – typ 3 na DIN lištu jednopólových</t>
  </si>
  <si>
    <t>1376441708</t>
  </si>
  <si>
    <t>https://podminky.urs.cz/item/CS_URS_2022_01/741322141</t>
  </si>
  <si>
    <t>35889540</t>
  </si>
  <si>
    <t xml:space="preserve">svodič přepětí - ochrana 3.stupně  na DIN lištu s vf.filtrem</t>
  </si>
  <si>
    <t>1566493647</t>
  </si>
  <si>
    <t>-1794907547</t>
  </si>
  <si>
    <t>https://podminky.urs.cz/item/CS_URS_2024_02/741330042</t>
  </si>
  <si>
    <t>1188298</t>
  </si>
  <si>
    <t>Instalační stykač 25A, 4x zapínací kontakt 230V\25-40</t>
  </si>
  <si>
    <t>786922668</t>
  </si>
  <si>
    <t>741330602</t>
  </si>
  <si>
    <t>Montáž relé návěstních se zapojením vodičů</t>
  </si>
  <si>
    <t>1987025374</t>
  </si>
  <si>
    <t>https://podminky.urs.cz/item/CS_URS_2024_02/741330602</t>
  </si>
  <si>
    <t>1579858</t>
  </si>
  <si>
    <t>POMOCNE RELE 24V 2P vč.patice</t>
  </si>
  <si>
    <t>1808391436</t>
  </si>
  <si>
    <t>741330821</t>
  </si>
  <si>
    <t>Montáž regulátoru PLC</t>
  </si>
  <si>
    <t>1151744902</t>
  </si>
  <si>
    <t>https://podminky.urs.cz/item/CS_URS_2021_02/741330821</t>
  </si>
  <si>
    <t>-1877926518</t>
  </si>
  <si>
    <t>https://podminky.urs.cz/item/CS_URS_2024_02/741810002</t>
  </si>
  <si>
    <t>538557937</t>
  </si>
  <si>
    <t>-686501399</t>
  </si>
  <si>
    <t>742210031</t>
  </si>
  <si>
    <t xml:space="preserve">Montáž zdroje napájecího </t>
  </si>
  <si>
    <t>-1190109101</t>
  </si>
  <si>
    <t>https://podminky.urs.cz/item/CS_URS_2021_02/742210031</t>
  </si>
  <si>
    <t>40463100</t>
  </si>
  <si>
    <t xml:space="preserve">zdroj spínaný 24V(12)/2,0A, </t>
  </si>
  <si>
    <t>1503714876</t>
  </si>
  <si>
    <t>742210303</t>
  </si>
  <si>
    <t>Montáž vstupně výstupního reléového prvku 4 kontakty s krytem</t>
  </si>
  <si>
    <t>-2059131389</t>
  </si>
  <si>
    <t>https://podminky.urs.cz/item/CS_URS_2024_02/742210303</t>
  </si>
  <si>
    <t>59081393</t>
  </si>
  <si>
    <t xml:space="preserve">hlídač fází - relé </t>
  </si>
  <si>
    <t>-1533997896</t>
  </si>
  <si>
    <t>05 - Detekce plynu</t>
  </si>
  <si>
    <t>1998225334</t>
  </si>
  <si>
    <t>2082599440</t>
  </si>
  <si>
    <t>1727041098</t>
  </si>
  <si>
    <t>1210658564</t>
  </si>
  <si>
    <t>-1009648848</t>
  </si>
  <si>
    <t>506333690</t>
  </si>
  <si>
    <t>1183665665</t>
  </si>
  <si>
    <t>-814347169</t>
  </si>
  <si>
    <t>-267929934</t>
  </si>
  <si>
    <t>Programování a nastavení detekce plynu</t>
  </si>
  <si>
    <t>-1916284014</t>
  </si>
  <si>
    <t>1027217705</t>
  </si>
  <si>
    <t>1249837</t>
  </si>
  <si>
    <t>Hlavní vypínač do rozvaděče na DIN lištu 1pólový 32A</t>
  </si>
  <si>
    <t>1936428934</t>
  </si>
  <si>
    <t>741330632</t>
  </si>
  <si>
    <t>Montáž relé pomocných se zapojením vodičů vestavných v krytu s kontakty 2P+2Z</t>
  </si>
  <si>
    <t>-2011445762</t>
  </si>
  <si>
    <t>https://podminky.urs.cz/item/CS_URS_2024_02/741330632</t>
  </si>
  <si>
    <t>-387741042</t>
  </si>
  <si>
    <t>-1438655540</t>
  </si>
  <si>
    <t>741330651</t>
  </si>
  <si>
    <t>Montáž relé pomocných se zapojením vodičů vestavných střídavých</t>
  </si>
  <si>
    <t>1259209838</t>
  </si>
  <si>
    <t>https://podminky.urs.cz/item/CS_URS_2024_02/741330651</t>
  </si>
  <si>
    <t>1030045839</t>
  </si>
  <si>
    <t>pomocné relé,4P, 24VDC</t>
  </si>
  <si>
    <t>1383392603</t>
  </si>
  <si>
    <t>430957841</t>
  </si>
  <si>
    <t>https://podminky.urs.cz/item/CS_URS_2024_02/741320105.1</t>
  </si>
  <si>
    <t>2134957354</t>
  </si>
  <si>
    <t>742220001</t>
  </si>
  <si>
    <t>Montáž ústředny plynové detekce 6xvstup, dvě úrovně signalizace koncentrace plynu, 2xvýstupní relé, zdroj</t>
  </si>
  <si>
    <t>1700964822</t>
  </si>
  <si>
    <t>https://podminky.urs.cz/item/CS_URS_2021_01/742220001</t>
  </si>
  <si>
    <t>742220141</t>
  </si>
  <si>
    <t>Montáž snímače koncentrace plynu</t>
  </si>
  <si>
    <t>1970816783</t>
  </si>
  <si>
    <t>https://podminky.urs.cz/item/CS_URS_2021_01/742220141</t>
  </si>
  <si>
    <t>742220161</t>
  </si>
  <si>
    <t>Montáž optické a akustické signalizace úniku plynu</t>
  </si>
  <si>
    <t>1619415222</t>
  </si>
  <si>
    <t>https://podminky.urs.cz/item/CS_URS_2021_01/742220161</t>
  </si>
  <si>
    <t>345R00000001</t>
  </si>
  <si>
    <t>Ústředna plynové detekce 6xvstup, dvě úrovně signalizace koncentrace plynu, 2xvýstupní relé, napájecí zdroj vč rozvaděče 32modulů</t>
  </si>
  <si>
    <t>-702776221</t>
  </si>
  <si>
    <t>345R00000002</t>
  </si>
  <si>
    <t>Snímač koncentrace plynu CH4</t>
  </si>
  <si>
    <t>-14796943</t>
  </si>
  <si>
    <t>345R00000003</t>
  </si>
  <si>
    <t>Snímač koncentrace plynu CO</t>
  </si>
  <si>
    <t>252812912</t>
  </si>
  <si>
    <t>345R00000004.1</t>
  </si>
  <si>
    <t>Signalizace optická - Únik plynu - s nápisem Únik plynu</t>
  </si>
  <si>
    <t>-1594119589</t>
  </si>
  <si>
    <t>345R00000005</t>
  </si>
  <si>
    <t>Signalizace akustická - únik plynu</t>
  </si>
  <si>
    <t>-1205322844</t>
  </si>
  <si>
    <t>210990001.5</t>
  </si>
  <si>
    <t>seznámení se stávajícím stavem</t>
  </si>
  <si>
    <t>527373005</t>
  </si>
  <si>
    <t>675822988</t>
  </si>
  <si>
    <t>309069554</t>
  </si>
  <si>
    <t>-697178109</t>
  </si>
  <si>
    <t>-1929031664</t>
  </si>
  <si>
    <t>090001001</t>
  </si>
  <si>
    <t>Revize elektroinstalace</t>
  </si>
  <si>
    <t>96751938</t>
  </si>
  <si>
    <t>090001002</t>
  </si>
  <si>
    <t>Demontáže</t>
  </si>
  <si>
    <t>189213261</t>
  </si>
  <si>
    <t>SO01,SO02 - D.1.1. Úprava plynové kotelny a kogen. jednotka - stavba</t>
  </si>
  <si>
    <t>Vysoká škola ekonomická v Praze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</si>
  <si>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</si>
  <si>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</si>
  <si>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</si>
  <si>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</si>
  <si>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5 - Komunikace pozemní</t>
  </si>
  <si>
    <t xml:space="preserve">    6 - Úpravy povrchů, podlahy a osazování výplní</t>
  </si>
  <si>
    <t xml:space="preserve">    9 - Ostatní konstrukce a práce, bourání</t>
  </si>
  <si>
    <t xml:space="preserve">    998 - Přesun hmot</t>
  </si>
  <si>
    <t xml:space="preserve">    727 - Zdravotechnika - požární ochrana</t>
  </si>
  <si>
    <t xml:space="preserve">    766 - Konstrukce truhlářské</t>
  </si>
  <si>
    <t xml:space="preserve">    767 - Konstrukce zámečnické</t>
  </si>
  <si>
    <t xml:space="preserve">    783 - Dokončovací práce - nátěry</t>
  </si>
  <si>
    <t xml:space="preserve">    784 - Dokončovací práce - malby a tapety</t>
  </si>
  <si>
    <t xml:space="preserve">    46-M - Zemní práce při extr.mont.pracích</t>
  </si>
  <si>
    <t>Zemní práce</t>
  </si>
  <si>
    <t>113106071</t>
  </si>
  <si>
    <t>Rozebrání dlažeb a dílců při překopech inženýrských sítí s přemístěním hmot na skládku na vzdálenost do 3 m nebo s naložením na dopravní prostředek ručně vozovek a ploch, s jakoukoliv výplní spár ze zámkové dlažby s ložem z kameniva</t>
  </si>
  <si>
    <t>319829885</t>
  </si>
  <si>
    <t>https://podminky.urs.cz/item/CS_URS_2024_02/113106071</t>
  </si>
  <si>
    <t>119002121</t>
  </si>
  <si>
    <t>Pomocné konstrukce při zabezpečení výkopu vodorovné pochozí přechodová lávka délky do 2 m včetně zábradlí zřízení</t>
  </si>
  <si>
    <t>581060443</t>
  </si>
  <si>
    <t>https://podminky.urs.cz/item/CS_URS_2024_02/119002121</t>
  </si>
  <si>
    <t>119002122</t>
  </si>
  <si>
    <t>Pomocné konstrukce při zabezpečení výkopu vodorovné pochozí přechodová lávka délky do 2 m včetně zábradlí odstranění</t>
  </si>
  <si>
    <t>-1560391037</t>
  </si>
  <si>
    <t>https://podminky.urs.cz/item/CS_URS_2024_02/119002122</t>
  </si>
  <si>
    <t>119002411</t>
  </si>
  <si>
    <t>Pomocné konstrukce při zabezpečení výkopu vodorovné pojízdné z tlustého ocelového plechu šířky výkopu do 1 m zřízení</t>
  </si>
  <si>
    <t>-1757333109</t>
  </si>
  <si>
    <t>https://podminky.urs.cz/item/CS_URS_2024_02/119002411</t>
  </si>
  <si>
    <t>2*1,8*1,8</t>
  </si>
  <si>
    <t>119002412</t>
  </si>
  <si>
    <t>Pomocné konstrukce při zabezpečení výkopu vodorovné pojízdné z tlustého ocelového plechu šířky výkopu do 1 m odstranění</t>
  </si>
  <si>
    <t>2001836411</t>
  </si>
  <si>
    <t>https://podminky.urs.cz/item/CS_URS_2024_02/119002412</t>
  </si>
  <si>
    <t>119003211</t>
  </si>
  <si>
    <t>Pomocné konstrukce při zabezpečení výkopu svislé ocelové mobilní oplocení, výšky do 1,5 m panely s reflexními signalizačními pruhy zřízení</t>
  </si>
  <si>
    <t>-1839148575</t>
  </si>
  <si>
    <t>https://podminky.urs.cz/item/CS_URS_2024_02/119003211</t>
  </si>
  <si>
    <t>119003212</t>
  </si>
  <si>
    <t>Pomocné konstrukce při zabezpečení výkopu svislé ocelové mobilní oplocení, výšky do 1,5 m panely s reflexními signalizačními pruhy odstranění</t>
  </si>
  <si>
    <t>-1334694960</t>
  </si>
  <si>
    <t>https://podminky.urs.cz/item/CS_URS_2024_02/119003212</t>
  </si>
  <si>
    <t>131113702</t>
  </si>
  <si>
    <t>Hloubení nezapažených jam ručně s urovnáním dna do předepsaného profilu a spádu v hornině třídy těžitelnosti I skupiny 1 a 2 nesoudržných</t>
  </si>
  <si>
    <t>m3</t>
  </si>
  <si>
    <t>-795131092</t>
  </si>
  <si>
    <t>https://podminky.urs.cz/item/CS_URS_2024_02/131113702</t>
  </si>
  <si>
    <t>2*1,25*0,6*0,35</t>
  </si>
  <si>
    <t>2*1,9*0,8*0,35</t>
  </si>
  <si>
    <t>1,1*0,9*0,35</t>
  </si>
  <si>
    <t>0,7*0,8*0,9</t>
  </si>
  <si>
    <t>2,0*0,8*1,2</t>
  </si>
  <si>
    <t>131213712</t>
  </si>
  <si>
    <t>Hloubení zapažených jam ručně s urovnáním dna do předepsaného profilu a spádu v hornině třídy těžitelnosti I skupiny 3 nesoudržných</t>
  </si>
  <si>
    <t>-72488771</t>
  </si>
  <si>
    <t>https://podminky.urs.cz/item/CS_URS_2024_02/131213712</t>
  </si>
  <si>
    <t>1,2*1,8*1,2</t>
  </si>
  <si>
    <t>151102101</t>
  </si>
  <si>
    <t>Zřízení pažení a rozepření stěn rýh při překopech inženýrských sítí plochy do 20 m2 pro jakoukoliv mezerovitost příložné, hloubky do 2 m</t>
  </si>
  <si>
    <t>-1630872158</t>
  </si>
  <si>
    <t>https://podminky.urs.cz/item/CS_URS_2024_02/151102101</t>
  </si>
  <si>
    <t>1,8*1,2</t>
  </si>
  <si>
    <t>151102111</t>
  </si>
  <si>
    <t>Odstranění pažení a rozepření stěn rýh při překopech inženýrských sítí plochy do 20 m2 s uložením materiálu na vzdálenost do 3 m od kraje výkopu příložné, hloubky do 2 m</t>
  </si>
  <si>
    <t>87384941</t>
  </si>
  <si>
    <t>https://podminky.urs.cz/item/CS_URS_2024_02/151102111</t>
  </si>
  <si>
    <t>174111102</t>
  </si>
  <si>
    <t>Zásyp sypaninou z jakékoliv horniny ručně s uložením výkopku ve vrstvách se zhutněním v uzavřených prostorách s urovnáním povrchu zásypu</t>
  </si>
  <si>
    <t>-455780148</t>
  </si>
  <si>
    <t>https://podminky.urs.cz/item/CS_URS_2024_02/174111102</t>
  </si>
  <si>
    <t>0,8*0,7*0,6</t>
  </si>
  <si>
    <t>Zakládání</t>
  </si>
  <si>
    <t>273322511</t>
  </si>
  <si>
    <t>Základy z betonu železového (bez výztuže) desky z betonu se zvýšenými nároky na prostředí tř. C 25/30</t>
  </si>
  <si>
    <t>39984652</t>
  </si>
  <si>
    <t>https://podminky.urs.cz/item/CS_URS_2024_02/273322511</t>
  </si>
  <si>
    <t>5,6*0,2</t>
  </si>
  <si>
    <t>273361821</t>
  </si>
  <si>
    <t>Výztuž základů desek z betonářské oceli 10 505 (R) nebo BSt 500</t>
  </si>
  <si>
    <t>1345888947</t>
  </si>
  <si>
    <t>https://podminky.urs.cz/item/CS_URS_2024_02/273361821</t>
  </si>
  <si>
    <t>278361821</t>
  </si>
  <si>
    <t>Výztuž základů pod stroje nebo technologická zařízení z betonářské oceli 10 505 (R) nebo BSt 500, složitosti I</t>
  </si>
  <si>
    <t>1942203644</t>
  </si>
  <si>
    <t>https://podminky.urs.cz/item/CS_URS_2024_02/278361821</t>
  </si>
  <si>
    <t>0,03+0,04+0,01</t>
  </si>
  <si>
    <t>278382551</t>
  </si>
  <si>
    <t>Základy pod stroje nebo technologická zařízení z betonu s bedněním, odbedněním, bez úpravy povrchu z betonu železového objemu souvislé základové konstrukce do 5 m3 tř. C 25/30, složitosti I</t>
  </si>
  <si>
    <t>-1575883931</t>
  </si>
  <si>
    <t>https://podminky.urs.cz/item/CS_URS_2024_02/278382551</t>
  </si>
  <si>
    <t>2*1,25*0,6*0,7</t>
  </si>
  <si>
    <t>2*1,9*0,8*0,6</t>
  </si>
  <si>
    <t>1,05*0,9*0,6</t>
  </si>
  <si>
    <t>Svislé a kompletní konstrukce</t>
  </si>
  <si>
    <t>340271031</t>
  </si>
  <si>
    <t>Zazdívka otvorů v příčkách nebo stěnách pórobetonovými tvárnicemi plochy přes 0,25 m2 do 1 m2, objemová hmotnost 500 kg/m3, tloušťka příčky 125 mm</t>
  </si>
  <si>
    <t>-1307592647</t>
  </si>
  <si>
    <t>https://podminky.urs.cz/item/CS_URS_2024_02/340271031</t>
  </si>
  <si>
    <t>2*025*0,25+0,9*0,2</t>
  </si>
  <si>
    <t>349234831</t>
  </si>
  <si>
    <t>Doplnění zdiva (s dodáním hmot) okenních obrub</t>
  </si>
  <si>
    <t>-1483237276</t>
  </si>
  <si>
    <t>https://podminky.urs.cz/item/CS_URS_2024_02/349234831</t>
  </si>
  <si>
    <t>Vodorovné konstrukce</t>
  </si>
  <si>
    <t>411388621</t>
  </si>
  <si>
    <t>Zabetonování otvorů ve stropech nebo v klenbách včetně lešení, bednění, odbednění a výztuže (materiál v ceně) ze suchých směsí, tl. do 150 mm ve stropech železobetonových, tvárnicových a prefabrikovaných plochy do 0,25 m2</t>
  </si>
  <si>
    <t>-1266617692</t>
  </si>
  <si>
    <t>https://podminky.urs.cz/item/CS_URS_2024_02/411388621</t>
  </si>
  <si>
    <t>Komunikace pozemní</t>
  </si>
  <si>
    <t>596212210</t>
  </si>
  <si>
    <t>Kladení dlažby z betonových zámkových dlaždic pozemních komunikací ručně s ložem z kameniva těženého nebo drceného tl. do 50 mm, s vyplněním spár, s dvojitým hutněním vibrováním a se smetením přebytečného materiálu na krajnici tl. 80 mm skupiny A, pro plochy do 50 m2</t>
  </si>
  <si>
    <t>-1220596345</t>
  </si>
  <si>
    <t>https://podminky.urs.cz/item/CS_URS_2024_02/596212210</t>
  </si>
  <si>
    <t>Úpravy povrchů, podlahy a osazování výplní</t>
  </si>
  <si>
    <t>611325205</t>
  </si>
  <si>
    <t>Vápenocementová omítka jednotlivých malých ploch hrubá na stropech, plochy jednotlivě přes 1,0 do 4 m2</t>
  </si>
  <si>
    <t>2040941962</t>
  </si>
  <si>
    <t>https://podminky.urs.cz/item/CS_URS_2024_02/611325205</t>
  </si>
  <si>
    <t>611335205</t>
  </si>
  <si>
    <t>Cementová omítka jednotlivých malých ploch hrubá na stropech, plochy jednotlivě přes 1 do 4 m2</t>
  </si>
  <si>
    <t>1982640210</t>
  </si>
  <si>
    <t>https://podminky.urs.cz/item/CS_URS_2024_02/611335205</t>
  </si>
  <si>
    <t>619995001</t>
  </si>
  <si>
    <t>Začištění omítek (s dodáním hmot) kolem oken, dveří, podlah, obkladů apod.</t>
  </si>
  <si>
    <t>-1874348449</t>
  </si>
  <si>
    <t>https://podminky.urs.cz/item/CS_URS_2024_02/619995001</t>
  </si>
  <si>
    <t>619996137</t>
  </si>
  <si>
    <t>Ochrana stavebních konstrukcí a samostatných prvků včetně pozdějšího odstranění obedněním z OSB desek samostatných konstrukcí a prvků</t>
  </si>
  <si>
    <t>610073508</t>
  </si>
  <si>
    <t>https://podminky.urs.cz/item/CS_URS_2024_02/619996137</t>
  </si>
  <si>
    <t>631311114</t>
  </si>
  <si>
    <t>Mazanina z betonu prostého bez zvýšených nároků na prostředí tl. přes 50 do 80 mm tř. C 16/20</t>
  </si>
  <si>
    <t>-1252249664</t>
  </si>
  <si>
    <t>https://podminky.urs.cz/item/CS_URS_2024_02/631311114</t>
  </si>
  <si>
    <t>2*1,25*0,6*0,05</t>
  </si>
  <si>
    <t>2*1,9*0,8*0,05</t>
  </si>
  <si>
    <t>1,05*0,9*0,05</t>
  </si>
  <si>
    <t>631311116</t>
  </si>
  <si>
    <t>Mazanina z betonu prostého bez zvýšených nároků na prostředí tl. přes 50 do 80 mm tř. C 25/30</t>
  </si>
  <si>
    <t>1294494382</t>
  </si>
  <si>
    <t>https://podminky.urs.cz/item/CS_URS_2024_02/631311116</t>
  </si>
  <si>
    <t>3*6,7*0,1+2,0*0,1</t>
  </si>
  <si>
    <t>633811111</t>
  </si>
  <si>
    <t>Povrchová úprava betonových podlah broušení nerovností do 2 mm (stržení šlemu)</t>
  </si>
  <si>
    <t>1866420705</t>
  </si>
  <si>
    <t>https://podminky.urs.cz/item/CS_URS_2024_02/633811111</t>
  </si>
  <si>
    <t>5,8*0,05+1,2*0,05</t>
  </si>
  <si>
    <t>633811119</t>
  </si>
  <si>
    <t>Povrchová úprava betonových podlah broušení Příplatek k ceně za každý další 1 mm úběru</t>
  </si>
  <si>
    <t>349581852</t>
  </si>
  <si>
    <t>https://podminky.urs.cz/item/CS_URS_2024_02/633811119</t>
  </si>
  <si>
    <t>Ostatní konstrukce a práce, bourání</t>
  </si>
  <si>
    <t>953312111</t>
  </si>
  <si>
    <t>Vložky svislé do dilatačních spár z polystyrenových desek fasádních včetně dodání a osazení, v jakémkoliv zdivu do 10 mm</t>
  </si>
  <si>
    <t>-867597249</t>
  </si>
  <si>
    <t>https://podminky.urs.cz/item/CS_URS_2024_02/953312111</t>
  </si>
  <si>
    <t>2*3,7*0,1+2*5,4*0,1+3,0*0,1</t>
  </si>
  <si>
    <t>961055111</t>
  </si>
  <si>
    <t>Bourání základů z betonu železového</t>
  </si>
  <si>
    <t>611287444</t>
  </si>
  <si>
    <t>https://podminky.urs.cz/item/CS_URS_2024_02/961055111</t>
  </si>
  <si>
    <t>3*7,1*1,62*0,05</t>
  </si>
  <si>
    <t>1,1*0,9*0,2</t>
  </si>
  <si>
    <t>0,7*0,8*0,2</t>
  </si>
  <si>
    <t>1,2*1,8*0,2</t>
  </si>
  <si>
    <t>2,0*0,8*0,2</t>
  </si>
  <si>
    <t>2*0,8*1,9*0,2</t>
  </si>
  <si>
    <t>2*1,25*0,6*0,2</t>
  </si>
  <si>
    <t>968072245</t>
  </si>
  <si>
    <t>Vybourání kovových rámů oken s křídly, dveřních zárubní, vrat, stěn, ostění nebo obkladů okenních rámů s křídly jednoduchých, plochy do 2 m2</t>
  </si>
  <si>
    <t>1630708477</t>
  </si>
  <si>
    <t>https://podminky.urs.cz/item/CS_URS_2024_02/968072245</t>
  </si>
  <si>
    <t>1,2*0,9</t>
  </si>
  <si>
    <t>968072456</t>
  </si>
  <si>
    <t>Vybourání kovových rámů oken s křídly, dveřních zárubní, vrat, stěn, ostění nebo obkladů dveřních zárubní, plochy přes 2 m2</t>
  </si>
  <si>
    <t>1159849274</t>
  </si>
  <si>
    <t>https://podminky.urs.cz/item/CS_URS_2024_02/968072456</t>
  </si>
  <si>
    <t>1,25*2,05</t>
  </si>
  <si>
    <t>971033331</t>
  </si>
  <si>
    <t>Vybourání otvorů ve zdivu základovém nebo nadzákladovém z cihel, tvárnic, příčkovek z cihel pálených na maltu vápennou nebo vápenocementovou plochy do 0,09 m2, tl. do 150 mm</t>
  </si>
  <si>
    <t>-1034778654</t>
  </si>
  <si>
    <t>https://podminky.urs.cz/item/CS_URS_2024_02/971033331</t>
  </si>
  <si>
    <t>977312112</t>
  </si>
  <si>
    <t>Řezání stávajících betonových mazanin s vyztužením hloubky přes 50 do 100 mm</t>
  </si>
  <si>
    <t>-1495254286</t>
  </si>
  <si>
    <t>https://podminky.urs.cz/item/CS_URS_2024_02/977312112</t>
  </si>
  <si>
    <t>5,8+5,8+0,05+1,2+1,2+0,5</t>
  </si>
  <si>
    <t>977312114</t>
  </si>
  <si>
    <t>Řezání stávajících betonových mazanin s vyztužením hloubky přes 150 do 200 mm</t>
  </si>
  <si>
    <t>-1748485270</t>
  </si>
  <si>
    <t>https://podminky.urs.cz/item/CS_URS_2024_02/977312114</t>
  </si>
  <si>
    <t>2*(1,25+1,25+0,6+0,6)</t>
  </si>
  <si>
    <t>2*(1,9+1,9+0,8+0,8)</t>
  </si>
  <si>
    <t>0,9+1,1+1,1</t>
  </si>
  <si>
    <t>0,7+0,8+0,7+0,8</t>
  </si>
  <si>
    <t>985111292</t>
  </si>
  <si>
    <t>Odsekání vrstev betonu Příplatek k cenám za plochu do 10 m2 jednotlivě</t>
  </si>
  <si>
    <t>1014402376</t>
  </si>
  <si>
    <t>https://podminky.urs.cz/item/CS_URS_2024_02/985111292</t>
  </si>
  <si>
    <t>997013214</t>
  </si>
  <si>
    <t>Vnitrostaveništní doprava suti a vybouraných hmot vodorovně do 50 m s naložením ručně pro budovy a haly výšky přes 12 do 15 m</t>
  </si>
  <si>
    <t>-1307001913</t>
  </si>
  <si>
    <t>https://podminky.urs.cz/item/CS_URS_2024_02/997013214</t>
  </si>
  <si>
    <t>-404798618</t>
  </si>
  <si>
    <t>-710898821</t>
  </si>
  <si>
    <t>https://podminky.urs.cz/item/CS_URS_2024_02/997013509</t>
  </si>
  <si>
    <t>12,504*20</t>
  </si>
  <si>
    <t>997013602</t>
  </si>
  <si>
    <t>Poplatek za uložení stavebního odpadu na skládce (skládkovné) z armovaného betonu zatříděného do Katalogu odpadů pod kódem 17 01 01</t>
  </si>
  <si>
    <t>2103902663</t>
  </si>
  <si>
    <t>https://podminky.urs.cz/item/CS_URS_2024_02/997013602</t>
  </si>
  <si>
    <t>997013655</t>
  </si>
  <si>
    <t>Poplatek za uložení stavebního odpadu na skládce (skládkovné) zeminy a kamení zatříděného do Katalogu odpadů pod kódem 17 05 04</t>
  </si>
  <si>
    <t>1611674505</t>
  </si>
  <si>
    <t>https://podminky.urs.cz/item/CS_URS_2024_02/997013655</t>
  </si>
  <si>
    <t>997013813</t>
  </si>
  <si>
    <t>Poplatek za uložení stavebního odpadu na skládce (skládkovné) z plastických hmot zatříděného do Katalogu odpadů pod kódem 17 02 03</t>
  </si>
  <si>
    <t>1233356729</t>
  </si>
  <si>
    <t>https://podminky.urs.cz/item/CS_URS_2024_02/997013813</t>
  </si>
  <si>
    <t>997013814</t>
  </si>
  <si>
    <t>Poplatek za uložení stavebního odpadu na skládce (skládkovné) z izolačních materiálů zatříděného do Katalogu odpadů pod kódem 17 06 04</t>
  </si>
  <si>
    <t>-1524924833</t>
  </si>
  <si>
    <t>https://podminky.urs.cz/item/CS_URS_2024_02/997013814</t>
  </si>
  <si>
    <t>998</t>
  </si>
  <si>
    <t>Přesun hmot</t>
  </si>
  <si>
    <t>998012110</t>
  </si>
  <si>
    <t>Přesun hmot pro budovy občanské výstavby, bydlení, výrobu a služby nosnou svislou konstrukcí tyčovou s vyzdívaným obvodovým pláštěm vodorovná dopravní vzdálenost do 100 m s omezením mechanizace pro budovy výšky přes 12 do 24 m</t>
  </si>
  <si>
    <t>2075975410</t>
  </si>
  <si>
    <t>https://podminky.urs.cz/item/CS_URS_2024_02/998012110</t>
  </si>
  <si>
    <t>R001</t>
  </si>
  <si>
    <t xml:space="preserve">Demontáž panel venkovního panelu a jeho uskladnění pro opětovnou montáž. Nutno demontovat pro nastěhování technologických zařízení kotelny a KGJ. </t>
  </si>
  <si>
    <t>358409827</t>
  </si>
  <si>
    <t>727</t>
  </si>
  <si>
    <t>Zdravotechnika - požární ochrana</t>
  </si>
  <si>
    <t>727111041</t>
  </si>
  <si>
    <t>Protipožární trubní ucpávky ocelového potrubí bez izolace prostup stropem tloušťky 150 mm požární odolnost EI 120 DN 25</t>
  </si>
  <si>
    <t>-1708783027</t>
  </si>
  <si>
    <t>https://podminky.urs.cz/item/CS_URS_2024_02/727111041</t>
  </si>
  <si>
    <t>727111045</t>
  </si>
  <si>
    <t>Protipožární trubní ucpávky ocelového potrubí bez izolace prostup stropem tloušťky 150 mm požární odolnost EI 120 DN 80</t>
  </si>
  <si>
    <t>1766774472</t>
  </si>
  <si>
    <t>https://podminky.urs.cz/item/CS_URS_2024_02/727111045</t>
  </si>
  <si>
    <t>727111047</t>
  </si>
  <si>
    <t>Protipožární trubní ucpávky ocelového potrubí bez izolace prostup stropem tloušťky 150 mm požární odolnost EI 120 DN 125</t>
  </si>
  <si>
    <t>-1836362644</t>
  </si>
  <si>
    <t>https://podminky.urs.cz/item/CS_URS_2024_02/727111047</t>
  </si>
  <si>
    <t>727111048</t>
  </si>
  <si>
    <t>Protipožární trubní ucpávky ocelového potrubí bez izolace prostup stropem tloušťky 150 mm požární odolnost EI 120 DN 150</t>
  </si>
  <si>
    <t>331005489</t>
  </si>
  <si>
    <t>https://podminky.urs.cz/item/CS_URS_2024_02/727111048</t>
  </si>
  <si>
    <t>727111050</t>
  </si>
  <si>
    <t>Protipožární trubní ucpávky ocelového potrubí bez izolace prostup stropem tloušťky 150 mm požární odolnost EI 120 DN 250</t>
  </si>
  <si>
    <t>1994797700</t>
  </si>
  <si>
    <t>https://podminky.urs.cz/item/CS_URS_2024_02/727111050</t>
  </si>
  <si>
    <t>727112046</t>
  </si>
  <si>
    <t>Protipožární trubní ucpávky ocelového potrubí s hořlavou izolací prostup stropem tloušťky 150 mm požární odolnost EI 60 DN 100</t>
  </si>
  <si>
    <t>1607212177</t>
  </si>
  <si>
    <t>https://podminky.urs.cz/item/CS_URS_2024_02/727112046</t>
  </si>
  <si>
    <t>727212105</t>
  </si>
  <si>
    <t>Protipožární trubní ucpávky plastového potrubí prostup stěnou tloušťky 100 mm požární odolnost EI 90 D 50</t>
  </si>
  <si>
    <t>-1556097408</t>
  </si>
  <si>
    <t>https://podminky.urs.cz/item/CS_URS_2024_02/727212105</t>
  </si>
  <si>
    <t>727212205</t>
  </si>
  <si>
    <t>Protipožární trubní ucpávky plastového potrubí prostup stěnou tloušťky 150 mm požární odolnost EI 60 D 50</t>
  </si>
  <si>
    <t>-1872509124</t>
  </si>
  <si>
    <t>https://podminky.urs.cz/item/CS_URS_2024_02/727212205</t>
  </si>
  <si>
    <t>766</t>
  </si>
  <si>
    <t>Konstrukce truhlářské</t>
  </si>
  <si>
    <t>766622133</t>
  </si>
  <si>
    <t>Montáž oken plastových včetně montáže rámu plochy přes 1 m2 otevíravých do zdiva, výšky přes 2,5 m</t>
  </si>
  <si>
    <t>98697507</t>
  </si>
  <si>
    <t>https://podminky.urs.cz/item/CS_URS_2024_02/766622133</t>
  </si>
  <si>
    <t>0,5*0,9</t>
  </si>
  <si>
    <t>61140055</t>
  </si>
  <si>
    <t>okno plastové otevíravé/sklopné dvojsklo přes plochu 1m2 přes v 2,5m</t>
  </si>
  <si>
    <t>-579110827</t>
  </si>
  <si>
    <t>766660183</t>
  </si>
  <si>
    <t>Montáž dveřních křídel dřevěných nebo plastových otevíravých do obložkové zárubně protipožárních dvoukřídlových jakékoliv šířky</t>
  </si>
  <si>
    <t>-1632322748</t>
  </si>
  <si>
    <t>https://podminky.urs.cz/item/CS_URS_2024_02/766660183</t>
  </si>
  <si>
    <t>61165341</t>
  </si>
  <si>
    <t>dveře dvoukřídlé dřevotřískové protipožární EI (EW) 30 D3 povrch lakovaný plné 1250x1970-2100mm</t>
  </si>
  <si>
    <t>1632486477</t>
  </si>
  <si>
    <t>766660717</t>
  </si>
  <si>
    <t>Montáž dveřních doplňků samozavírače na zárubeň ocelovou</t>
  </si>
  <si>
    <t>-183228235</t>
  </si>
  <si>
    <t>https://podminky.urs.cz/item/CS_URS_2024_02/766660717</t>
  </si>
  <si>
    <t>54917250</t>
  </si>
  <si>
    <t>samozavírač dveří hydraulický</t>
  </si>
  <si>
    <t>-36130361</t>
  </si>
  <si>
    <t>767</t>
  </si>
  <si>
    <t>Konstrukce zámečnické</t>
  </si>
  <si>
    <t>767995117</t>
  </si>
  <si>
    <t>Montáž ostatních atypických zámečnických konstrukcí hmotnosti přes 250 do 500 kg</t>
  </si>
  <si>
    <t>-722684560</t>
  </si>
  <si>
    <t>https://podminky.urs.cz/item/CS_URS_2024_02/767995117</t>
  </si>
  <si>
    <t>767996802</t>
  </si>
  <si>
    <t>Demontáž ostatních zámečnických konstrukcí rozebráním o hmotnosti jednotlivých dílů přes 50 do 100 kg</t>
  </si>
  <si>
    <t>-1949309300</t>
  </si>
  <si>
    <t>https://podminky.urs.cz/item/CS_URS_2024_02/767996802</t>
  </si>
  <si>
    <t>783</t>
  </si>
  <si>
    <t>Dokončovací práce - nátěry</t>
  </si>
  <si>
    <t>783933161</t>
  </si>
  <si>
    <t>Penetrační nátěr betonových podlah pórovitých ( např. z cihelné dlažby, betonu apod.) epoxidový</t>
  </si>
  <si>
    <t>-40850151</t>
  </si>
  <si>
    <t>https://podminky.urs.cz/item/CS_URS_2024_02/783933161</t>
  </si>
  <si>
    <t>6,0+8,0+2,0</t>
  </si>
  <si>
    <t>784</t>
  </si>
  <si>
    <t>Dokončovací práce - malby a tapety</t>
  </si>
  <si>
    <t>784171111</t>
  </si>
  <si>
    <t>Zakrytí nemalovaných ploch (materiál ve specifikaci) včetně pozdějšího odkrytí svislých ploch např. stěn, oken, dveří v místnostech výšky do 3,80</t>
  </si>
  <si>
    <t>-1212592058</t>
  </si>
  <si>
    <t>https://podminky.urs.cz/item/CS_URS_2024_02/784171111</t>
  </si>
  <si>
    <t>784171121</t>
  </si>
  <si>
    <t>Zakrytí nemalovaných ploch (materiál ve specifikaci) včetně pozdějšího odkrytí konstrukcí nebo samostatných prvků např. schodišť, nábytku, radiátorů, zábradlí v místnostech výšky do 3,80</t>
  </si>
  <si>
    <t>2075024320</t>
  </si>
  <si>
    <t>https://podminky.urs.cz/item/CS_URS_2024_02/784171121</t>
  </si>
  <si>
    <t>58124842</t>
  </si>
  <si>
    <t>fólie pro malířské potřeby zakrývací tl 7µ 4x5m</t>
  </si>
  <si>
    <t>1075462364</t>
  </si>
  <si>
    <t>80*1,05 'Přepočtené koeficientem množství</t>
  </si>
  <si>
    <t>784185001</t>
  </si>
  <si>
    <t>Provedení penetrace podkladu jednonásobné v místnostech výšky do 3,80 m</t>
  </si>
  <si>
    <t>639638198</t>
  </si>
  <si>
    <t>https://podminky.urs.cz/item/CS_URS_2024_02/784185001</t>
  </si>
  <si>
    <t>58124965</t>
  </si>
  <si>
    <t>hmota nátěrová akrylátová základní penetrační transparentní</t>
  </si>
  <si>
    <t>litr</t>
  </si>
  <si>
    <t>-2096066825</t>
  </si>
  <si>
    <t>584,023*0,04 'Přepočtené koeficientem množství</t>
  </si>
  <si>
    <t>784211101</t>
  </si>
  <si>
    <t>Malby z malířských směsí oděruvzdorných za mokra dvojnásobné, bílé za mokra oděruvzdorné výborně v místnostech výšky do 3,80 m</t>
  </si>
  <si>
    <t>-1065484084</t>
  </si>
  <si>
    <t>https://podminky.urs.cz/item/CS_URS_2024_02/784211101</t>
  </si>
  <si>
    <t>26,7*3,25</t>
  </si>
  <si>
    <t>14,0*3,25</t>
  </si>
  <si>
    <t>20,85*3,25</t>
  </si>
  <si>
    <t>60,5*3,25</t>
  </si>
  <si>
    <t>20,6+130,0+11,7+12,25+12,81</t>
  </si>
  <si>
    <t>46-M</t>
  </si>
  <si>
    <t>Zemní práce při extr.mont.pracích</t>
  </si>
  <si>
    <t>460661512</t>
  </si>
  <si>
    <t>Kabelové lože z písku včetně podsypu, zhutnění a urovnání povrchu pro kabely nn zakryté plastovou fólií, šířky přes 25 do 50 cm</t>
  </si>
  <si>
    <t>1117932060</t>
  </si>
  <si>
    <t>https://podminky.urs.cz/item/CS_URS_2024_02/460661512</t>
  </si>
  <si>
    <t>SO02 - Kogenerační jednotka</t>
  </si>
  <si>
    <t>N.C.RE.SP - Stavební přípomoce</t>
  </si>
  <si>
    <t>N.V.ND.ARM - Kotle, zásobníky, čerpadla, armatury, topný tělesa</t>
  </si>
  <si>
    <t>Montáž nového zařízení pro vytápění</t>
  </si>
  <si>
    <t>646444362</t>
  </si>
  <si>
    <t>Doprava zařízení pro vytápění</t>
  </si>
  <si>
    <t>-512232636</t>
  </si>
  <si>
    <t>444-002.1</t>
  </si>
  <si>
    <t>Montáž třívrstvého nerezového kouřovodu DN 100 od Kogenerační jednotky včetně provložkování stávajícího komína DN 150 pro odkouření KGJ</t>
  </si>
  <si>
    <t>-995993811</t>
  </si>
  <si>
    <t>444-001.1</t>
  </si>
  <si>
    <t>Kontrola před uvedením do provozu + uvedení do provozu KGJ</t>
  </si>
  <si>
    <t>1073647857</t>
  </si>
  <si>
    <t>1362712536</t>
  </si>
  <si>
    <t>Zajištění chodu zařízení ve zkušebním provozu</t>
  </si>
  <si>
    <t>-70381061</t>
  </si>
  <si>
    <t>-1598355897</t>
  </si>
  <si>
    <t>Návrh úpravy provozního řádu</t>
  </si>
  <si>
    <t>1517150158</t>
  </si>
  <si>
    <t>Dodavatelská dokumentace (dílenská, realizační, průvodně technická dokumentace)</t>
  </si>
  <si>
    <t>1858925930</t>
  </si>
  <si>
    <t>-332466229</t>
  </si>
  <si>
    <t>Stavební přípomoce</t>
  </si>
  <si>
    <t>1985404879</t>
  </si>
  <si>
    <t>-530230247</t>
  </si>
  <si>
    <t>N.V.ND.ARM</t>
  </si>
  <si>
    <t>Kotle, zásobníky, čerpadla, armatury, topný tělesa</t>
  </si>
  <si>
    <t>222-001</t>
  </si>
  <si>
    <t>Kogenerační jednotka – poz. KGJ1_x000d_
elektrický výkon - 99 kW při 100 % zatížení, jištění 300 A_x000d_
topný výkon - 173 kW při 100 % zatížení_x000d_
tepelný příkon - 291 kW při 100 % zatížení_x000d_
stupeň využití - 93,3 %_x000d_
průtok plynu - 29,1 m3/h při 100 % zatížení_x000d_
provozní váha - 3.620 kg_x000d_
dispoziční tlak spalin - 250 Pa_x000d_
max. teplota spalin - 120 oC_x000d_
max. provozní tlak TV - 16 bar_x000d_
max. provozní teplota TV - 93 oC_x000d_
min. provozní teplota TV - 60 oC_x000d_
obsah NOx &lt; 100_x000d_
obsah CO &lt; 100_x000d_
rozměry (d / š / v) - 4.470 / 954 / 1.727 mm_x000d_
příslušenství - protihlukový kryt, ventilátorová skříň, skříňový rozvaděč, tlumič hluku do spalinovodu (kouřovodu), základový rám, stavěcí nožičky, motorový olej (cca 1 litr), axiální kompenzátory DN 65 (2 ks) pro napojení na potrubí topné vody_x000d_
!!!! Nastavení napěťových parametrů ochrany KGJ pro bezpečné odpojení od sítě PREdi je nutné provést samostatnou digitální třístupňovou ochranou působící na rozpadové místo nezávisle na střídačích - viz TZ !!!</t>
  </si>
  <si>
    <t>1997991492</t>
  </si>
  <si>
    <t>222-002</t>
  </si>
  <si>
    <t>Třívrstvý nerezový kouřovod DN 100 od Kogenerační jednotky včetně provložkování stávajícího komína DN 150 pro odkouření KGJ</t>
  </si>
  <si>
    <t>1453148195</t>
  </si>
  <si>
    <t>222-003</t>
  </si>
  <si>
    <t>Oběhové čerpadlo – poz. P7_x000d_
elektrický příkon - 310 W (U = 230 V, I = 1,37 A)_x000d_
průtok - 7,4 m3/h_x000d_
dopravní výška - do 30 kPa_x000d_
elektronicky regulované otáčky,</t>
  </si>
  <si>
    <t>-215862161</t>
  </si>
  <si>
    <t>222-004</t>
  </si>
  <si>
    <t>Neutralizační zařízení pro zařízení kogenerační jednotky s topným výkonem do 200 k W
- přítok / odtok DN 20, přepadový otvor, neutralizační granulát (8 kg)</t>
  </si>
  <si>
    <t>1876608459</t>
  </si>
  <si>
    <t>222-005</t>
  </si>
  <si>
    <t>Hydraulický vyrovnávač dynamických tlaků, průtok do 8,0 m3/hod
- dimenze napojení potrubí DN 65
- včetně protipřírub a spojovacího materiálu</t>
  </si>
  <si>
    <t>1509025213</t>
  </si>
  <si>
    <t>222-006</t>
  </si>
  <si>
    <t>Expanzní nádoba, objem 50 litrů, 4 bar, teplota topné vody do 70 oC
- včetně servisního ventilu 3/4" se zajištěním a vypouštěním</t>
  </si>
  <si>
    <t>-1120494454</t>
  </si>
  <si>
    <t>222-007</t>
  </si>
  <si>
    <t>Směšovací ventil závitový Rp 6/4", Kv = 25
se servopohonem - 230 V</t>
  </si>
  <si>
    <t>-1535953105</t>
  </si>
  <si>
    <t>222-008</t>
  </si>
  <si>
    <t>Mechanický magnetický filtr pro horizontální umístění DN 65, včetně protipřírub a spojovacího materiálu</t>
  </si>
  <si>
    <t>1634502335</t>
  </si>
  <si>
    <t>222-009</t>
  </si>
  <si>
    <t>Uzavírací klapka mezipřírubová DN 65, PN 16, vodorovné umístění, včetně protipřírub a spojovacího materiálu</t>
  </si>
  <si>
    <t>-1181905476</t>
  </si>
  <si>
    <t>222-010</t>
  </si>
  <si>
    <t>-102873709</t>
  </si>
  <si>
    <t>222-011</t>
  </si>
  <si>
    <t>Filtr přírubový DN 65, PN 16, včetně protipřírub a spojovacího materiálu</t>
  </si>
  <si>
    <t>1692231246</t>
  </si>
  <si>
    <t>222-012</t>
  </si>
  <si>
    <t>Automatický odvzdušňovací závitový, 1/2“</t>
  </si>
  <si>
    <t>1963884639</t>
  </si>
  <si>
    <t>222-013</t>
  </si>
  <si>
    <t>Vypouštěcí kohout závitový, 3/4“</t>
  </si>
  <si>
    <t>-378071140</t>
  </si>
  <si>
    <t>222-014</t>
  </si>
  <si>
    <t>Vypouštěcí kohout závitový, 1/2“</t>
  </si>
  <si>
    <t>603949294</t>
  </si>
  <si>
    <t>222-015</t>
  </si>
  <si>
    <t>Manometr D 100, 0-600 kPa, včetně jímky, konden. smyčky a manometr. ventilu</t>
  </si>
  <si>
    <t>1470224953</t>
  </si>
  <si>
    <t>222-016</t>
  </si>
  <si>
    <t>Teploměr, L = 60 mm, D 100 mm, 0-120 oC, včetně teploměrné jímky M20x1,5 a návarku</t>
  </si>
  <si>
    <t>-1415911200</t>
  </si>
  <si>
    <t>222-017</t>
  </si>
  <si>
    <t>Pojistný ventil závitový, 5/4“, o.p. 6 bar</t>
  </si>
  <si>
    <t>1394986733</t>
  </si>
  <si>
    <t>222-018</t>
  </si>
  <si>
    <t>Ultrazvukový měřič tepla (průtok cca 7,4 m3/h)
- včetně potřebných čidel a návarků do potrubí
- včetně protipřírub a spojovacího materiálu</t>
  </si>
  <si>
    <t>-1703800163</t>
  </si>
  <si>
    <t>1493748286</t>
  </si>
  <si>
    <t>552971543</t>
  </si>
  <si>
    <t>-1969104095</t>
  </si>
  <si>
    <t>2139651494</t>
  </si>
  <si>
    <t>2101253878</t>
  </si>
  <si>
    <t>Ocelová - kolena, redukce, T-kusy a další tvarovky příslušných dimenzí - přesný počet bude stanoven při montáži, odborný odhad tvarovek cca 40%</t>
  </si>
  <si>
    <t>329919440</t>
  </si>
  <si>
    <t>1483889723</t>
  </si>
  <si>
    <t>513860584</t>
  </si>
  <si>
    <t>Popisné štítky na zařízení včetně šipek proudění</t>
  </si>
  <si>
    <t>1589464503</t>
  </si>
  <si>
    <t>D.1.4.2 - Zařízení pro větrání staveb</t>
  </si>
  <si>
    <t>N.V.ND.VEN - Zařízení VZT</t>
  </si>
  <si>
    <t>N.V.PM.VZTP - Ostatní materiál</t>
  </si>
  <si>
    <t>Montážní práce zařízení vzduchotechniky</t>
  </si>
  <si>
    <t>1486183251</t>
  </si>
  <si>
    <t>Doprava zařízení vzduchotechniky na místo stavby</t>
  </si>
  <si>
    <t>1308872500</t>
  </si>
  <si>
    <t>Zkoušky, uvedení do provozu, vyregulování</t>
  </si>
  <si>
    <t>-543208040</t>
  </si>
  <si>
    <t>Zajištění chodu VZT zařízení ve zkušebním provozu</t>
  </si>
  <si>
    <t>1021746007</t>
  </si>
  <si>
    <t>-1542931065</t>
  </si>
  <si>
    <t>334751461</t>
  </si>
  <si>
    <t>-1010855559</t>
  </si>
  <si>
    <t>-798072388</t>
  </si>
  <si>
    <t>Stavební přípomoce - spolupráce se stavbou na vyznačení míst, kde budou provedeny stavební otvory pro vedení vzduchotechnických potrubních rozvodů</t>
  </si>
  <si>
    <t>265498087</t>
  </si>
  <si>
    <t>Lešení pomocné jednořadové lehké s podlahami do výšky 2,0 až 3,0 m pro montáž a demontáž potrubních rozvodů a zařízení vzduchotechniky</t>
  </si>
  <si>
    <t>106337743</t>
  </si>
  <si>
    <t>N.V.ND.VEN</t>
  </si>
  <si>
    <t>Zařízení VZT</t>
  </si>
  <si>
    <t>101-001</t>
  </si>
  <si>
    <t>Nasávací protidešťová žaluzie s pevnými lamelami 630x630 s pevnými lamelami a s ochrannou mřížkou proti vniknutí mechanických nečistot, komfortní provedení</t>
  </si>
  <si>
    <t>-1344047680</t>
  </si>
  <si>
    <t>101-002</t>
  </si>
  <si>
    <t>Čtyřhranné potrubí z ocelového pozink. plechu spojovaného přírubami (standardní provedení) vč. spojovacího, těsnícího a montážního materiálu (počet tvarovek - odborný odhad do 40%)</t>
  </si>
  <si>
    <t>1512200040</t>
  </si>
  <si>
    <t>N.V.PM.VZTP</t>
  </si>
  <si>
    <t>Ostatní materiál</t>
  </si>
  <si>
    <t>Pomocný ocelový materiál pro uchycení potrubí včetně nátěru – konzole, třmeny, objímky, nastřelovací šrouby, matice, hmoždinky, ostatní spojovací materiál atd. - přesný počet bude stanoven na stavbě při montáži – cca 30 kg</t>
  </si>
  <si>
    <t>-660202495</t>
  </si>
  <si>
    <t>-1717113825</t>
  </si>
  <si>
    <t>SO03 - Tepelná čerpadla</t>
  </si>
  <si>
    <t>N.V.ND.KOT1 - Armatury, otopná tělesa</t>
  </si>
  <si>
    <t>433435336</t>
  </si>
  <si>
    <t>-834168965</t>
  </si>
  <si>
    <t>140558626</t>
  </si>
  <si>
    <t>-323533228</t>
  </si>
  <si>
    <t>-2106885552</t>
  </si>
  <si>
    <t>1077888698</t>
  </si>
  <si>
    <t>886827456</t>
  </si>
  <si>
    <t>-663847080</t>
  </si>
  <si>
    <t>985075184</t>
  </si>
  <si>
    <t>-453350796</t>
  </si>
  <si>
    <t>Jeřábování při instalaci tepelných čerpadel
- vč. zajištění záborovového plánu</t>
  </si>
  <si>
    <t>-317112003</t>
  </si>
  <si>
    <t>-874992005</t>
  </si>
  <si>
    <t xml:space="preserve">Tepelné čerpadlo monoblok (rozměry 3900x1136x1516 mm, 1100 kg) pro přípravu TUV, _x000d_
- výkon 36,78 kW (A-12/W+55) s regulací pro ekvitermně řízený provoz a kaskádovou regulací _x000d_
- pojistný ventil s o.p. 3,0 bar._x000d_
- vzduchový výkon 15 000 m3/h._x000d_
- protimrazová ochrana v případě výpadku v zimním období (čidla. topné kabely na venkovní potrubí, ovládání, apd)_x000d_
- součástí dodávky TČ bude i kompletní dodávka měření a regulace vč. prokabelování. modbus, softstartér technologie TČ. _x000d_
- el. příkon 15,2 kW (3x 400 V, 50 Hz, jištění 64 A)_x000d_
Chladivo R410a. </t>
  </si>
  <si>
    <t>689547023</t>
  </si>
  <si>
    <t>Rozdělovač – DN 250, L = 1300 mm, vč. izolace (minerální vlna + Al fólie - tl. 100 mm) a pomocné OK pro uchycení do podlahy, hrdla (4 ks), DN - viz. Schéma</t>
  </si>
  <si>
    <t>1066029641</t>
  </si>
  <si>
    <t>Sběrač – DN 250, L = 1300 mm, vč. izolace (minerální vlna + Al fólie - tl. 100 mm) a pomocné OK pro uchycení do podlahy, hrdla (4 ks), DN - viz. Schéma</t>
  </si>
  <si>
    <t>498716430</t>
  </si>
  <si>
    <t>Tlaková expanzní membránová nádoba
- 400 litrů, 0,6 Mpa, Ø740mm, H=1110 mm
- pro jištění topného systému</t>
  </si>
  <si>
    <t>-416731852</t>
  </si>
  <si>
    <t xml:space="preserve">Akumulační nádoba, objem 2000 litrů, 1 MPa, Ø1200 mm, výška 2,12 m, hmotnost cca 253 kg
vč. izolace zásobníku, připojovacího šroubení, bezpečnostního termostatu a anodické ochrany, automatického odvzdušňovacího ventilu a jímek na snímaní teploty a tlaku </t>
  </si>
  <si>
    <t>1786755693</t>
  </si>
  <si>
    <t>Oběhové čerpadlo – poz. P30_x000d_
elektrický příkon - 350 W (U = 230 V)_x000d_
průtok - 4,4 až 9,3 m3/h_x000d_
dopravní výška - do 40 kPa_x000d_
elektronicky regulované otáčky,</t>
  </si>
  <si>
    <t>-1860866338</t>
  </si>
  <si>
    <t>Oběhové čerpadlo – poz. P31
elektrický příkon - 350 W (U = 230 V)
průtok - 4,4 až 9,3 m3/h
dopravní výška - do 40 kPa
elektronicky regulované otáčky,</t>
  </si>
  <si>
    <t>-36146892</t>
  </si>
  <si>
    <t>Oběhové čerpadlo – poz. P32
elektrický příkon - 350 W (U = 230 V)
průtok - 4,4 až 9,3 m3/h
dopravní výška - do 40 kPa
elektronicky regulované otáčky,</t>
  </si>
  <si>
    <t>-1245991496</t>
  </si>
  <si>
    <t>Oběhové čerpadlo – poz. P33
elektrický příkon - 350 W (U = 230 V)
průtok - 9,4 m3/h
dopravní výška - do 35 kPa
elektronicky regulované otáčky,</t>
  </si>
  <si>
    <t>2090997061</t>
  </si>
  <si>
    <t>Oběhové čerpadlo – poz. P34
elektrický příkon - 350 W (U = 230 V)
průtok - 9,4 m3/h
dopravní výška - do 35 kPa
elektronicky regulované otáčky,</t>
  </si>
  <si>
    <t>-1626100502</t>
  </si>
  <si>
    <t>N.V.ND.KOT1</t>
  </si>
  <si>
    <t>1188531250</t>
  </si>
  <si>
    <t>959315601</t>
  </si>
  <si>
    <t>1960052535</t>
  </si>
  <si>
    <t>-2105446350</t>
  </si>
  <si>
    <t>1235238948</t>
  </si>
  <si>
    <t>Uzavírací klapka mezipřírubová DN 100, PN 16, vodorovné umístění, včetně protipřírub a spojovacího materiálu</t>
  </si>
  <si>
    <t>1960696347</t>
  </si>
  <si>
    <t>Uzavírací klapka mezipřírubová DN 80, PN 16, vodorovné umístění, včetně protipřírub a spojovacího materiálu</t>
  </si>
  <si>
    <t>2011822391</t>
  </si>
  <si>
    <t>Kulový kohout závitový 3"</t>
  </si>
  <si>
    <t>-1439053445</t>
  </si>
  <si>
    <t>Kulový kohout závitový 3/4"</t>
  </si>
  <si>
    <t>-1439448652</t>
  </si>
  <si>
    <t>Kulový kohout závitový 1"</t>
  </si>
  <si>
    <t>1949614147</t>
  </si>
  <si>
    <t>Mechanický magnetický filtr pro horizontální umístění DN 100, včetně protipřírub a spojovacího materiálu</t>
  </si>
  <si>
    <t>-1694513240</t>
  </si>
  <si>
    <t>Filtr závitový 3"
- pro instalaci do přímého nebo svislého potrubí</t>
  </si>
  <si>
    <t>-1043606949</t>
  </si>
  <si>
    <t>Filtr přírubový DN 80, PN 16, včetně protipřírub a spojovacího materiálu
- pro instalaci do přímého nebo svislého potrubí</t>
  </si>
  <si>
    <t>-1960541963</t>
  </si>
  <si>
    <t>Filtr závitový 3/4"
- pro instalaci do přímého nebo svislého potrubí</t>
  </si>
  <si>
    <t>290289546</t>
  </si>
  <si>
    <t>Demineralizační filtr 3/4"
- pro instalaci do přímého nebo svislého potrubí</t>
  </si>
  <si>
    <t>-439680846</t>
  </si>
  <si>
    <t>Zpětná klapka mezipřírubová s pružinou DN 80, PN 16, včetně protipřírub a spojovacího materiálu
- pro instalaci do přímého nebo svislého potrubí</t>
  </si>
  <si>
    <t>292302760</t>
  </si>
  <si>
    <t>Zpětný ventil závitový 3"
- pro instalaci do přímého nebo svislého potrubí</t>
  </si>
  <si>
    <t>1635123103</t>
  </si>
  <si>
    <t>Axiální kompenzátor přírubový DN 80, včetně protipřírub a spojovacího materiálu</t>
  </si>
  <si>
    <t>2045383174</t>
  </si>
  <si>
    <t>-351697296</t>
  </si>
  <si>
    <t>-1044846794</t>
  </si>
  <si>
    <t>1822762441</t>
  </si>
  <si>
    <t>-519249863</t>
  </si>
  <si>
    <t>-902856048</t>
  </si>
  <si>
    <t>1018138256</t>
  </si>
  <si>
    <t>1189781530</t>
  </si>
  <si>
    <t>-461730955</t>
  </si>
  <si>
    <t>-1628117532</t>
  </si>
  <si>
    <t>-1437851331</t>
  </si>
  <si>
    <t>-280275573</t>
  </si>
  <si>
    <t>D.1.1 - SO03 - Tepelná čerpadla - stavba</t>
  </si>
  <si>
    <t xml:space="preserve">    789 - Povrchové úpravy ocelových konstrukcí a technologických zařízení</t>
  </si>
  <si>
    <t>742868582</t>
  </si>
  <si>
    <t>131251102</t>
  </si>
  <si>
    <t>Hloubení nezapažených jam a zářezů strojně s urovnáním dna do předepsaného profilu a spádu v hornině třídy těžitelnosti I skupiny 3 přes 20 do 50 m3</t>
  </si>
  <si>
    <t>-804262695</t>
  </si>
  <si>
    <t>https://podminky.urs.cz/item/CS_URS_2024_02/131251102</t>
  </si>
  <si>
    <t>6*2,3*0,9</t>
  </si>
  <si>
    <t>8*0,6*0,4*0,85</t>
  </si>
  <si>
    <t>174151101</t>
  </si>
  <si>
    <t>Zásyp sypaninou z jakékoliv horniny strojně s uložením výkopku ve vrstvách se zhutněním jam, šachet, rýh nebo kolem objektů v těchto vykopávkách</t>
  </si>
  <si>
    <t>1030278228</t>
  </si>
  <si>
    <t>https://podminky.urs.cz/item/CS_URS_2024_02/174151101</t>
  </si>
  <si>
    <t>6*0,9*0,35</t>
  </si>
  <si>
    <t>271542211</t>
  </si>
  <si>
    <t>Podsyp pod základové konstrukce se zhutněním a urovnáním povrchu ze štěrkodrtě netříděné</t>
  </si>
  <si>
    <t>138348344</t>
  </si>
  <si>
    <t>https://podminky.urs.cz/item/CS_URS_2024_02/271542211</t>
  </si>
  <si>
    <t>6*0,31*0,8+8*0,4*0,4*0,2</t>
  </si>
  <si>
    <t>273313511</t>
  </si>
  <si>
    <t>Základy z betonu prostého desky z betonu kamenem neprokládaného tř. C 12/15</t>
  </si>
  <si>
    <t>-9293566</t>
  </si>
  <si>
    <t>https://podminky.urs.cz/item/CS_URS_2024_02/273313511</t>
  </si>
  <si>
    <t>3*1,3*1,82</t>
  </si>
  <si>
    <t>1957388561</t>
  </si>
  <si>
    <t>0,1</t>
  </si>
  <si>
    <t>31316006</t>
  </si>
  <si>
    <t>síť výztužná svařovaná DIN 488 jakost B500A 100x100mm drát D 6mm</t>
  </si>
  <si>
    <t>-1658435590</t>
  </si>
  <si>
    <t>278381551</t>
  </si>
  <si>
    <t>Základy pod stroje nebo technologická zařízení z betonu s bedněním, odbedněním, bez úpravy povrchu z betonu prostého objemu souvislé základové konstrukce do 5 m3 tř. C 25/30, složitosti I</t>
  </si>
  <si>
    <t>-142516780</t>
  </si>
  <si>
    <t>https://podminky.urs.cz/item/CS_URS_2024_02/278381551</t>
  </si>
  <si>
    <t>8*0,6*0,4*0,7</t>
  </si>
  <si>
    <t>-1064645</t>
  </si>
  <si>
    <t>6*0,5*1,3*0,95</t>
  </si>
  <si>
    <t>279113131</t>
  </si>
  <si>
    <t>Základové zdi z tvárnic ztraceného bednění včetně výplně z betonu bez zvláštních nároků na vliv prostředí třídy C 16/20, tloušťky zdiva přes 100 do 150 mm</t>
  </si>
  <si>
    <t>-1551924193</t>
  </si>
  <si>
    <t>https://podminky.urs.cz/item/CS_URS_2024_02/279113131</t>
  </si>
  <si>
    <t>3*2*1,82*0,8</t>
  </si>
  <si>
    <t>58344197</t>
  </si>
  <si>
    <t>štěrkodrť frakce 0/63</t>
  </si>
  <si>
    <t>-1317254579</t>
  </si>
  <si>
    <t>1,890*1,8+0,4*0,4*0,2*1,8*7</t>
  </si>
  <si>
    <t>451577877</t>
  </si>
  <si>
    <t>Podklad nebo lože pod dlažbu (přídlažbu) v ploše vodorovné nebo ve sklonu do 1:5, tloušťky od 30 do 100 mm ze štěrkopísku</t>
  </si>
  <si>
    <t>-1436335634</t>
  </si>
  <si>
    <t>https://podminky.urs.cz/item/CS_URS_2024_02/451577877</t>
  </si>
  <si>
    <t>596211110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</si>
  <si>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60 mm skupiny A, pro plochy do 50 m2</t>
  </si>
  <si>
    <t>-1307318321</t>
  </si>
  <si>
    <t>https://podminky.urs.cz/item/CS_URS_2024_02/596211110</t>
  </si>
  <si>
    <t>635111142</t>
  </si>
  <si>
    <t>Násyp ze štěrkopísku, písku nebo kameniva pod podlahy s udusáním a urovnáním povrchu z kameniva hrubého 16-32</t>
  </si>
  <si>
    <t>1248849484</t>
  </si>
  <si>
    <t>https://podminky.urs.cz/item/CS_URS_2024_02/635111142</t>
  </si>
  <si>
    <t>3*1,82*1,0*0,25</t>
  </si>
  <si>
    <t>953961113</t>
  </si>
  <si>
    <t>Kotva chemická s vyvrtáním otvoru do betonu, železobetonu nebo tvrdého kamene tmel, velikost M 12, hloubka 110 mm</t>
  </si>
  <si>
    <t>-1054467110</t>
  </si>
  <si>
    <t>https://podminky.urs.cz/item/CS_URS_2024_02/953961113</t>
  </si>
  <si>
    <t>3*8</t>
  </si>
  <si>
    <t>54879433</t>
  </si>
  <si>
    <t>šroub kotevní Pz pro chemickou kotvu M12x160mm</t>
  </si>
  <si>
    <t>1308524155</t>
  </si>
  <si>
    <t>31121004</t>
  </si>
  <si>
    <t>podložka pod dřevěnou konstrukci DIN 440 D 12mm</t>
  </si>
  <si>
    <t>100 kus</t>
  </si>
  <si>
    <t>793633873</t>
  </si>
  <si>
    <t>998011001</t>
  </si>
  <si>
    <t>Přesun hmot pro budovy občanské výstavby, bydlení, výrobu a služby s nosnou svislou konstrukcí zděnou z cihel, tvárnic nebo kamene vodorovná dopravní vzdálenost do 100 m základní pro budovy výšky do 6 m</t>
  </si>
  <si>
    <t>870165013</t>
  </si>
  <si>
    <t>https://podminky.urs.cz/item/CS_URS_2024_02/998011001</t>
  </si>
  <si>
    <t>767995114</t>
  </si>
  <si>
    <t>Montáž ostatních atypických zámečnických konstrukcí hmotnosti přes 20 do 50 kg</t>
  </si>
  <si>
    <t>2082519418</t>
  </si>
  <si>
    <t>https://podminky.urs.cz/item/CS_URS_2024_02/767995114</t>
  </si>
  <si>
    <t>3*21</t>
  </si>
  <si>
    <t>767995115</t>
  </si>
  <si>
    <t>Montáž ostatních atypických zámečnických konstrukcí hmotnosti přes 50 do 100 kg</t>
  </si>
  <si>
    <t>-606821676</t>
  </si>
  <si>
    <t>https://podminky.urs.cz/item/CS_URS_2024_02/767995115</t>
  </si>
  <si>
    <t>13010424</t>
  </si>
  <si>
    <t>úhelník ocelový rovnostranný jakost S235JR (11 375) 60x60x6mm</t>
  </si>
  <si>
    <t>-264588627</t>
  </si>
  <si>
    <t>13611210</t>
  </si>
  <si>
    <t>plech ocelový hladký jakost S235JR tl 3mm tabule</t>
  </si>
  <si>
    <t>962969263</t>
  </si>
  <si>
    <t>13611232</t>
  </si>
  <si>
    <t>plech ocelový hladký jakost S235JR tl 12mm tabule</t>
  </si>
  <si>
    <t>-1317552433</t>
  </si>
  <si>
    <t>1223397495</t>
  </si>
  <si>
    <t>3*262,0</t>
  </si>
  <si>
    <t>13010816</t>
  </si>
  <si>
    <t>ocel profilová jakost S235JR (11 375) průřez U (UPN) 100</t>
  </si>
  <si>
    <t>-2056073469</t>
  </si>
  <si>
    <t>13011027</t>
  </si>
  <si>
    <t>ocel profilová jakost S235JR (11 375) průřez UPE 100</t>
  </si>
  <si>
    <t>-28595634</t>
  </si>
  <si>
    <t>13010938</t>
  </si>
  <si>
    <t>ocel profilová jakost S235JR (11 375) průřez UPE 200</t>
  </si>
  <si>
    <t>-496123940</t>
  </si>
  <si>
    <t>3*0,262</t>
  </si>
  <si>
    <t>1819181885</t>
  </si>
  <si>
    <t>25,0+3,6</t>
  </si>
  <si>
    <t>789</t>
  </si>
  <si>
    <t>Povrchové úpravy ocelových konstrukcí a technologických zařízení</t>
  </si>
  <si>
    <t>789421211</t>
  </si>
  <si>
    <t>Provedení žárového stříkání ocelových konstrukcí zinkem, tloušťky 50 μm, třídy I (0,925 kg Zn/m2)</t>
  </si>
  <si>
    <t>-1057506237</t>
  </si>
  <si>
    <t>https://podminky.urs.cz/item/CS_URS_2024_02/789421211</t>
  </si>
  <si>
    <t>36,0+19,5</t>
  </si>
  <si>
    <t>15625101</t>
  </si>
  <si>
    <t>drát metalizační Zn D 3mm</t>
  </si>
  <si>
    <t>2007089204</t>
  </si>
  <si>
    <t>55,5*0,925 'Přepočtené koeficientem množství</t>
  </si>
  <si>
    <t>SO04 - Úpravy budovy Rajská</t>
  </si>
  <si>
    <t>659520312</t>
  </si>
  <si>
    <t>740541197</t>
  </si>
  <si>
    <t>Demontáž stávající termoregulační hlavice</t>
  </si>
  <si>
    <t>204474263</t>
  </si>
  <si>
    <t>1973382113</t>
  </si>
  <si>
    <t>-884734451</t>
  </si>
  <si>
    <t>-1249581513</t>
  </si>
  <si>
    <t>1475031551</t>
  </si>
  <si>
    <t>2032420361</t>
  </si>
  <si>
    <t>-130976980</t>
  </si>
  <si>
    <t>Termoregulační hlavice se servopohonem 24 V pro napojení na systém IRC</t>
  </si>
  <si>
    <t>630000292</t>
  </si>
  <si>
    <t>-586975408</t>
  </si>
  <si>
    <t>D.1.4.2 - Zařízení MaR</t>
  </si>
  <si>
    <t>06 - IRC</t>
  </si>
  <si>
    <t>D1 - Průrazy</t>
  </si>
  <si>
    <t>Průrazy</t>
  </si>
  <si>
    <t>průraz zdivem v cihlové zdi tloušťky 30cm do průměru 6cm</t>
  </si>
  <si>
    <t>1086528836</t>
  </si>
  <si>
    <t>2128202877</t>
  </si>
  <si>
    <t>https://podminky.urs.cz/item/CS_URS_2021_02/013254000</t>
  </si>
  <si>
    <t>1766042593</t>
  </si>
  <si>
    <t>1161071188</t>
  </si>
  <si>
    <t>-756341632</t>
  </si>
  <si>
    <t>https://podminky.urs.cz/item/CS_URS_2021_01/065002000</t>
  </si>
  <si>
    <t>-1190990661</t>
  </si>
  <si>
    <t>-1160407857</t>
  </si>
  <si>
    <t>439569785</t>
  </si>
  <si>
    <t>https://podminky.urs.cz/item/CS_URS_2021_01/210280002</t>
  </si>
  <si>
    <t>741110511</t>
  </si>
  <si>
    <t>Montáž lišt a kanálků elektroinstalačních se spojkami, ohyby a rohy a s nasunutím do krabic vkládacích s víčkem, šířky do 60 mm</t>
  </si>
  <si>
    <t>CS ÚRS 2023 02</t>
  </si>
  <si>
    <t>-1933282483</t>
  </si>
  <si>
    <t>https://podminky.urs.cz/item/CS_URS_2023_02/741110511</t>
  </si>
  <si>
    <t>34571005</t>
  </si>
  <si>
    <t>lišta elektroinstalační hranatá PVC 25x20mm</t>
  </si>
  <si>
    <t>1441633293</t>
  </si>
  <si>
    <t>1047,61904761905*1,05 "Přepočtené koeficientem množství</t>
  </si>
  <si>
    <t>34571007</t>
  </si>
  <si>
    <t>lišta elektroinstalační hranatá PVC 50x20mm</t>
  </si>
  <si>
    <t>1440482512</t>
  </si>
  <si>
    <t>1761,90476190476*1,05 "Přepočtené koeficientem množství</t>
  </si>
  <si>
    <t>741110512</t>
  </si>
  <si>
    <t>Montáž lišt a kanálků elektroinstalačních se spojkami, ohyby a rohy a s nasunutím do krabic vkládacích s víčkem, šířky do přes 60 do 120 mm</t>
  </si>
  <si>
    <t>-615598876</t>
  </si>
  <si>
    <t>https://podminky.urs.cz/item/CS_URS_2023_02/741110512</t>
  </si>
  <si>
    <t>34571216</t>
  </si>
  <si>
    <t>kanál elektroinstalační hranatý PVC 100x40mm</t>
  </si>
  <si>
    <t>1262819349</t>
  </si>
  <si>
    <t>1000*1,05 "Přepočtené koeficientem množství</t>
  </si>
  <si>
    <t>-382738419</t>
  </si>
  <si>
    <t>https://podminky.urs.cz/item/CS_URS_2023_02/741112021</t>
  </si>
  <si>
    <t>-249170540</t>
  </si>
  <si>
    <t>741112021.1</t>
  </si>
  <si>
    <t>-2019171119</t>
  </si>
  <si>
    <t>https://podminky.urs.cz/item/CS_URS_2022_01/741112021.1</t>
  </si>
  <si>
    <t>34571479.1</t>
  </si>
  <si>
    <t>-318633984</t>
  </si>
  <si>
    <t>741122122</t>
  </si>
  <si>
    <t>Montáž kabelů měděných bez ukončení uložených v trubkách zatažených plných kulatých nebo bezhalogenových (např. CYKY) počtu a průřezu žil 3x1,5 až 6 mm2</t>
  </si>
  <si>
    <t>225173137</t>
  </si>
  <si>
    <t>https://podminky.urs.cz/item/CS_URS_2024_02/741122122</t>
  </si>
  <si>
    <t>34111123</t>
  </si>
  <si>
    <t>kabel silový oheň retardující bezhalogenový bez funkční schopnosti při požáru třída reakce na oheň B2cas1d1a1 jádro Cu 0,6/1kV (1-CXKH-R B2) 3x1,5mm2</t>
  </si>
  <si>
    <t>-1547339525</t>
  </si>
  <si>
    <t>16575*1,15 "Přepočtené koeficientem množství</t>
  </si>
  <si>
    <t>-12828926</t>
  </si>
  <si>
    <t>1669466260</t>
  </si>
  <si>
    <t>-1536703744</t>
  </si>
  <si>
    <t>971008750</t>
  </si>
  <si>
    <t>741210003</t>
  </si>
  <si>
    <t>Montáž rozvodnic oceloplechových nebo plastových bez zapojení vodičů běžných, hmotnosti do 100 kg</t>
  </si>
  <si>
    <t>-2053137364</t>
  </si>
  <si>
    <t>https://podminky.urs.cz/item/CS_URS_2021_01/741210003</t>
  </si>
  <si>
    <t>741310011</t>
  </si>
  <si>
    <t>Montáž spínačů jedno nebo dvoupólových nástěnných se zapojením vodičů, pro prostředí normální ovladačů, řazení 1/0-tlačítkových zapínacích</t>
  </si>
  <si>
    <t>-1379460414</t>
  </si>
  <si>
    <t>https://podminky.urs.cz/item/CS_URS_2021_01/741310011</t>
  </si>
  <si>
    <t>KNX35009</t>
  </si>
  <si>
    <t>ovládač KNX 1/0 + čidlo teploty - komplet</t>
  </si>
  <si>
    <t>1223460385</t>
  </si>
  <si>
    <t>1427311586</t>
  </si>
  <si>
    <t>https://podminky.urs.cz/item/CS_URS_2021_01/741320165</t>
  </si>
  <si>
    <t>-68682849</t>
  </si>
  <si>
    <t>KNX-0028</t>
  </si>
  <si>
    <t>Montáž termohlavice elektrické</t>
  </si>
  <si>
    <t>-1832659441</t>
  </si>
  <si>
    <t>KNX0021</t>
  </si>
  <si>
    <t>termohlavice elektrická 230V, 50Hz</t>
  </si>
  <si>
    <t>200436048</t>
  </si>
  <si>
    <t>R0000012</t>
  </si>
  <si>
    <t>Zjištění stávajícího stavu</t>
  </si>
  <si>
    <t>-1725266890</t>
  </si>
  <si>
    <t>-490700666</t>
  </si>
  <si>
    <t>https://podminky.urs.cz/item/CS_URS_2021_01/741124731</t>
  </si>
  <si>
    <t>10.049.129</t>
  </si>
  <si>
    <t>JYSTY 3x2x0,8 rot</t>
  </si>
  <si>
    <t>1304698674</t>
  </si>
  <si>
    <t>Poznámka k položce:_x000d_
Instalační kabely pro sdělovací zařízení. Použití: K pevnému uložení ve vnitřních prostorách jako instalační kabely pro sdělovací úč ely. Obrázek je pouze informativní.</t>
  </si>
  <si>
    <t>MaR002R</t>
  </si>
  <si>
    <t>SW a vygenerování ovládání termohlavic přes PC, programování KNX systému</t>
  </si>
  <si>
    <t>-1198450562</t>
  </si>
  <si>
    <t>MaR003R-KNX</t>
  </si>
  <si>
    <t>Homeserver pro řízení IRC vč.SCADA</t>
  </si>
  <si>
    <t>-972255561</t>
  </si>
  <si>
    <t>742121001</t>
  </si>
  <si>
    <t>Montáž kabelů sdělovacích pro vnitřní rozvody počtu žil do 15</t>
  </si>
  <si>
    <t>2120829208</t>
  </si>
  <si>
    <t>34121268</t>
  </si>
  <si>
    <t>kabel datový bezhalogenový třída reakce na oheň B2cas1d1a1 jádro Cu plné (U/UTP) kategorie 6</t>
  </si>
  <si>
    <t>1169056415</t>
  </si>
  <si>
    <t>R0000013</t>
  </si>
  <si>
    <t>Úprava stávajícího rozvaděče</t>
  </si>
  <si>
    <t>-390474400</t>
  </si>
  <si>
    <t>07 - Rozvaděč R1.1-IRC</t>
  </si>
  <si>
    <t>-332737106</t>
  </si>
  <si>
    <t>695075867</t>
  </si>
  <si>
    <t>430673125</t>
  </si>
  <si>
    <t>https://podminky.urs.cz/item/CS_URS_2023_02/741210001</t>
  </si>
  <si>
    <t>1000117409</t>
  </si>
  <si>
    <t xml:space="preserve"> Rozvaděč nástěnný FW, IP44, tř. ochr.II, 120 mod.,</t>
  </si>
  <si>
    <t>-472086634</t>
  </si>
  <si>
    <t>-621196281</t>
  </si>
  <si>
    <t>https://podminky.urs.cz/item/CS_URS_2023_02/741231002</t>
  </si>
  <si>
    <t>-1543193893</t>
  </si>
  <si>
    <t>2044809698</t>
  </si>
  <si>
    <t>https://podminky.urs.cz/item/CS_URS_2023_02/741240011</t>
  </si>
  <si>
    <t>1502213990</t>
  </si>
  <si>
    <t>-1160456524</t>
  </si>
  <si>
    <t>https://podminky.urs.cz/item/CS_URS_2023_02/741320105</t>
  </si>
  <si>
    <t>-169169548</t>
  </si>
  <si>
    <t>1608824607</t>
  </si>
  <si>
    <t>https://podminky.urs.cz/item/CS_URS_2023_02/741320201</t>
  </si>
  <si>
    <t>Hlavní vypínač do rozvaděče na DIN lištu 3pólový 32A</t>
  </si>
  <si>
    <t>232242429</t>
  </si>
  <si>
    <t>-347352293</t>
  </si>
  <si>
    <t>https://podminky.urs.cz/item/CS_URS_2023_02/741322061</t>
  </si>
  <si>
    <t>Svodič přepětí 4pólový 350V\20kA, typ 2</t>
  </si>
  <si>
    <t>1936100016</t>
  </si>
  <si>
    <t>694930437</t>
  </si>
  <si>
    <t>1111350592</t>
  </si>
  <si>
    <t>-930725481</t>
  </si>
  <si>
    <t>zdroj spínaný 24V/0,32A - KNX</t>
  </si>
  <si>
    <t>-1600185852</t>
  </si>
  <si>
    <t>404631000</t>
  </si>
  <si>
    <t xml:space="preserve">zdroj spínaný 24V/2,2A </t>
  </si>
  <si>
    <t>-1513138019</t>
  </si>
  <si>
    <t>KNXz001</t>
  </si>
  <si>
    <t>převodník KNX/RJ45-ETHERNET - zabezpečení KNX linky a komunikace IP</t>
  </si>
  <si>
    <t>-385138545</t>
  </si>
  <si>
    <t>KNXz005</t>
  </si>
  <si>
    <t>převodník RJ45/RJ45-ETHERNET - zabezpečení komunikace IP</t>
  </si>
  <si>
    <t>1949112501</t>
  </si>
  <si>
    <t>KNXz002</t>
  </si>
  <si>
    <t>převodník KNX/USB</t>
  </si>
  <si>
    <t>1422924170</t>
  </si>
  <si>
    <t>KNXz003</t>
  </si>
  <si>
    <t>Linkový oddělovač</t>
  </si>
  <si>
    <t>-1691958812</t>
  </si>
  <si>
    <t>KNXz004</t>
  </si>
  <si>
    <t>KNX aktor pro ovládání radiátorvých termických pohonů 6x10A na DIN lištu</t>
  </si>
  <si>
    <t>903136930</t>
  </si>
  <si>
    <t>210120101</t>
  </si>
  <si>
    <t>Montáž pojistek se zapojením vodičů závitových pojistkových částí pojistkových patron do 60 A se styčným kroužkem</t>
  </si>
  <si>
    <t>2132122504</t>
  </si>
  <si>
    <t>https://podminky.urs.cz/item/CS_URS_2023_02/210120101</t>
  </si>
  <si>
    <t>210120602</t>
  </si>
  <si>
    <t>Montáž pojistek se zapojením vodičů odpojovacích s patronami s ručním pohonem do 22 kV</t>
  </si>
  <si>
    <t>-1052274916</t>
  </si>
  <si>
    <t>https://podminky.urs.cz/item/CS_URS_2023_02/210120602</t>
  </si>
  <si>
    <t>1157729</t>
  </si>
  <si>
    <t xml:space="preserve">Pojistkový odpínač 4pólový 32A, Ue=690V, </t>
  </si>
  <si>
    <t>-604156416</t>
  </si>
  <si>
    <t>1622157</t>
  </si>
  <si>
    <t>Pojistka 16A, 22X58</t>
  </si>
  <si>
    <t>1424575490</t>
  </si>
  <si>
    <t>08 - Rozvaděč R1.2-IRC</t>
  </si>
  <si>
    <t>-527231484</t>
  </si>
  <si>
    <t>1091577800</t>
  </si>
  <si>
    <t>1106856399</t>
  </si>
  <si>
    <t>1000117400</t>
  </si>
  <si>
    <t>Rozvaděč nástěnný FW, IP44, tř. ochr.II, 36 mod., 5</t>
  </si>
  <si>
    <t>916663016</t>
  </si>
  <si>
    <t>-1683877844</t>
  </si>
  <si>
    <t>-943068454</t>
  </si>
  <si>
    <t>1403918051</t>
  </si>
  <si>
    <t>1720701875</t>
  </si>
  <si>
    <t>1919695371</t>
  </si>
  <si>
    <t>1918698394</t>
  </si>
  <si>
    <t>-51422640</t>
  </si>
  <si>
    <t>1756147646</t>
  </si>
  <si>
    <t>-1072635246</t>
  </si>
  <si>
    <t>1466153346</t>
  </si>
  <si>
    <t>1491882496</t>
  </si>
  <si>
    <t>1746066147</t>
  </si>
  <si>
    <t>09 - Rozvaděč R2-IRC</t>
  </si>
  <si>
    <t>1970282660</t>
  </si>
  <si>
    <t>-1403132000</t>
  </si>
  <si>
    <t>-717547173</t>
  </si>
  <si>
    <t>-172342087</t>
  </si>
  <si>
    <t>511440661</t>
  </si>
  <si>
    <t>506708612</t>
  </si>
  <si>
    <t>1716451747</t>
  </si>
  <si>
    <t>40946230</t>
  </si>
  <si>
    <t>-731037129</t>
  </si>
  <si>
    <t>-1596546907</t>
  </si>
  <si>
    <t>-2098983671</t>
  </si>
  <si>
    <t>1762035997</t>
  </si>
  <si>
    <t>148974711</t>
  </si>
  <si>
    <t>549917607</t>
  </si>
  <si>
    <t>218012763</t>
  </si>
  <si>
    <t>1440272891</t>
  </si>
  <si>
    <t>-97664366</t>
  </si>
  <si>
    <t>2081448196</t>
  </si>
  <si>
    <t>968355573</t>
  </si>
  <si>
    <t>1521154732</t>
  </si>
  <si>
    <t>-28625044</t>
  </si>
  <si>
    <t>-1917853722</t>
  </si>
  <si>
    <t>10 - Rozvaděč R3.1-IRC</t>
  </si>
  <si>
    <t>-719975705</t>
  </si>
  <si>
    <t>851673073</t>
  </si>
  <si>
    <t>-1535343832</t>
  </si>
  <si>
    <t>1000117401</t>
  </si>
  <si>
    <t>Rozvaděč nástěnný FW, IP44, tř. ochr.II, 72 mod., 5</t>
  </si>
  <si>
    <t>-1473713883</t>
  </si>
  <si>
    <t>951519678</t>
  </si>
  <si>
    <t>1642261823</t>
  </si>
  <si>
    <t>-1714065688</t>
  </si>
  <si>
    <t>155862355</t>
  </si>
  <si>
    <t>705986140</t>
  </si>
  <si>
    <t>2098161369</t>
  </si>
  <si>
    <t>1978705828</t>
  </si>
  <si>
    <t>-1304430116</t>
  </si>
  <si>
    <t>1904070784</t>
  </si>
  <si>
    <t>-1614725611</t>
  </si>
  <si>
    <t>-1727893126</t>
  </si>
  <si>
    <t>173129484</t>
  </si>
  <si>
    <t>-2085041414</t>
  </si>
  <si>
    <t>-696110693</t>
  </si>
  <si>
    <t>-1881238861</t>
  </si>
  <si>
    <t>-1699861447</t>
  </si>
  <si>
    <t>1822276161</t>
  </si>
  <si>
    <t>1938324411</t>
  </si>
  <si>
    <t>11 - Rozvaděč R3.2-IRC</t>
  </si>
  <si>
    <t>1210803043</t>
  </si>
  <si>
    <t>2112397859</t>
  </si>
  <si>
    <t>254471230</t>
  </si>
  <si>
    <t>1000117402</t>
  </si>
  <si>
    <t xml:space="preserve"> Rozvaděč nástěnný FW, IP44, tř. ochr.II, 108 mod.,</t>
  </si>
  <si>
    <t>1842309040</t>
  </si>
  <si>
    <t>1353745074</t>
  </si>
  <si>
    <t>354982058</t>
  </si>
  <si>
    <t>-376368403</t>
  </si>
  <si>
    <t>608405173</t>
  </si>
  <si>
    <t>2139176030</t>
  </si>
  <si>
    <t>-1335667084</t>
  </si>
  <si>
    <t>45442697</t>
  </si>
  <si>
    <t>1938382149</t>
  </si>
  <si>
    <t>1658288244</t>
  </si>
  <si>
    <t>1648360880</t>
  </si>
  <si>
    <t>898058032</t>
  </si>
  <si>
    <t>1095253234</t>
  </si>
  <si>
    <t>1008497039</t>
  </si>
  <si>
    <t>725733879</t>
  </si>
  <si>
    <t>1884591636</t>
  </si>
  <si>
    <t>-1121733703</t>
  </si>
  <si>
    <t>-306531863</t>
  </si>
  <si>
    <t>-1868474197</t>
  </si>
  <si>
    <t>12 - Roxvaděč R4.1-IRC</t>
  </si>
  <si>
    <t>781161372</t>
  </si>
  <si>
    <t>-444841654</t>
  </si>
  <si>
    <t>246774779</t>
  </si>
  <si>
    <t>-1283424219</t>
  </si>
  <si>
    <t>1314547037</t>
  </si>
  <si>
    <t>652747704</t>
  </si>
  <si>
    <t>-1761764498</t>
  </si>
  <si>
    <t>-637280241</t>
  </si>
  <si>
    <t>-2104967724</t>
  </si>
  <si>
    <t>-694267340</t>
  </si>
  <si>
    <t>-1404504969</t>
  </si>
  <si>
    <t>647168819</t>
  </si>
  <si>
    <t>797961848</t>
  </si>
  <si>
    <t>-2068601007</t>
  </si>
  <si>
    <t>489631799</t>
  </si>
  <si>
    <t>1879527724</t>
  </si>
  <si>
    <t>-1735045457</t>
  </si>
  <si>
    <t>-1627076973</t>
  </si>
  <si>
    <t>2135508533</t>
  </si>
  <si>
    <t>-1316346009</t>
  </si>
  <si>
    <t>-1911958891</t>
  </si>
  <si>
    <t>2121202322</t>
  </si>
  <si>
    <t>13 - Rozvaděč R4.2-IRC</t>
  </si>
  <si>
    <t>-648021699</t>
  </si>
  <si>
    <t>-578183312</t>
  </si>
  <si>
    <t>-402375182</t>
  </si>
  <si>
    <t>315777701</t>
  </si>
  <si>
    <t>129987849</t>
  </si>
  <si>
    <t>-1971307801</t>
  </si>
  <si>
    <t>-1856144402</t>
  </si>
  <si>
    <t>-2107252693</t>
  </si>
  <si>
    <t>-1050547113</t>
  </si>
  <si>
    <t>239816327</t>
  </si>
  <si>
    <t>217315914</t>
  </si>
  <si>
    <t>1183123258</t>
  </si>
  <si>
    <t>-2015601625</t>
  </si>
  <si>
    <t>-1259695559</t>
  </si>
  <si>
    <t>-1265779758</t>
  </si>
  <si>
    <t>-1436833965</t>
  </si>
  <si>
    <t>433710353</t>
  </si>
  <si>
    <t>-333270641</t>
  </si>
  <si>
    <t>998078294</t>
  </si>
  <si>
    <t>270266215</t>
  </si>
  <si>
    <t>1661827943</t>
  </si>
  <si>
    <t>603838348</t>
  </si>
  <si>
    <t>14 - Rozvaděč R5.1-IRC</t>
  </si>
  <si>
    <t>1082471218</t>
  </si>
  <si>
    <t>788907306</t>
  </si>
  <si>
    <t>243057712</t>
  </si>
  <si>
    <t>582137713</t>
  </si>
  <si>
    <t>1692858884</t>
  </si>
  <si>
    <t>83948707</t>
  </si>
  <si>
    <t>-453448951</t>
  </si>
  <si>
    <t>-1154871236</t>
  </si>
  <si>
    <t>442453307</t>
  </si>
  <si>
    <t>138709692</t>
  </si>
  <si>
    <t>-486253491</t>
  </si>
  <si>
    <t>-628522154</t>
  </si>
  <si>
    <t>474948623</t>
  </si>
  <si>
    <t>-743717890</t>
  </si>
  <si>
    <t>2063321230</t>
  </si>
  <si>
    <t>-803284974</t>
  </si>
  <si>
    <t>-22814218</t>
  </si>
  <si>
    <t>-998501942</t>
  </si>
  <si>
    <t>-1938103551</t>
  </si>
  <si>
    <t>-64849270</t>
  </si>
  <si>
    <t>375561957</t>
  </si>
  <si>
    <t>986160753</t>
  </si>
  <si>
    <t>15 - Rozvaděč R5.2-IRC</t>
  </si>
  <si>
    <t>-520314125</t>
  </si>
  <si>
    <t>2040119754</t>
  </si>
  <si>
    <t>66458991</t>
  </si>
  <si>
    <t>1593414521</t>
  </si>
  <si>
    <t>-622156227</t>
  </si>
  <si>
    <t>666295647</t>
  </si>
  <si>
    <t>-366115675</t>
  </si>
  <si>
    <t>1335841744</t>
  </si>
  <si>
    <t>-1076971559</t>
  </si>
  <si>
    <t>1118981687</t>
  </si>
  <si>
    <t>544761878</t>
  </si>
  <si>
    <t>1503391230</t>
  </si>
  <si>
    <t>905436995</t>
  </si>
  <si>
    <t>1791922522</t>
  </si>
  <si>
    <t>2107409412</t>
  </si>
  <si>
    <t>1337929536</t>
  </si>
  <si>
    <t>-558325084</t>
  </si>
  <si>
    <t>1588685222</t>
  </si>
  <si>
    <t>-363017193</t>
  </si>
  <si>
    <t>-2138807606</t>
  </si>
  <si>
    <t>1012811153</t>
  </si>
  <si>
    <t>863132235</t>
  </si>
  <si>
    <t>VRN - VRN</t>
  </si>
  <si>
    <t xml:space="preserve">    VRN2 - Příprava staveniště</t>
  </si>
  <si>
    <t xml:space="preserve">    VRN3 - Zařízení staveniště</t>
  </si>
  <si>
    <t xml:space="preserve">    VRN7 - Provozní vlivy</t>
  </si>
  <si>
    <t>013002000</t>
  </si>
  <si>
    <t>V souladu s SOD vypracování Dokumentace skutečného provedení - zakreslení změn do realizační projektové dokumentace formou "red correct", které nejsou uvedené v jiných částech výkazu výměr</t>
  </si>
  <si>
    <t>-313715806</t>
  </si>
  <si>
    <t>https://podminky.urs.cz/item/CS_URS_2024_02/013002000</t>
  </si>
  <si>
    <t>013203000</t>
  </si>
  <si>
    <t>Výrobně montážní (dílenská) dokumentace zhotovitele</t>
  </si>
  <si>
    <t>1500750193</t>
  </si>
  <si>
    <t>https://podminky.urs.cz/item/CS_URS_2024_02/013203000</t>
  </si>
  <si>
    <t>013294000</t>
  </si>
  <si>
    <t>Zajištění návodů pro obsluhu a údržbu jednotlivých zařízení i stavby jako celku v českém jazyce, zaškolení obsluh apd., v souladu s SOD a pokyny objednatele, které nejsou uvedené v jiných částech výkazu výměr</t>
  </si>
  <si>
    <t>-347242751</t>
  </si>
  <si>
    <t>https://podminky.urs.cz/item/CS_URS_2024_02/013294000</t>
  </si>
  <si>
    <t>VRN2</t>
  </si>
  <si>
    <t>Příprava staveniště</t>
  </si>
  <si>
    <t>023002000</t>
  </si>
  <si>
    <t>Odstranění materiálů a konstrukcí</t>
  </si>
  <si>
    <t>-1926926206</t>
  </si>
  <si>
    <t>https://podminky.urs.cz/item/CS_URS_2024_02/023002000</t>
  </si>
  <si>
    <t>VRN3</t>
  </si>
  <si>
    <t>Zařízení staveniště</t>
  </si>
  <si>
    <t>030001000</t>
  </si>
  <si>
    <t>1692815619</t>
  </si>
  <si>
    <t>https://podminky.urs.cz/item/CS_URS_2024_02/030001000</t>
  </si>
  <si>
    <t>040001000</t>
  </si>
  <si>
    <t xml:space="preserve">Podrobná fotodokumentace zhotovitele pro objednatele. Fotodokumentace bude pořízená před započetím stavby, v průběhu stavby (členěná podle SO a PS a etap výstavby - po dohodě s objednatelem) a po dokončení stavby. V tištěné – svázané formě a na CD. </t>
  </si>
  <si>
    <t>-1360596318</t>
  </si>
  <si>
    <t>https://podminky.urs.cz/item/CS_URS_2024_02/040001000</t>
  </si>
  <si>
    <t>041414000</t>
  </si>
  <si>
    <t>Aktualizace plánu BOZP</t>
  </si>
  <si>
    <t>-878704251</t>
  </si>
  <si>
    <t>https://podminky.urs.cz/item/CS_URS_2024_02/041414000</t>
  </si>
  <si>
    <t>041903000</t>
  </si>
  <si>
    <t xml:space="preserve">Požární dohled na stavbě </t>
  </si>
  <si>
    <t>-1113301218</t>
  </si>
  <si>
    <t>https://podminky.urs.cz/item/CS_URS_2024_02/041903000</t>
  </si>
  <si>
    <t>042903000</t>
  </si>
  <si>
    <t>Etapizace stavby</t>
  </si>
  <si>
    <t>1371913018</t>
  </si>
  <si>
    <t>https://podminky.urs.cz/item/CS_URS_2024_02/042903000</t>
  </si>
  <si>
    <t>Zkoušky a ostatní měření - kolaudační měření (hluk a emise)</t>
  </si>
  <si>
    <t>886657509</t>
  </si>
  <si>
    <t>https://podminky.urs.cz/item/CS_URS_2024_02/043002000</t>
  </si>
  <si>
    <t>049303000</t>
  </si>
  <si>
    <t>Předání díla - PTD</t>
  </si>
  <si>
    <t>256816977</t>
  </si>
  <si>
    <t>https://podminky.urs.cz/item/CS_URS_2024_02/049303000</t>
  </si>
  <si>
    <t>VRN7</t>
  </si>
  <si>
    <t>Provozní vlivy</t>
  </si>
  <si>
    <t>070001000</t>
  </si>
  <si>
    <t>Náklady na bezpečnost práce a technických zařízení, školení pracovníků, značení v souladu se zásadami BOZP ( šrafování, tabulky s nápisy a s označením materiálů a prostředí, únikové cesty, požární dokumentace, apd.)</t>
  </si>
  <si>
    <t>-249522381</t>
  </si>
  <si>
    <t>https://podminky.urs.cz/item/CS_URS_2024_02/070001000</t>
  </si>
  <si>
    <t>072002000</t>
  </si>
  <si>
    <t>Silniční provoz - ztížené dopravní podmínky v centru města</t>
  </si>
  <si>
    <t>1149445888</t>
  </si>
  <si>
    <t>https://podminky.urs.cz/item/CS_URS_2024_02/072002000</t>
  </si>
  <si>
    <t>Náklady spojené s PBŘ - nákup a umístění PHP, bezpečnostní štítky, zpěňovadlo, bezpečnostní tabulky dle PBŘ, vyznačení únikových cest atd</t>
  </si>
  <si>
    <t>1745358765</t>
  </si>
  <si>
    <t>https://podminky.urs.cz/item/CS_URS_2024_02/090001000</t>
  </si>
  <si>
    <t>091103000</t>
  </si>
  <si>
    <t>Jeřáb pro umístění tepelných čerpadel, Jeřáb pro demontáž a zpětnou montáž panelu betonového zábradlí (nezbytné pro dopravu objemných technologií do plynové kotelny).</t>
  </si>
  <si>
    <t>-1416830909</t>
  </si>
  <si>
    <t>https://podminky.urs.cz/item/CS_URS_2024_02/091103000</t>
  </si>
  <si>
    <t>091703000</t>
  </si>
  <si>
    <t>Náklady na údržbu během stavby - dílčí úklid během stavby</t>
  </si>
  <si>
    <t>-1117136153</t>
  </si>
  <si>
    <t>https://podminky.urs.cz/item/CS_URS_2024_02/091703000</t>
  </si>
  <si>
    <t>094002000</t>
  </si>
  <si>
    <t>Ostatní náklady související s výstavbou_x000d_
Závěrečný úklid stavby</t>
  </si>
  <si>
    <t>-1902029992</t>
  </si>
  <si>
    <t>https://podminky.urs.cz/item/CS_URS_2024_02/094002000</t>
  </si>
  <si>
    <t>Konstrukce a práce výše neuvedené_x000d_
Položky, které podle dodavatele nejsou výše uvedené _x000d_
a je nutné je doplnit, aby dodávka a montáž byly_x000d_
kompletní a případná zařízení funkční._x000d_
Podrobný rozpis uveďte v příloze.</t>
  </si>
  <si>
    <t>soubor</t>
  </si>
  <si>
    <t>1558492179</t>
  </si>
  <si>
    <t xml:space="preserve">Mobilní kotejnerová kotelna, příp. sestava, o celkovém tepelném výkonu 3,0 MW_x000d_
- pronájem pro dobu 180 dní_x000d_
- součástí budou i propojovací hadice na stávající topný systém_x000d_
- příprava TUV_x000d_
- palivo do 15 530 GJ rok, předpokládá se LTO (jedná se o předpoklad celkové množství bude upřesněno vlastním provozem a dobou realizace)_x000d_
</t>
  </si>
  <si>
    <t>-19961907</t>
  </si>
  <si>
    <t>Poznámka k položce:_x000d_
Poznámka:_x000d_
Na základě dodatečného požadavku investora z 01/2025 byla pouze do výkazu výměr zapracována kontejnerová mobilní kotelna o výkonu 3,0 MW pro vytápění a přípravu teplé vody pro možné pokrytí celoroční potřeby topné a teplé vody. Napojení na stávající rozvody bude zajištěno přes flexibilní hadice. _x000d_
Samotné umístění mobilní kotelny, napojení na energie (elektro, plyn, odkouření atd.), doplňování paliva a schválení jejího provozu po dobu rekonstrukce není předmětem řešení této PD, resp. již probíhajícího stavebního řízení. Případné umístění tohoto zařízení a projednání jejího provozu s dotčenými orgány státní správy si zajistí investor ve spolupráci s realizační firmou. _x000d_
Do výpočtu předpokládané spotřeby paliva je uvažováno s provozem po dobu max. 6 měsíců i v otopném období. Dodávka paliva bude zajištěna dle skutečných potřeb objektu a požadavků investora.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</si>
  <si>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</si>
  <si>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</si>
  <si>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</si>
  <si>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</si>
  <si>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</si>
  <si>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</si>
  <si>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</si>
  <si>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</si>
  <si>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</si>
  <si>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</si>
  <si>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</si>
  <si>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</si>
  <si>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</si>
  <si>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</si>
  <si>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</si>
  <si>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</si>
  <si>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Vedlejší a ostatní náklady</t>
  </si>
  <si>
    <t>OST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</si>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</sst>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4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8"/>
      <color rgb="FF003366"/>
      <name val="Arial CE"/>
    </font>
    <font>
      <sz val="10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7"/>
      <color rgb="FF969696"/>
      <name val="Arial CE"/>
    </font>
    <font>
      <i/>
      <sz val="7"/>
      <color rgb="FF969696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2" fillId="0" borderId="0" applyNumberFormat="0" applyFill="0" applyBorder="0" applyAlignment="0" applyProtection="0"/>
  </cellStyleXfs>
  <cellXfs count="395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18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9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0" fillId="0" borderId="12" xfId="0" applyFont="1" applyBorder="1" applyAlignment="1">
      <alignment horizontal="center" vertical="center"/>
    </xf>
    <xf numFmtId="0" fontId="20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1" fillId="0" borderId="15" xfId="0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1" fillId="0" borderId="15" xfId="0" applyFont="1" applyBorder="1" applyAlignment="1" applyProtection="1">
      <alignment horizontal="left" vertical="center"/>
    </xf>
    <xf numFmtId="0" fontId="21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2" fillId="4" borderId="7" xfId="0" applyFont="1" applyFill="1" applyBorder="1" applyAlignment="1" applyProtection="1">
      <alignment horizontal="center" vertical="center"/>
    </xf>
    <xf numFmtId="0" fontId="22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2" fillId="4" borderId="8" xfId="0" applyFont="1" applyFill="1" applyBorder="1" applyAlignment="1" applyProtection="1">
      <alignment horizontal="center" vertical="center"/>
    </xf>
    <xf numFmtId="0" fontId="22" fillId="4" borderId="8" xfId="0" applyFont="1" applyFill="1" applyBorder="1" applyAlignment="1" applyProtection="1">
      <alignment horizontal="right" vertical="center"/>
    </xf>
    <xf numFmtId="0" fontId="22" fillId="4" borderId="9" xfId="0" applyFont="1" applyFill="1" applyBorder="1" applyAlignment="1" applyProtection="1">
      <alignment horizontal="center" vertical="center"/>
    </xf>
    <xf numFmtId="0" fontId="23" fillId="0" borderId="17" xfId="0" applyFont="1" applyBorder="1" applyAlignment="1" applyProtection="1">
      <alignment horizontal="center" vertical="center" wrapText="1"/>
    </xf>
    <xf numFmtId="0" fontId="23" fillId="0" borderId="18" xfId="0" applyFont="1" applyBorder="1" applyAlignment="1" applyProtection="1">
      <alignment horizontal="center" vertical="center" wrapText="1"/>
    </xf>
    <xf numFmtId="0" fontId="23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4" fillId="0" borderId="0" xfId="0" applyFont="1" applyAlignment="1" applyProtection="1">
      <alignment horizontal="left" vertical="center"/>
    </xf>
    <xf numFmtId="0" fontId="24" fillId="0" borderId="0" xfId="0" applyFont="1" applyAlignment="1" applyProtection="1">
      <alignment vertical="center"/>
    </xf>
    <xf numFmtId="4" fontId="24" fillId="0" borderId="0" xfId="0" applyNumberFormat="1" applyFont="1" applyAlignment="1" applyProtection="1">
      <alignment horizontal="right" vertical="center"/>
    </xf>
    <xf numFmtId="4" fontId="24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16" fillId="0" borderId="15" xfId="0" applyNumberFormat="1" applyFont="1" applyBorder="1" applyAlignment="1" applyProtection="1">
      <alignment horizontal="right" vertical="center"/>
    </xf>
    <xf numFmtId="4" fontId="16" fillId="0" borderId="0" xfId="0" applyNumberFormat="1" applyFont="1" applyBorder="1" applyAlignment="1" applyProtection="1">
      <alignment horizontal="right" vertical="center"/>
    </xf>
    <xf numFmtId="4" fontId="20" fillId="0" borderId="0" xfId="0" applyNumberFormat="1" applyFont="1" applyBorder="1" applyAlignment="1" applyProtection="1">
      <alignment vertical="center"/>
    </xf>
    <xf numFmtId="166" fontId="20" fillId="0" borderId="0" xfId="0" applyNumberFormat="1" applyFont="1" applyBorder="1" applyAlignment="1" applyProtection="1">
      <alignment vertical="center"/>
    </xf>
    <xf numFmtId="4" fontId="20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5" fillId="0" borderId="4" xfId="0" applyFont="1" applyBorder="1" applyAlignment="1" applyProtection="1">
      <alignment vertical="center"/>
    </xf>
    <xf numFmtId="0" fontId="26" fillId="0" borderId="0" xfId="0" applyFont="1" applyAlignment="1" applyProtection="1">
      <alignment vertical="center"/>
    </xf>
    <xf numFmtId="0" fontId="26" fillId="0" borderId="0" xfId="0" applyFont="1" applyAlignment="1" applyProtection="1">
      <alignment horizontal="left" vertical="center" wrapText="1"/>
    </xf>
    <xf numFmtId="0" fontId="27" fillId="0" borderId="0" xfId="0" applyFont="1" applyAlignment="1" applyProtection="1">
      <alignment vertical="center"/>
    </xf>
    <xf numFmtId="4" fontId="27" fillId="0" borderId="0" xfId="0" applyNumberFormat="1" applyFont="1" applyAlignment="1" applyProtection="1">
      <alignment horizontal="right" vertical="center"/>
    </xf>
    <xf numFmtId="4" fontId="27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28" fillId="0" borderId="15" xfId="0" applyNumberFormat="1" applyFont="1" applyBorder="1" applyAlignment="1" applyProtection="1">
      <alignment horizontal="right" vertical="center"/>
    </xf>
    <xf numFmtId="4" fontId="28" fillId="0" borderId="0" xfId="0" applyNumberFormat="1" applyFont="1" applyBorder="1" applyAlignment="1" applyProtection="1">
      <alignment horizontal="right" vertical="center"/>
    </xf>
    <xf numFmtId="4" fontId="28" fillId="0" borderId="0" xfId="0" applyNumberFormat="1" applyFont="1" applyBorder="1" applyAlignment="1" applyProtection="1">
      <alignment vertical="center"/>
    </xf>
    <xf numFmtId="166" fontId="28" fillId="0" borderId="0" xfId="0" applyNumberFormat="1" applyFont="1" applyBorder="1" applyAlignment="1" applyProtection="1">
      <alignment vertical="center"/>
    </xf>
    <xf numFmtId="4" fontId="28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29" fillId="0" borderId="0" xfId="1" applyFont="1" applyAlignment="1">
      <alignment horizontal="center" vertical="center"/>
    </xf>
    <xf numFmtId="0" fontId="8" fillId="0" borderId="0" xfId="0" applyFont="1" applyAlignment="1" applyProtection="1">
      <alignment vertical="center"/>
    </xf>
    <xf numFmtId="0" fontId="30" fillId="0" borderId="0" xfId="0" applyFont="1" applyAlignment="1" applyProtection="1">
      <alignment horizontal="left" vertical="center" wrapText="1"/>
    </xf>
    <xf numFmtId="4" fontId="8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5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6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8" fillId="0" borderId="0" xfId="0" applyNumberFormat="1" applyFont="1" applyAlignment="1" applyProtection="1">
      <alignment horizontal="right" vertical="center"/>
    </xf>
    <xf numFmtId="4" fontId="1" fillId="0" borderId="15" xfId="0" applyNumberFormat="1" applyFont="1" applyBorder="1" applyAlignment="1" applyProtection="1">
      <alignment horizontal="right" vertical="center"/>
    </xf>
    <xf numFmtId="4" fontId="1" fillId="0" borderId="0" xfId="0" applyNumberFormat="1" applyFont="1" applyBorder="1" applyAlignment="1" applyProtection="1">
      <alignment horizontal="right" vertical="center"/>
    </xf>
    <xf numFmtId="4" fontId="28" fillId="0" borderId="15" xfId="0" applyNumberFormat="1" applyFont="1" applyBorder="1" applyAlignment="1" applyProtection="1">
      <alignment vertical="center"/>
    </xf>
    <xf numFmtId="4" fontId="28" fillId="0" borderId="20" xfId="0" applyNumberFormat="1" applyFont="1" applyBorder="1" applyAlignment="1" applyProtection="1">
      <alignment vertical="center"/>
    </xf>
    <xf numFmtId="4" fontId="28" fillId="0" borderId="21" xfId="0" applyNumberFormat="1" applyFont="1" applyBorder="1" applyAlignment="1" applyProtection="1">
      <alignment vertical="center"/>
    </xf>
    <xf numFmtId="166" fontId="28" fillId="0" borderId="21" xfId="0" applyNumberFormat="1" applyFont="1" applyBorder="1" applyAlignment="1" applyProtection="1">
      <alignment vertical="center"/>
    </xf>
    <xf numFmtId="4" fontId="28" fillId="0" borderId="22" xfId="0" applyNumberFormat="1" applyFont="1" applyBorder="1" applyAlignment="1" applyProtection="1">
      <alignment vertical="center"/>
    </xf>
    <xf numFmtId="0" fontId="0" fillId="0" borderId="2" xfId="0" applyBorder="1"/>
    <xf numFmtId="0" fontId="0" fillId="0" borderId="3" xfId="0" applyBorder="1"/>
    <xf numFmtId="0" fontId="14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0" fontId="18" fillId="0" borderId="0" xfId="0" applyFont="1" applyAlignment="1">
      <alignment horizontal="left" vertical="center"/>
    </xf>
    <xf numFmtId="4" fontId="24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1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2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2" fillId="4" borderId="0" xfId="0" applyFont="1" applyFill="1" applyAlignment="1" applyProtection="1">
      <alignment horizontal="right" vertical="center"/>
    </xf>
    <xf numFmtId="0" fontId="32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2" fillId="4" borderId="17" xfId="0" applyFont="1" applyFill="1" applyBorder="1" applyAlignment="1" applyProtection="1">
      <alignment horizontal="center" vertical="center" wrapText="1"/>
    </xf>
    <xf numFmtId="0" fontId="22" fillId="4" borderId="18" xfId="0" applyFont="1" applyFill="1" applyBorder="1" applyAlignment="1" applyProtection="1">
      <alignment horizontal="center" vertical="center" wrapText="1"/>
    </xf>
    <xf numFmtId="0" fontId="22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4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4" fontId="33" fillId="0" borderId="13" xfId="0" applyNumberFormat="1" applyFont="1" applyBorder="1" applyAlignment="1" applyProtection="1"/>
    <xf numFmtId="166" fontId="33" fillId="0" borderId="13" xfId="0" applyNumberFormat="1" applyFont="1" applyBorder="1" applyAlignment="1" applyProtection="1"/>
    <xf numFmtId="166" fontId="33" fillId="0" borderId="14" xfId="0" applyNumberFormat="1" applyFont="1" applyBorder="1" applyAlignment="1" applyProtection="1"/>
    <xf numFmtId="4" fontId="34" fillId="0" borderId="0" xfId="0" applyNumberFormat="1" applyFont="1" applyAlignment="1">
      <alignment vertical="center"/>
    </xf>
    <xf numFmtId="0" fontId="7" fillId="0" borderId="4" xfId="0" applyFont="1" applyBorder="1" applyAlignment="1" applyProtection="1"/>
    <xf numFmtId="0" fontId="7" fillId="0" borderId="0" xfId="0" applyFont="1" applyAlignment="1" applyProtection="1"/>
    <xf numFmtId="0" fontId="7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7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7" fillId="0" borderId="4" xfId="0" applyFont="1" applyBorder="1" applyAlignment="1"/>
    <xf numFmtId="0" fontId="7" fillId="0" borderId="15" xfId="0" applyFont="1" applyBorder="1" applyAlignment="1" applyProtection="1"/>
    <xf numFmtId="0" fontId="7" fillId="0" borderId="0" xfId="0" applyFont="1" applyBorder="1" applyAlignment="1" applyProtection="1"/>
    <xf numFmtId="4" fontId="7" fillId="0" borderId="0" xfId="0" applyNumberFormat="1" applyFont="1" applyBorder="1" applyAlignment="1" applyProtection="1"/>
    <xf numFmtId="166" fontId="7" fillId="0" borderId="0" xfId="0" applyNumberFormat="1" applyFont="1" applyBorder="1" applyAlignment="1" applyProtection="1"/>
    <xf numFmtId="166" fontId="7" fillId="0" borderId="16" xfId="0" applyNumberFormat="1" applyFont="1" applyBorder="1" applyAlignment="1" applyProtection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22" fillId="0" borderId="23" xfId="0" applyFont="1" applyBorder="1" applyAlignment="1" applyProtection="1">
      <alignment horizontal="center" vertical="center"/>
    </xf>
    <xf numFmtId="49" fontId="22" fillId="0" borderId="23" xfId="0" applyNumberFormat="1" applyFont="1" applyBorder="1" applyAlignment="1" applyProtection="1">
      <alignment horizontal="left" vertical="center" wrapText="1"/>
    </xf>
    <xf numFmtId="0" fontId="22" fillId="0" borderId="23" xfId="0" applyFont="1" applyBorder="1" applyAlignment="1" applyProtection="1">
      <alignment horizontal="left" vertical="center" wrapText="1"/>
    </xf>
    <xf numFmtId="0" fontId="22" fillId="0" borderId="23" xfId="0" applyFont="1" applyBorder="1" applyAlignment="1" applyProtection="1">
      <alignment horizontal="center" vertical="center" wrapText="1"/>
    </xf>
    <xf numFmtId="167" fontId="22" fillId="0" borderId="23" xfId="0" applyNumberFormat="1" applyFont="1" applyBorder="1" applyAlignment="1" applyProtection="1">
      <alignment vertical="center"/>
    </xf>
    <xf numFmtId="4" fontId="22" fillId="2" borderId="23" xfId="0" applyNumberFormat="1" applyFont="1" applyFill="1" applyBorder="1" applyAlignment="1" applyProtection="1">
      <alignment vertical="center"/>
      <protection locked="0"/>
    </xf>
    <xf numFmtId="4" fontId="22" fillId="0" borderId="23" xfId="0" applyNumberFormat="1" applyFont="1" applyBorder="1" applyAlignment="1" applyProtection="1">
      <alignment vertical="center"/>
    </xf>
    <xf numFmtId="0" fontId="23" fillId="2" borderId="15" xfId="0" applyFont="1" applyFill="1" applyBorder="1" applyAlignment="1" applyProtection="1">
      <alignment horizontal="left" vertical="center"/>
      <protection locked="0"/>
    </xf>
    <xf numFmtId="0" fontId="23" fillId="0" borderId="0" xfId="0" applyFont="1" applyBorder="1" applyAlignment="1" applyProtection="1">
      <alignment horizontal="center" vertical="center"/>
    </xf>
    <xf numFmtId="4" fontId="23" fillId="0" borderId="0" xfId="0" applyNumberFormat="1" applyFont="1" applyBorder="1" applyAlignment="1" applyProtection="1">
      <alignment vertical="center"/>
    </xf>
    <xf numFmtId="166" fontId="23" fillId="0" borderId="0" xfId="0" applyNumberFormat="1" applyFont="1" applyBorder="1" applyAlignment="1" applyProtection="1">
      <alignment vertical="center"/>
    </xf>
    <xf numFmtId="166" fontId="23" fillId="0" borderId="16" xfId="0" applyNumberFormat="1" applyFont="1" applyBorder="1" applyAlignment="1" applyProtection="1">
      <alignment vertical="center"/>
    </xf>
    <xf numFmtId="0" fontId="22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5" fillId="0" borderId="23" xfId="0" applyFont="1" applyBorder="1" applyAlignment="1" applyProtection="1">
      <alignment horizontal="center" vertical="center"/>
    </xf>
    <xf numFmtId="49" fontId="35" fillId="0" borderId="23" xfId="0" applyNumberFormat="1" applyFont="1" applyBorder="1" applyAlignment="1" applyProtection="1">
      <alignment horizontal="left" vertical="center" wrapText="1"/>
    </xf>
    <xf numFmtId="0" fontId="35" fillId="0" borderId="23" xfId="0" applyFont="1" applyBorder="1" applyAlignment="1" applyProtection="1">
      <alignment horizontal="left" vertical="center" wrapText="1"/>
    </xf>
    <xf numFmtId="0" fontId="35" fillId="0" borderId="23" xfId="0" applyFont="1" applyBorder="1" applyAlignment="1" applyProtection="1">
      <alignment horizontal="center" vertical="center" wrapText="1"/>
    </xf>
    <xf numFmtId="167" fontId="35" fillId="0" borderId="23" xfId="0" applyNumberFormat="1" applyFont="1" applyBorder="1" applyAlignment="1" applyProtection="1">
      <alignment vertical="center"/>
    </xf>
    <xf numFmtId="4" fontId="35" fillId="2" borderId="23" xfId="0" applyNumberFormat="1" applyFont="1" applyFill="1" applyBorder="1" applyAlignment="1" applyProtection="1">
      <alignment vertical="center"/>
      <protection locked="0"/>
    </xf>
    <xf numFmtId="0" fontId="36" fillId="0" borderId="23" xfId="0" applyFont="1" applyBorder="1" applyAlignment="1" applyProtection="1">
      <alignment vertical="center"/>
    </xf>
    <xf numFmtId="4" fontId="35" fillId="0" borderId="23" xfId="0" applyNumberFormat="1" applyFont="1" applyBorder="1" applyAlignment="1" applyProtection="1">
      <alignment vertical="center"/>
    </xf>
    <xf numFmtId="0" fontId="36" fillId="0" borderId="4" xfId="0" applyFont="1" applyBorder="1" applyAlignment="1">
      <alignment vertical="center"/>
    </xf>
    <xf numFmtId="0" fontId="35" fillId="2" borderId="15" xfId="0" applyFont="1" applyFill="1" applyBorder="1" applyAlignment="1" applyProtection="1">
      <alignment horizontal="left" vertical="center"/>
      <protection locked="0"/>
    </xf>
    <xf numFmtId="0" fontId="35" fillId="2" borderId="20" xfId="0" applyFont="1" applyFill="1" applyBorder="1" applyAlignment="1" applyProtection="1">
      <alignment horizontal="left" vertical="center"/>
      <protection locked="0"/>
    </xf>
    <xf numFmtId="0" fontId="23" fillId="0" borderId="21" xfId="0" applyFont="1" applyBorder="1" applyAlignment="1" applyProtection="1">
      <alignment horizontal="center" vertical="center"/>
    </xf>
    <xf numFmtId="4" fontId="23" fillId="0" borderId="21" xfId="0" applyNumberFormat="1" applyFont="1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166" fontId="23" fillId="0" borderId="21" xfId="0" applyNumberFormat="1" applyFont="1" applyBorder="1" applyAlignment="1" applyProtection="1">
      <alignment vertical="center"/>
    </xf>
    <xf numFmtId="166" fontId="23" fillId="0" borderId="22" xfId="0" applyNumberFormat="1" applyFont="1" applyBorder="1" applyAlignment="1" applyProtection="1">
      <alignment vertical="center"/>
    </xf>
    <xf numFmtId="0" fontId="23" fillId="2" borderId="20" xfId="0" applyFont="1" applyFill="1" applyBorder="1" applyAlignment="1" applyProtection="1">
      <alignment horizontal="left" vertical="center"/>
      <protection locked="0"/>
    </xf>
    <xf numFmtId="0" fontId="37" fillId="0" borderId="0" xfId="0" applyFont="1" applyAlignment="1" applyProtection="1">
      <alignment horizontal="left" vertical="center"/>
    </xf>
    <xf numFmtId="0" fontId="38" fillId="0" borderId="0" xfId="0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8" fillId="0" borderId="4" xfId="0" applyFont="1" applyBorder="1" applyAlignment="1" applyProtection="1">
      <alignment vertical="center"/>
    </xf>
    <xf numFmtId="0" fontId="8" fillId="0" borderId="21" xfId="0" applyFont="1" applyBorder="1" applyAlignment="1" applyProtection="1">
      <alignment horizontal="left" vertical="center"/>
    </xf>
    <xf numFmtId="0" fontId="8" fillId="0" borderId="21" xfId="0" applyFont="1" applyBorder="1" applyAlignment="1" applyProtection="1">
      <alignment vertical="center"/>
    </xf>
    <xf numFmtId="4" fontId="8" fillId="0" borderId="21" xfId="0" applyNumberFormat="1" applyFont="1" applyBorder="1" applyAlignment="1" applyProtection="1">
      <alignment vertical="center"/>
    </xf>
    <xf numFmtId="0" fontId="8" fillId="0" borderId="4" xfId="0" applyFont="1" applyBorder="1" applyAlignment="1">
      <alignment vertical="center"/>
    </xf>
    <xf numFmtId="0" fontId="8" fillId="0" borderId="0" xfId="0" applyFont="1" applyAlignment="1" applyProtection="1">
      <alignment horizontal="left"/>
    </xf>
    <xf numFmtId="4" fontId="8" fillId="0" borderId="0" xfId="0" applyNumberFormat="1" applyFont="1" applyAlignment="1" applyProtection="1"/>
    <xf numFmtId="0" fontId="39" fillId="0" borderId="0" xfId="0" applyFont="1" applyAlignment="1" applyProtection="1">
      <alignment horizontal="left" vertical="center"/>
    </xf>
    <xf numFmtId="0" fontId="40" fillId="0" borderId="0" xfId="1" applyFont="1" applyAlignment="1" applyProtection="1">
      <alignment vertical="center" wrapText="1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7" fillId="0" borderId="20" xfId="0" applyFont="1" applyBorder="1" applyAlignment="1" applyProtection="1"/>
    <xf numFmtId="0" fontId="7" fillId="0" borderId="21" xfId="0" applyFont="1" applyBorder="1" applyAlignment="1" applyProtection="1"/>
    <xf numFmtId="4" fontId="7" fillId="0" borderId="21" xfId="0" applyNumberFormat="1" applyFont="1" applyBorder="1" applyAlignment="1" applyProtection="1"/>
    <xf numFmtId="166" fontId="7" fillId="0" borderId="21" xfId="0" applyNumberFormat="1" applyFont="1" applyBorder="1" applyAlignment="1" applyProtection="1"/>
    <xf numFmtId="166" fontId="7" fillId="0" borderId="22" xfId="0" applyNumberFormat="1" applyFont="1" applyBorder="1" applyAlignment="1" applyProtection="1"/>
    <xf numFmtId="0" fontId="21" fillId="0" borderId="0" xfId="0" applyFont="1" applyAlignment="1" applyProtection="1">
      <alignment horizontal="left"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9" fillId="0" borderId="20" xfId="0" applyFont="1" applyBorder="1" applyAlignment="1" applyProtection="1">
      <alignment vertical="center"/>
    </xf>
    <xf numFmtId="0" fontId="9" fillId="0" borderId="21" xfId="0" applyFont="1" applyBorder="1" applyAlignment="1" applyProtection="1">
      <alignment vertical="center"/>
    </xf>
    <xf numFmtId="0" fontId="9" fillId="0" borderId="22" xfId="0" applyFont="1" applyBorder="1" applyAlignment="1" applyProtection="1">
      <alignment vertical="center"/>
    </xf>
    <xf numFmtId="0" fontId="0" fillId="0" borderId="0" xfId="0" applyAlignment="1">
      <alignment vertical="top"/>
    </xf>
    <xf numFmtId="0" fontId="41" fillId="0" borderId="24" xfId="0" applyFont="1" applyBorder="1" applyAlignment="1">
      <alignment vertical="center" wrapText="1"/>
    </xf>
    <xf numFmtId="0" fontId="41" fillId="0" borderId="25" xfId="0" applyFont="1" applyBorder="1" applyAlignment="1">
      <alignment vertical="center" wrapText="1"/>
    </xf>
    <xf numFmtId="0" fontId="41" fillId="0" borderId="26" xfId="0" applyFont="1" applyBorder="1" applyAlignment="1">
      <alignment vertical="center" wrapText="1"/>
    </xf>
    <xf numFmtId="0" fontId="41" fillId="0" borderId="27" xfId="0" applyFont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0" fontId="41" fillId="0" borderId="28" xfId="0" applyFont="1" applyBorder="1" applyAlignment="1">
      <alignment horizontal="center" vertical="center" wrapText="1"/>
    </xf>
    <xf numFmtId="0" fontId="41" fillId="0" borderId="27" xfId="0" applyFont="1" applyBorder="1" applyAlignment="1">
      <alignment vertical="center" wrapText="1"/>
    </xf>
    <xf numFmtId="0" fontId="43" fillId="0" borderId="29" xfId="0" applyFont="1" applyBorder="1" applyAlignment="1">
      <alignment horizontal="left" wrapText="1"/>
    </xf>
    <xf numFmtId="0" fontId="41" fillId="0" borderId="28" xfId="0" applyFont="1" applyBorder="1" applyAlignment="1">
      <alignment vertical="center" wrapText="1"/>
    </xf>
    <xf numFmtId="0" fontId="43" fillId="0" borderId="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center" wrapText="1"/>
    </xf>
    <xf numFmtId="0" fontId="45" fillId="0" borderId="27" xfId="0" applyFont="1" applyBorder="1" applyAlignment="1">
      <alignment vertical="center" wrapText="1"/>
    </xf>
    <xf numFmtId="0" fontId="44" fillId="0" borderId="1" xfId="0" applyFont="1" applyBorder="1" applyAlignment="1">
      <alignment vertical="center" wrapText="1"/>
    </xf>
    <xf numFmtId="0" fontId="44" fillId="0" borderId="1" xfId="0" applyFont="1" applyBorder="1" applyAlignment="1">
      <alignment horizontal="left" vertical="center"/>
    </xf>
    <xf numFmtId="0" fontId="44" fillId="0" borderId="1" xfId="0" applyFont="1" applyBorder="1" applyAlignment="1">
      <alignment vertical="center"/>
    </xf>
    <xf numFmtId="49" fontId="44" fillId="0" borderId="1" xfId="0" applyNumberFormat="1" applyFont="1" applyBorder="1" applyAlignment="1">
      <alignment horizontal="left" vertical="center" wrapText="1"/>
    </xf>
    <xf numFmtId="49" fontId="44" fillId="0" borderId="1" xfId="0" applyNumberFormat="1" applyFont="1" applyBorder="1" applyAlignment="1">
      <alignment vertical="center" wrapText="1"/>
    </xf>
    <xf numFmtId="0" fontId="41" fillId="0" borderId="30" xfId="0" applyFont="1" applyBorder="1" applyAlignment="1">
      <alignment vertical="center" wrapText="1"/>
    </xf>
    <xf numFmtId="0" fontId="46" fillId="0" borderId="29" xfId="0" applyFont="1" applyBorder="1" applyAlignment="1">
      <alignment vertical="center" wrapText="1"/>
    </xf>
    <xf numFmtId="0" fontId="41" fillId="0" borderId="31" xfId="0" applyFont="1" applyBorder="1" applyAlignment="1">
      <alignment vertical="center" wrapText="1"/>
    </xf>
    <xf numFmtId="0" fontId="41" fillId="0" borderId="1" xfId="0" applyFont="1" applyBorder="1" applyAlignment="1">
      <alignment vertical="top"/>
    </xf>
    <xf numFmtId="0" fontId="41" fillId="0" borderId="0" xfId="0" applyFont="1" applyAlignment="1">
      <alignment vertical="top"/>
    </xf>
    <xf numFmtId="0" fontId="41" fillId="0" borderId="24" xfId="0" applyFont="1" applyBorder="1" applyAlignment="1">
      <alignment horizontal="left" vertical="center"/>
    </xf>
    <xf numFmtId="0" fontId="41" fillId="0" borderId="25" xfId="0" applyFont="1" applyBorder="1" applyAlignment="1">
      <alignment horizontal="left" vertical="center"/>
    </xf>
    <xf numFmtId="0" fontId="41" fillId="0" borderId="26" xfId="0" applyFont="1" applyBorder="1" applyAlignment="1">
      <alignment horizontal="left" vertical="center"/>
    </xf>
    <xf numFmtId="0" fontId="41" fillId="0" borderId="27" xfId="0" applyFont="1" applyBorder="1" applyAlignment="1">
      <alignment horizontal="left" vertical="center"/>
    </xf>
    <xf numFmtId="0" fontId="42" fillId="0" borderId="1" xfId="0" applyFont="1" applyBorder="1" applyAlignment="1">
      <alignment horizontal="center" vertical="center"/>
    </xf>
    <xf numFmtId="0" fontId="41" fillId="0" borderId="28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/>
    </xf>
    <xf numFmtId="0" fontId="47" fillId="0" borderId="0" xfId="0" applyFont="1" applyAlignment="1">
      <alignment horizontal="left" vertical="center"/>
    </xf>
    <xf numFmtId="0" fontId="43" fillId="0" borderId="29" xfId="0" applyFont="1" applyBorder="1" applyAlignment="1">
      <alignment horizontal="left" vertical="center"/>
    </xf>
    <xf numFmtId="0" fontId="43" fillId="0" borderId="29" xfId="0" applyFont="1" applyBorder="1" applyAlignment="1">
      <alignment horizontal="center" vertical="center"/>
    </xf>
    <xf numFmtId="0" fontId="47" fillId="0" borderId="29" xfId="0" applyFont="1" applyBorder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45" fillId="0" borderId="0" xfId="0" applyFont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44" fillId="0" borderId="1" xfId="0" applyFont="1" applyBorder="1" applyAlignment="1">
      <alignment horizontal="center" vertical="center"/>
    </xf>
    <xf numFmtId="0" fontId="44" fillId="0" borderId="0" xfId="0" applyFont="1" applyAlignment="1">
      <alignment horizontal="left" vertical="center"/>
    </xf>
    <xf numFmtId="0" fontId="45" fillId="0" borderId="27" xfId="0" applyFont="1" applyBorder="1" applyAlignment="1">
      <alignment horizontal="left" vertical="center"/>
    </xf>
    <xf numFmtId="0" fontId="44" fillId="0" borderId="1" xfId="0" applyFont="1" applyFill="1" applyBorder="1" applyAlignment="1">
      <alignment horizontal="left" vertical="center"/>
    </xf>
    <xf numFmtId="0" fontId="44" fillId="0" borderId="1" xfId="0" applyFont="1" applyFill="1" applyBorder="1" applyAlignment="1">
      <alignment horizontal="center" vertical="center"/>
    </xf>
    <xf numFmtId="0" fontId="41" fillId="0" borderId="30" xfId="0" applyFont="1" applyBorder="1" applyAlignment="1">
      <alignment horizontal="left" vertical="center"/>
    </xf>
    <xf numFmtId="0" fontId="46" fillId="0" borderId="29" xfId="0" applyFont="1" applyBorder="1" applyAlignment="1">
      <alignment horizontal="left" vertical="center"/>
    </xf>
    <xf numFmtId="0" fontId="41" fillId="0" borderId="31" xfId="0" applyFont="1" applyBorder="1" applyAlignment="1">
      <alignment horizontal="left" vertical="center"/>
    </xf>
    <xf numFmtId="0" fontId="41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45" fillId="0" borderId="29" xfId="0" applyFont="1" applyBorder="1" applyAlignment="1">
      <alignment horizontal="left" vertical="center"/>
    </xf>
    <xf numFmtId="0" fontId="41" fillId="0" borderId="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center" vertical="center" wrapText="1"/>
    </xf>
    <xf numFmtId="0" fontId="41" fillId="0" borderId="24" xfId="0" applyFont="1" applyBorder="1" applyAlignment="1">
      <alignment horizontal="left" vertical="center" wrapText="1"/>
    </xf>
    <xf numFmtId="0" fontId="41" fillId="0" borderId="25" xfId="0" applyFont="1" applyBorder="1" applyAlignment="1">
      <alignment horizontal="left" vertical="center" wrapText="1"/>
    </xf>
    <xf numFmtId="0" fontId="41" fillId="0" borderId="26" xfId="0" applyFont="1" applyBorder="1" applyAlignment="1">
      <alignment horizontal="left" vertical="center" wrapText="1"/>
    </xf>
    <xf numFmtId="0" fontId="41" fillId="0" borderId="27" xfId="0" applyFont="1" applyBorder="1" applyAlignment="1">
      <alignment horizontal="left" vertical="center" wrapText="1"/>
    </xf>
    <xf numFmtId="0" fontId="41" fillId="0" borderId="28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47" fillId="0" borderId="28" xfId="0" applyFont="1" applyBorder="1" applyAlignment="1">
      <alignment horizontal="left" vertical="center" wrapText="1"/>
    </xf>
    <xf numFmtId="0" fontId="45" fillId="0" borderId="27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center"/>
    </xf>
    <xf numFmtId="0" fontId="45" fillId="0" borderId="28" xfId="0" applyFont="1" applyBorder="1" applyAlignment="1">
      <alignment horizontal="left" vertical="center" wrapText="1"/>
    </xf>
    <xf numFmtId="0" fontId="45" fillId="0" borderId="28" xfId="0" applyFont="1" applyBorder="1" applyAlignment="1">
      <alignment horizontal="left" vertical="center"/>
    </xf>
    <xf numFmtId="0" fontId="45" fillId="0" borderId="30" xfId="0" applyFont="1" applyBorder="1" applyAlignment="1">
      <alignment horizontal="left" vertical="center" wrapText="1"/>
    </xf>
    <xf numFmtId="0" fontId="45" fillId="0" borderId="29" xfId="0" applyFont="1" applyBorder="1" applyAlignment="1">
      <alignment horizontal="left" vertical="center" wrapText="1"/>
    </xf>
    <xf numFmtId="0" fontId="45" fillId="0" borderId="3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top"/>
    </xf>
    <xf numFmtId="0" fontId="44" fillId="0" borderId="1" xfId="0" applyFont="1" applyBorder="1" applyAlignment="1">
      <alignment horizontal="center" vertical="top"/>
    </xf>
    <xf numFmtId="0" fontId="45" fillId="0" borderId="30" xfId="0" applyFont="1" applyBorder="1" applyAlignment="1">
      <alignment horizontal="left" vertical="center"/>
    </xf>
    <xf numFmtId="0" fontId="45" fillId="0" borderId="31" xfId="0" applyFont="1" applyBorder="1" applyAlignment="1">
      <alignment horizontal="left" vertical="center"/>
    </xf>
    <xf numFmtId="0" fontId="45" fillId="0" borderId="1" xfId="0" applyFont="1" applyBorder="1" applyAlignment="1">
      <alignment horizontal="center" vertical="center"/>
    </xf>
    <xf numFmtId="0" fontId="47" fillId="0" borderId="0" xfId="0" applyFont="1" applyAlignment="1">
      <alignment vertical="center"/>
    </xf>
    <xf numFmtId="0" fontId="43" fillId="0" borderId="1" xfId="0" applyFont="1" applyBorder="1" applyAlignment="1">
      <alignment vertical="center"/>
    </xf>
    <xf numFmtId="0" fontId="47" fillId="0" borderId="29" xfId="0" applyFont="1" applyBorder="1" applyAlignment="1">
      <alignment vertical="center"/>
    </xf>
    <xf numFmtId="0" fontId="43" fillId="0" borderId="29" xfId="0" applyFont="1" applyBorder="1" applyAlignment="1">
      <alignment vertical="center"/>
    </xf>
    <xf numFmtId="0" fontId="44" fillId="0" borderId="1" xfId="0" applyFont="1" applyBorder="1" applyAlignment="1">
      <alignment vertical="top"/>
    </xf>
    <xf numFmtId="49" fontId="44" fillId="0" borderId="1" xfId="0" applyNumberFormat="1" applyFont="1" applyBorder="1" applyAlignment="1">
      <alignment horizontal="left" vertical="center"/>
    </xf>
    <xf numFmtId="0" fontId="50" fillId="0" borderId="27" xfId="0" applyFont="1" applyBorder="1" applyAlignment="1" applyProtection="1">
      <alignment horizontal="left" vertical="center"/>
    </xf>
    <xf numFmtId="0" fontId="51" fillId="0" borderId="1" xfId="0" applyFont="1" applyBorder="1" applyAlignment="1" applyProtection="1">
      <alignment vertical="top"/>
    </xf>
    <xf numFmtId="0" fontId="51" fillId="0" borderId="1" xfId="0" applyFont="1" applyBorder="1" applyAlignment="1" applyProtection="1">
      <alignment horizontal="left" vertical="center"/>
    </xf>
    <xf numFmtId="0" fontId="51" fillId="0" borderId="1" xfId="0" applyFont="1" applyBorder="1" applyAlignment="1" applyProtection="1">
      <alignment horizontal="center" vertical="center"/>
    </xf>
    <xf numFmtId="49" fontId="51" fillId="0" borderId="1" xfId="0" applyNumberFormat="1" applyFont="1" applyBorder="1" applyAlignment="1" applyProtection="1">
      <alignment horizontal="left" vertical="center"/>
    </xf>
    <xf numFmtId="0" fontId="50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3" fillId="0" borderId="29" xfId="0" applyFont="1" applyBorder="1" applyAlignment="1">
      <alignment horizontal="left"/>
    </xf>
    <xf numFmtId="0" fontId="47" fillId="0" borderId="29" xfId="0" applyFont="1" applyBorder="1" applyAlignment="1"/>
    <xf numFmtId="0" fontId="41" fillId="0" borderId="27" xfId="0" applyFont="1" applyBorder="1" applyAlignment="1">
      <alignment vertical="top"/>
    </xf>
    <xf numFmtId="0" fontId="41" fillId="0" borderId="28" xfId="0" applyFont="1" applyBorder="1" applyAlignment="1">
      <alignment vertical="top"/>
    </xf>
    <xf numFmtId="0" fontId="41" fillId="0" borderId="30" xfId="0" applyFont="1" applyBorder="1" applyAlignment="1">
      <alignment vertical="top"/>
    </xf>
    <xf numFmtId="0" fontId="41" fillId="0" borderId="29" xfId="0" applyFont="1" applyBorder="1" applyAlignment="1">
      <alignment vertical="top"/>
    </xf>
    <xf numFmtId="0" fontId="41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741110001" TargetMode="External" /><Relationship Id="rId2" Type="http://schemas.openxmlformats.org/officeDocument/2006/relationships/hyperlink" Target="https://podminky.urs.cz/item/CS_URS_2024_02/741110002" TargetMode="External" /><Relationship Id="rId3" Type="http://schemas.openxmlformats.org/officeDocument/2006/relationships/hyperlink" Target="https://podminky.urs.cz/item/CS_URS_2024_02/741122015" TargetMode="External" /><Relationship Id="rId4" Type="http://schemas.openxmlformats.org/officeDocument/2006/relationships/hyperlink" Target="https://podminky.urs.cz/item/CS_URS_2024_02/741124703" TargetMode="External" /><Relationship Id="rId5" Type="http://schemas.openxmlformats.org/officeDocument/2006/relationships/hyperlink" Target="https://podminky.urs.cz/item/CS_URS_2024_02/741130021" TargetMode="External" /><Relationship Id="rId6" Type="http://schemas.openxmlformats.org/officeDocument/2006/relationships/hyperlink" Target="https://podminky.urs.cz/item/CS_URS_2021_02/742210421" TargetMode="External" /><Relationship Id="rId7" Type="http://schemas.openxmlformats.org/officeDocument/2006/relationships/hyperlink" Target="https://podminky.urs.cz/item/CS_URS_2024_02/741320105" TargetMode="External" /><Relationship Id="rId8" Type="http://schemas.openxmlformats.org/officeDocument/2006/relationships/hyperlink" Target="https://podminky.urs.cz/item/CS_URS_2024_02/741330632" TargetMode="External" /><Relationship Id="rId9" Type="http://schemas.openxmlformats.org/officeDocument/2006/relationships/hyperlink" Target="https://podminky.urs.cz/item/CS_URS_2021_02/742210031" TargetMode="External" /><Relationship Id="rId10" Type="http://schemas.openxmlformats.org/officeDocument/2006/relationships/hyperlink" Target="https://podminky.urs.cz/item/CS_URS_2024_02/741330651" TargetMode="External" /><Relationship Id="rId11" Type="http://schemas.openxmlformats.org/officeDocument/2006/relationships/hyperlink" Target="https://podminky.urs.cz/item/CS_URS_2024_02/741320105.1" TargetMode="External" /><Relationship Id="rId12" Type="http://schemas.openxmlformats.org/officeDocument/2006/relationships/hyperlink" Target="https://podminky.urs.cz/item/CS_URS_2021_01/742220001" TargetMode="External" /><Relationship Id="rId13" Type="http://schemas.openxmlformats.org/officeDocument/2006/relationships/hyperlink" Target="https://podminky.urs.cz/item/CS_URS_2021_01/742220141" TargetMode="External" /><Relationship Id="rId14" Type="http://schemas.openxmlformats.org/officeDocument/2006/relationships/hyperlink" Target="https://podminky.urs.cz/item/CS_URS_2021_01/742220161" TargetMode="External" /><Relationship Id="rId15" Type="http://schemas.openxmlformats.org/officeDocument/2006/relationships/hyperlink" Target="https://podminky.urs.cz/item/CS_URS_2021_01/043002000" TargetMode="External" /><Relationship Id="rId16" Type="http://schemas.openxmlformats.org/officeDocument/2006/relationships/hyperlink" Target="https://podminky.urs.cz/item/CS_URS_2021_01/045002000" TargetMode="External" /><Relationship Id="rId17" Type="http://schemas.openxmlformats.org/officeDocument/2006/relationships/hyperlink" Target="https://podminky.urs.cz/item/CS_URS_2022_01/065002000" TargetMode="External" /><Relationship Id="rId18" Type="http://schemas.openxmlformats.org/officeDocument/2006/relationships/hyperlink" Target="https://podminky.urs.cz/item/CS_URS_2021_01/090001000" TargetMode="External" /><Relationship Id="rId19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13106071" TargetMode="External" /><Relationship Id="rId2" Type="http://schemas.openxmlformats.org/officeDocument/2006/relationships/hyperlink" Target="https://podminky.urs.cz/item/CS_URS_2024_02/119002121" TargetMode="External" /><Relationship Id="rId3" Type="http://schemas.openxmlformats.org/officeDocument/2006/relationships/hyperlink" Target="https://podminky.urs.cz/item/CS_URS_2024_02/119002122" TargetMode="External" /><Relationship Id="rId4" Type="http://schemas.openxmlformats.org/officeDocument/2006/relationships/hyperlink" Target="https://podminky.urs.cz/item/CS_URS_2024_02/119002411" TargetMode="External" /><Relationship Id="rId5" Type="http://schemas.openxmlformats.org/officeDocument/2006/relationships/hyperlink" Target="https://podminky.urs.cz/item/CS_URS_2024_02/119002412" TargetMode="External" /><Relationship Id="rId6" Type="http://schemas.openxmlformats.org/officeDocument/2006/relationships/hyperlink" Target="https://podminky.urs.cz/item/CS_URS_2024_02/119003211" TargetMode="External" /><Relationship Id="rId7" Type="http://schemas.openxmlformats.org/officeDocument/2006/relationships/hyperlink" Target="https://podminky.urs.cz/item/CS_URS_2024_02/119003212" TargetMode="External" /><Relationship Id="rId8" Type="http://schemas.openxmlformats.org/officeDocument/2006/relationships/hyperlink" Target="https://podminky.urs.cz/item/CS_URS_2024_02/131113702" TargetMode="External" /><Relationship Id="rId9" Type="http://schemas.openxmlformats.org/officeDocument/2006/relationships/hyperlink" Target="https://podminky.urs.cz/item/CS_URS_2024_02/131213712" TargetMode="External" /><Relationship Id="rId10" Type="http://schemas.openxmlformats.org/officeDocument/2006/relationships/hyperlink" Target="https://podminky.urs.cz/item/CS_URS_2024_02/151102101" TargetMode="External" /><Relationship Id="rId11" Type="http://schemas.openxmlformats.org/officeDocument/2006/relationships/hyperlink" Target="https://podminky.urs.cz/item/CS_URS_2024_02/151102111" TargetMode="External" /><Relationship Id="rId12" Type="http://schemas.openxmlformats.org/officeDocument/2006/relationships/hyperlink" Target="https://podminky.urs.cz/item/CS_URS_2024_02/174111102" TargetMode="External" /><Relationship Id="rId13" Type="http://schemas.openxmlformats.org/officeDocument/2006/relationships/hyperlink" Target="https://podminky.urs.cz/item/CS_URS_2024_02/273322511" TargetMode="External" /><Relationship Id="rId14" Type="http://schemas.openxmlformats.org/officeDocument/2006/relationships/hyperlink" Target="https://podminky.urs.cz/item/CS_URS_2024_02/273361821" TargetMode="External" /><Relationship Id="rId15" Type="http://schemas.openxmlformats.org/officeDocument/2006/relationships/hyperlink" Target="https://podminky.urs.cz/item/CS_URS_2024_02/278361821" TargetMode="External" /><Relationship Id="rId16" Type="http://schemas.openxmlformats.org/officeDocument/2006/relationships/hyperlink" Target="https://podminky.urs.cz/item/CS_URS_2024_02/278382551" TargetMode="External" /><Relationship Id="rId17" Type="http://schemas.openxmlformats.org/officeDocument/2006/relationships/hyperlink" Target="https://podminky.urs.cz/item/CS_URS_2024_02/340271031" TargetMode="External" /><Relationship Id="rId18" Type="http://schemas.openxmlformats.org/officeDocument/2006/relationships/hyperlink" Target="https://podminky.urs.cz/item/CS_URS_2024_02/349234831" TargetMode="External" /><Relationship Id="rId19" Type="http://schemas.openxmlformats.org/officeDocument/2006/relationships/hyperlink" Target="https://podminky.urs.cz/item/CS_URS_2024_02/411388621" TargetMode="External" /><Relationship Id="rId20" Type="http://schemas.openxmlformats.org/officeDocument/2006/relationships/hyperlink" Target="https://podminky.urs.cz/item/CS_URS_2024_02/596212210" TargetMode="External" /><Relationship Id="rId21" Type="http://schemas.openxmlformats.org/officeDocument/2006/relationships/hyperlink" Target="https://podminky.urs.cz/item/CS_URS_2024_02/611325205" TargetMode="External" /><Relationship Id="rId22" Type="http://schemas.openxmlformats.org/officeDocument/2006/relationships/hyperlink" Target="https://podminky.urs.cz/item/CS_URS_2024_02/611335205" TargetMode="External" /><Relationship Id="rId23" Type="http://schemas.openxmlformats.org/officeDocument/2006/relationships/hyperlink" Target="https://podminky.urs.cz/item/CS_URS_2024_02/619995001" TargetMode="External" /><Relationship Id="rId24" Type="http://schemas.openxmlformats.org/officeDocument/2006/relationships/hyperlink" Target="https://podminky.urs.cz/item/CS_URS_2024_02/619996137" TargetMode="External" /><Relationship Id="rId25" Type="http://schemas.openxmlformats.org/officeDocument/2006/relationships/hyperlink" Target="https://podminky.urs.cz/item/CS_URS_2024_02/631311114" TargetMode="External" /><Relationship Id="rId26" Type="http://schemas.openxmlformats.org/officeDocument/2006/relationships/hyperlink" Target="https://podminky.urs.cz/item/CS_URS_2024_02/631311116" TargetMode="External" /><Relationship Id="rId27" Type="http://schemas.openxmlformats.org/officeDocument/2006/relationships/hyperlink" Target="https://podminky.urs.cz/item/CS_URS_2024_02/633811111" TargetMode="External" /><Relationship Id="rId28" Type="http://schemas.openxmlformats.org/officeDocument/2006/relationships/hyperlink" Target="https://podminky.urs.cz/item/CS_URS_2024_02/633811119" TargetMode="External" /><Relationship Id="rId29" Type="http://schemas.openxmlformats.org/officeDocument/2006/relationships/hyperlink" Target="https://podminky.urs.cz/item/CS_URS_2024_02/953312111" TargetMode="External" /><Relationship Id="rId30" Type="http://schemas.openxmlformats.org/officeDocument/2006/relationships/hyperlink" Target="https://podminky.urs.cz/item/CS_URS_2024_02/961055111" TargetMode="External" /><Relationship Id="rId31" Type="http://schemas.openxmlformats.org/officeDocument/2006/relationships/hyperlink" Target="https://podminky.urs.cz/item/CS_URS_2024_02/968072245" TargetMode="External" /><Relationship Id="rId32" Type="http://schemas.openxmlformats.org/officeDocument/2006/relationships/hyperlink" Target="https://podminky.urs.cz/item/CS_URS_2024_02/968072456" TargetMode="External" /><Relationship Id="rId33" Type="http://schemas.openxmlformats.org/officeDocument/2006/relationships/hyperlink" Target="https://podminky.urs.cz/item/CS_URS_2024_02/971033331" TargetMode="External" /><Relationship Id="rId34" Type="http://schemas.openxmlformats.org/officeDocument/2006/relationships/hyperlink" Target="https://podminky.urs.cz/item/CS_URS_2024_02/977312112" TargetMode="External" /><Relationship Id="rId35" Type="http://schemas.openxmlformats.org/officeDocument/2006/relationships/hyperlink" Target="https://podminky.urs.cz/item/CS_URS_2024_02/977312114" TargetMode="External" /><Relationship Id="rId36" Type="http://schemas.openxmlformats.org/officeDocument/2006/relationships/hyperlink" Target="https://podminky.urs.cz/item/CS_URS_2024_02/985111292" TargetMode="External" /><Relationship Id="rId37" Type="http://schemas.openxmlformats.org/officeDocument/2006/relationships/hyperlink" Target="https://podminky.urs.cz/item/CS_URS_2024_02/997013214" TargetMode="External" /><Relationship Id="rId38" Type="http://schemas.openxmlformats.org/officeDocument/2006/relationships/hyperlink" Target="https://podminky.urs.cz/item/CS_URS_2024_02/997013501" TargetMode="External" /><Relationship Id="rId39" Type="http://schemas.openxmlformats.org/officeDocument/2006/relationships/hyperlink" Target="https://podminky.urs.cz/item/CS_URS_2024_02/997013509" TargetMode="External" /><Relationship Id="rId40" Type="http://schemas.openxmlformats.org/officeDocument/2006/relationships/hyperlink" Target="https://podminky.urs.cz/item/CS_URS_2024_02/997013602" TargetMode="External" /><Relationship Id="rId41" Type="http://schemas.openxmlformats.org/officeDocument/2006/relationships/hyperlink" Target="https://podminky.urs.cz/item/CS_URS_2024_02/997013655" TargetMode="External" /><Relationship Id="rId42" Type="http://schemas.openxmlformats.org/officeDocument/2006/relationships/hyperlink" Target="https://podminky.urs.cz/item/CS_URS_2024_02/997013813" TargetMode="External" /><Relationship Id="rId43" Type="http://schemas.openxmlformats.org/officeDocument/2006/relationships/hyperlink" Target="https://podminky.urs.cz/item/CS_URS_2024_02/997013814" TargetMode="External" /><Relationship Id="rId44" Type="http://schemas.openxmlformats.org/officeDocument/2006/relationships/hyperlink" Target="https://podminky.urs.cz/item/CS_URS_2024_02/998012110" TargetMode="External" /><Relationship Id="rId45" Type="http://schemas.openxmlformats.org/officeDocument/2006/relationships/hyperlink" Target="https://podminky.urs.cz/item/CS_URS_2024_02/727111041" TargetMode="External" /><Relationship Id="rId46" Type="http://schemas.openxmlformats.org/officeDocument/2006/relationships/hyperlink" Target="https://podminky.urs.cz/item/CS_URS_2024_02/727111045" TargetMode="External" /><Relationship Id="rId47" Type="http://schemas.openxmlformats.org/officeDocument/2006/relationships/hyperlink" Target="https://podminky.urs.cz/item/CS_URS_2024_02/727111047" TargetMode="External" /><Relationship Id="rId48" Type="http://schemas.openxmlformats.org/officeDocument/2006/relationships/hyperlink" Target="https://podminky.urs.cz/item/CS_URS_2024_02/727111048" TargetMode="External" /><Relationship Id="rId49" Type="http://schemas.openxmlformats.org/officeDocument/2006/relationships/hyperlink" Target="https://podminky.urs.cz/item/CS_URS_2024_02/727111050" TargetMode="External" /><Relationship Id="rId50" Type="http://schemas.openxmlformats.org/officeDocument/2006/relationships/hyperlink" Target="https://podminky.urs.cz/item/CS_URS_2024_02/727112046" TargetMode="External" /><Relationship Id="rId51" Type="http://schemas.openxmlformats.org/officeDocument/2006/relationships/hyperlink" Target="https://podminky.urs.cz/item/CS_URS_2024_02/727212105" TargetMode="External" /><Relationship Id="rId52" Type="http://schemas.openxmlformats.org/officeDocument/2006/relationships/hyperlink" Target="https://podminky.urs.cz/item/CS_URS_2024_02/727212205" TargetMode="External" /><Relationship Id="rId53" Type="http://schemas.openxmlformats.org/officeDocument/2006/relationships/hyperlink" Target="https://podminky.urs.cz/item/CS_URS_2024_02/766622133" TargetMode="External" /><Relationship Id="rId54" Type="http://schemas.openxmlformats.org/officeDocument/2006/relationships/hyperlink" Target="https://podminky.urs.cz/item/CS_URS_2024_02/766660183" TargetMode="External" /><Relationship Id="rId55" Type="http://schemas.openxmlformats.org/officeDocument/2006/relationships/hyperlink" Target="https://podminky.urs.cz/item/CS_URS_2024_02/766660717" TargetMode="External" /><Relationship Id="rId56" Type="http://schemas.openxmlformats.org/officeDocument/2006/relationships/hyperlink" Target="https://podminky.urs.cz/item/CS_URS_2024_02/767995117" TargetMode="External" /><Relationship Id="rId57" Type="http://schemas.openxmlformats.org/officeDocument/2006/relationships/hyperlink" Target="https://podminky.urs.cz/item/CS_URS_2024_02/767996802" TargetMode="External" /><Relationship Id="rId58" Type="http://schemas.openxmlformats.org/officeDocument/2006/relationships/hyperlink" Target="https://podminky.urs.cz/item/CS_URS_2024_02/783933161" TargetMode="External" /><Relationship Id="rId59" Type="http://schemas.openxmlformats.org/officeDocument/2006/relationships/hyperlink" Target="https://podminky.urs.cz/item/CS_URS_2024_02/784171111" TargetMode="External" /><Relationship Id="rId60" Type="http://schemas.openxmlformats.org/officeDocument/2006/relationships/hyperlink" Target="https://podminky.urs.cz/item/CS_URS_2024_02/784171121" TargetMode="External" /><Relationship Id="rId61" Type="http://schemas.openxmlformats.org/officeDocument/2006/relationships/hyperlink" Target="https://podminky.urs.cz/item/CS_URS_2024_02/784185001" TargetMode="External" /><Relationship Id="rId62" Type="http://schemas.openxmlformats.org/officeDocument/2006/relationships/hyperlink" Target="https://podminky.urs.cz/item/CS_URS_2024_02/784211101" TargetMode="External" /><Relationship Id="rId63" Type="http://schemas.openxmlformats.org/officeDocument/2006/relationships/hyperlink" Target="https://podminky.urs.cz/item/CS_URS_2024_02/460661512" TargetMode="External" /><Relationship Id="rId64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13106071" TargetMode="External" /><Relationship Id="rId2" Type="http://schemas.openxmlformats.org/officeDocument/2006/relationships/hyperlink" Target="https://podminky.urs.cz/item/CS_URS_2024_02/131251102" TargetMode="External" /><Relationship Id="rId3" Type="http://schemas.openxmlformats.org/officeDocument/2006/relationships/hyperlink" Target="https://podminky.urs.cz/item/CS_URS_2024_02/174151101" TargetMode="External" /><Relationship Id="rId4" Type="http://schemas.openxmlformats.org/officeDocument/2006/relationships/hyperlink" Target="https://podminky.urs.cz/item/CS_URS_2024_02/271542211" TargetMode="External" /><Relationship Id="rId5" Type="http://schemas.openxmlformats.org/officeDocument/2006/relationships/hyperlink" Target="https://podminky.urs.cz/item/CS_URS_2024_02/273313511" TargetMode="External" /><Relationship Id="rId6" Type="http://schemas.openxmlformats.org/officeDocument/2006/relationships/hyperlink" Target="https://podminky.urs.cz/item/CS_URS_2024_02/278361821" TargetMode="External" /><Relationship Id="rId7" Type="http://schemas.openxmlformats.org/officeDocument/2006/relationships/hyperlink" Target="https://podminky.urs.cz/item/CS_URS_2024_02/278381551" TargetMode="External" /><Relationship Id="rId8" Type="http://schemas.openxmlformats.org/officeDocument/2006/relationships/hyperlink" Target="https://podminky.urs.cz/item/CS_URS_2024_02/278382551" TargetMode="External" /><Relationship Id="rId9" Type="http://schemas.openxmlformats.org/officeDocument/2006/relationships/hyperlink" Target="https://podminky.urs.cz/item/CS_URS_2024_02/279113131" TargetMode="External" /><Relationship Id="rId10" Type="http://schemas.openxmlformats.org/officeDocument/2006/relationships/hyperlink" Target="https://podminky.urs.cz/item/CS_URS_2024_02/451577877" TargetMode="External" /><Relationship Id="rId11" Type="http://schemas.openxmlformats.org/officeDocument/2006/relationships/hyperlink" Target="https://podminky.urs.cz/item/CS_URS_2024_02/596211110" TargetMode="External" /><Relationship Id="rId12" Type="http://schemas.openxmlformats.org/officeDocument/2006/relationships/hyperlink" Target="https://podminky.urs.cz/item/CS_URS_2024_02/635111142" TargetMode="External" /><Relationship Id="rId13" Type="http://schemas.openxmlformats.org/officeDocument/2006/relationships/hyperlink" Target="https://podminky.urs.cz/item/CS_URS_2024_02/953961113" TargetMode="External" /><Relationship Id="rId14" Type="http://schemas.openxmlformats.org/officeDocument/2006/relationships/hyperlink" Target="https://podminky.urs.cz/item/CS_URS_2024_02/998011001" TargetMode="External" /><Relationship Id="rId15" Type="http://schemas.openxmlformats.org/officeDocument/2006/relationships/hyperlink" Target="https://podminky.urs.cz/item/CS_URS_2024_02/767995114" TargetMode="External" /><Relationship Id="rId16" Type="http://schemas.openxmlformats.org/officeDocument/2006/relationships/hyperlink" Target="https://podminky.urs.cz/item/CS_URS_2024_02/767995115" TargetMode="External" /><Relationship Id="rId17" Type="http://schemas.openxmlformats.org/officeDocument/2006/relationships/hyperlink" Target="https://podminky.urs.cz/item/CS_URS_2024_02/767995117" TargetMode="External" /><Relationship Id="rId18" Type="http://schemas.openxmlformats.org/officeDocument/2006/relationships/hyperlink" Target="https://podminky.urs.cz/item/CS_URS_2024_02/783933161" TargetMode="External" /><Relationship Id="rId19" Type="http://schemas.openxmlformats.org/officeDocument/2006/relationships/hyperlink" Target="https://podminky.urs.cz/item/CS_URS_2024_02/789421211" TargetMode="External" /><Relationship Id="rId20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1_02/013254000" TargetMode="External" /><Relationship Id="rId2" Type="http://schemas.openxmlformats.org/officeDocument/2006/relationships/hyperlink" Target="https://podminky.urs.cz/item/CS_URS_2021_01/043002000" TargetMode="External" /><Relationship Id="rId3" Type="http://schemas.openxmlformats.org/officeDocument/2006/relationships/hyperlink" Target="https://podminky.urs.cz/item/CS_URS_2021_01/045002000" TargetMode="External" /><Relationship Id="rId4" Type="http://schemas.openxmlformats.org/officeDocument/2006/relationships/hyperlink" Target="https://podminky.urs.cz/item/CS_URS_2021_01/065002000" TargetMode="External" /><Relationship Id="rId5" Type="http://schemas.openxmlformats.org/officeDocument/2006/relationships/hyperlink" Target="https://podminky.urs.cz/item/CS_URS_2021_01/090001000" TargetMode="External" /><Relationship Id="rId6" Type="http://schemas.openxmlformats.org/officeDocument/2006/relationships/hyperlink" Target="https://podminky.urs.cz/item/CS_URS_2021_02/092203000" TargetMode="External" /><Relationship Id="rId7" Type="http://schemas.openxmlformats.org/officeDocument/2006/relationships/hyperlink" Target="https://podminky.urs.cz/item/CS_URS_2021_01/210280002" TargetMode="External" /><Relationship Id="rId8" Type="http://schemas.openxmlformats.org/officeDocument/2006/relationships/hyperlink" Target="https://podminky.urs.cz/item/CS_URS_2023_02/741110511" TargetMode="External" /><Relationship Id="rId9" Type="http://schemas.openxmlformats.org/officeDocument/2006/relationships/hyperlink" Target="https://podminky.urs.cz/item/CS_URS_2023_02/741110512" TargetMode="External" /><Relationship Id="rId10" Type="http://schemas.openxmlformats.org/officeDocument/2006/relationships/hyperlink" Target="https://podminky.urs.cz/item/CS_URS_2023_02/741112021" TargetMode="External" /><Relationship Id="rId11" Type="http://schemas.openxmlformats.org/officeDocument/2006/relationships/hyperlink" Target="https://podminky.urs.cz/item/CS_URS_2022_01/741112021.1" TargetMode="External" /><Relationship Id="rId12" Type="http://schemas.openxmlformats.org/officeDocument/2006/relationships/hyperlink" Target="https://podminky.urs.cz/item/CS_URS_2024_02/741122122" TargetMode="External" /><Relationship Id="rId13" Type="http://schemas.openxmlformats.org/officeDocument/2006/relationships/hyperlink" Target="https://podminky.urs.cz/item/CS_URS_2022_01/741130005" TargetMode="External" /><Relationship Id="rId14" Type="http://schemas.openxmlformats.org/officeDocument/2006/relationships/hyperlink" Target="https://podminky.urs.cz/item/CS_URS_2021_01/741210003" TargetMode="External" /><Relationship Id="rId15" Type="http://schemas.openxmlformats.org/officeDocument/2006/relationships/hyperlink" Target="https://podminky.urs.cz/item/CS_URS_2021_01/741310011" TargetMode="External" /><Relationship Id="rId16" Type="http://schemas.openxmlformats.org/officeDocument/2006/relationships/hyperlink" Target="https://podminky.urs.cz/item/CS_URS_2021_01/741320165" TargetMode="External" /><Relationship Id="rId17" Type="http://schemas.openxmlformats.org/officeDocument/2006/relationships/hyperlink" Target="https://podminky.urs.cz/item/CS_URS_2021_01/741124731" TargetMode="External" /><Relationship Id="rId18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741130021" TargetMode="External" /><Relationship Id="rId2" Type="http://schemas.openxmlformats.org/officeDocument/2006/relationships/hyperlink" Target="https://podminky.urs.cz/item/CS_URS_2023_02/741210001" TargetMode="External" /><Relationship Id="rId3" Type="http://schemas.openxmlformats.org/officeDocument/2006/relationships/hyperlink" Target="https://podminky.urs.cz/item/CS_URS_2023_02/741231002" TargetMode="External" /><Relationship Id="rId4" Type="http://schemas.openxmlformats.org/officeDocument/2006/relationships/hyperlink" Target="https://podminky.urs.cz/item/CS_URS_2023_02/741240011" TargetMode="External" /><Relationship Id="rId5" Type="http://schemas.openxmlformats.org/officeDocument/2006/relationships/hyperlink" Target="https://podminky.urs.cz/item/CS_URS_2023_02/741320105" TargetMode="External" /><Relationship Id="rId6" Type="http://schemas.openxmlformats.org/officeDocument/2006/relationships/hyperlink" Target="https://podminky.urs.cz/item/CS_URS_2023_02/741320201" TargetMode="External" /><Relationship Id="rId7" Type="http://schemas.openxmlformats.org/officeDocument/2006/relationships/hyperlink" Target="https://podminky.urs.cz/item/CS_URS_2023_02/741322061" TargetMode="External" /><Relationship Id="rId8" Type="http://schemas.openxmlformats.org/officeDocument/2006/relationships/hyperlink" Target="https://podminky.urs.cz/item/CS_URS_2021_02/742210031" TargetMode="External" /><Relationship Id="rId9" Type="http://schemas.openxmlformats.org/officeDocument/2006/relationships/hyperlink" Target="https://podminky.urs.cz/item/CS_URS_2023_02/210120101" TargetMode="External" /><Relationship Id="rId10" Type="http://schemas.openxmlformats.org/officeDocument/2006/relationships/hyperlink" Target="https://podminky.urs.cz/item/CS_URS_2023_02/210120602" TargetMode="External" /><Relationship Id="rId11" Type="http://schemas.openxmlformats.org/officeDocument/2006/relationships/drawing" Target="../drawings/drawing18.xml" /></Relationships>
</file>

<file path=xl/worksheets/_rels/sheet1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741130021" TargetMode="External" /><Relationship Id="rId2" Type="http://schemas.openxmlformats.org/officeDocument/2006/relationships/hyperlink" Target="https://podminky.urs.cz/item/CS_URS_2023_02/741210001" TargetMode="External" /><Relationship Id="rId3" Type="http://schemas.openxmlformats.org/officeDocument/2006/relationships/hyperlink" Target="https://podminky.urs.cz/item/CS_URS_2023_02/741231002" TargetMode="External" /><Relationship Id="rId4" Type="http://schemas.openxmlformats.org/officeDocument/2006/relationships/hyperlink" Target="https://podminky.urs.cz/item/CS_URS_2023_02/741240011" TargetMode="External" /><Relationship Id="rId5" Type="http://schemas.openxmlformats.org/officeDocument/2006/relationships/hyperlink" Target="https://podminky.urs.cz/item/CS_URS_2023_02/741320105" TargetMode="External" /><Relationship Id="rId6" Type="http://schemas.openxmlformats.org/officeDocument/2006/relationships/hyperlink" Target="https://podminky.urs.cz/item/CS_URS_2023_02/741320201" TargetMode="External" /><Relationship Id="rId7" Type="http://schemas.openxmlformats.org/officeDocument/2006/relationships/hyperlink" Target="https://podminky.urs.cz/item/CS_URS_2021_02/742210031" TargetMode="External" /><Relationship Id="rId8" Type="http://schemas.openxmlformats.org/officeDocument/2006/relationships/drawing" Target="../drawings/drawing19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20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741130021" TargetMode="External" /><Relationship Id="rId2" Type="http://schemas.openxmlformats.org/officeDocument/2006/relationships/hyperlink" Target="https://podminky.urs.cz/item/CS_URS_2023_02/741210001" TargetMode="External" /><Relationship Id="rId3" Type="http://schemas.openxmlformats.org/officeDocument/2006/relationships/hyperlink" Target="https://podminky.urs.cz/item/CS_URS_2023_02/741231002" TargetMode="External" /><Relationship Id="rId4" Type="http://schemas.openxmlformats.org/officeDocument/2006/relationships/hyperlink" Target="https://podminky.urs.cz/item/CS_URS_2023_02/741240011" TargetMode="External" /><Relationship Id="rId5" Type="http://schemas.openxmlformats.org/officeDocument/2006/relationships/hyperlink" Target="https://podminky.urs.cz/item/CS_URS_2023_02/741320105" TargetMode="External" /><Relationship Id="rId6" Type="http://schemas.openxmlformats.org/officeDocument/2006/relationships/hyperlink" Target="https://podminky.urs.cz/item/CS_URS_2023_02/741320201" TargetMode="External" /><Relationship Id="rId7" Type="http://schemas.openxmlformats.org/officeDocument/2006/relationships/hyperlink" Target="https://podminky.urs.cz/item/CS_URS_2023_02/741322061" TargetMode="External" /><Relationship Id="rId8" Type="http://schemas.openxmlformats.org/officeDocument/2006/relationships/hyperlink" Target="https://podminky.urs.cz/item/CS_URS_2021_02/742210031" TargetMode="External" /><Relationship Id="rId9" Type="http://schemas.openxmlformats.org/officeDocument/2006/relationships/hyperlink" Target="https://podminky.urs.cz/item/CS_URS_2023_02/210120101" TargetMode="External" /><Relationship Id="rId10" Type="http://schemas.openxmlformats.org/officeDocument/2006/relationships/hyperlink" Target="https://podminky.urs.cz/item/CS_URS_2023_02/210120602" TargetMode="External" /><Relationship Id="rId11" Type="http://schemas.openxmlformats.org/officeDocument/2006/relationships/drawing" Target="../drawings/drawing20.xml" /></Relationships>
</file>

<file path=xl/worksheets/_rels/sheet21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741130021" TargetMode="External" /><Relationship Id="rId2" Type="http://schemas.openxmlformats.org/officeDocument/2006/relationships/hyperlink" Target="https://podminky.urs.cz/item/CS_URS_2023_02/741210001" TargetMode="External" /><Relationship Id="rId3" Type="http://schemas.openxmlformats.org/officeDocument/2006/relationships/hyperlink" Target="https://podminky.urs.cz/item/CS_URS_2023_02/741231002" TargetMode="External" /><Relationship Id="rId4" Type="http://schemas.openxmlformats.org/officeDocument/2006/relationships/hyperlink" Target="https://podminky.urs.cz/item/CS_URS_2023_02/741240011" TargetMode="External" /><Relationship Id="rId5" Type="http://schemas.openxmlformats.org/officeDocument/2006/relationships/hyperlink" Target="https://podminky.urs.cz/item/CS_URS_2023_02/741320105" TargetMode="External" /><Relationship Id="rId6" Type="http://schemas.openxmlformats.org/officeDocument/2006/relationships/hyperlink" Target="https://podminky.urs.cz/item/CS_URS_2023_02/741320201" TargetMode="External" /><Relationship Id="rId7" Type="http://schemas.openxmlformats.org/officeDocument/2006/relationships/hyperlink" Target="https://podminky.urs.cz/item/CS_URS_2023_02/741322061" TargetMode="External" /><Relationship Id="rId8" Type="http://schemas.openxmlformats.org/officeDocument/2006/relationships/hyperlink" Target="https://podminky.urs.cz/item/CS_URS_2021_02/742210031" TargetMode="External" /><Relationship Id="rId9" Type="http://schemas.openxmlformats.org/officeDocument/2006/relationships/hyperlink" Target="https://podminky.urs.cz/item/CS_URS_2023_02/210120101" TargetMode="External" /><Relationship Id="rId10" Type="http://schemas.openxmlformats.org/officeDocument/2006/relationships/hyperlink" Target="https://podminky.urs.cz/item/CS_URS_2023_02/210120602" TargetMode="External" /><Relationship Id="rId11" Type="http://schemas.openxmlformats.org/officeDocument/2006/relationships/drawing" Target="../drawings/drawing21.xml" /></Relationships>
</file>

<file path=xl/worksheets/_rels/sheet2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741130021" TargetMode="External" /><Relationship Id="rId2" Type="http://schemas.openxmlformats.org/officeDocument/2006/relationships/hyperlink" Target="https://podminky.urs.cz/item/CS_URS_2023_02/741210001" TargetMode="External" /><Relationship Id="rId3" Type="http://schemas.openxmlformats.org/officeDocument/2006/relationships/hyperlink" Target="https://podminky.urs.cz/item/CS_URS_2023_02/741231002" TargetMode="External" /><Relationship Id="rId4" Type="http://schemas.openxmlformats.org/officeDocument/2006/relationships/hyperlink" Target="https://podminky.urs.cz/item/CS_URS_2023_02/741240011" TargetMode="External" /><Relationship Id="rId5" Type="http://schemas.openxmlformats.org/officeDocument/2006/relationships/hyperlink" Target="https://podminky.urs.cz/item/CS_URS_2023_02/741320105" TargetMode="External" /><Relationship Id="rId6" Type="http://schemas.openxmlformats.org/officeDocument/2006/relationships/hyperlink" Target="https://podminky.urs.cz/item/CS_URS_2023_02/741320201" TargetMode="External" /><Relationship Id="rId7" Type="http://schemas.openxmlformats.org/officeDocument/2006/relationships/hyperlink" Target="https://podminky.urs.cz/item/CS_URS_2023_02/741322061" TargetMode="External" /><Relationship Id="rId8" Type="http://schemas.openxmlformats.org/officeDocument/2006/relationships/hyperlink" Target="https://podminky.urs.cz/item/CS_URS_2021_02/742210031" TargetMode="External" /><Relationship Id="rId9" Type="http://schemas.openxmlformats.org/officeDocument/2006/relationships/hyperlink" Target="https://podminky.urs.cz/item/CS_URS_2023_02/210120101" TargetMode="External" /><Relationship Id="rId10" Type="http://schemas.openxmlformats.org/officeDocument/2006/relationships/hyperlink" Target="https://podminky.urs.cz/item/CS_URS_2023_02/210120602" TargetMode="External" /><Relationship Id="rId11" Type="http://schemas.openxmlformats.org/officeDocument/2006/relationships/drawing" Target="../drawings/drawing22.xml" /></Relationships>
</file>

<file path=xl/worksheets/_rels/sheet2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741130021" TargetMode="External" /><Relationship Id="rId2" Type="http://schemas.openxmlformats.org/officeDocument/2006/relationships/hyperlink" Target="https://podminky.urs.cz/item/CS_URS_2023_02/741210001" TargetMode="External" /><Relationship Id="rId3" Type="http://schemas.openxmlformats.org/officeDocument/2006/relationships/hyperlink" Target="https://podminky.urs.cz/item/CS_URS_2023_02/741231002" TargetMode="External" /><Relationship Id="rId4" Type="http://schemas.openxmlformats.org/officeDocument/2006/relationships/hyperlink" Target="https://podminky.urs.cz/item/CS_URS_2023_02/741240011" TargetMode="External" /><Relationship Id="rId5" Type="http://schemas.openxmlformats.org/officeDocument/2006/relationships/hyperlink" Target="https://podminky.urs.cz/item/CS_URS_2023_02/741320105" TargetMode="External" /><Relationship Id="rId6" Type="http://schemas.openxmlformats.org/officeDocument/2006/relationships/hyperlink" Target="https://podminky.urs.cz/item/CS_URS_2023_02/741320201" TargetMode="External" /><Relationship Id="rId7" Type="http://schemas.openxmlformats.org/officeDocument/2006/relationships/hyperlink" Target="https://podminky.urs.cz/item/CS_URS_2023_02/741322061" TargetMode="External" /><Relationship Id="rId8" Type="http://schemas.openxmlformats.org/officeDocument/2006/relationships/hyperlink" Target="https://podminky.urs.cz/item/CS_URS_2021_02/742210031" TargetMode="External" /><Relationship Id="rId9" Type="http://schemas.openxmlformats.org/officeDocument/2006/relationships/hyperlink" Target="https://podminky.urs.cz/item/CS_URS_2023_02/210120101" TargetMode="External" /><Relationship Id="rId10" Type="http://schemas.openxmlformats.org/officeDocument/2006/relationships/hyperlink" Target="https://podminky.urs.cz/item/CS_URS_2023_02/210120602" TargetMode="External" /><Relationship Id="rId11" Type="http://schemas.openxmlformats.org/officeDocument/2006/relationships/drawing" Target="../drawings/drawing23.xml" /></Relationships>
</file>

<file path=xl/worksheets/_rels/sheet2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741130021" TargetMode="External" /><Relationship Id="rId2" Type="http://schemas.openxmlformats.org/officeDocument/2006/relationships/hyperlink" Target="https://podminky.urs.cz/item/CS_URS_2023_02/741210001" TargetMode="External" /><Relationship Id="rId3" Type="http://schemas.openxmlformats.org/officeDocument/2006/relationships/hyperlink" Target="https://podminky.urs.cz/item/CS_URS_2023_02/741231002" TargetMode="External" /><Relationship Id="rId4" Type="http://schemas.openxmlformats.org/officeDocument/2006/relationships/hyperlink" Target="https://podminky.urs.cz/item/CS_URS_2023_02/741240011" TargetMode="External" /><Relationship Id="rId5" Type="http://schemas.openxmlformats.org/officeDocument/2006/relationships/hyperlink" Target="https://podminky.urs.cz/item/CS_URS_2023_02/741320105" TargetMode="External" /><Relationship Id="rId6" Type="http://schemas.openxmlformats.org/officeDocument/2006/relationships/hyperlink" Target="https://podminky.urs.cz/item/CS_URS_2023_02/741320201" TargetMode="External" /><Relationship Id="rId7" Type="http://schemas.openxmlformats.org/officeDocument/2006/relationships/hyperlink" Target="https://podminky.urs.cz/item/CS_URS_2023_02/741322061" TargetMode="External" /><Relationship Id="rId8" Type="http://schemas.openxmlformats.org/officeDocument/2006/relationships/hyperlink" Target="https://podminky.urs.cz/item/CS_URS_2021_02/742210031" TargetMode="External" /><Relationship Id="rId9" Type="http://schemas.openxmlformats.org/officeDocument/2006/relationships/hyperlink" Target="https://podminky.urs.cz/item/CS_URS_2023_02/210120101" TargetMode="External" /><Relationship Id="rId10" Type="http://schemas.openxmlformats.org/officeDocument/2006/relationships/hyperlink" Target="https://podminky.urs.cz/item/CS_URS_2023_02/210120602" TargetMode="External" /><Relationship Id="rId11" Type="http://schemas.openxmlformats.org/officeDocument/2006/relationships/drawing" Target="../drawings/drawing24.xml" /></Relationships>
</file>

<file path=xl/worksheets/_rels/sheet2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741130021" TargetMode="External" /><Relationship Id="rId2" Type="http://schemas.openxmlformats.org/officeDocument/2006/relationships/hyperlink" Target="https://podminky.urs.cz/item/CS_URS_2023_02/741210001" TargetMode="External" /><Relationship Id="rId3" Type="http://schemas.openxmlformats.org/officeDocument/2006/relationships/hyperlink" Target="https://podminky.urs.cz/item/CS_URS_2023_02/741231002" TargetMode="External" /><Relationship Id="rId4" Type="http://schemas.openxmlformats.org/officeDocument/2006/relationships/hyperlink" Target="https://podminky.urs.cz/item/CS_URS_2023_02/741240011" TargetMode="External" /><Relationship Id="rId5" Type="http://schemas.openxmlformats.org/officeDocument/2006/relationships/hyperlink" Target="https://podminky.urs.cz/item/CS_URS_2023_02/741320105" TargetMode="External" /><Relationship Id="rId6" Type="http://schemas.openxmlformats.org/officeDocument/2006/relationships/hyperlink" Target="https://podminky.urs.cz/item/CS_URS_2023_02/741320201" TargetMode="External" /><Relationship Id="rId7" Type="http://schemas.openxmlformats.org/officeDocument/2006/relationships/hyperlink" Target="https://podminky.urs.cz/item/CS_URS_2023_02/741322061" TargetMode="External" /><Relationship Id="rId8" Type="http://schemas.openxmlformats.org/officeDocument/2006/relationships/hyperlink" Target="https://podminky.urs.cz/item/CS_URS_2021_02/742210031" TargetMode="External" /><Relationship Id="rId9" Type="http://schemas.openxmlformats.org/officeDocument/2006/relationships/hyperlink" Target="https://podminky.urs.cz/item/CS_URS_2023_02/210120101" TargetMode="External" /><Relationship Id="rId10" Type="http://schemas.openxmlformats.org/officeDocument/2006/relationships/hyperlink" Target="https://podminky.urs.cz/item/CS_URS_2023_02/210120602" TargetMode="External" /><Relationship Id="rId11" Type="http://schemas.openxmlformats.org/officeDocument/2006/relationships/drawing" Target="../drawings/drawing25.xml" /></Relationships>
</file>

<file path=xl/worksheets/_rels/sheet2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741130021" TargetMode="External" /><Relationship Id="rId2" Type="http://schemas.openxmlformats.org/officeDocument/2006/relationships/hyperlink" Target="https://podminky.urs.cz/item/CS_URS_2023_02/741210001" TargetMode="External" /><Relationship Id="rId3" Type="http://schemas.openxmlformats.org/officeDocument/2006/relationships/hyperlink" Target="https://podminky.urs.cz/item/CS_URS_2023_02/741231002" TargetMode="External" /><Relationship Id="rId4" Type="http://schemas.openxmlformats.org/officeDocument/2006/relationships/hyperlink" Target="https://podminky.urs.cz/item/CS_URS_2023_02/741240011" TargetMode="External" /><Relationship Id="rId5" Type="http://schemas.openxmlformats.org/officeDocument/2006/relationships/hyperlink" Target="https://podminky.urs.cz/item/CS_URS_2023_02/741320105" TargetMode="External" /><Relationship Id="rId6" Type="http://schemas.openxmlformats.org/officeDocument/2006/relationships/hyperlink" Target="https://podminky.urs.cz/item/CS_URS_2023_02/741320201" TargetMode="External" /><Relationship Id="rId7" Type="http://schemas.openxmlformats.org/officeDocument/2006/relationships/hyperlink" Target="https://podminky.urs.cz/item/CS_URS_2023_02/741322061" TargetMode="External" /><Relationship Id="rId8" Type="http://schemas.openxmlformats.org/officeDocument/2006/relationships/hyperlink" Target="https://podminky.urs.cz/item/CS_URS_2021_02/742210031" TargetMode="External" /><Relationship Id="rId9" Type="http://schemas.openxmlformats.org/officeDocument/2006/relationships/hyperlink" Target="https://podminky.urs.cz/item/CS_URS_2023_02/210120101" TargetMode="External" /><Relationship Id="rId10" Type="http://schemas.openxmlformats.org/officeDocument/2006/relationships/hyperlink" Target="https://podminky.urs.cz/item/CS_URS_2023_02/210120602" TargetMode="External" /><Relationship Id="rId11" Type="http://schemas.openxmlformats.org/officeDocument/2006/relationships/drawing" Target="../drawings/drawing26.xml" /></Relationships>
</file>

<file path=xl/worksheets/_rels/sheet2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013002000" TargetMode="External" /><Relationship Id="rId2" Type="http://schemas.openxmlformats.org/officeDocument/2006/relationships/hyperlink" Target="https://podminky.urs.cz/item/CS_URS_2024_02/013203000" TargetMode="External" /><Relationship Id="rId3" Type="http://schemas.openxmlformats.org/officeDocument/2006/relationships/hyperlink" Target="https://podminky.urs.cz/item/CS_URS_2024_02/013294000" TargetMode="External" /><Relationship Id="rId4" Type="http://schemas.openxmlformats.org/officeDocument/2006/relationships/hyperlink" Target="https://podminky.urs.cz/item/CS_URS_2024_02/023002000" TargetMode="External" /><Relationship Id="rId5" Type="http://schemas.openxmlformats.org/officeDocument/2006/relationships/hyperlink" Target="https://podminky.urs.cz/item/CS_URS_2024_02/030001000" TargetMode="External" /><Relationship Id="rId6" Type="http://schemas.openxmlformats.org/officeDocument/2006/relationships/hyperlink" Target="https://podminky.urs.cz/item/CS_URS_2024_02/040001000" TargetMode="External" /><Relationship Id="rId7" Type="http://schemas.openxmlformats.org/officeDocument/2006/relationships/hyperlink" Target="https://podminky.urs.cz/item/CS_URS_2024_02/041414000" TargetMode="External" /><Relationship Id="rId8" Type="http://schemas.openxmlformats.org/officeDocument/2006/relationships/hyperlink" Target="https://podminky.urs.cz/item/CS_URS_2024_02/041903000" TargetMode="External" /><Relationship Id="rId9" Type="http://schemas.openxmlformats.org/officeDocument/2006/relationships/hyperlink" Target="https://podminky.urs.cz/item/CS_URS_2024_02/042903000" TargetMode="External" /><Relationship Id="rId10" Type="http://schemas.openxmlformats.org/officeDocument/2006/relationships/hyperlink" Target="https://podminky.urs.cz/item/CS_URS_2024_02/043002000" TargetMode="External" /><Relationship Id="rId11" Type="http://schemas.openxmlformats.org/officeDocument/2006/relationships/hyperlink" Target="https://podminky.urs.cz/item/CS_URS_2024_02/049303000" TargetMode="External" /><Relationship Id="rId12" Type="http://schemas.openxmlformats.org/officeDocument/2006/relationships/hyperlink" Target="https://podminky.urs.cz/item/CS_URS_2024_02/070001000" TargetMode="External" /><Relationship Id="rId13" Type="http://schemas.openxmlformats.org/officeDocument/2006/relationships/hyperlink" Target="https://podminky.urs.cz/item/CS_URS_2024_02/072002000" TargetMode="External" /><Relationship Id="rId14" Type="http://schemas.openxmlformats.org/officeDocument/2006/relationships/hyperlink" Target="https://podminky.urs.cz/item/CS_URS_2024_02/090001000" TargetMode="External" /><Relationship Id="rId15" Type="http://schemas.openxmlformats.org/officeDocument/2006/relationships/hyperlink" Target="https://podminky.urs.cz/item/CS_URS_2024_02/091103000" TargetMode="External" /><Relationship Id="rId16" Type="http://schemas.openxmlformats.org/officeDocument/2006/relationships/hyperlink" Target="https://podminky.urs.cz/item/CS_URS_2024_02/091703000" TargetMode="External" /><Relationship Id="rId17" Type="http://schemas.openxmlformats.org/officeDocument/2006/relationships/hyperlink" Target="https://podminky.urs.cz/item/CS_URS_2024_02/094002000" TargetMode="External" /><Relationship Id="rId18" Type="http://schemas.openxmlformats.org/officeDocument/2006/relationships/drawing" Target="../drawings/drawing27.xml" /></Relationships>
</file>

<file path=xl/worksheets/_rels/sheet28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997013501" TargetMode="External" /><Relationship Id="rId2" Type="http://schemas.openxmlformats.org/officeDocument/2006/relationships/hyperlink" Target="https://podminky.urs.cz/item/CS_URS_2024_02/721174041" TargetMode="External" /><Relationship Id="rId3" Type="http://schemas.openxmlformats.org/officeDocument/2006/relationships/hyperlink" Target="https://podminky.urs.cz/item/CS_URS_2024_02/721174042" TargetMode="External" /><Relationship Id="rId4" Type="http://schemas.openxmlformats.org/officeDocument/2006/relationships/hyperlink" Target="https://podminky.urs.cz/item/CS_URS_2024_02/721174043" TargetMode="External" /><Relationship Id="rId5" Type="http://schemas.openxmlformats.org/officeDocument/2006/relationships/hyperlink" Target="https://podminky.urs.cz/item/CS_URS_2024_02/721290111" TargetMode="External" /><Relationship Id="rId6" Type="http://schemas.openxmlformats.org/officeDocument/2006/relationships/hyperlink" Target="https://podminky.urs.cz/item/CS_URS_2024_02/998721121" TargetMode="External" /><Relationship Id="rId7" Type="http://schemas.openxmlformats.org/officeDocument/2006/relationships/hyperlink" Target="https://podminky.urs.cz/item/CS_URS_2024_02/732490102" TargetMode="External" /><Relationship Id="rId8" Type="http://schemas.openxmlformats.org/officeDocument/2006/relationships/hyperlink" Target="https://podminky.urs.cz/item/CS_URS_2024_02/998721129" TargetMode="External" /><Relationship Id="rId9" Type="http://schemas.openxmlformats.org/officeDocument/2006/relationships/hyperlink" Target="https://podminky.urs.cz/item/CS_URS_2024_02/722170804" TargetMode="External" /><Relationship Id="rId10" Type="http://schemas.openxmlformats.org/officeDocument/2006/relationships/hyperlink" Target="https://podminky.urs.cz/item/CS_URS_2024_02/722171936" TargetMode="External" /><Relationship Id="rId11" Type="http://schemas.openxmlformats.org/officeDocument/2006/relationships/hyperlink" Target="https://podminky.urs.cz/item/CS_URS_2024_02/722174022" TargetMode="External" /><Relationship Id="rId12" Type="http://schemas.openxmlformats.org/officeDocument/2006/relationships/hyperlink" Target="https://podminky.urs.cz/item/CS_URS_2024_02/722174025" TargetMode="External" /><Relationship Id="rId13" Type="http://schemas.openxmlformats.org/officeDocument/2006/relationships/hyperlink" Target="https://podminky.urs.cz/item/CS_URS_2024_02/722174026" TargetMode="External" /><Relationship Id="rId14" Type="http://schemas.openxmlformats.org/officeDocument/2006/relationships/hyperlink" Target="https://podminky.urs.cz/item/CS_URS_2024_02/722181222" TargetMode="External" /><Relationship Id="rId15" Type="http://schemas.openxmlformats.org/officeDocument/2006/relationships/hyperlink" Target="https://podminky.urs.cz/item/CS_URS_2024_02/722181223" TargetMode="External" /><Relationship Id="rId16" Type="http://schemas.openxmlformats.org/officeDocument/2006/relationships/hyperlink" Target="https://podminky.urs.cz/item/CS_URS_2024_02/722220861" TargetMode="External" /><Relationship Id="rId17" Type="http://schemas.openxmlformats.org/officeDocument/2006/relationships/hyperlink" Target="https://podminky.urs.cz/item/CS_URS_2024_02/722220863" TargetMode="External" /><Relationship Id="rId18" Type="http://schemas.openxmlformats.org/officeDocument/2006/relationships/hyperlink" Target="https://podminky.urs.cz/item/CS_URS_2024_02/722220864" TargetMode="External" /><Relationship Id="rId19" Type="http://schemas.openxmlformats.org/officeDocument/2006/relationships/hyperlink" Target="https://podminky.urs.cz/item/CS_URS_2024_02/722240122" TargetMode="External" /><Relationship Id="rId20" Type="http://schemas.openxmlformats.org/officeDocument/2006/relationships/hyperlink" Target="https://podminky.urs.cz/item/CS_URS_2024_02/722240125" TargetMode="External" /><Relationship Id="rId21" Type="http://schemas.openxmlformats.org/officeDocument/2006/relationships/hyperlink" Target="https://podminky.urs.cz/item/CS_URS_2024_02/722240126" TargetMode="External" /><Relationship Id="rId22" Type="http://schemas.openxmlformats.org/officeDocument/2006/relationships/hyperlink" Target="https://podminky.urs.cz/item/CS_URS_2024_02/722290226" TargetMode="External" /><Relationship Id="rId23" Type="http://schemas.openxmlformats.org/officeDocument/2006/relationships/hyperlink" Target="https://podminky.urs.cz/item/CS_URS_2024_02/722290234" TargetMode="External" /><Relationship Id="rId24" Type="http://schemas.openxmlformats.org/officeDocument/2006/relationships/hyperlink" Target="https://podminky.urs.cz/item/CS_URS_2024_02/998722121" TargetMode="External" /><Relationship Id="rId25" Type="http://schemas.openxmlformats.org/officeDocument/2006/relationships/hyperlink" Target="https://podminky.urs.cz/item/CS_URS_2024_02/998722129" TargetMode="External" /><Relationship Id="rId26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2_01/210812001" TargetMode="External" /><Relationship Id="rId2" Type="http://schemas.openxmlformats.org/officeDocument/2006/relationships/hyperlink" Target="https://podminky.urs.cz/item/CS_URS_2022_01/741110001" TargetMode="External" /><Relationship Id="rId3" Type="http://schemas.openxmlformats.org/officeDocument/2006/relationships/hyperlink" Target="https://podminky.urs.cz/item/CS_URS_2022_01/741110002" TargetMode="External" /><Relationship Id="rId4" Type="http://schemas.openxmlformats.org/officeDocument/2006/relationships/hyperlink" Target="https://podminky.urs.cz/item/CS_URS_2022_01/741110013" TargetMode="External" /><Relationship Id="rId5" Type="http://schemas.openxmlformats.org/officeDocument/2006/relationships/hyperlink" Target="https://podminky.urs.cz/item/CS_URS_2022_01/741110232" TargetMode="External" /><Relationship Id="rId6" Type="http://schemas.openxmlformats.org/officeDocument/2006/relationships/hyperlink" Target="https://podminky.urs.cz/item/CS_URS_2022_01/741112021" TargetMode="External" /><Relationship Id="rId7" Type="http://schemas.openxmlformats.org/officeDocument/2006/relationships/hyperlink" Target="https://podminky.urs.cz/item/CS_URS_2022_01/741122015" TargetMode="External" /><Relationship Id="rId8" Type="http://schemas.openxmlformats.org/officeDocument/2006/relationships/hyperlink" Target="https://podminky.urs.cz/item/CS_URS_2022_01/741122016" TargetMode="External" /><Relationship Id="rId9" Type="http://schemas.openxmlformats.org/officeDocument/2006/relationships/hyperlink" Target="https://podminky.urs.cz/item/CS_URS_2022_01/741122031" TargetMode="External" /><Relationship Id="rId10" Type="http://schemas.openxmlformats.org/officeDocument/2006/relationships/hyperlink" Target="https://podminky.urs.cz/item/CS_URS_2022_01/741122031" TargetMode="External" /><Relationship Id="rId11" Type="http://schemas.openxmlformats.org/officeDocument/2006/relationships/hyperlink" Target="https://podminky.urs.cz/item/CS_URS_2022_01/741122222" TargetMode="External" /><Relationship Id="rId12" Type="http://schemas.openxmlformats.org/officeDocument/2006/relationships/hyperlink" Target="https://podminky.urs.cz/item/CS_URS_2022_01/741130005" TargetMode="External" /><Relationship Id="rId13" Type="http://schemas.openxmlformats.org/officeDocument/2006/relationships/hyperlink" Target="https://podminky.urs.cz/item/CS_URS_2024_02/741130021" TargetMode="External" /><Relationship Id="rId14" Type="http://schemas.openxmlformats.org/officeDocument/2006/relationships/hyperlink" Target="https://podminky.urs.cz/item/CS_URS_2022_01/741210001" TargetMode="External" /><Relationship Id="rId15" Type="http://schemas.openxmlformats.org/officeDocument/2006/relationships/hyperlink" Target="https://podminky.urs.cz/item/CS_URS_2022_01/741910412" TargetMode="External" /><Relationship Id="rId16" Type="http://schemas.openxmlformats.org/officeDocument/2006/relationships/hyperlink" Target="https://podminky.urs.cz/item/CS_URS_2022_01/741910414" TargetMode="External" /><Relationship Id="rId17" Type="http://schemas.openxmlformats.org/officeDocument/2006/relationships/hyperlink" Target="https://podminky.urs.cz/item/CS_URS_2022_01/210280002" TargetMode="External" /><Relationship Id="rId18" Type="http://schemas.openxmlformats.org/officeDocument/2006/relationships/hyperlink" Target="https://podminky.urs.cz/item/CS_URS_2022_01/013254000" TargetMode="External" /><Relationship Id="rId19" Type="http://schemas.openxmlformats.org/officeDocument/2006/relationships/hyperlink" Target="https://podminky.urs.cz/item/CS_URS_2021_01/043002000" TargetMode="External" /><Relationship Id="rId20" Type="http://schemas.openxmlformats.org/officeDocument/2006/relationships/hyperlink" Target="https://podminky.urs.cz/item/CS_URS_2021_01/045002000" TargetMode="External" /><Relationship Id="rId21" Type="http://schemas.openxmlformats.org/officeDocument/2006/relationships/hyperlink" Target="https://podminky.urs.cz/item/CS_URS_2022_01/065002000" TargetMode="External" /><Relationship Id="rId22" Type="http://schemas.openxmlformats.org/officeDocument/2006/relationships/hyperlink" Target="https://podminky.urs.cz/item/CS_URS_2021_01/090001000" TargetMode="External" /><Relationship Id="rId23" Type="http://schemas.openxmlformats.org/officeDocument/2006/relationships/hyperlink" Target="https://podminky.urs.cz/item/CS_URS_2021_02/092203000" TargetMode="External" /><Relationship Id="rId24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2_01/741110513" TargetMode="External" /><Relationship Id="rId2" Type="http://schemas.openxmlformats.org/officeDocument/2006/relationships/hyperlink" Target="https://podminky.urs.cz/item/CS_URS_2022_01/741120401" TargetMode="External" /><Relationship Id="rId3" Type="http://schemas.openxmlformats.org/officeDocument/2006/relationships/hyperlink" Target="https://podminky.urs.cz/item/CS_URS_2022_01/741127001" TargetMode="External" /><Relationship Id="rId4" Type="http://schemas.openxmlformats.org/officeDocument/2006/relationships/hyperlink" Target="https://podminky.urs.cz/item/CS_URS_2022_01/741130021" TargetMode="External" /><Relationship Id="rId5" Type="http://schemas.openxmlformats.org/officeDocument/2006/relationships/hyperlink" Target="https://podminky.urs.cz/item/CS_URS_2022_01/741136321" TargetMode="External" /><Relationship Id="rId6" Type="http://schemas.openxmlformats.org/officeDocument/2006/relationships/hyperlink" Target="https://podminky.urs.cz/item/CS_URS_2022_01/741210147" TargetMode="External" /><Relationship Id="rId7" Type="http://schemas.openxmlformats.org/officeDocument/2006/relationships/hyperlink" Target="https://podminky.urs.cz/item/CS_URS_2022_01/741210201" TargetMode="External" /><Relationship Id="rId8" Type="http://schemas.openxmlformats.org/officeDocument/2006/relationships/hyperlink" Target="https://podminky.urs.cz/item/CS_URS_2022_01/741231002" TargetMode="External" /><Relationship Id="rId9" Type="http://schemas.openxmlformats.org/officeDocument/2006/relationships/hyperlink" Target="https://podminky.urs.cz/item/CS_URS_2022_01/741240001" TargetMode="External" /><Relationship Id="rId10" Type="http://schemas.openxmlformats.org/officeDocument/2006/relationships/hyperlink" Target="https://podminky.urs.cz/item/CS_URS_2022_01/741240011" TargetMode="External" /><Relationship Id="rId11" Type="http://schemas.openxmlformats.org/officeDocument/2006/relationships/hyperlink" Target="https://podminky.urs.cz/item/CS_URS_2022_01/741312532" TargetMode="External" /><Relationship Id="rId12" Type="http://schemas.openxmlformats.org/officeDocument/2006/relationships/hyperlink" Target="https://podminky.urs.cz/item/CS_URS_2022_01/741320003" TargetMode="External" /><Relationship Id="rId13" Type="http://schemas.openxmlformats.org/officeDocument/2006/relationships/hyperlink" Target="https://podminky.urs.cz/item/CS_URS_2022_01/741320105" TargetMode="External" /><Relationship Id="rId14" Type="http://schemas.openxmlformats.org/officeDocument/2006/relationships/hyperlink" Target="https://podminky.urs.cz/item/CS_URS_2022_01/741320105.1" TargetMode="External" /><Relationship Id="rId15" Type="http://schemas.openxmlformats.org/officeDocument/2006/relationships/hyperlink" Target="https://podminky.urs.cz/item/CS_URS_2022_01/741320165" TargetMode="External" /><Relationship Id="rId16" Type="http://schemas.openxmlformats.org/officeDocument/2006/relationships/hyperlink" Target="https://podminky.urs.cz/item/CS_URS_2022_01/741320201" TargetMode="External" /><Relationship Id="rId17" Type="http://schemas.openxmlformats.org/officeDocument/2006/relationships/hyperlink" Target="https://podminky.urs.cz/item/CS_URS_2022_01/741322011" TargetMode="External" /><Relationship Id="rId18" Type="http://schemas.openxmlformats.org/officeDocument/2006/relationships/hyperlink" Target="https://podminky.urs.cz/item/CS_URS_2021_01/741330032" TargetMode="External" /><Relationship Id="rId19" Type="http://schemas.openxmlformats.org/officeDocument/2006/relationships/hyperlink" Target="https://podminky.urs.cz/item/CS_URS_2022_01/741330042" TargetMode="External" /><Relationship Id="rId20" Type="http://schemas.openxmlformats.org/officeDocument/2006/relationships/hyperlink" Target="https://podminky.urs.cz/item/CS_URS_2022_01/741810002" TargetMode="External" /><Relationship Id="rId21" Type="http://schemas.openxmlformats.org/officeDocument/2006/relationships/hyperlink" Target="https://podminky.urs.cz/item/CS_URS_2021_02/210112130" TargetMode="External" /><Relationship Id="rId22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741110001" TargetMode="External" /><Relationship Id="rId2" Type="http://schemas.openxmlformats.org/officeDocument/2006/relationships/hyperlink" Target="https://podminky.urs.cz/item/CS_URS_2024_02/741110002" TargetMode="External" /><Relationship Id="rId3" Type="http://schemas.openxmlformats.org/officeDocument/2006/relationships/hyperlink" Target="https://podminky.urs.cz/item/CS_URS_2024_02/741110013" TargetMode="External" /><Relationship Id="rId4" Type="http://schemas.openxmlformats.org/officeDocument/2006/relationships/hyperlink" Target="https://podminky.urs.cz/item/CS_URS_2024_02/741110232" TargetMode="External" /><Relationship Id="rId5" Type="http://schemas.openxmlformats.org/officeDocument/2006/relationships/hyperlink" Target="https://podminky.urs.cz/item/CS_URS_2024_02/741122011" TargetMode="External" /><Relationship Id="rId6" Type="http://schemas.openxmlformats.org/officeDocument/2006/relationships/hyperlink" Target="https://podminky.urs.cz/item/CS_URS_2024_02/741122015" TargetMode="External" /><Relationship Id="rId7" Type="http://schemas.openxmlformats.org/officeDocument/2006/relationships/hyperlink" Target="https://podminky.urs.cz/item/CS_URS_2024_02/741122016" TargetMode="External" /><Relationship Id="rId8" Type="http://schemas.openxmlformats.org/officeDocument/2006/relationships/hyperlink" Target="https://podminky.urs.cz/item/CS_URS_2024_02/741122031" TargetMode="External" /><Relationship Id="rId9" Type="http://schemas.openxmlformats.org/officeDocument/2006/relationships/hyperlink" Target="https://podminky.urs.cz/item/CS_URS_2024_02/741124701" TargetMode="External" /><Relationship Id="rId10" Type="http://schemas.openxmlformats.org/officeDocument/2006/relationships/hyperlink" Target="https://podminky.urs.cz/item/CS_URS_2024_02/741124703" TargetMode="External" /><Relationship Id="rId11" Type="http://schemas.openxmlformats.org/officeDocument/2006/relationships/hyperlink" Target="https://podminky.urs.cz/item/CS_URS_2024_02/741124703" TargetMode="External" /><Relationship Id="rId12" Type="http://schemas.openxmlformats.org/officeDocument/2006/relationships/hyperlink" Target="https://podminky.urs.cz/item/CS_URS_2024_02/741124731" TargetMode="External" /><Relationship Id="rId13" Type="http://schemas.openxmlformats.org/officeDocument/2006/relationships/hyperlink" Target="https://podminky.urs.cz/item/CS_URS_2024_02/741130021" TargetMode="External" /><Relationship Id="rId14" Type="http://schemas.openxmlformats.org/officeDocument/2006/relationships/hyperlink" Target="https://podminky.urs.cz/item/CS_URS_2024_02/741210001" TargetMode="External" /><Relationship Id="rId15" Type="http://schemas.openxmlformats.org/officeDocument/2006/relationships/hyperlink" Target="https://podminky.urs.cz/item/CS_URS_2024_02/741910412" TargetMode="External" /><Relationship Id="rId16" Type="http://schemas.openxmlformats.org/officeDocument/2006/relationships/hyperlink" Target="https://podminky.urs.cz/item/CS_URS_2024_02/741910414" TargetMode="External" /><Relationship Id="rId17" Type="http://schemas.openxmlformats.org/officeDocument/2006/relationships/hyperlink" Target="https://podminky.urs.cz/item/CS_URS_2021_02/742210421" TargetMode="External" /><Relationship Id="rId18" Type="http://schemas.openxmlformats.org/officeDocument/2006/relationships/hyperlink" Target="https://podminky.urs.cz/item/CS_URS_2024_02/210280002" TargetMode="External" /><Relationship Id="rId19" Type="http://schemas.openxmlformats.org/officeDocument/2006/relationships/hyperlink" Target="https://podminky.urs.cz/item/CS_URS_2024_02/013254000" TargetMode="External" /><Relationship Id="rId20" Type="http://schemas.openxmlformats.org/officeDocument/2006/relationships/hyperlink" Target="https://podminky.urs.cz/item/CS_URS_2021_01/043002000" TargetMode="External" /><Relationship Id="rId21" Type="http://schemas.openxmlformats.org/officeDocument/2006/relationships/hyperlink" Target="https://podminky.urs.cz/item/CS_URS_2021_01/045002000" TargetMode="External" /><Relationship Id="rId22" Type="http://schemas.openxmlformats.org/officeDocument/2006/relationships/hyperlink" Target="https://podminky.urs.cz/item/CS_URS_2022_01/065002000" TargetMode="External" /><Relationship Id="rId23" Type="http://schemas.openxmlformats.org/officeDocument/2006/relationships/hyperlink" Target="https://podminky.urs.cz/item/CS_URS_2021_01/090001000" TargetMode="External" /><Relationship Id="rId24" Type="http://schemas.openxmlformats.org/officeDocument/2006/relationships/hyperlink" Target="https://podminky.urs.cz/item/CS_URS_2021_02/092203000" TargetMode="External" /><Relationship Id="rId25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741110513" TargetMode="External" /><Relationship Id="rId2" Type="http://schemas.openxmlformats.org/officeDocument/2006/relationships/hyperlink" Target="https://podminky.urs.cz/item/CS_URS_2024_02/741120401" TargetMode="External" /><Relationship Id="rId3" Type="http://schemas.openxmlformats.org/officeDocument/2006/relationships/hyperlink" Target="https://podminky.urs.cz/item/CS_URS_2024_02/741130021" TargetMode="External" /><Relationship Id="rId4" Type="http://schemas.openxmlformats.org/officeDocument/2006/relationships/hyperlink" Target="https://podminky.urs.cz/item/CS_URS_2024_02/741136321" TargetMode="External" /><Relationship Id="rId5" Type="http://schemas.openxmlformats.org/officeDocument/2006/relationships/hyperlink" Target="https://podminky.urs.cz/item/CS_URS_2024_02/741210147" TargetMode="External" /><Relationship Id="rId6" Type="http://schemas.openxmlformats.org/officeDocument/2006/relationships/hyperlink" Target="https://podminky.urs.cz/item/CS_URS_2024_02/741210201" TargetMode="External" /><Relationship Id="rId7" Type="http://schemas.openxmlformats.org/officeDocument/2006/relationships/hyperlink" Target="https://podminky.urs.cz/item/CS_URS_2024_02/741231002" TargetMode="External" /><Relationship Id="rId8" Type="http://schemas.openxmlformats.org/officeDocument/2006/relationships/hyperlink" Target="https://podminky.urs.cz/item/CS_URS_2024_02/741240001" TargetMode="External" /><Relationship Id="rId9" Type="http://schemas.openxmlformats.org/officeDocument/2006/relationships/hyperlink" Target="https://podminky.urs.cz/item/CS_URS_2024_02/741313001" TargetMode="External" /><Relationship Id="rId10" Type="http://schemas.openxmlformats.org/officeDocument/2006/relationships/hyperlink" Target="https://podminky.urs.cz/item/CS_URS_2024_02/741320003" TargetMode="External" /><Relationship Id="rId11" Type="http://schemas.openxmlformats.org/officeDocument/2006/relationships/hyperlink" Target="https://podminky.urs.cz/item/CS_URS_2024_02/741320105" TargetMode="External" /><Relationship Id="rId12" Type="http://schemas.openxmlformats.org/officeDocument/2006/relationships/hyperlink" Target="https://podminky.urs.cz/item/CS_URS_2024_02/741320165" TargetMode="External" /><Relationship Id="rId13" Type="http://schemas.openxmlformats.org/officeDocument/2006/relationships/hyperlink" Target="https://podminky.urs.cz/item/CS_URS_2024_02/741320201" TargetMode="External" /><Relationship Id="rId14" Type="http://schemas.openxmlformats.org/officeDocument/2006/relationships/hyperlink" Target="https://podminky.urs.cz/item/CS_URS_2024_02/741321003" TargetMode="External" /><Relationship Id="rId15" Type="http://schemas.openxmlformats.org/officeDocument/2006/relationships/hyperlink" Target="https://podminky.urs.cz/item/CS_URS_2021_01/741322061" TargetMode="External" /><Relationship Id="rId16" Type="http://schemas.openxmlformats.org/officeDocument/2006/relationships/hyperlink" Target="https://podminky.urs.cz/item/CS_URS_2022_01/741322141" TargetMode="External" /><Relationship Id="rId17" Type="http://schemas.openxmlformats.org/officeDocument/2006/relationships/hyperlink" Target="https://podminky.urs.cz/item/CS_URS_2024_02/741330042" TargetMode="External" /><Relationship Id="rId18" Type="http://schemas.openxmlformats.org/officeDocument/2006/relationships/hyperlink" Target="https://podminky.urs.cz/item/CS_URS_2024_02/741330602" TargetMode="External" /><Relationship Id="rId19" Type="http://schemas.openxmlformats.org/officeDocument/2006/relationships/hyperlink" Target="https://podminky.urs.cz/item/CS_URS_2021_02/741330821" TargetMode="External" /><Relationship Id="rId20" Type="http://schemas.openxmlformats.org/officeDocument/2006/relationships/hyperlink" Target="https://podminky.urs.cz/item/CS_URS_2024_02/741810002" TargetMode="External" /><Relationship Id="rId21" Type="http://schemas.openxmlformats.org/officeDocument/2006/relationships/hyperlink" Target="https://podminky.urs.cz/item/CS_URS_2021_02/742210031" TargetMode="External" /><Relationship Id="rId22" Type="http://schemas.openxmlformats.org/officeDocument/2006/relationships/hyperlink" Target="https://podminky.urs.cz/item/CS_URS_2024_02/742210303" TargetMode="External" /><Relationship Id="rId23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5.83203" style="1" hidden="1" customWidth="1"/>
    <col min="49" max="49" width="25.83203" style="1" hidden="1" customWidth="1"/>
    <col min="50" max="50" width="21.66016" style="1" hidden="1" customWidth="1"/>
    <col min="51" max="51" width="21.66016" style="1" hidden="1" customWidth="1"/>
    <col min="52" max="52" width="25" style="1" hidden="1" customWidth="1"/>
    <col min="53" max="53" width="25" style="1" hidden="1" customWidth="1"/>
    <col min="54" max="54" width="21.66016" style="1" hidden="1" customWidth="1"/>
    <col min="55" max="55" width="19.16016" style="1" hidden="1" customWidth="1"/>
    <col min="56" max="56" width="25" style="1" hidden="1" customWidth="1"/>
    <col min="57" max="57" width="21.66016" style="1" hidden="1" customWidth="1"/>
    <col min="58" max="58" width="19.16016" style="1" hidden="1" customWidth="1"/>
    <col min="59" max="59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8" t="s">
        <v>0</v>
      </c>
      <c r="AZ1" s="18" t="s">
        <v>1</v>
      </c>
      <c r="BA1" s="18" t="s">
        <v>2</v>
      </c>
      <c r="BB1" s="18" t="s">
        <v>3</v>
      </c>
      <c r="BT1" s="18" t="s">
        <v>4</v>
      </c>
      <c r="BU1" s="18" t="s">
        <v>5</v>
      </c>
      <c r="BV1" s="18" t="s">
        <v>6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S2" s="19" t="s">
        <v>7</v>
      </c>
      <c r="BT2" s="19" t="s">
        <v>8</v>
      </c>
    </row>
    <row r="3" s="1" customFormat="1" ht="6.96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2"/>
      <c r="BS3" s="19" t="s">
        <v>7</v>
      </c>
      <c r="BT3" s="19" t="s">
        <v>9</v>
      </c>
    </row>
    <row r="4" s="1" customFormat="1" ht="24.96" customHeight="1">
      <c r="B4" s="23"/>
      <c r="C4" s="24"/>
      <c r="D4" s="25" t="s">
        <v>10</v>
      </c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2"/>
      <c r="AS4" s="26" t="s">
        <v>11</v>
      </c>
      <c r="BG4" s="27" t="s">
        <v>12</v>
      </c>
      <c r="BS4" s="19" t="s">
        <v>13</v>
      </c>
    </row>
    <row r="5" s="1" customFormat="1" ht="12" customHeight="1">
      <c r="B5" s="23"/>
      <c r="C5" s="24"/>
      <c r="D5" s="28" t="s">
        <v>14</v>
      </c>
      <c r="E5" s="24"/>
      <c r="F5" s="24"/>
      <c r="G5" s="24"/>
      <c r="H5" s="24"/>
      <c r="I5" s="24"/>
      <c r="J5" s="24"/>
      <c r="K5" s="29" t="s">
        <v>15</v>
      </c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2"/>
      <c r="BG5" s="30" t="s">
        <v>16</v>
      </c>
      <c r="BS5" s="19" t="s">
        <v>7</v>
      </c>
    </row>
    <row r="6" s="1" customFormat="1" ht="36.96" customHeight="1">
      <c r="B6" s="23"/>
      <c r="C6" s="24"/>
      <c r="D6" s="31" t="s">
        <v>17</v>
      </c>
      <c r="E6" s="24"/>
      <c r="F6" s="24"/>
      <c r="G6" s="24"/>
      <c r="H6" s="24"/>
      <c r="I6" s="24"/>
      <c r="J6" s="24"/>
      <c r="K6" s="32" t="s">
        <v>18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2"/>
      <c r="BG6" s="33"/>
      <c r="BS6" s="19" t="s">
        <v>7</v>
      </c>
    </row>
    <row r="7" s="1" customFormat="1" ht="12" customHeight="1">
      <c r="B7" s="23"/>
      <c r="C7" s="24"/>
      <c r="D7" s="34" t="s">
        <v>19</v>
      </c>
      <c r="E7" s="24"/>
      <c r="F7" s="24"/>
      <c r="G7" s="24"/>
      <c r="H7" s="24"/>
      <c r="I7" s="24"/>
      <c r="J7" s="24"/>
      <c r="K7" s="29" t="s">
        <v>20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34" t="s">
        <v>21</v>
      </c>
      <c r="AL7" s="24"/>
      <c r="AM7" s="24"/>
      <c r="AN7" s="29" t="s">
        <v>20</v>
      </c>
      <c r="AO7" s="24"/>
      <c r="AP7" s="24"/>
      <c r="AQ7" s="24"/>
      <c r="AR7" s="22"/>
      <c r="BG7" s="33"/>
      <c r="BS7" s="19" t="s">
        <v>7</v>
      </c>
    </row>
    <row r="8" s="1" customFormat="1" ht="12" customHeight="1">
      <c r="B8" s="23"/>
      <c r="C8" s="24"/>
      <c r="D8" s="34" t="s">
        <v>22</v>
      </c>
      <c r="E8" s="24"/>
      <c r="F8" s="24"/>
      <c r="G8" s="24"/>
      <c r="H8" s="24"/>
      <c r="I8" s="24"/>
      <c r="J8" s="24"/>
      <c r="K8" s="29" t="s">
        <v>23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34" t="s">
        <v>24</v>
      </c>
      <c r="AL8" s="24"/>
      <c r="AM8" s="24"/>
      <c r="AN8" s="35" t="s">
        <v>25</v>
      </c>
      <c r="AO8" s="24"/>
      <c r="AP8" s="24"/>
      <c r="AQ8" s="24"/>
      <c r="AR8" s="22"/>
      <c r="BG8" s="33"/>
      <c r="BS8" s="19" t="s">
        <v>7</v>
      </c>
    </row>
    <row r="9" s="1" customFormat="1" ht="14.4" customHeight="1">
      <c r="B9" s="23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2"/>
      <c r="BG9" s="33"/>
      <c r="BS9" s="19" t="s">
        <v>7</v>
      </c>
    </row>
    <row r="10" s="1" customFormat="1" ht="12" customHeight="1">
      <c r="B10" s="23"/>
      <c r="C10" s="24"/>
      <c r="D10" s="34" t="s">
        <v>26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34" t="s">
        <v>27</v>
      </c>
      <c r="AL10" s="24"/>
      <c r="AM10" s="24"/>
      <c r="AN10" s="29" t="s">
        <v>20</v>
      </c>
      <c r="AO10" s="24"/>
      <c r="AP10" s="24"/>
      <c r="AQ10" s="24"/>
      <c r="AR10" s="22"/>
      <c r="BG10" s="33"/>
      <c r="BS10" s="19" t="s">
        <v>7</v>
      </c>
    </row>
    <row r="11" s="1" customFormat="1" ht="18.48" customHeight="1">
      <c r="B11" s="23"/>
      <c r="C11" s="24"/>
      <c r="D11" s="24"/>
      <c r="E11" s="29" t="s">
        <v>28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34" t="s">
        <v>29</v>
      </c>
      <c r="AL11" s="24"/>
      <c r="AM11" s="24"/>
      <c r="AN11" s="29" t="s">
        <v>20</v>
      </c>
      <c r="AO11" s="24"/>
      <c r="AP11" s="24"/>
      <c r="AQ11" s="24"/>
      <c r="AR11" s="22"/>
      <c r="BG11" s="33"/>
      <c r="BS11" s="19" t="s">
        <v>7</v>
      </c>
    </row>
    <row r="12" s="1" customFormat="1" ht="6.96" customHeight="1">
      <c r="B12" s="23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2"/>
      <c r="BG12" s="33"/>
      <c r="BS12" s="19" t="s">
        <v>7</v>
      </c>
    </row>
    <row r="13" s="1" customFormat="1" ht="12" customHeight="1">
      <c r="B13" s="23"/>
      <c r="C13" s="24"/>
      <c r="D13" s="34" t="s">
        <v>30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34" t="s">
        <v>27</v>
      </c>
      <c r="AL13" s="24"/>
      <c r="AM13" s="24"/>
      <c r="AN13" s="36" t="s">
        <v>31</v>
      </c>
      <c r="AO13" s="24"/>
      <c r="AP13" s="24"/>
      <c r="AQ13" s="24"/>
      <c r="AR13" s="22"/>
      <c r="BG13" s="33"/>
      <c r="BS13" s="19" t="s">
        <v>7</v>
      </c>
    </row>
    <row r="14">
      <c r="B14" s="23"/>
      <c r="C14" s="24"/>
      <c r="D14" s="24"/>
      <c r="E14" s="36" t="s">
        <v>31</v>
      </c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4" t="s">
        <v>29</v>
      </c>
      <c r="AL14" s="24"/>
      <c r="AM14" s="24"/>
      <c r="AN14" s="36" t="s">
        <v>31</v>
      </c>
      <c r="AO14" s="24"/>
      <c r="AP14" s="24"/>
      <c r="AQ14" s="24"/>
      <c r="AR14" s="22"/>
      <c r="BG14" s="33"/>
      <c r="BS14" s="19" t="s">
        <v>7</v>
      </c>
    </row>
    <row r="15" s="1" customFormat="1" ht="6.96" customHeight="1">
      <c r="B15" s="23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2"/>
      <c r="BG15" s="33"/>
      <c r="BS15" s="19" t="s">
        <v>4</v>
      </c>
    </row>
    <row r="16" s="1" customFormat="1" ht="12" customHeight="1">
      <c r="B16" s="23"/>
      <c r="C16" s="24"/>
      <c r="D16" s="34" t="s">
        <v>32</v>
      </c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34" t="s">
        <v>27</v>
      </c>
      <c r="AL16" s="24"/>
      <c r="AM16" s="24"/>
      <c r="AN16" s="29" t="s">
        <v>20</v>
      </c>
      <c r="AO16" s="24"/>
      <c r="AP16" s="24"/>
      <c r="AQ16" s="24"/>
      <c r="AR16" s="22"/>
      <c r="BG16" s="33"/>
      <c r="BS16" s="19" t="s">
        <v>4</v>
      </c>
    </row>
    <row r="17" s="1" customFormat="1" ht="18.48" customHeight="1">
      <c r="B17" s="23"/>
      <c r="C17" s="24"/>
      <c r="D17" s="24"/>
      <c r="E17" s="29" t="s">
        <v>33</v>
      </c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34" t="s">
        <v>29</v>
      </c>
      <c r="AL17" s="24"/>
      <c r="AM17" s="24"/>
      <c r="AN17" s="29" t="s">
        <v>20</v>
      </c>
      <c r="AO17" s="24"/>
      <c r="AP17" s="24"/>
      <c r="AQ17" s="24"/>
      <c r="AR17" s="22"/>
      <c r="BG17" s="33"/>
      <c r="BS17" s="19" t="s">
        <v>5</v>
      </c>
    </row>
    <row r="18" s="1" customFormat="1" ht="6.96" customHeight="1">
      <c r="B18" s="23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2"/>
      <c r="BG18" s="33"/>
      <c r="BS18" s="19" t="s">
        <v>7</v>
      </c>
    </row>
    <row r="19" s="1" customFormat="1" ht="12" customHeight="1">
      <c r="B19" s="23"/>
      <c r="C19" s="24"/>
      <c r="D19" s="34" t="s">
        <v>34</v>
      </c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34" t="s">
        <v>27</v>
      </c>
      <c r="AL19" s="24"/>
      <c r="AM19" s="24"/>
      <c r="AN19" s="29" t="s">
        <v>35</v>
      </c>
      <c r="AO19" s="24"/>
      <c r="AP19" s="24"/>
      <c r="AQ19" s="24"/>
      <c r="AR19" s="22"/>
      <c r="BG19" s="33"/>
      <c r="BS19" s="19" t="s">
        <v>7</v>
      </c>
    </row>
    <row r="20" s="1" customFormat="1" ht="18.48" customHeight="1">
      <c r="B20" s="23"/>
      <c r="C20" s="24"/>
      <c r="D20" s="24"/>
      <c r="E20" s="29" t="s">
        <v>36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34" t="s">
        <v>29</v>
      </c>
      <c r="AL20" s="24"/>
      <c r="AM20" s="24"/>
      <c r="AN20" s="29" t="s">
        <v>37</v>
      </c>
      <c r="AO20" s="24"/>
      <c r="AP20" s="24"/>
      <c r="AQ20" s="24"/>
      <c r="AR20" s="22"/>
      <c r="BG20" s="33"/>
      <c r="BS20" s="19" t="s">
        <v>4</v>
      </c>
    </row>
    <row r="21" s="1" customFormat="1" ht="6.96" customHeight="1">
      <c r="B21" s="23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2"/>
      <c r="BG21" s="33"/>
    </row>
    <row r="22" s="1" customFormat="1" ht="12" customHeight="1">
      <c r="B22" s="23"/>
      <c r="C22" s="24"/>
      <c r="D22" s="34" t="s">
        <v>38</v>
      </c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2"/>
      <c r="BG22" s="33"/>
    </row>
    <row r="23" s="1" customFormat="1" ht="47.25" customHeight="1">
      <c r="B23" s="23"/>
      <c r="C23" s="24"/>
      <c r="D23" s="24"/>
      <c r="E23" s="38" t="s">
        <v>39</v>
      </c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24"/>
      <c r="AP23" s="24"/>
      <c r="AQ23" s="24"/>
      <c r="AR23" s="22"/>
      <c r="BG23" s="33"/>
    </row>
    <row r="24" s="1" customFormat="1" ht="6.96" customHeight="1">
      <c r="B24" s="23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2"/>
      <c r="BG24" s="33"/>
    </row>
    <row r="25" s="1" customFormat="1" ht="6.96" customHeight="1">
      <c r="B25" s="23"/>
      <c r="C25" s="24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24"/>
      <c r="AQ25" s="24"/>
      <c r="AR25" s="22"/>
      <c r="BG25" s="33"/>
    </row>
    <row r="26" s="2" customFormat="1" ht="25.92" customHeight="1">
      <c r="A26" s="40"/>
      <c r="B26" s="41"/>
      <c r="C26" s="42"/>
      <c r="D26" s="43" t="s">
        <v>40</v>
      </c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5">
        <f>ROUND(AG54,2)</f>
        <v>0</v>
      </c>
      <c r="AL26" s="44"/>
      <c r="AM26" s="44"/>
      <c r="AN26" s="44"/>
      <c r="AO26" s="44"/>
      <c r="AP26" s="42"/>
      <c r="AQ26" s="42"/>
      <c r="AR26" s="46"/>
      <c r="BG26" s="33"/>
    </row>
    <row r="27" s="2" customFormat="1" ht="6.96" customHeight="1">
      <c r="A27" s="40"/>
      <c r="B27" s="41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6"/>
      <c r="BG27" s="33"/>
    </row>
    <row r="28" s="2" customFormat="1">
      <c r="A28" s="40"/>
      <c r="B28" s="41"/>
      <c r="C28" s="42"/>
      <c r="D28" s="42"/>
      <c r="E28" s="42"/>
      <c r="F28" s="42"/>
      <c r="G28" s="42"/>
      <c r="H28" s="42"/>
      <c r="I28" s="42"/>
      <c r="J28" s="42"/>
      <c r="K28" s="42"/>
      <c r="L28" s="47" t="s">
        <v>41</v>
      </c>
      <c r="M28" s="47"/>
      <c r="N28" s="47"/>
      <c r="O28" s="47"/>
      <c r="P28" s="47"/>
      <c r="Q28" s="42"/>
      <c r="R28" s="42"/>
      <c r="S28" s="42"/>
      <c r="T28" s="42"/>
      <c r="U28" s="42"/>
      <c r="V28" s="42"/>
      <c r="W28" s="47" t="s">
        <v>42</v>
      </c>
      <c r="X28" s="47"/>
      <c r="Y28" s="47"/>
      <c r="Z28" s="47"/>
      <c r="AA28" s="47"/>
      <c r="AB28" s="47"/>
      <c r="AC28" s="47"/>
      <c r="AD28" s="47"/>
      <c r="AE28" s="47"/>
      <c r="AF28" s="42"/>
      <c r="AG28" s="42"/>
      <c r="AH28" s="42"/>
      <c r="AI28" s="42"/>
      <c r="AJ28" s="42"/>
      <c r="AK28" s="47" t="s">
        <v>43</v>
      </c>
      <c r="AL28" s="47"/>
      <c r="AM28" s="47"/>
      <c r="AN28" s="47"/>
      <c r="AO28" s="47"/>
      <c r="AP28" s="42"/>
      <c r="AQ28" s="42"/>
      <c r="AR28" s="46"/>
      <c r="BG28" s="33"/>
    </row>
    <row r="29" s="3" customFormat="1" ht="14.4" customHeight="1">
      <c r="A29" s="3"/>
      <c r="B29" s="48"/>
      <c r="C29" s="49"/>
      <c r="D29" s="34" t="s">
        <v>44</v>
      </c>
      <c r="E29" s="49"/>
      <c r="F29" s="34" t="s">
        <v>45</v>
      </c>
      <c r="G29" s="49"/>
      <c r="H29" s="49"/>
      <c r="I29" s="49"/>
      <c r="J29" s="49"/>
      <c r="K29" s="49"/>
      <c r="L29" s="50">
        <v>0.20999999999999999</v>
      </c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51">
        <f>ROUND(BB54, 2)</f>
        <v>0</v>
      </c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51">
        <f>ROUND(AX54, 2)</f>
        <v>0</v>
      </c>
      <c r="AL29" s="49"/>
      <c r="AM29" s="49"/>
      <c r="AN29" s="49"/>
      <c r="AO29" s="49"/>
      <c r="AP29" s="49"/>
      <c r="AQ29" s="49"/>
      <c r="AR29" s="52"/>
      <c r="BG29" s="53"/>
    </row>
    <row r="30" s="3" customFormat="1" ht="14.4" customHeight="1">
      <c r="A30" s="3"/>
      <c r="B30" s="48"/>
      <c r="C30" s="49"/>
      <c r="D30" s="49"/>
      <c r="E30" s="49"/>
      <c r="F30" s="34" t="s">
        <v>46</v>
      </c>
      <c r="G30" s="49"/>
      <c r="H30" s="49"/>
      <c r="I30" s="49"/>
      <c r="J30" s="49"/>
      <c r="K30" s="49"/>
      <c r="L30" s="50">
        <v>0.12</v>
      </c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51">
        <f>ROUND(BC54, 2)</f>
        <v>0</v>
      </c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51">
        <f>ROUND(AY54, 2)</f>
        <v>0</v>
      </c>
      <c r="AL30" s="49"/>
      <c r="AM30" s="49"/>
      <c r="AN30" s="49"/>
      <c r="AO30" s="49"/>
      <c r="AP30" s="49"/>
      <c r="AQ30" s="49"/>
      <c r="AR30" s="52"/>
      <c r="BG30" s="53"/>
    </row>
    <row r="31" hidden="1" s="3" customFormat="1" ht="14.4" customHeight="1">
      <c r="A31" s="3"/>
      <c r="B31" s="48"/>
      <c r="C31" s="49"/>
      <c r="D31" s="49"/>
      <c r="E31" s="49"/>
      <c r="F31" s="34" t="s">
        <v>47</v>
      </c>
      <c r="G31" s="49"/>
      <c r="H31" s="49"/>
      <c r="I31" s="49"/>
      <c r="J31" s="49"/>
      <c r="K31" s="49"/>
      <c r="L31" s="50">
        <v>0.20999999999999999</v>
      </c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51">
        <f>ROUND(BD54, 2)</f>
        <v>0</v>
      </c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51">
        <v>0</v>
      </c>
      <c r="AL31" s="49"/>
      <c r="AM31" s="49"/>
      <c r="AN31" s="49"/>
      <c r="AO31" s="49"/>
      <c r="AP31" s="49"/>
      <c r="AQ31" s="49"/>
      <c r="AR31" s="52"/>
      <c r="BG31" s="53"/>
    </row>
    <row r="32" hidden="1" s="3" customFormat="1" ht="14.4" customHeight="1">
      <c r="A32" s="3"/>
      <c r="B32" s="48"/>
      <c r="C32" s="49"/>
      <c r="D32" s="49"/>
      <c r="E32" s="49"/>
      <c r="F32" s="34" t="s">
        <v>48</v>
      </c>
      <c r="G32" s="49"/>
      <c r="H32" s="49"/>
      <c r="I32" s="49"/>
      <c r="J32" s="49"/>
      <c r="K32" s="49"/>
      <c r="L32" s="50">
        <v>0.12</v>
      </c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51">
        <f>ROUND(BE54, 2)</f>
        <v>0</v>
      </c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51">
        <v>0</v>
      </c>
      <c r="AL32" s="49"/>
      <c r="AM32" s="49"/>
      <c r="AN32" s="49"/>
      <c r="AO32" s="49"/>
      <c r="AP32" s="49"/>
      <c r="AQ32" s="49"/>
      <c r="AR32" s="52"/>
      <c r="BG32" s="53"/>
    </row>
    <row r="33" hidden="1" s="3" customFormat="1" ht="14.4" customHeight="1">
      <c r="A33" s="3"/>
      <c r="B33" s="48"/>
      <c r="C33" s="49"/>
      <c r="D33" s="49"/>
      <c r="E33" s="49"/>
      <c r="F33" s="34" t="s">
        <v>49</v>
      </c>
      <c r="G33" s="49"/>
      <c r="H33" s="49"/>
      <c r="I33" s="49"/>
      <c r="J33" s="49"/>
      <c r="K33" s="49"/>
      <c r="L33" s="50">
        <v>0</v>
      </c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51">
        <f>ROUND(BF54, 2)</f>
        <v>0</v>
      </c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51">
        <v>0</v>
      </c>
      <c r="AL33" s="49"/>
      <c r="AM33" s="49"/>
      <c r="AN33" s="49"/>
      <c r="AO33" s="49"/>
      <c r="AP33" s="49"/>
      <c r="AQ33" s="49"/>
      <c r="AR33" s="52"/>
      <c r="BG33" s="3"/>
    </row>
    <row r="34" s="2" customFormat="1" ht="6.96" customHeight="1">
      <c r="A34" s="40"/>
      <c r="B34" s="41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6"/>
      <c r="BG34" s="40"/>
    </row>
    <row r="35" s="2" customFormat="1" ht="25.92" customHeight="1">
      <c r="A35" s="40"/>
      <c r="B35" s="41"/>
      <c r="C35" s="54"/>
      <c r="D35" s="55" t="s">
        <v>50</v>
      </c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7" t="s">
        <v>51</v>
      </c>
      <c r="U35" s="56"/>
      <c r="V35" s="56"/>
      <c r="W35" s="56"/>
      <c r="X35" s="58" t="s">
        <v>52</v>
      </c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9">
        <f>SUM(AK26:AK33)</f>
        <v>0</v>
      </c>
      <c r="AL35" s="56"/>
      <c r="AM35" s="56"/>
      <c r="AN35" s="56"/>
      <c r="AO35" s="60"/>
      <c r="AP35" s="54"/>
      <c r="AQ35" s="54"/>
      <c r="AR35" s="46"/>
      <c r="BG35" s="40"/>
    </row>
    <row r="36" s="2" customFormat="1" ht="6.96" customHeight="1">
      <c r="A36" s="40"/>
      <c r="B36" s="41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6"/>
      <c r="BG36" s="40"/>
    </row>
    <row r="37" s="2" customFormat="1" ht="6.96" customHeight="1">
      <c r="A37" s="40"/>
      <c r="B37" s="61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46"/>
      <c r="BG37" s="40"/>
    </row>
    <row r="41" s="2" customFormat="1" ht="6.96" customHeight="1">
      <c r="A41" s="40"/>
      <c r="B41" s="63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46"/>
      <c r="BG41" s="40"/>
    </row>
    <row r="42" s="2" customFormat="1" ht="24.96" customHeight="1">
      <c r="A42" s="40"/>
      <c r="B42" s="41"/>
      <c r="C42" s="25" t="s">
        <v>53</v>
      </c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6"/>
      <c r="BG42" s="40"/>
    </row>
    <row r="43" s="2" customFormat="1" ht="6.96" customHeight="1">
      <c r="A43" s="40"/>
      <c r="B43" s="41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6"/>
      <c r="BG43" s="40"/>
    </row>
    <row r="44" s="4" customFormat="1" ht="12" customHeight="1">
      <c r="A44" s="4"/>
      <c r="B44" s="65"/>
      <c r="C44" s="34" t="s">
        <v>14</v>
      </c>
      <c r="D44" s="66"/>
      <c r="E44" s="66"/>
      <c r="F44" s="66"/>
      <c r="G44" s="66"/>
      <c r="H44" s="66"/>
      <c r="I44" s="66"/>
      <c r="J44" s="66"/>
      <c r="K44" s="66"/>
      <c r="L44" s="66" t="str">
        <f>K5</f>
        <v>99299/300_rev_1</v>
      </c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6"/>
      <c r="AP44" s="66"/>
      <c r="AQ44" s="66"/>
      <c r="AR44" s="67"/>
      <c r="BG44" s="4"/>
    </row>
    <row r="45" s="5" customFormat="1" ht="36.96" customHeight="1">
      <c r="A45" s="5"/>
      <c r="B45" s="68"/>
      <c r="C45" s="69" t="s">
        <v>17</v>
      </c>
      <c r="D45" s="70"/>
      <c r="E45" s="70"/>
      <c r="F45" s="70"/>
      <c r="G45" s="70"/>
      <c r="H45" s="70"/>
      <c r="I45" s="70"/>
      <c r="J45" s="70"/>
      <c r="K45" s="70"/>
      <c r="L45" s="71" t="str">
        <f>K6</f>
        <v>Rekonstrukce plynové kotelny v IB, instalace plynové kogenerační jednotky včetně tepelných čerpadel</v>
      </c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2"/>
      <c r="BG45" s="5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6"/>
      <c r="BG46" s="40"/>
    </row>
    <row r="47" s="2" customFormat="1" ht="12" customHeight="1">
      <c r="A47" s="40"/>
      <c r="B47" s="41"/>
      <c r="C47" s="34" t="s">
        <v>22</v>
      </c>
      <c r="D47" s="42"/>
      <c r="E47" s="42"/>
      <c r="F47" s="42"/>
      <c r="G47" s="42"/>
      <c r="H47" s="42"/>
      <c r="I47" s="42"/>
      <c r="J47" s="42"/>
      <c r="K47" s="42"/>
      <c r="L47" s="73" t="str">
        <f>IF(K8="","",K8)</f>
        <v xml:space="preserve">Vysoká škola ekonomická v Praze </v>
      </c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34" t="s">
        <v>24</v>
      </c>
      <c r="AJ47" s="42"/>
      <c r="AK47" s="42"/>
      <c r="AL47" s="42"/>
      <c r="AM47" s="74" t="str">
        <f>IF(AN8= "","",AN8)</f>
        <v>24. 1. 2025</v>
      </c>
      <c r="AN47" s="74"/>
      <c r="AO47" s="42"/>
      <c r="AP47" s="42"/>
      <c r="AQ47" s="42"/>
      <c r="AR47" s="46"/>
      <c r="BG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6"/>
      <c r="BG48" s="40"/>
    </row>
    <row r="49" s="2" customFormat="1" ht="15.15" customHeight="1">
      <c r="A49" s="40"/>
      <c r="B49" s="41"/>
      <c r="C49" s="34" t="s">
        <v>26</v>
      </c>
      <c r="D49" s="42"/>
      <c r="E49" s="42"/>
      <c r="F49" s="42"/>
      <c r="G49" s="42"/>
      <c r="H49" s="42"/>
      <c r="I49" s="42"/>
      <c r="J49" s="42"/>
      <c r="K49" s="42"/>
      <c r="L49" s="66" t="str">
        <f>IF(E11= "","",E11)</f>
        <v>VŠE v Praze,W. Churchila 1938/4,Praha 3,13067</v>
      </c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34" t="s">
        <v>32</v>
      </c>
      <c r="AJ49" s="42"/>
      <c r="AK49" s="42"/>
      <c r="AL49" s="42"/>
      <c r="AM49" s="75" t="str">
        <f>IF(E17="","",E17)</f>
        <v xml:space="preserve"> </v>
      </c>
      <c r="AN49" s="66"/>
      <c r="AO49" s="66"/>
      <c r="AP49" s="66"/>
      <c r="AQ49" s="42"/>
      <c r="AR49" s="46"/>
      <c r="AS49" s="76" t="s">
        <v>54</v>
      </c>
      <c r="AT49" s="77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9"/>
      <c r="BG49" s="40"/>
    </row>
    <row r="50" s="2" customFormat="1" ht="25.65" customHeight="1">
      <c r="A50" s="40"/>
      <c r="B50" s="41"/>
      <c r="C50" s="34" t="s">
        <v>30</v>
      </c>
      <c r="D50" s="42"/>
      <c r="E50" s="42"/>
      <c r="F50" s="42"/>
      <c r="G50" s="42"/>
      <c r="H50" s="42"/>
      <c r="I50" s="42"/>
      <c r="J50" s="42"/>
      <c r="K50" s="42"/>
      <c r="L50" s="66" t="str">
        <f>IF(E14= "Vyplň údaj","",E14)</f>
        <v/>
      </c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34" t="s">
        <v>34</v>
      </c>
      <c r="AJ50" s="42"/>
      <c r="AK50" s="42"/>
      <c r="AL50" s="42"/>
      <c r="AM50" s="75" t="str">
        <f>IF(E20="","",E20)</f>
        <v>Intecon spol. s.r.o., Stará 2569/96,Ústí n/L,40011</v>
      </c>
      <c r="AN50" s="66"/>
      <c r="AO50" s="66"/>
      <c r="AP50" s="66"/>
      <c r="AQ50" s="42"/>
      <c r="AR50" s="46"/>
      <c r="AS50" s="80"/>
      <c r="AT50" s="81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3"/>
      <c r="BG50" s="40"/>
    </row>
    <row r="51" s="2" customFormat="1" ht="10.8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6"/>
      <c r="AS51" s="84"/>
      <c r="AT51" s="85"/>
      <c r="AU51" s="86"/>
      <c r="AV51" s="86"/>
      <c r="AW51" s="86"/>
      <c r="AX51" s="86"/>
      <c r="AY51" s="86"/>
      <c r="AZ51" s="86"/>
      <c r="BA51" s="86"/>
      <c r="BB51" s="86"/>
      <c r="BC51" s="86"/>
      <c r="BD51" s="86"/>
      <c r="BE51" s="86"/>
      <c r="BF51" s="87"/>
      <c r="BG51" s="40"/>
    </row>
    <row r="52" s="2" customFormat="1" ht="29.28" customHeight="1">
      <c r="A52" s="40"/>
      <c r="B52" s="41"/>
      <c r="C52" s="88" t="s">
        <v>55</v>
      </c>
      <c r="D52" s="89"/>
      <c r="E52" s="89"/>
      <c r="F52" s="89"/>
      <c r="G52" s="89"/>
      <c r="H52" s="90"/>
      <c r="I52" s="91" t="s">
        <v>56</v>
      </c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92" t="s">
        <v>57</v>
      </c>
      <c r="AH52" s="89"/>
      <c r="AI52" s="89"/>
      <c r="AJ52" s="89"/>
      <c r="AK52" s="89"/>
      <c r="AL52" s="89"/>
      <c r="AM52" s="89"/>
      <c r="AN52" s="91" t="s">
        <v>58</v>
      </c>
      <c r="AO52" s="89"/>
      <c r="AP52" s="89"/>
      <c r="AQ52" s="93" t="s">
        <v>59</v>
      </c>
      <c r="AR52" s="46"/>
      <c r="AS52" s="94" t="s">
        <v>60</v>
      </c>
      <c r="AT52" s="95" t="s">
        <v>61</v>
      </c>
      <c r="AU52" s="95" t="s">
        <v>62</v>
      </c>
      <c r="AV52" s="95" t="s">
        <v>63</v>
      </c>
      <c r="AW52" s="95" t="s">
        <v>64</v>
      </c>
      <c r="AX52" s="95" t="s">
        <v>65</v>
      </c>
      <c r="AY52" s="95" t="s">
        <v>66</v>
      </c>
      <c r="AZ52" s="95" t="s">
        <v>67</v>
      </c>
      <c r="BA52" s="95" t="s">
        <v>68</v>
      </c>
      <c r="BB52" s="95" t="s">
        <v>69</v>
      </c>
      <c r="BC52" s="95" t="s">
        <v>70</v>
      </c>
      <c r="BD52" s="95" t="s">
        <v>71</v>
      </c>
      <c r="BE52" s="95" t="s">
        <v>72</v>
      </c>
      <c r="BF52" s="96" t="s">
        <v>73</v>
      </c>
      <c r="BG52" s="40"/>
    </row>
    <row r="53" s="2" customFormat="1" ht="10.8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6"/>
      <c r="AS53" s="97"/>
      <c r="AT53" s="98"/>
      <c r="AU53" s="98"/>
      <c r="AV53" s="98"/>
      <c r="AW53" s="98"/>
      <c r="AX53" s="98"/>
      <c r="AY53" s="98"/>
      <c r="AZ53" s="98"/>
      <c r="BA53" s="98"/>
      <c r="BB53" s="98"/>
      <c r="BC53" s="98"/>
      <c r="BD53" s="98"/>
      <c r="BE53" s="98"/>
      <c r="BF53" s="99"/>
      <c r="BG53" s="40"/>
    </row>
    <row r="54" s="6" customFormat="1" ht="32.4" customHeight="1">
      <c r="A54" s="6"/>
      <c r="B54" s="100"/>
      <c r="C54" s="101" t="s">
        <v>74</v>
      </c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3">
        <f>ROUND(AG55+AG66+AG67+AG70+AG73+AG86,2)</f>
        <v>0</v>
      </c>
      <c r="AH54" s="103"/>
      <c r="AI54" s="103"/>
      <c r="AJ54" s="103"/>
      <c r="AK54" s="103"/>
      <c r="AL54" s="103"/>
      <c r="AM54" s="103"/>
      <c r="AN54" s="104">
        <f>SUM(AG54,AV54)</f>
        <v>0</v>
      </c>
      <c r="AO54" s="104"/>
      <c r="AP54" s="104"/>
      <c r="AQ54" s="105" t="s">
        <v>20</v>
      </c>
      <c r="AR54" s="106"/>
      <c r="AS54" s="107">
        <f>ROUND(AS55+AS66+AS67+AS70+AS73+AS86,2)</f>
        <v>0</v>
      </c>
      <c r="AT54" s="108">
        <f>ROUND(AT55+AT66+AT67+AT70+AT73+AT86,2)</f>
        <v>0</v>
      </c>
      <c r="AU54" s="109">
        <f>ROUND(AU55+AU66+AU67+AU70+AU73+AU86,2)</f>
        <v>0</v>
      </c>
      <c r="AV54" s="109">
        <f>ROUND(SUM(AX54:AY54),2)</f>
        <v>0</v>
      </c>
      <c r="AW54" s="110">
        <f>ROUND(AW55+AW66+AW67+AW70+AW73+AW86,5)</f>
        <v>0</v>
      </c>
      <c r="AX54" s="109">
        <f>ROUND(BB54*L29,2)</f>
        <v>0</v>
      </c>
      <c r="AY54" s="109">
        <f>ROUND(BC54*L30,2)</f>
        <v>0</v>
      </c>
      <c r="AZ54" s="109">
        <f>ROUND(BD54*L29,2)</f>
        <v>0</v>
      </c>
      <c r="BA54" s="109">
        <f>ROUND(BE54*L30,2)</f>
        <v>0</v>
      </c>
      <c r="BB54" s="109">
        <f>ROUND(BB55+BB66+BB67+BB70+BB73+BB86,2)</f>
        <v>0</v>
      </c>
      <c r="BC54" s="109">
        <f>ROUND(BC55+BC66+BC67+BC70+BC73+BC86,2)</f>
        <v>0</v>
      </c>
      <c r="BD54" s="109">
        <f>ROUND(BD55+BD66+BD67+BD70+BD73+BD86,2)</f>
        <v>0</v>
      </c>
      <c r="BE54" s="109">
        <f>ROUND(BE55+BE66+BE67+BE70+BE73+BE86,2)</f>
        <v>0</v>
      </c>
      <c r="BF54" s="111">
        <f>ROUND(BF55+BF66+BF67+BF70+BF73+BF86,2)</f>
        <v>0</v>
      </c>
      <c r="BG54" s="6"/>
      <c r="BS54" s="112" t="s">
        <v>75</v>
      </c>
      <c r="BT54" s="112" t="s">
        <v>76</v>
      </c>
      <c r="BU54" s="113" t="s">
        <v>77</v>
      </c>
      <c r="BV54" s="112" t="s">
        <v>78</v>
      </c>
      <c r="BW54" s="112" t="s">
        <v>6</v>
      </c>
      <c r="BX54" s="112" t="s">
        <v>79</v>
      </c>
      <c r="CL54" s="112" t="s">
        <v>20</v>
      </c>
    </row>
    <row r="55" s="7" customFormat="1" ht="16.5" customHeight="1">
      <c r="A55" s="7"/>
      <c r="B55" s="114"/>
      <c r="C55" s="115"/>
      <c r="D55" s="116" t="s">
        <v>80</v>
      </c>
      <c r="E55" s="116"/>
      <c r="F55" s="116"/>
      <c r="G55" s="116"/>
      <c r="H55" s="116"/>
      <c r="I55" s="117"/>
      <c r="J55" s="116" t="s">
        <v>81</v>
      </c>
      <c r="K55" s="116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6"/>
      <c r="W55" s="116"/>
      <c r="X55" s="116"/>
      <c r="Y55" s="116"/>
      <c r="Z55" s="116"/>
      <c r="AA55" s="116"/>
      <c r="AB55" s="116"/>
      <c r="AC55" s="116"/>
      <c r="AD55" s="116"/>
      <c r="AE55" s="116"/>
      <c r="AF55" s="116"/>
      <c r="AG55" s="118">
        <f>ROUND(AG56+SUM(AG57:AG60),2)</f>
        <v>0</v>
      </c>
      <c r="AH55" s="117"/>
      <c r="AI55" s="117"/>
      <c r="AJ55" s="117"/>
      <c r="AK55" s="117"/>
      <c r="AL55" s="117"/>
      <c r="AM55" s="117"/>
      <c r="AN55" s="119">
        <f>SUM(AG55,AV55)</f>
        <v>0</v>
      </c>
      <c r="AO55" s="117"/>
      <c r="AP55" s="117"/>
      <c r="AQ55" s="120" t="s">
        <v>82</v>
      </c>
      <c r="AR55" s="121"/>
      <c r="AS55" s="122">
        <f>ROUND(AS56+SUM(AS57:AS60),2)</f>
        <v>0</v>
      </c>
      <c r="AT55" s="123">
        <f>ROUND(AT56+SUM(AT57:AT60),2)</f>
        <v>0</v>
      </c>
      <c r="AU55" s="124">
        <f>ROUND(AU56+SUM(AU57:AU60),2)</f>
        <v>0</v>
      </c>
      <c r="AV55" s="124">
        <f>ROUND(SUM(AX55:AY55),2)</f>
        <v>0</v>
      </c>
      <c r="AW55" s="125">
        <f>ROUND(AW56+SUM(AW57:AW60),5)</f>
        <v>0</v>
      </c>
      <c r="AX55" s="124">
        <f>ROUND(BB55*L29,2)</f>
        <v>0</v>
      </c>
      <c r="AY55" s="124">
        <f>ROUND(BC55*L30,2)</f>
        <v>0</v>
      </c>
      <c r="AZ55" s="124">
        <f>ROUND(BD55*L29,2)</f>
        <v>0</v>
      </c>
      <c r="BA55" s="124">
        <f>ROUND(BE55*L30,2)</f>
        <v>0</v>
      </c>
      <c r="BB55" s="124">
        <f>ROUND(BB56+SUM(BB57:BB60),2)</f>
        <v>0</v>
      </c>
      <c r="BC55" s="124">
        <f>ROUND(BC56+SUM(BC57:BC60),2)</f>
        <v>0</v>
      </c>
      <c r="BD55" s="124">
        <f>ROUND(BD56+SUM(BD57:BD60),2)</f>
        <v>0</v>
      </c>
      <c r="BE55" s="124">
        <f>ROUND(BE56+SUM(BE57:BE60),2)</f>
        <v>0</v>
      </c>
      <c r="BF55" s="126">
        <f>ROUND(BF56+SUM(BF57:BF60),2)</f>
        <v>0</v>
      </c>
      <c r="BG55" s="7"/>
      <c r="BS55" s="127" t="s">
        <v>75</v>
      </c>
      <c r="BT55" s="127" t="s">
        <v>83</v>
      </c>
      <c r="BU55" s="127" t="s">
        <v>77</v>
      </c>
      <c r="BV55" s="127" t="s">
        <v>78</v>
      </c>
      <c r="BW55" s="127" t="s">
        <v>84</v>
      </c>
      <c r="BX55" s="127" t="s">
        <v>6</v>
      </c>
      <c r="CL55" s="127" t="s">
        <v>20</v>
      </c>
      <c r="CM55" s="127" t="s">
        <v>85</v>
      </c>
    </row>
    <row r="56" s="4" customFormat="1" ht="16.5" customHeight="1">
      <c r="A56" s="128" t="s">
        <v>86</v>
      </c>
      <c r="B56" s="65"/>
      <c r="C56" s="129"/>
      <c r="D56" s="129"/>
      <c r="E56" s="130" t="s">
        <v>87</v>
      </c>
      <c r="F56" s="130"/>
      <c r="G56" s="130"/>
      <c r="H56" s="130"/>
      <c r="I56" s="130"/>
      <c r="J56" s="129"/>
      <c r="K56" s="130" t="s">
        <v>88</v>
      </c>
      <c r="L56" s="130"/>
      <c r="M56" s="130"/>
      <c r="N56" s="130"/>
      <c r="O56" s="130"/>
      <c r="P56" s="130"/>
      <c r="Q56" s="130"/>
      <c r="R56" s="130"/>
      <c r="S56" s="130"/>
      <c r="T56" s="130"/>
      <c r="U56" s="130"/>
      <c r="V56" s="130"/>
      <c r="W56" s="130"/>
      <c r="X56" s="130"/>
      <c r="Y56" s="130"/>
      <c r="Z56" s="130"/>
      <c r="AA56" s="130"/>
      <c r="AB56" s="130"/>
      <c r="AC56" s="130"/>
      <c r="AD56" s="130"/>
      <c r="AE56" s="130"/>
      <c r="AF56" s="130"/>
      <c r="AG56" s="131">
        <f>'D.1.4.1 - Zařízení pro vy...'!K34</f>
        <v>0</v>
      </c>
      <c r="AH56" s="129"/>
      <c r="AI56" s="129"/>
      <c r="AJ56" s="129"/>
      <c r="AK56" s="129"/>
      <c r="AL56" s="129"/>
      <c r="AM56" s="129"/>
      <c r="AN56" s="131">
        <f>SUM(AG56,AV56)</f>
        <v>0</v>
      </c>
      <c r="AO56" s="129"/>
      <c r="AP56" s="129"/>
      <c r="AQ56" s="132" t="s">
        <v>89</v>
      </c>
      <c r="AR56" s="67"/>
      <c r="AS56" s="133">
        <f>'D.1.4.1 - Zařízení pro vy...'!K32</f>
        <v>0</v>
      </c>
      <c r="AT56" s="134">
        <f>'D.1.4.1 - Zařízení pro vy...'!K33</f>
        <v>0</v>
      </c>
      <c r="AU56" s="134">
        <v>0</v>
      </c>
      <c r="AV56" s="134">
        <f>ROUND(SUM(AX56:AY56),2)</f>
        <v>0</v>
      </c>
      <c r="AW56" s="135">
        <f>'D.1.4.1 - Zařízení pro vy...'!T93</f>
        <v>0</v>
      </c>
      <c r="AX56" s="134">
        <f>'D.1.4.1 - Zařízení pro vy...'!K37</f>
        <v>0</v>
      </c>
      <c r="AY56" s="134">
        <f>'D.1.4.1 - Zařízení pro vy...'!K38</f>
        <v>0</v>
      </c>
      <c r="AZ56" s="134">
        <f>'D.1.4.1 - Zařízení pro vy...'!K39</f>
        <v>0</v>
      </c>
      <c r="BA56" s="134">
        <f>'D.1.4.1 - Zařízení pro vy...'!K40</f>
        <v>0</v>
      </c>
      <c r="BB56" s="134">
        <f>'D.1.4.1 - Zařízení pro vy...'!F37</f>
        <v>0</v>
      </c>
      <c r="BC56" s="134">
        <f>'D.1.4.1 - Zařízení pro vy...'!F38</f>
        <v>0</v>
      </c>
      <c r="BD56" s="134">
        <f>'D.1.4.1 - Zařízení pro vy...'!F39</f>
        <v>0</v>
      </c>
      <c r="BE56" s="134">
        <f>'D.1.4.1 - Zařízení pro vy...'!F40</f>
        <v>0</v>
      </c>
      <c r="BF56" s="136">
        <f>'D.1.4.1 - Zařízení pro vy...'!F41</f>
        <v>0</v>
      </c>
      <c r="BG56" s="4"/>
      <c r="BT56" s="137" t="s">
        <v>85</v>
      </c>
      <c r="BV56" s="137" t="s">
        <v>78</v>
      </c>
      <c r="BW56" s="137" t="s">
        <v>90</v>
      </c>
      <c r="BX56" s="137" t="s">
        <v>84</v>
      </c>
      <c r="CL56" s="137" t="s">
        <v>20</v>
      </c>
    </row>
    <row r="57" s="4" customFormat="1" ht="16.5" customHeight="1">
      <c r="A57" s="128" t="s">
        <v>86</v>
      </c>
      <c r="B57" s="65"/>
      <c r="C57" s="129"/>
      <c r="D57" s="129"/>
      <c r="E57" s="130" t="s">
        <v>91</v>
      </c>
      <c r="F57" s="130"/>
      <c r="G57" s="130"/>
      <c r="H57" s="130"/>
      <c r="I57" s="130"/>
      <c r="J57" s="129"/>
      <c r="K57" s="130" t="s">
        <v>92</v>
      </c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1">
        <f>'D.1.4.3 - Vyhrazené plyno...'!K34</f>
        <v>0</v>
      </c>
      <c r="AH57" s="129"/>
      <c r="AI57" s="129"/>
      <c r="AJ57" s="129"/>
      <c r="AK57" s="129"/>
      <c r="AL57" s="129"/>
      <c r="AM57" s="129"/>
      <c r="AN57" s="131">
        <f>SUM(AG57,AV57)</f>
        <v>0</v>
      </c>
      <c r="AO57" s="129"/>
      <c r="AP57" s="129"/>
      <c r="AQ57" s="132" t="s">
        <v>89</v>
      </c>
      <c r="AR57" s="67"/>
      <c r="AS57" s="133">
        <f>'D.1.4.3 - Vyhrazené plyno...'!K32</f>
        <v>0</v>
      </c>
      <c r="AT57" s="134">
        <f>'D.1.4.3 - Vyhrazené plyno...'!K33</f>
        <v>0</v>
      </c>
      <c r="AU57" s="134">
        <v>0</v>
      </c>
      <c r="AV57" s="134">
        <f>ROUND(SUM(AX57:AY57),2)</f>
        <v>0</v>
      </c>
      <c r="AW57" s="135">
        <f>'D.1.4.3 - Vyhrazené plyno...'!T91</f>
        <v>0</v>
      </c>
      <c r="AX57" s="134">
        <f>'D.1.4.3 - Vyhrazené plyno...'!K37</f>
        <v>0</v>
      </c>
      <c r="AY57" s="134">
        <f>'D.1.4.3 - Vyhrazené plyno...'!K38</f>
        <v>0</v>
      </c>
      <c r="AZ57" s="134">
        <f>'D.1.4.3 - Vyhrazené plyno...'!K39</f>
        <v>0</v>
      </c>
      <c r="BA57" s="134">
        <f>'D.1.4.3 - Vyhrazené plyno...'!K40</f>
        <v>0</v>
      </c>
      <c r="BB57" s="134">
        <f>'D.1.4.3 - Vyhrazené plyno...'!F37</f>
        <v>0</v>
      </c>
      <c r="BC57" s="134">
        <f>'D.1.4.3 - Vyhrazené plyno...'!F38</f>
        <v>0</v>
      </c>
      <c r="BD57" s="134">
        <f>'D.1.4.3 - Vyhrazené plyno...'!F39</f>
        <v>0</v>
      </c>
      <c r="BE57" s="134">
        <f>'D.1.4.3 - Vyhrazené plyno...'!F40</f>
        <v>0</v>
      </c>
      <c r="BF57" s="136">
        <f>'D.1.4.3 - Vyhrazené plyno...'!F41</f>
        <v>0</v>
      </c>
      <c r="BG57" s="4"/>
      <c r="BT57" s="137" t="s">
        <v>85</v>
      </c>
      <c r="BV57" s="137" t="s">
        <v>78</v>
      </c>
      <c r="BW57" s="137" t="s">
        <v>93</v>
      </c>
      <c r="BX57" s="137" t="s">
        <v>84</v>
      </c>
      <c r="CL57" s="137" t="s">
        <v>20</v>
      </c>
    </row>
    <row r="58" s="4" customFormat="1" ht="16.5" customHeight="1">
      <c r="A58" s="128" t="s">
        <v>86</v>
      </c>
      <c r="B58" s="65"/>
      <c r="C58" s="129"/>
      <c r="D58" s="129"/>
      <c r="E58" s="130" t="s">
        <v>94</v>
      </c>
      <c r="F58" s="130"/>
      <c r="G58" s="130"/>
      <c r="H58" s="130"/>
      <c r="I58" s="130"/>
      <c r="J58" s="129"/>
      <c r="K58" s="130" t="s">
        <v>95</v>
      </c>
      <c r="L58" s="130"/>
      <c r="M58" s="130"/>
      <c r="N58" s="130"/>
      <c r="O58" s="130"/>
      <c r="P58" s="130"/>
      <c r="Q58" s="130"/>
      <c r="R58" s="130"/>
      <c r="S58" s="130"/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AD58" s="130"/>
      <c r="AE58" s="130"/>
      <c r="AF58" s="130"/>
      <c r="AG58" s="131">
        <f>'D.1.4.4 - Zařízení silnop...'!K34</f>
        <v>0</v>
      </c>
      <c r="AH58" s="129"/>
      <c r="AI58" s="129"/>
      <c r="AJ58" s="129"/>
      <c r="AK58" s="129"/>
      <c r="AL58" s="129"/>
      <c r="AM58" s="129"/>
      <c r="AN58" s="131">
        <f>SUM(AG58,AV58)</f>
        <v>0</v>
      </c>
      <c r="AO58" s="129"/>
      <c r="AP58" s="129"/>
      <c r="AQ58" s="132" t="s">
        <v>89</v>
      </c>
      <c r="AR58" s="67"/>
      <c r="AS58" s="133">
        <f>'D.1.4.4 - Zařízení silnop...'!K32</f>
        <v>0</v>
      </c>
      <c r="AT58" s="134">
        <f>'D.1.4.4 - Zařízení silnop...'!K33</f>
        <v>0</v>
      </c>
      <c r="AU58" s="134">
        <v>0</v>
      </c>
      <c r="AV58" s="134">
        <f>ROUND(SUM(AX58:AY58),2)</f>
        <v>0</v>
      </c>
      <c r="AW58" s="135">
        <f>'D.1.4.4 - Zařízení silnop...'!T92</f>
        <v>0</v>
      </c>
      <c r="AX58" s="134">
        <f>'D.1.4.4 - Zařízení silnop...'!K37</f>
        <v>0</v>
      </c>
      <c r="AY58" s="134">
        <f>'D.1.4.4 - Zařízení silnop...'!K38</f>
        <v>0</v>
      </c>
      <c r="AZ58" s="134">
        <f>'D.1.4.4 - Zařízení silnop...'!K39</f>
        <v>0</v>
      </c>
      <c r="BA58" s="134">
        <f>'D.1.4.4 - Zařízení silnop...'!K40</f>
        <v>0</v>
      </c>
      <c r="BB58" s="134">
        <f>'D.1.4.4 - Zařízení silnop...'!F37</f>
        <v>0</v>
      </c>
      <c r="BC58" s="134">
        <f>'D.1.4.4 - Zařízení silnop...'!F38</f>
        <v>0</v>
      </c>
      <c r="BD58" s="134">
        <f>'D.1.4.4 - Zařízení silnop...'!F39</f>
        <v>0</v>
      </c>
      <c r="BE58" s="134">
        <f>'D.1.4.4 - Zařízení silnop...'!F40</f>
        <v>0</v>
      </c>
      <c r="BF58" s="136">
        <f>'D.1.4.4 - Zařízení silnop...'!F41</f>
        <v>0</v>
      </c>
      <c r="BG58" s="4"/>
      <c r="BT58" s="137" t="s">
        <v>85</v>
      </c>
      <c r="BV58" s="137" t="s">
        <v>78</v>
      </c>
      <c r="BW58" s="137" t="s">
        <v>96</v>
      </c>
      <c r="BX58" s="137" t="s">
        <v>84</v>
      </c>
      <c r="CL58" s="137" t="s">
        <v>20</v>
      </c>
    </row>
    <row r="59" s="4" customFormat="1" ht="16.5" customHeight="1">
      <c r="A59" s="128" t="s">
        <v>86</v>
      </c>
      <c r="B59" s="65"/>
      <c r="C59" s="129"/>
      <c r="D59" s="129"/>
      <c r="E59" s="130" t="s">
        <v>97</v>
      </c>
      <c r="F59" s="130"/>
      <c r="G59" s="130"/>
      <c r="H59" s="130"/>
      <c r="I59" s="130"/>
      <c r="J59" s="129"/>
      <c r="K59" s="130" t="s">
        <v>98</v>
      </c>
      <c r="L59" s="130"/>
      <c r="M59" s="130"/>
      <c r="N59" s="130"/>
      <c r="O59" s="130"/>
      <c r="P59" s="130"/>
      <c r="Q59" s="130"/>
      <c r="R59" s="130"/>
      <c r="S59" s="130"/>
      <c r="T59" s="130"/>
      <c r="U59" s="130"/>
      <c r="V59" s="130"/>
      <c r="W59" s="130"/>
      <c r="X59" s="130"/>
      <c r="Y59" s="130"/>
      <c r="Z59" s="130"/>
      <c r="AA59" s="130"/>
      <c r="AB59" s="130"/>
      <c r="AC59" s="130"/>
      <c r="AD59" s="130"/>
      <c r="AE59" s="130"/>
      <c r="AF59" s="130"/>
      <c r="AG59" s="131">
        <f>'D.1.4.5 - Zdravotně techn...'!K34</f>
        <v>0</v>
      </c>
      <c r="AH59" s="129"/>
      <c r="AI59" s="129"/>
      <c r="AJ59" s="129"/>
      <c r="AK59" s="129"/>
      <c r="AL59" s="129"/>
      <c r="AM59" s="129"/>
      <c r="AN59" s="131">
        <f>SUM(AG59,AV59)</f>
        <v>0</v>
      </c>
      <c r="AO59" s="129"/>
      <c r="AP59" s="129"/>
      <c r="AQ59" s="132" t="s">
        <v>89</v>
      </c>
      <c r="AR59" s="67"/>
      <c r="AS59" s="133">
        <f>'D.1.4.5 - Zdravotně techn...'!K32</f>
        <v>0</v>
      </c>
      <c r="AT59" s="134">
        <f>'D.1.4.5 - Zdravotně techn...'!K33</f>
        <v>0</v>
      </c>
      <c r="AU59" s="134">
        <v>0</v>
      </c>
      <c r="AV59" s="134">
        <f>ROUND(SUM(AX59:AY59),2)</f>
        <v>0</v>
      </c>
      <c r="AW59" s="135">
        <f>'D.1.4.5 - Zdravotně techn...'!T93</f>
        <v>0</v>
      </c>
      <c r="AX59" s="134">
        <f>'D.1.4.5 - Zdravotně techn...'!K37</f>
        <v>0</v>
      </c>
      <c r="AY59" s="134">
        <f>'D.1.4.5 - Zdravotně techn...'!K38</f>
        <v>0</v>
      </c>
      <c r="AZ59" s="134">
        <f>'D.1.4.5 - Zdravotně techn...'!K39</f>
        <v>0</v>
      </c>
      <c r="BA59" s="134">
        <f>'D.1.4.5 - Zdravotně techn...'!K40</f>
        <v>0</v>
      </c>
      <c r="BB59" s="134">
        <f>'D.1.4.5 - Zdravotně techn...'!F37</f>
        <v>0</v>
      </c>
      <c r="BC59" s="134">
        <f>'D.1.4.5 - Zdravotně techn...'!F38</f>
        <v>0</v>
      </c>
      <c r="BD59" s="134">
        <f>'D.1.4.5 - Zdravotně techn...'!F39</f>
        <v>0</v>
      </c>
      <c r="BE59" s="134">
        <f>'D.1.4.5 - Zdravotně techn...'!F40</f>
        <v>0</v>
      </c>
      <c r="BF59" s="136">
        <f>'D.1.4.5 - Zdravotně techn...'!F41</f>
        <v>0</v>
      </c>
      <c r="BG59" s="4"/>
      <c r="BT59" s="137" t="s">
        <v>85</v>
      </c>
      <c r="BV59" s="137" t="s">
        <v>78</v>
      </c>
      <c r="BW59" s="137" t="s">
        <v>99</v>
      </c>
      <c r="BX59" s="137" t="s">
        <v>84</v>
      </c>
      <c r="CL59" s="137" t="s">
        <v>20</v>
      </c>
    </row>
    <row r="60" s="4" customFormat="1" ht="16.5" customHeight="1">
      <c r="A60" s="4"/>
      <c r="B60" s="65"/>
      <c r="C60" s="129"/>
      <c r="D60" s="129"/>
      <c r="E60" s="130" t="s">
        <v>100</v>
      </c>
      <c r="F60" s="130"/>
      <c r="G60" s="130"/>
      <c r="H60" s="130"/>
      <c r="I60" s="130"/>
      <c r="J60" s="129"/>
      <c r="K60" s="130" t="s">
        <v>101</v>
      </c>
      <c r="L60" s="130"/>
      <c r="M60" s="130"/>
      <c r="N60" s="130"/>
      <c r="O60" s="130"/>
      <c r="P60" s="130"/>
      <c r="Q60" s="130"/>
      <c r="R60" s="130"/>
      <c r="S60" s="130"/>
      <c r="T60" s="130"/>
      <c r="U60" s="130"/>
      <c r="V60" s="130"/>
      <c r="W60" s="130"/>
      <c r="X60" s="130"/>
      <c r="Y60" s="130"/>
      <c r="Z60" s="130"/>
      <c r="AA60" s="130"/>
      <c r="AB60" s="130"/>
      <c r="AC60" s="130"/>
      <c r="AD60" s="130"/>
      <c r="AE60" s="130"/>
      <c r="AF60" s="130"/>
      <c r="AG60" s="138">
        <f>ROUND(SUM(AG61:AG65),2)</f>
        <v>0</v>
      </c>
      <c r="AH60" s="129"/>
      <c r="AI60" s="129"/>
      <c r="AJ60" s="129"/>
      <c r="AK60" s="129"/>
      <c r="AL60" s="129"/>
      <c r="AM60" s="129"/>
      <c r="AN60" s="131">
        <f>SUM(AG60,AV60)</f>
        <v>0</v>
      </c>
      <c r="AO60" s="129"/>
      <c r="AP60" s="129"/>
      <c r="AQ60" s="132" t="s">
        <v>89</v>
      </c>
      <c r="AR60" s="67"/>
      <c r="AS60" s="139">
        <f>ROUND(SUM(AS61:AS65),2)</f>
        <v>0</v>
      </c>
      <c r="AT60" s="140">
        <f>ROUND(SUM(AT61:AT65),2)</f>
        <v>0</v>
      </c>
      <c r="AU60" s="134">
        <f>ROUND(SUM(AU61:AU65),2)</f>
        <v>0</v>
      </c>
      <c r="AV60" s="134">
        <f>ROUND(SUM(AX60:AY60),2)</f>
        <v>0</v>
      </c>
      <c r="AW60" s="135">
        <f>ROUND(SUM(AW61:AW65),5)</f>
        <v>0</v>
      </c>
      <c r="AX60" s="134">
        <f>ROUND(BB60*L29,2)</f>
        <v>0</v>
      </c>
      <c r="AY60" s="134">
        <f>ROUND(BC60*L30,2)</f>
        <v>0</v>
      </c>
      <c r="AZ60" s="134">
        <f>ROUND(BD60*L29,2)</f>
        <v>0</v>
      </c>
      <c r="BA60" s="134">
        <f>ROUND(BE60*L30,2)</f>
        <v>0</v>
      </c>
      <c r="BB60" s="134">
        <f>ROUND(SUM(BB61:BB65),2)</f>
        <v>0</v>
      </c>
      <c r="BC60" s="134">
        <f>ROUND(SUM(BC61:BC65),2)</f>
        <v>0</v>
      </c>
      <c r="BD60" s="134">
        <f>ROUND(SUM(BD61:BD65),2)</f>
        <v>0</v>
      </c>
      <c r="BE60" s="134">
        <f>ROUND(SUM(BE61:BE65),2)</f>
        <v>0</v>
      </c>
      <c r="BF60" s="136">
        <f>ROUND(SUM(BF61:BF65),2)</f>
        <v>0</v>
      </c>
      <c r="BG60" s="4"/>
      <c r="BS60" s="137" t="s">
        <v>75</v>
      </c>
      <c r="BT60" s="137" t="s">
        <v>85</v>
      </c>
      <c r="BU60" s="137" t="s">
        <v>77</v>
      </c>
      <c r="BV60" s="137" t="s">
        <v>78</v>
      </c>
      <c r="BW60" s="137" t="s">
        <v>102</v>
      </c>
      <c r="BX60" s="137" t="s">
        <v>84</v>
      </c>
      <c r="CL60" s="137" t="s">
        <v>20</v>
      </c>
    </row>
    <row r="61" s="4" customFormat="1" ht="16.5" customHeight="1">
      <c r="A61" s="128" t="s">
        <v>86</v>
      </c>
      <c r="B61" s="65"/>
      <c r="C61" s="129"/>
      <c r="D61" s="129"/>
      <c r="E61" s="129"/>
      <c r="F61" s="130" t="s">
        <v>103</v>
      </c>
      <c r="G61" s="130"/>
      <c r="H61" s="130"/>
      <c r="I61" s="130"/>
      <c r="J61" s="130"/>
      <c r="K61" s="129"/>
      <c r="L61" s="130" t="s">
        <v>104</v>
      </c>
      <c r="M61" s="130"/>
      <c r="N61" s="130"/>
      <c r="O61" s="130"/>
      <c r="P61" s="130"/>
      <c r="Q61" s="130"/>
      <c r="R61" s="130"/>
      <c r="S61" s="130"/>
      <c r="T61" s="130"/>
      <c r="U61" s="130"/>
      <c r="V61" s="130"/>
      <c r="W61" s="130"/>
      <c r="X61" s="130"/>
      <c r="Y61" s="130"/>
      <c r="Z61" s="130"/>
      <c r="AA61" s="130"/>
      <c r="AB61" s="130"/>
      <c r="AC61" s="130"/>
      <c r="AD61" s="130"/>
      <c r="AE61" s="130"/>
      <c r="AF61" s="130"/>
      <c r="AG61" s="131">
        <f>'01 - Elektroinstalace NN ...'!K36</f>
        <v>0</v>
      </c>
      <c r="AH61" s="129"/>
      <c r="AI61" s="129"/>
      <c r="AJ61" s="129"/>
      <c r="AK61" s="129"/>
      <c r="AL61" s="129"/>
      <c r="AM61" s="129"/>
      <c r="AN61" s="131">
        <f>SUM(AG61,AV61)</f>
        <v>0</v>
      </c>
      <c r="AO61" s="129"/>
      <c r="AP61" s="129"/>
      <c r="AQ61" s="132" t="s">
        <v>89</v>
      </c>
      <c r="AR61" s="67"/>
      <c r="AS61" s="133">
        <f>'01 - Elektroinstalace NN ...'!K34</f>
        <v>0</v>
      </c>
      <c r="AT61" s="134">
        <f>'01 - Elektroinstalace NN ...'!K35</f>
        <v>0</v>
      </c>
      <c r="AU61" s="134">
        <v>0</v>
      </c>
      <c r="AV61" s="134">
        <f>ROUND(SUM(AX61:AY61),2)</f>
        <v>0</v>
      </c>
      <c r="AW61" s="135">
        <f>'01 - Elektroinstalace NN ...'!T102</f>
        <v>0</v>
      </c>
      <c r="AX61" s="134">
        <f>'01 - Elektroinstalace NN ...'!K39</f>
        <v>0</v>
      </c>
      <c r="AY61" s="134">
        <f>'01 - Elektroinstalace NN ...'!K40</f>
        <v>0</v>
      </c>
      <c r="AZ61" s="134">
        <f>'01 - Elektroinstalace NN ...'!K41</f>
        <v>0</v>
      </c>
      <c r="BA61" s="134">
        <f>'01 - Elektroinstalace NN ...'!K42</f>
        <v>0</v>
      </c>
      <c r="BB61" s="134">
        <f>'01 - Elektroinstalace NN ...'!F39</f>
        <v>0</v>
      </c>
      <c r="BC61" s="134">
        <f>'01 - Elektroinstalace NN ...'!F40</f>
        <v>0</v>
      </c>
      <c r="BD61" s="134">
        <f>'01 - Elektroinstalace NN ...'!F41</f>
        <v>0</v>
      </c>
      <c r="BE61" s="134">
        <f>'01 - Elektroinstalace NN ...'!F42</f>
        <v>0</v>
      </c>
      <c r="BF61" s="136">
        <f>'01 - Elektroinstalace NN ...'!F43</f>
        <v>0</v>
      </c>
      <c r="BG61" s="4"/>
      <c r="BT61" s="137" t="s">
        <v>105</v>
      </c>
      <c r="BV61" s="137" t="s">
        <v>78</v>
      </c>
      <c r="BW61" s="137" t="s">
        <v>106</v>
      </c>
      <c r="BX61" s="137" t="s">
        <v>102</v>
      </c>
      <c r="CL61" s="137" t="s">
        <v>20</v>
      </c>
    </row>
    <row r="62" s="4" customFormat="1" ht="16.5" customHeight="1">
      <c r="A62" s="128" t="s">
        <v>86</v>
      </c>
      <c r="B62" s="65"/>
      <c r="C62" s="129"/>
      <c r="D62" s="129"/>
      <c r="E62" s="129"/>
      <c r="F62" s="130" t="s">
        <v>107</v>
      </c>
      <c r="G62" s="130"/>
      <c r="H62" s="130"/>
      <c r="I62" s="130"/>
      <c r="J62" s="130"/>
      <c r="K62" s="129"/>
      <c r="L62" s="130" t="s">
        <v>108</v>
      </c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0"/>
      <c r="Z62" s="130"/>
      <c r="AA62" s="130"/>
      <c r="AB62" s="130"/>
      <c r="AC62" s="130"/>
      <c r="AD62" s="130"/>
      <c r="AE62" s="130"/>
      <c r="AF62" s="130"/>
      <c r="AG62" s="131">
        <f>'02 - Rozvaděč R-kotelna'!K36</f>
        <v>0</v>
      </c>
      <c r="AH62" s="129"/>
      <c r="AI62" s="129"/>
      <c r="AJ62" s="129"/>
      <c r="AK62" s="129"/>
      <c r="AL62" s="129"/>
      <c r="AM62" s="129"/>
      <c r="AN62" s="131">
        <f>SUM(AG62,AV62)</f>
        <v>0</v>
      </c>
      <c r="AO62" s="129"/>
      <c r="AP62" s="129"/>
      <c r="AQ62" s="132" t="s">
        <v>89</v>
      </c>
      <c r="AR62" s="67"/>
      <c r="AS62" s="133">
        <f>'02 - Rozvaděč R-kotelna'!K34</f>
        <v>0</v>
      </c>
      <c r="AT62" s="134">
        <f>'02 - Rozvaděč R-kotelna'!K35</f>
        <v>0</v>
      </c>
      <c r="AU62" s="134">
        <v>0</v>
      </c>
      <c r="AV62" s="134">
        <f>ROUND(SUM(AX62:AY62),2)</f>
        <v>0</v>
      </c>
      <c r="AW62" s="135">
        <f>'02 - Rozvaděč R-kotelna'!T97</f>
        <v>0</v>
      </c>
      <c r="AX62" s="134">
        <f>'02 - Rozvaděč R-kotelna'!K39</f>
        <v>0</v>
      </c>
      <c r="AY62" s="134">
        <f>'02 - Rozvaděč R-kotelna'!K40</f>
        <v>0</v>
      </c>
      <c r="AZ62" s="134">
        <f>'02 - Rozvaděč R-kotelna'!K41</f>
        <v>0</v>
      </c>
      <c r="BA62" s="134">
        <f>'02 - Rozvaděč R-kotelna'!K42</f>
        <v>0</v>
      </c>
      <c r="BB62" s="134">
        <f>'02 - Rozvaděč R-kotelna'!F39</f>
        <v>0</v>
      </c>
      <c r="BC62" s="134">
        <f>'02 - Rozvaděč R-kotelna'!F40</f>
        <v>0</v>
      </c>
      <c r="BD62" s="134">
        <f>'02 - Rozvaděč R-kotelna'!F41</f>
        <v>0</v>
      </c>
      <c r="BE62" s="134">
        <f>'02 - Rozvaděč R-kotelna'!F42</f>
        <v>0</v>
      </c>
      <c r="BF62" s="136">
        <f>'02 - Rozvaděč R-kotelna'!F43</f>
        <v>0</v>
      </c>
      <c r="BG62" s="4"/>
      <c r="BT62" s="137" t="s">
        <v>105</v>
      </c>
      <c r="BV62" s="137" t="s">
        <v>78</v>
      </c>
      <c r="BW62" s="137" t="s">
        <v>109</v>
      </c>
      <c r="BX62" s="137" t="s">
        <v>102</v>
      </c>
      <c r="CL62" s="137" t="s">
        <v>20</v>
      </c>
    </row>
    <row r="63" s="4" customFormat="1" ht="16.5" customHeight="1">
      <c r="A63" s="128" t="s">
        <v>86</v>
      </c>
      <c r="B63" s="65"/>
      <c r="C63" s="129"/>
      <c r="D63" s="129"/>
      <c r="E63" s="129"/>
      <c r="F63" s="130" t="s">
        <v>110</v>
      </c>
      <c r="G63" s="130"/>
      <c r="H63" s="130"/>
      <c r="I63" s="130"/>
      <c r="J63" s="130"/>
      <c r="K63" s="129"/>
      <c r="L63" s="130" t="s">
        <v>111</v>
      </c>
      <c r="M63" s="130"/>
      <c r="N63" s="130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30"/>
      <c r="Z63" s="130"/>
      <c r="AA63" s="130"/>
      <c r="AB63" s="130"/>
      <c r="AC63" s="130"/>
      <c r="AD63" s="130"/>
      <c r="AE63" s="130"/>
      <c r="AF63" s="130"/>
      <c r="AG63" s="131">
        <f>'03 - Měření a regulace'!K36</f>
        <v>0</v>
      </c>
      <c r="AH63" s="129"/>
      <c r="AI63" s="129"/>
      <c r="AJ63" s="129"/>
      <c r="AK63" s="129"/>
      <c r="AL63" s="129"/>
      <c r="AM63" s="129"/>
      <c r="AN63" s="131">
        <f>SUM(AG63,AV63)</f>
        <v>0</v>
      </c>
      <c r="AO63" s="129"/>
      <c r="AP63" s="129"/>
      <c r="AQ63" s="132" t="s">
        <v>89</v>
      </c>
      <c r="AR63" s="67"/>
      <c r="AS63" s="133">
        <f>'03 - Měření a regulace'!K34</f>
        <v>0</v>
      </c>
      <c r="AT63" s="134">
        <f>'03 - Měření a regulace'!K35</f>
        <v>0</v>
      </c>
      <c r="AU63" s="134">
        <v>0</v>
      </c>
      <c r="AV63" s="134">
        <f>ROUND(SUM(AX63:AY63),2)</f>
        <v>0</v>
      </c>
      <c r="AW63" s="135">
        <f>'03 - Měření a regulace'!T103</f>
        <v>0</v>
      </c>
      <c r="AX63" s="134">
        <f>'03 - Měření a regulace'!K39</f>
        <v>0</v>
      </c>
      <c r="AY63" s="134">
        <f>'03 - Měření a regulace'!K40</f>
        <v>0</v>
      </c>
      <c r="AZ63" s="134">
        <f>'03 - Měření a regulace'!K41</f>
        <v>0</v>
      </c>
      <c r="BA63" s="134">
        <f>'03 - Měření a regulace'!K42</f>
        <v>0</v>
      </c>
      <c r="BB63" s="134">
        <f>'03 - Měření a regulace'!F39</f>
        <v>0</v>
      </c>
      <c r="BC63" s="134">
        <f>'03 - Měření a regulace'!F40</f>
        <v>0</v>
      </c>
      <c r="BD63" s="134">
        <f>'03 - Měření a regulace'!F41</f>
        <v>0</v>
      </c>
      <c r="BE63" s="134">
        <f>'03 - Měření a regulace'!F42</f>
        <v>0</v>
      </c>
      <c r="BF63" s="136">
        <f>'03 - Měření a regulace'!F43</f>
        <v>0</v>
      </c>
      <c r="BG63" s="4"/>
      <c r="BT63" s="137" t="s">
        <v>105</v>
      </c>
      <c r="BV63" s="137" t="s">
        <v>78</v>
      </c>
      <c r="BW63" s="137" t="s">
        <v>112</v>
      </c>
      <c r="BX63" s="137" t="s">
        <v>102</v>
      </c>
      <c r="CL63" s="137" t="s">
        <v>20</v>
      </c>
    </row>
    <row r="64" s="4" customFormat="1" ht="16.5" customHeight="1">
      <c r="A64" s="128" t="s">
        <v>86</v>
      </c>
      <c r="B64" s="65"/>
      <c r="C64" s="129"/>
      <c r="D64" s="129"/>
      <c r="E64" s="129"/>
      <c r="F64" s="130" t="s">
        <v>113</v>
      </c>
      <c r="G64" s="130"/>
      <c r="H64" s="130"/>
      <c r="I64" s="130"/>
      <c r="J64" s="130"/>
      <c r="K64" s="129"/>
      <c r="L64" s="130" t="s">
        <v>114</v>
      </c>
      <c r="M64" s="130"/>
      <c r="N64" s="130"/>
      <c r="O64" s="130"/>
      <c r="P64" s="130"/>
      <c r="Q64" s="130"/>
      <c r="R64" s="130"/>
      <c r="S64" s="130"/>
      <c r="T64" s="130"/>
      <c r="U64" s="130"/>
      <c r="V64" s="130"/>
      <c r="W64" s="130"/>
      <c r="X64" s="130"/>
      <c r="Y64" s="130"/>
      <c r="Z64" s="130"/>
      <c r="AA64" s="130"/>
      <c r="AB64" s="130"/>
      <c r="AC64" s="130"/>
      <c r="AD64" s="130"/>
      <c r="AE64" s="130"/>
      <c r="AF64" s="130"/>
      <c r="AG64" s="131">
        <f>'04 - Rozvaděč DT'!K36</f>
        <v>0</v>
      </c>
      <c r="AH64" s="129"/>
      <c r="AI64" s="129"/>
      <c r="AJ64" s="129"/>
      <c r="AK64" s="129"/>
      <c r="AL64" s="129"/>
      <c r="AM64" s="129"/>
      <c r="AN64" s="131">
        <f>SUM(AG64,AV64)</f>
        <v>0</v>
      </c>
      <c r="AO64" s="129"/>
      <c r="AP64" s="129"/>
      <c r="AQ64" s="132" t="s">
        <v>89</v>
      </c>
      <c r="AR64" s="67"/>
      <c r="AS64" s="133">
        <f>'04 - Rozvaděč DT'!K34</f>
        <v>0</v>
      </c>
      <c r="AT64" s="134">
        <f>'04 - Rozvaděč DT'!K35</f>
        <v>0</v>
      </c>
      <c r="AU64" s="134">
        <v>0</v>
      </c>
      <c r="AV64" s="134">
        <f>ROUND(SUM(AX64:AY64),2)</f>
        <v>0</v>
      </c>
      <c r="AW64" s="135">
        <f>'04 - Rozvaděč DT'!T96</f>
        <v>0</v>
      </c>
      <c r="AX64" s="134">
        <f>'04 - Rozvaděč DT'!K39</f>
        <v>0</v>
      </c>
      <c r="AY64" s="134">
        <f>'04 - Rozvaděč DT'!K40</f>
        <v>0</v>
      </c>
      <c r="AZ64" s="134">
        <f>'04 - Rozvaděč DT'!K41</f>
        <v>0</v>
      </c>
      <c r="BA64" s="134">
        <f>'04 - Rozvaděč DT'!K42</f>
        <v>0</v>
      </c>
      <c r="BB64" s="134">
        <f>'04 - Rozvaděč DT'!F39</f>
        <v>0</v>
      </c>
      <c r="BC64" s="134">
        <f>'04 - Rozvaděč DT'!F40</f>
        <v>0</v>
      </c>
      <c r="BD64" s="134">
        <f>'04 - Rozvaděč DT'!F41</f>
        <v>0</v>
      </c>
      <c r="BE64" s="134">
        <f>'04 - Rozvaděč DT'!F42</f>
        <v>0</v>
      </c>
      <c r="BF64" s="136">
        <f>'04 - Rozvaděč DT'!F43</f>
        <v>0</v>
      </c>
      <c r="BG64" s="4"/>
      <c r="BT64" s="137" t="s">
        <v>105</v>
      </c>
      <c r="BV64" s="137" t="s">
        <v>78</v>
      </c>
      <c r="BW64" s="137" t="s">
        <v>115</v>
      </c>
      <c r="BX64" s="137" t="s">
        <v>102</v>
      </c>
      <c r="CL64" s="137" t="s">
        <v>20</v>
      </c>
    </row>
    <row r="65" s="4" customFormat="1" ht="16.5" customHeight="1">
      <c r="A65" s="128" t="s">
        <v>86</v>
      </c>
      <c r="B65" s="65"/>
      <c r="C65" s="129"/>
      <c r="D65" s="129"/>
      <c r="E65" s="129"/>
      <c r="F65" s="130" t="s">
        <v>116</v>
      </c>
      <c r="G65" s="130"/>
      <c r="H65" s="130"/>
      <c r="I65" s="130"/>
      <c r="J65" s="130"/>
      <c r="K65" s="129"/>
      <c r="L65" s="130" t="s">
        <v>117</v>
      </c>
      <c r="M65" s="130"/>
      <c r="N65" s="130"/>
      <c r="O65" s="130"/>
      <c r="P65" s="130"/>
      <c r="Q65" s="130"/>
      <c r="R65" s="130"/>
      <c r="S65" s="130"/>
      <c r="T65" s="130"/>
      <c r="U65" s="130"/>
      <c r="V65" s="130"/>
      <c r="W65" s="130"/>
      <c r="X65" s="130"/>
      <c r="Y65" s="130"/>
      <c r="Z65" s="130"/>
      <c r="AA65" s="130"/>
      <c r="AB65" s="130"/>
      <c r="AC65" s="130"/>
      <c r="AD65" s="130"/>
      <c r="AE65" s="130"/>
      <c r="AF65" s="130"/>
      <c r="AG65" s="131">
        <f>'05 - Detekce plynu'!K36</f>
        <v>0</v>
      </c>
      <c r="AH65" s="129"/>
      <c r="AI65" s="129"/>
      <c r="AJ65" s="129"/>
      <c r="AK65" s="129"/>
      <c r="AL65" s="129"/>
      <c r="AM65" s="129"/>
      <c r="AN65" s="131">
        <f>SUM(AG65,AV65)</f>
        <v>0</v>
      </c>
      <c r="AO65" s="129"/>
      <c r="AP65" s="129"/>
      <c r="AQ65" s="132" t="s">
        <v>89</v>
      </c>
      <c r="AR65" s="67"/>
      <c r="AS65" s="133">
        <f>'05 - Detekce plynu'!K34</f>
        <v>0</v>
      </c>
      <c r="AT65" s="134">
        <f>'05 - Detekce plynu'!K35</f>
        <v>0</v>
      </c>
      <c r="AU65" s="134">
        <v>0</v>
      </c>
      <c r="AV65" s="134">
        <f>ROUND(SUM(AX65:AY65),2)</f>
        <v>0</v>
      </c>
      <c r="AW65" s="135">
        <f>'05 - Detekce plynu'!T101</f>
        <v>0</v>
      </c>
      <c r="AX65" s="134">
        <f>'05 - Detekce plynu'!K39</f>
        <v>0</v>
      </c>
      <c r="AY65" s="134">
        <f>'05 - Detekce plynu'!K40</f>
        <v>0</v>
      </c>
      <c r="AZ65" s="134">
        <f>'05 - Detekce plynu'!K41</f>
        <v>0</v>
      </c>
      <c r="BA65" s="134">
        <f>'05 - Detekce plynu'!K42</f>
        <v>0</v>
      </c>
      <c r="BB65" s="134">
        <f>'05 - Detekce plynu'!F39</f>
        <v>0</v>
      </c>
      <c r="BC65" s="134">
        <f>'05 - Detekce plynu'!F40</f>
        <v>0</v>
      </c>
      <c r="BD65" s="134">
        <f>'05 - Detekce plynu'!F41</f>
        <v>0</v>
      </c>
      <c r="BE65" s="134">
        <f>'05 - Detekce plynu'!F42</f>
        <v>0</v>
      </c>
      <c r="BF65" s="136">
        <f>'05 - Detekce plynu'!F43</f>
        <v>0</v>
      </c>
      <c r="BG65" s="4"/>
      <c r="BT65" s="137" t="s">
        <v>105</v>
      </c>
      <c r="BV65" s="137" t="s">
        <v>78</v>
      </c>
      <c r="BW65" s="137" t="s">
        <v>118</v>
      </c>
      <c r="BX65" s="137" t="s">
        <v>102</v>
      </c>
      <c r="CL65" s="137" t="s">
        <v>20</v>
      </c>
    </row>
    <row r="66" s="7" customFormat="1" ht="24.75" customHeight="1">
      <c r="A66" s="128" t="s">
        <v>86</v>
      </c>
      <c r="B66" s="114"/>
      <c r="C66" s="115"/>
      <c r="D66" s="116" t="s">
        <v>119</v>
      </c>
      <c r="E66" s="116"/>
      <c r="F66" s="116"/>
      <c r="G66" s="116"/>
      <c r="H66" s="116"/>
      <c r="I66" s="117"/>
      <c r="J66" s="116" t="s">
        <v>120</v>
      </c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  <c r="AE66" s="116"/>
      <c r="AF66" s="116"/>
      <c r="AG66" s="119">
        <f>'SO01,SO02 - D.1.1. Úprava...'!K32</f>
        <v>0</v>
      </c>
      <c r="AH66" s="117"/>
      <c r="AI66" s="117"/>
      <c r="AJ66" s="117"/>
      <c r="AK66" s="117"/>
      <c r="AL66" s="117"/>
      <c r="AM66" s="117"/>
      <c r="AN66" s="119">
        <f>SUM(AG66,AV66)</f>
        <v>0</v>
      </c>
      <c r="AO66" s="117"/>
      <c r="AP66" s="117"/>
      <c r="AQ66" s="120" t="s">
        <v>82</v>
      </c>
      <c r="AR66" s="121"/>
      <c r="AS66" s="141">
        <f>'SO01,SO02 - D.1.1. Úprava...'!K30</f>
        <v>0</v>
      </c>
      <c r="AT66" s="124">
        <f>'SO01,SO02 - D.1.1. Úprava...'!K31</f>
        <v>0</v>
      </c>
      <c r="AU66" s="124">
        <v>0</v>
      </c>
      <c r="AV66" s="124">
        <f>ROUND(SUM(AX66:AY66),2)</f>
        <v>0</v>
      </c>
      <c r="AW66" s="125">
        <f>'SO01,SO02 - D.1.1. Úprava...'!T99</f>
        <v>0</v>
      </c>
      <c r="AX66" s="124">
        <f>'SO01,SO02 - D.1.1. Úprava...'!K35</f>
        <v>0</v>
      </c>
      <c r="AY66" s="124">
        <f>'SO01,SO02 - D.1.1. Úprava...'!K36</f>
        <v>0</v>
      </c>
      <c r="AZ66" s="124">
        <f>'SO01,SO02 - D.1.1. Úprava...'!K37</f>
        <v>0</v>
      </c>
      <c r="BA66" s="124">
        <f>'SO01,SO02 - D.1.1. Úprava...'!K38</f>
        <v>0</v>
      </c>
      <c r="BB66" s="124">
        <f>'SO01,SO02 - D.1.1. Úprava...'!F35</f>
        <v>0</v>
      </c>
      <c r="BC66" s="124">
        <f>'SO01,SO02 - D.1.1. Úprava...'!F36</f>
        <v>0</v>
      </c>
      <c r="BD66" s="124">
        <f>'SO01,SO02 - D.1.1. Úprava...'!F37</f>
        <v>0</v>
      </c>
      <c r="BE66" s="124">
        <f>'SO01,SO02 - D.1.1. Úprava...'!F38</f>
        <v>0</v>
      </c>
      <c r="BF66" s="126">
        <f>'SO01,SO02 - D.1.1. Úprava...'!F39</f>
        <v>0</v>
      </c>
      <c r="BG66" s="7"/>
      <c r="BT66" s="127" t="s">
        <v>83</v>
      </c>
      <c r="BV66" s="127" t="s">
        <v>78</v>
      </c>
      <c r="BW66" s="127" t="s">
        <v>121</v>
      </c>
      <c r="BX66" s="127" t="s">
        <v>6</v>
      </c>
      <c r="CL66" s="127" t="s">
        <v>20</v>
      </c>
      <c r="CM66" s="127" t="s">
        <v>85</v>
      </c>
    </row>
    <row r="67" s="7" customFormat="1" ht="16.5" customHeight="1">
      <c r="A67" s="7"/>
      <c r="B67" s="114"/>
      <c r="C67" s="115"/>
      <c r="D67" s="116" t="s">
        <v>122</v>
      </c>
      <c r="E67" s="116"/>
      <c r="F67" s="116"/>
      <c r="G67" s="116"/>
      <c r="H67" s="116"/>
      <c r="I67" s="117"/>
      <c r="J67" s="116" t="s">
        <v>123</v>
      </c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8">
        <f>ROUND(SUM(AG68:AG69),2)</f>
        <v>0</v>
      </c>
      <c r="AH67" s="117"/>
      <c r="AI67" s="117"/>
      <c r="AJ67" s="117"/>
      <c r="AK67" s="117"/>
      <c r="AL67" s="117"/>
      <c r="AM67" s="117"/>
      <c r="AN67" s="119">
        <f>SUM(AG67,AV67)</f>
        <v>0</v>
      </c>
      <c r="AO67" s="117"/>
      <c r="AP67" s="117"/>
      <c r="AQ67" s="120" t="s">
        <v>82</v>
      </c>
      <c r="AR67" s="121"/>
      <c r="AS67" s="122">
        <f>ROUND(SUM(AS68:AS69),2)</f>
        <v>0</v>
      </c>
      <c r="AT67" s="123">
        <f>ROUND(SUM(AT68:AT69),2)</f>
        <v>0</v>
      </c>
      <c r="AU67" s="124">
        <f>ROUND(SUM(AU68:AU69),2)</f>
        <v>0</v>
      </c>
      <c r="AV67" s="124">
        <f>ROUND(SUM(AX67:AY67),2)</f>
        <v>0</v>
      </c>
      <c r="AW67" s="125">
        <f>ROUND(SUM(AW68:AW69),5)</f>
        <v>0</v>
      </c>
      <c r="AX67" s="124">
        <f>ROUND(BB67*L29,2)</f>
        <v>0</v>
      </c>
      <c r="AY67" s="124">
        <f>ROUND(BC67*L30,2)</f>
        <v>0</v>
      </c>
      <c r="AZ67" s="124">
        <f>ROUND(BD67*L29,2)</f>
        <v>0</v>
      </c>
      <c r="BA67" s="124">
        <f>ROUND(BE67*L30,2)</f>
        <v>0</v>
      </c>
      <c r="BB67" s="124">
        <f>ROUND(SUM(BB68:BB69),2)</f>
        <v>0</v>
      </c>
      <c r="BC67" s="124">
        <f>ROUND(SUM(BC68:BC69),2)</f>
        <v>0</v>
      </c>
      <c r="BD67" s="124">
        <f>ROUND(SUM(BD68:BD69),2)</f>
        <v>0</v>
      </c>
      <c r="BE67" s="124">
        <f>ROUND(SUM(BE68:BE69),2)</f>
        <v>0</v>
      </c>
      <c r="BF67" s="126">
        <f>ROUND(SUM(BF68:BF69),2)</f>
        <v>0</v>
      </c>
      <c r="BG67" s="7"/>
      <c r="BS67" s="127" t="s">
        <v>75</v>
      </c>
      <c r="BT67" s="127" t="s">
        <v>83</v>
      </c>
      <c r="BU67" s="127" t="s">
        <v>77</v>
      </c>
      <c r="BV67" s="127" t="s">
        <v>78</v>
      </c>
      <c r="BW67" s="127" t="s">
        <v>124</v>
      </c>
      <c r="BX67" s="127" t="s">
        <v>6</v>
      </c>
      <c r="CL67" s="127" t="s">
        <v>20</v>
      </c>
      <c r="CM67" s="127" t="s">
        <v>85</v>
      </c>
    </row>
    <row r="68" s="4" customFormat="1" ht="16.5" customHeight="1">
      <c r="A68" s="128" t="s">
        <v>86</v>
      </c>
      <c r="B68" s="65"/>
      <c r="C68" s="129"/>
      <c r="D68" s="129"/>
      <c r="E68" s="130" t="s">
        <v>87</v>
      </c>
      <c r="F68" s="130"/>
      <c r="G68" s="130"/>
      <c r="H68" s="130"/>
      <c r="I68" s="130"/>
      <c r="J68" s="129"/>
      <c r="K68" s="130" t="s">
        <v>88</v>
      </c>
      <c r="L68" s="130"/>
      <c r="M68" s="130"/>
      <c r="N68" s="130"/>
      <c r="O68" s="130"/>
      <c r="P68" s="130"/>
      <c r="Q68" s="130"/>
      <c r="R68" s="130"/>
      <c r="S68" s="130"/>
      <c r="T68" s="130"/>
      <c r="U68" s="130"/>
      <c r="V68" s="130"/>
      <c r="W68" s="130"/>
      <c r="X68" s="130"/>
      <c r="Y68" s="130"/>
      <c r="Z68" s="130"/>
      <c r="AA68" s="130"/>
      <c r="AB68" s="130"/>
      <c r="AC68" s="130"/>
      <c r="AD68" s="130"/>
      <c r="AE68" s="130"/>
      <c r="AF68" s="130"/>
      <c r="AG68" s="131">
        <f>'D.1.4.1 - Zařízení pro vy..._01'!K34</f>
        <v>0</v>
      </c>
      <c r="AH68" s="129"/>
      <c r="AI68" s="129"/>
      <c r="AJ68" s="129"/>
      <c r="AK68" s="129"/>
      <c r="AL68" s="129"/>
      <c r="AM68" s="129"/>
      <c r="AN68" s="131">
        <f>SUM(AG68,AV68)</f>
        <v>0</v>
      </c>
      <c r="AO68" s="129"/>
      <c r="AP68" s="129"/>
      <c r="AQ68" s="132" t="s">
        <v>89</v>
      </c>
      <c r="AR68" s="67"/>
      <c r="AS68" s="133">
        <f>'D.1.4.1 - Zařízení pro vy..._01'!K32</f>
        <v>0</v>
      </c>
      <c r="AT68" s="134">
        <f>'D.1.4.1 - Zařízení pro vy..._01'!K33</f>
        <v>0</v>
      </c>
      <c r="AU68" s="134">
        <v>0</v>
      </c>
      <c r="AV68" s="134">
        <f>ROUND(SUM(AX68:AY68),2)</f>
        <v>0</v>
      </c>
      <c r="AW68" s="135">
        <f>'D.1.4.1 - Zařízení pro vy..._01'!T92</f>
        <v>0</v>
      </c>
      <c r="AX68" s="134">
        <f>'D.1.4.1 - Zařízení pro vy..._01'!K37</f>
        <v>0</v>
      </c>
      <c r="AY68" s="134">
        <f>'D.1.4.1 - Zařízení pro vy..._01'!K38</f>
        <v>0</v>
      </c>
      <c r="AZ68" s="134">
        <f>'D.1.4.1 - Zařízení pro vy..._01'!K39</f>
        <v>0</v>
      </c>
      <c r="BA68" s="134">
        <f>'D.1.4.1 - Zařízení pro vy..._01'!K40</f>
        <v>0</v>
      </c>
      <c r="BB68" s="134">
        <f>'D.1.4.1 - Zařízení pro vy..._01'!F37</f>
        <v>0</v>
      </c>
      <c r="BC68" s="134">
        <f>'D.1.4.1 - Zařízení pro vy..._01'!F38</f>
        <v>0</v>
      </c>
      <c r="BD68" s="134">
        <f>'D.1.4.1 - Zařízení pro vy..._01'!F39</f>
        <v>0</v>
      </c>
      <c r="BE68" s="134">
        <f>'D.1.4.1 - Zařízení pro vy..._01'!F40</f>
        <v>0</v>
      </c>
      <c r="BF68" s="136">
        <f>'D.1.4.1 - Zařízení pro vy..._01'!F41</f>
        <v>0</v>
      </c>
      <c r="BG68" s="4"/>
      <c r="BT68" s="137" t="s">
        <v>85</v>
      </c>
      <c r="BV68" s="137" t="s">
        <v>78</v>
      </c>
      <c r="BW68" s="137" t="s">
        <v>125</v>
      </c>
      <c r="BX68" s="137" t="s">
        <v>124</v>
      </c>
      <c r="CL68" s="137" t="s">
        <v>20</v>
      </c>
    </row>
    <row r="69" s="4" customFormat="1" ht="16.5" customHeight="1">
      <c r="A69" s="128" t="s">
        <v>86</v>
      </c>
      <c r="B69" s="65"/>
      <c r="C69" s="129"/>
      <c r="D69" s="129"/>
      <c r="E69" s="130" t="s">
        <v>126</v>
      </c>
      <c r="F69" s="130"/>
      <c r="G69" s="130"/>
      <c r="H69" s="130"/>
      <c r="I69" s="130"/>
      <c r="J69" s="129"/>
      <c r="K69" s="130" t="s">
        <v>127</v>
      </c>
      <c r="L69" s="130"/>
      <c r="M69" s="130"/>
      <c r="N69" s="130"/>
      <c r="O69" s="130"/>
      <c r="P69" s="130"/>
      <c r="Q69" s="130"/>
      <c r="R69" s="130"/>
      <c r="S69" s="130"/>
      <c r="T69" s="130"/>
      <c r="U69" s="130"/>
      <c r="V69" s="130"/>
      <c r="W69" s="130"/>
      <c r="X69" s="130"/>
      <c r="Y69" s="130"/>
      <c r="Z69" s="130"/>
      <c r="AA69" s="130"/>
      <c r="AB69" s="130"/>
      <c r="AC69" s="130"/>
      <c r="AD69" s="130"/>
      <c r="AE69" s="130"/>
      <c r="AF69" s="130"/>
      <c r="AG69" s="131">
        <f>'D.1.4.2 - Zařízení pro vě...'!K34</f>
        <v>0</v>
      </c>
      <c r="AH69" s="129"/>
      <c r="AI69" s="129"/>
      <c r="AJ69" s="129"/>
      <c r="AK69" s="129"/>
      <c r="AL69" s="129"/>
      <c r="AM69" s="129"/>
      <c r="AN69" s="131">
        <f>SUM(AG69,AV69)</f>
        <v>0</v>
      </c>
      <c r="AO69" s="129"/>
      <c r="AP69" s="129"/>
      <c r="AQ69" s="132" t="s">
        <v>89</v>
      </c>
      <c r="AR69" s="67"/>
      <c r="AS69" s="133">
        <f>'D.1.4.2 - Zařízení pro vě...'!K32</f>
        <v>0</v>
      </c>
      <c r="AT69" s="134">
        <f>'D.1.4.2 - Zařízení pro vě...'!K33</f>
        <v>0</v>
      </c>
      <c r="AU69" s="134">
        <v>0</v>
      </c>
      <c r="AV69" s="134">
        <f>ROUND(SUM(AX69:AY69),2)</f>
        <v>0</v>
      </c>
      <c r="AW69" s="135">
        <f>'D.1.4.2 - Zařízení pro vě...'!T92</f>
        <v>0</v>
      </c>
      <c r="AX69" s="134">
        <f>'D.1.4.2 - Zařízení pro vě...'!K37</f>
        <v>0</v>
      </c>
      <c r="AY69" s="134">
        <f>'D.1.4.2 - Zařízení pro vě...'!K38</f>
        <v>0</v>
      </c>
      <c r="AZ69" s="134">
        <f>'D.1.4.2 - Zařízení pro vě...'!K39</f>
        <v>0</v>
      </c>
      <c r="BA69" s="134">
        <f>'D.1.4.2 - Zařízení pro vě...'!K40</f>
        <v>0</v>
      </c>
      <c r="BB69" s="134">
        <f>'D.1.4.2 - Zařízení pro vě...'!F37</f>
        <v>0</v>
      </c>
      <c r="BC69" s="134">
        <f>'D.1.4.2 - Zařízení pro vě...'!F38</f>
        <v>0</v>
      </c>
      <c r="BD69" s="134">
        <f>'D.1.4.2 - Zařízení pro vě...'!F39</f>
        <v>0</v>
      </c>
      <c r="BE69" s="134">
        <f>'D.1.4.2 - Zařízení pro vě...'!F40</f>
        <v>0</v>
      </c>
      <c r="BF69" s="136">
        <f>'D.1.4.2 - Zařízení pro vě...'!F41</f>
        <v>0</v>
      </c>
      <c r="BG69" s="4"/>
      <c r="BT69" s="137" t="s">
        <v>85</v>
      </c>
      <c r="BV69" s="137" t="s">
        <v>78</v>
      </c>
      <c r="BW69" s="137" t="s">
        <v>128</v>
      </c>
      <c r="BX69" s="137" t="s">
        <v>124</v>
      </c>
      <c r="CL69" s="137" t="s">
        <v>20</v>
      </c>
    </row>
    <row r="70" s="7" customFormat="1" ht="16.5" customHeight="1">
      <c r="A70" s="7"/>
      <c r="B70" s="114"/>
      <c r="C70" s="115"/>
      <c r="D70" s="116" t="s">
        <v>129</v>
      </c>
      <c r="E70" s="116"/>
      <c r="F70" s="116"/>
      <c r="G70" s="116"/>
      <c r="H70" s="116"/>
      <c r="I70" s="117"/>
      <c r="J70" s="116" t="s">
        <v>130</v>
      </c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8">
        <f>ROUND(SUM(AG71:AG72),2)</f>
        <v>0</v>
      </c>
      <c r="AH70" s="117"/>
      <c r="AI70" s="117"/>
      <c r="AJ70" s="117"/>
      <c r="AK70" s="117"/>
      <c r="AL70" s="117"/>
      <c r="AM70" s="117"/>
      <c r="AN70" s="119">
        <f>SUM(AG70,AV70)</f>
        <v>0</v>
      </c>
      <c r="AO70" s="117"/>
      <c r="AP70" s="117"/>
      <c r="AQ70" s="120" t="s">
        <v>82</v>
      </c>
      <c r="AR70" s="121"/>
      <c r="AS70" s="122">
        <f>ROUND(SUM(AS71:AS72),2)</f>
        <v>0</v>
      </c>
      <c r="AT70" s="123">
        <f>ROUND(SUM(AT71:AT72),2)</f>
        <v>0</v>
      </c>
      <c r="AU70" s="124">
        <f>ROUND(SUM(AU71:AU72),2)</f>
        <v>0</v>
      </c>
      <c r="AV70" s="124">
        <f>ROUND(SUM(AX70:AY70),2)</f>
        <v>0</v>
      </c>
      <c r="AW70" s="125">
        <f>ROUND(SUM(AW71:AW72),5)</f>
        <v>0</v>
      </c>
      <c r="AX70" s="124">
        <f>ROUND(BB70*L29,2)</f>
        <v>0</v>
      </c>
      <c r="AY70" s="124">
        <f>ROUND(BC70*L30,2)</f>
        <v>0</v>
      </c>
      <c r="AZ70" s="124">
        <f>ROUND(BD70*L29,2)</f>
        <v>0</v>
      </c>
      <c r="BA70" s="124">
        <f>ROUND(BE70*L30,2)</f>
        <v>0</v>
      </c>
      <c r="BB70" s="124">
        <f>ROUND(SUM(BB71:BB72),2)</f>
        <v>0</v>
      </c>
      <c r="BC70" s="124">
        <f>ROUND(SUM(BC71:BC72),2)</f>
        <v>0</v>
      </c>
      <c r="BD70" s="124">
        <f>ROUND(SUM(BD71:BD72),2)</f>
        <v>0</v>
      </c>
      <c r="BE70" s="124">
        <f>ROUND(SUM(BE71:BE72),2)</f>
        <v>0</v>
      </c>
      <c r="BF70" s="126">
        <f>ROUND(SUM(BF71:BF72),2)</f>
        <v>0</v>
      </c>
      <c r="BG70" s="7"/>
      <c r="BS70" s="127" t="s">
        <v>75</v>
      </c>
      <c r="BT70" s="127" t="s">
        <v>83</v>
      </c>
      <c r="BU70" s="127" t="s">
        <v>77</v>
      </c>
      <c r="BV70" s="127" t="s">
        <v>78</v>
      </c>
      <c r="BW70" s="127" t="s">
        <v>131</v>
      </c>
      <c r="BX70" s="127" t="s">
        <v>6</v>
      </c>
      <c r="CL70" s="127" t="s">
        <v>20</v>
      </c>
      <c r="CM70" s="127" t="s">
        <v>85</v>
      </c>
    </row>
    <row r="71" s="4" customFormat="1" ht="16.5" customHeight="1">
      <c r="A71" s="128" t="s">
        <v>86</v>
      </c>
      <c r="B71" s="65"/>
      <c r="C71" s="129"/>
      <c r="D71" s="129"/>
      <c r="E71" s="130" t="s">
        <v>87</v>
      </c>
      <c r="F71" s="130"/>
      <c r="G71" s="130"/>
      <c r="H71" s="130"/>
      <c r="I71" s="130"/>
      <c r="J71" s="129"/>
      <c r="K71" s="130" t="s">
        <v>88</v>
      </c>
      <c r="L71" s="130"/>
      <c r="M71" s="130"/>
      <c r="N71" s="130"/>
      <c r="O71" s="130"/>
      <c r="P71" s="130"/>
      <c r="Q71" s="130"/>
      <c r="R71" s="130"/>
      <c r="S71" s="130"/>
      <c r="T71" s="130"/>
      <c r="U71" s="130"/>
      <c r="V71" s="130"/>
      <c r="W71" s="130"/>
      <c r="X71" s="130"/>
      <c r="Y71" s="130"/>
      <c r="Z71" s="130"/>
      <c r="AA71" s="130"/>
      <c r="AB71" s="130"/>
      <c r="AC71" s="130"/>
      <c r="AD71" s="130"/>
      <c r="AE71" s="130"/>
      <c r="AF71" s="130"/>
      <c r="AG71" s="131">
        <f>'D.1.4.1 - Zařízení pro vy..._02'!K34</f>
        <v>0</v>
      </c>
      <c r="AH71" s="129"/>
      <c r="AI71" s="129"/>
      <c r="AJ71" s="129"/>
      <c r="AK71" s="129"/>
      <c r="AL71" s="129"/>
      <c r="AM71" s="129"/>
      <c r="AN71" s="131">
        <f>SUM(AG71,AV71)</f>
        <v>0</v>
      </c>
      <c r="AO71" s="129"/>
      <c r="AP71" s="129"/>
      <c r="AQ71" s="132" t="s">
        <v>89</v>
      </c>
      <c r="AR71" s="67"/>
      <c r="AS71" s="133">
        <f>'D.1.4.1 - Zařízení pro vy..._02'!K32</f>
        <v>0</v>
      </c>
      <c r="AT71" s="134">
        <f>'D.1.4.1 - Zařízení pro vy..._02'!K33</f>
        <v>0</v>
      </c>
      <c r="AU71" s="134">
        <v>0</v>
      </c>
      <c r="AV71" s="134">
        <f>ROUND(SUM(AX71:AY71),2)</f>
        <v>0</v>
      </c>
      <c r="AW71" s="135">
        <f>'D.1.4.1 - Zařízení pro vy..._02'!T93</f>
        <v>0</v>
      </c>
      <c r="AX71" s="134">
        <f>'D.1.4.1 - Zařízení pro vy..._02'!K37</f>
        <v>0</v>
      </c>
      <c r="AY71" s="134">
        <f>'D.1.4.1 - Zařízení pro vy..._02'!K38</f>
        <v>0</v>
      </c>
      <c r="AZ71" s="134">
        <f>'D.1.4.1 - Zařízení pro vy..._02'!K39</f>
        <v>0</v>
      </c>
      <c r="BA71" s="134">
        <f>'D.1.4.1 - Zařízení pro vy..._02'!K40</f>
        <v>0</v>
      </c>
      <c r="BB71" s="134">
        <f>'D.1.4.1 - Zařízení pro vy..._02'!F37</f>
        <v>0</v>
      </c>
      <c r="BC71" s="134">
        <f>'D.1.4.1 - Zařízení pro vy..._02'!F38</f>
        <v>0</v>
      </c>
      <c r="BD71" s="134">
        <f>'D.1.4.1 - Zařízení pro vy..._02'!F39</f>
        <v>0</v>
      </c>
      <c r="BE71" s="134">
        <f>'D.1.4.1 - Zařízení pro vy..._02'!F40</f>
        <v>0</v>
      </c>
      <c r="BF71" s="136">
        <f>'D.1.4.1 - Zařízení pro vy..._02'!F41</f>
        <v>0</v>
      </c>
      <c r="BG71" s="4"/>
      <c r="BT71" s="137" t="s">
        <v>85</v>
      </c>
      <c r="BV71" s="137" t="s">
        <v>78</v>
      </c>
      <c r="BW71" s="137" t="s">
        <v>132</v>
      </c>
      <c r="BX71" s="137" t="s">
        <v>131</v>
      </c>
      <c r="CL71" s="137" t="s">
        <v>20</v>
      </c>
    </row>
    <row r="72" s="4" customFormat="1" ht="23.25" customHeight="1">
      <c r="A72" s="128" t="s">
        <v>86</v>
      </c>
      <c r="B72" s="65"/>
      <c r="C72" s="129"/>
      <c r="D72" s="129"/>
      <c r="E72" s="130" t="s">
        <v>133</v>
      </c>
      <c r="F72" s="130"/>
      <c r="G72" s="130"/>
      <c r="H72" s="130"/>
      <c r="I72" s="130"/>
      <c r="J72" s="129"/>
      <c r="K72" s="130" t="s">
        <v>134</v>
      </c>
      <c r="L72" s="130"/>
      <c r="M72" s="130"/>
      <c r="N72" s="130"/>
      <c r="O72" s="130"/>
      <c r="P72" s="130"/>
      <c r="Q72" s="130"/>
      <c r="R72" s="130"/>
      <c r="S72" s="130"/>
      <c r="T72" s="130"/>
      <c r="U72" s="130"/>
      <c r="V72" s="130"/>
      <c r="W72" s="130"/>
      <c r="X72" s="130"/>
      <c r="Y72" s="130"/>
      <c r="Z72" s="130"/>
      <c r="AA72" s="130"/>
      <c r="AB72" s="130"/>
      <c r="AC72" s="130"/>
      <c r="AD72" s="130"/>
      <c r="AE72" s="130"/>
      <c r="AF72" s="130"/>
      <c r="AG72" s="131">
        <f>'D.1.1 - SO03 - Tepelná če...'!K34</f>
        <v>0</v>
      </c>
      <c r="AH72" s="129"/>
      <c r="AI72" s="129"/>
      <c r="AJ72" s="129"/>
      <c r="AK72" s="129"/>
      <c r="AL72" s="129"/>
      <c r="AM72" s="129"/>
      <c r="AN72" s="131">
        <f>SUM(AG72,AV72)</f>
        <v>0</v>
      </c>
      <c r="AO72" s="129"/>
      <c r="AP72" s="129"/>
      <c r="AQ72" s="132" t="s">
        <v>89</v>
      </c>
      <c r="AR72" s="67"/>
      <c r="AS72" s="133">
        <f>'D.1.1 - SO03 - Tepelná če...'!K32</f>
        <v>0</v>
      </c>
      <c r="AT72" s="134">
        <f>'D.1.1 - SO03 - Tepelná če...'!K33</f>
        <v>0</v>
      </c>
      <c r="AU72" s="134">
        <v>0</v>
      </c>
      <c r="AV72" s="134">
        <f>ROUND(SUM(AX72:AY72),2)</f>
        <v>0</v>
      </c>
      <c r="AW72" s="135">
        <f>'D.1.1 - SO03 - Tepelná če...'!T99</f>
        <v>0</v>
      </c>
      <c r="AX72" s="134">
        <f>'D.1.1 - SO03 - Tepelná če...'!K37</f>
        <v>0</v>
      </c>
      <c r="AY72" s="134">
        <f>'D.1.1 - SO03 - Tepelná če...'!K38</f>
        <v>0</v>
      </c>
      <c r="AZ72" s="134">
        <f>'D.1.1 - SO03 - Tepelná če...'!K39</f>
        <v>0</v>
      </c>
      <c r="BA72" s="134">
        <f>'D.1.1 - SO03 - Tepelná če...'!K40</f>
        <v>0</v>
      </c>
      <c r="BB72" s="134">
        <f>'D.1.1 - SO03 - Tepelná če...'!F37</f>
        <v>0</v>
      </c>
      <c r="BC72" s="134">
        <f>'D.1.1 - SO03 - Tepelná če...'!F38</f>
        <v>0</v>
      </c>
      <c r="BD72" s="134">
        <f>'D.1.1 - SO03 - Tepelná če...'!F39</f>
        <v>0</v>
      </c>
      <c r="BE72" s="134">
        <f>'D.1.1 - SO03 - Tepelná če...'!F40</f>
        <v>0</v>
      </c>
      <c r="BF72" s="136">
        <f>'D.1.1 - SO03 - Tepelná če...'!F41</f>
        <v>0</v>
      </c>
      <c r="BG72" s="4"/>
      <c r="BT72" s="137" t="s">
        <v>85</v>
      </c>
      <c r="BV72" s="137" t="s">
        <v>78</v>
      </c>
      <c r="BW72" s="137" t="s">
        <v>135</v>
      </c>
      <c r="BX72" s="137" t="s">
        <v>131</v>
      </c>
      <c r="CL72" s="137" t="s">
        <v>20</v>
      </c>
    </row>
    <row r="73" s="7" customFormat="1" ht="16.5" customHeight="1">
      <c r="A73" s="7"/>
      <c r="B73" s="114"/>
      <c r="C73" s="115"/>
      <c r="D73" s="116" t="s">
        <v>136</v>
      </c>
      <c r="E73" s="116"/>
      <c r="F73" s="116"/>
      <c r="G73" s="116"/>
      <c r="H73" s="116"/>
      <c r="I73" s="117"/>
      <c r="J73" s="116" t="s">
        <v>137</v>
      </c>
      <c r="K73" s="116"/>
      <c r="L73" s="116"/>
      <c r="M73" s="116"/>
      <c r="N73" s="116"/>
      <c r="O73" s="116"/>
      <c r="P73" s="116"/>
      <c r="Q73" s="116"/>
      <c r="R73" s="116"/>
      <c r="S73" s="116"/>
      <c r="T73" s="116"/>
      <c r="U73" s="116"/>
      <c r="V73" s="116"/>
      <c r="W73" s="116"/>
      <c r="X73" s="116"/>
      <c r="Y73" s="116"/>
      <c r="Z73" s="116"/>
      <c r="AA73" s="116"/>
      <c r="AB73" s="116"/>
      <c r="AC73" s="116"/>
      <c r="AD73" s="116"/>
      <c r="AE73" s="116"/>
      <c r="AF73" s="116"/>
      <c r="AG73" s="118">
        <f>ROUND(AG74+AG75,2)</f>
        <v>0</v>
      </c>
      <c r="AH73" s="117"/>
      <c r="AI73" s="117"/>
      <c r="AJ73" s="117"/>
      <c r="AK73" s="117"/>
      <c r="AL73" s="117"/>
      <c r="AM73" s="117"/>
      <c r="AN73" s="119">
        <f>SUM(AG73,AV73)</f>
        <v>0</v>
      </c>
      <c r="AO73" s="117"/>
      <c r="AP73" s="117"/>
      <c r="AQ73" s="120" t="s">
        <v>82</v>
      </c>
      <c r="AR73" s="121"/>
      <c r="AS73" s="122">
        <f>ROUND(AS74+AS75,2)</f>
        <v>0</v>
      </c>
      <c r="AT73" s="123">
        <f>ROUND(AT74+AT75,2)</f>
        <v>0</v>
      </c>
      <c r="AU73" s="124">
        <f>ROUND(AU74+AU75,2)</f>
        <v>0</v>
      </c>
      <c r="AV73" s="124">
        <f>ROUND(SUM(AX73:AY73),2)</f>
        <v>0</v>
      </c>
      <c r="AW73" s="125">
        <f>ROUND(AW74+AW75,5)</f>
        <v>0</v>
      </c>
      <c r="AX73" s="124">
        <f>ROUND(BB73*L29,2)</f>
        <v>0</v>
      </c>
      <c r="AY73" s="124">
        <f>ROUND(BC73*L30,2)</f>
        <v>0</v>
      </c>
      <c r="AZ73" s="124">
        <f>ROUND(BD73*L29,2)</f>
        <v>0</v>
      </c>
      <c r="BA73" s="124">
        <f>ROUND(BE73*L30,2)</f>
        <v>0</v>
      </c>
      <c r="BB73" s="124">
        <f>ROUND(BB74+BB75,2)</f>
        <v>0</v>
      </c>
      <c r="BC73" s="124">
        <f>ROUND(BC74+BC75,2)</f>
        <v>0</v>
      </c>
      <c r="BD73" s="124">
        <f>ROUND(BD74+BD75,2)</f>
        <v>0</v>
      </c>
      <c r="BE73" s="124">
        <f>ROUND(BE74+BE75,2)</f>
        <v>0</v>
      </c>
      <c r="BF73" s="126">
        <f>ROUND(BF74+BF75,2)</f>
        <v>0</v>
      </c>
      <c r="BG73" s="7"/>
      <c r="BS73" s="127" t="s">
        <v>75</v>
      </c>
      <c r="BT73" s="127" t="s">
        <v>83</v>
      </c>
      <c r="BU73" s="127" t="s">
        <v>77</v>
      </c>
      <c r="BV73" s="127" t="s">
        <v>78</v>
      </c>
      <c r="BW73" s="127" t="s">
        <v>138</v>
      </c>
      <c r="BX73" s="127" t="s">
        <v>6</v>
      </c>
      <c r="CL73" s="127" t="s">
        <v>20</v>
      </c>
      <c r="CM73" s="127" t="s">
        <v>85</v>
      </c>
    </row>
    <row r="74" s="4" customFormat="1" ht="16.5" customHeight="1">
      <c r="A74" s="128" t="s">
        <v>86</v>
      </c>
      <c r="B74" s="65"/>
      <c r="C74" s="129"/>
      <c r="D74" s="129"/>
      <c r="E74" s="130" t="s">
        <v>87</v>
      </c>
      <c r="F74" s="130"/>
      <c r="G74" s="130"/>
      <c r="H74" s="130"/>
      <c r="I74" s="130"/>
      <c r="J74" s="129"/>
      <c r="K74" s="130" t="s">
        <v>88</v>
      </c>
      <c r="L74" s="130"/>
      <c r="M74" s="130"/>
      <c r="N74" s="130"/>
      <c r="O74" s="130"/>
      <c r="P74" s="130"/>
      <c r="Q74" s="130"/>
      <c r="R74" s="130"/>
      <c r="S74" s="130"/>
      <c r="T74" s="130"/>
      <c r="U74" s="130"/>
      <c r="V74" s="130"/>
      <c r="W74" s="130"/>
      <c r="X74" s="130"/>
      <c r="Y74" s="130"/>
      <c r="Z74" s="130"/>
      <c r="AA74" s="130"/>
      <c r="AB74" s="130"/>
      <c r="AC74" s="130"/>
      <c r="AD74" s="130"/>
      <c r="AE74" s="130"/>
      <c r="AF74" s="130"/>
      <c r="AG74" s="131">
        <f>'D.1.4.1 - Zařízení pro vy..._03'!K34</f>
        <v>0</v>
      </c>
      <c r="AH74" s="129"/>
      <c r="AI74" s="129"/>
      <c r="AJ74" s="129"/>
      <c r="AK74" s="129"/>
      <c r="AL74" s="129"/>
      <c r="AM74" s="129"/>
      <c r="AN74" s="131">
        <f>SUM(AG74,AV74)</f>
        <v>0</v>
      </c>
      <c r="AO74" s="129"/>
      <c r="AP74" s="129"/>
      <c r="AQ74" s="132" t="s">
        <v>89</v>
      </c>
      <c r="AR74" s="67"/>
      <c r="AS74" s="133">
        <f>'D.1.4.1 - Zařízení pro vy..._03'!K32</f>
        <v>0</v>
      </c>
      <c r="AT74" s="134">
        <f>'D.1.4.1 - Zařízení pro vy..._03'!K33</f>
        <v>0</v>
      </c>
      <c r="AU74" s="134">
        <v>0</v>
      </c>
      <c r="AV74" s="134">
        <f>ROUND(SUM(AX74:AY74),2)</f>
        <v>0</v>
      </c>
      <c r="AW74" s="135">
        <f>'D.1.4.1 - Zařízení pro vy..._03'!T90</f>
        <v>0</v>
      </c>
      <c r="AX74" s="134">
        <f>'D.1.4.1 - Zařízení pro vy..._03'!K37</f>
        <v>0</v>
      </c>
      <c r="AY74" s="134">
        <f>'D.1.4.1 - Zařízení pro vy..._03'!K38</f>
        <v>0</v>
      </c>
      <c r="AZ74" s="134">
        <f>'D.1.4.1 - Zařízení pro vy..._03'!K39</f>
        <v>0</v>
      </c>
      <c r="BA74" s="134">
        <f>'D.1.4.1 - Zařízení pro vy..._03'!K40</f>
        <v>0</v>
      </c>
      <c r="BB74" s="134">
        <f>'D.1.4.1 - Zařízení pro vy..._03'!F37</f>
        <v>0</v>
      </c>
      <c r="BC74" s="134">
        <f>'D.1.4.1 - Zařízení pro vy..._03'!F38</f>
        <v>0</v>
      </c>
      <c r="BD74" s="134">
        <f>'D.1.4.1 - Zařízení pro vy..._03'!F39</f>
        <v>0</v>
      </c>
      <c r="BE74" s="134">
        <f>'D.1.4.1 - Zařízení pro vy..._03'!F40</f>
        <v>0</v>
      </c>
      <c r="BF74" s="136">
        <f>'D.1.4.1 - Zařízení pro vy..._03'!F41</f>
        <v>0</v>
      </c>
      <c r="BG74" s="4"/>
      <c r="BT74" s="137" t="s">
        <v>85</v>
      </c>
      <c r="BV74" s="137" t="s">
        <v>78</v>
      </c>
      <c r="BW74" s="137" t="s">
        <v>139</v>
      </c>
      <c r="BX74" s="137" t="s">
        <v>138</v>
      </c>
      <c r="CL74" s="137" t="s">
        <v>20</v>
      </c>
    </row>
    <row r="75" s="4" customFormat="1" ht="16.5" customHeight="1">
      <c r="A75" s="4"/>
      <c r="B75" s="65"/>
      <c r="C75" s="129"/>
      <c r="D75" s="129"/>
      <c r="E75" s="130" t="s">
        <v>126</v>
      </c>
      <c r="F75" s="130"/>
      <c r="G75" s="130"/>
      <c r="H75" s="130"/>
      <c r="I75" s="130"/>
      <c r="J75" s="129"/>
      <c r="K75" s="130" t="s">
        <v>140</v>
      </c>
      <c r="L75" s="130"/>
      <c r="M75" s="130"/>
      <c r="N75" s="130"/>
      <c r="O75" s="130"/>
      <c r="P75" s="130"/>
      <c r="Q75" s="130"/>
      <c r="R75" s="130"/>
      <c r="S75" s="130"/>
      <c r="T75" s="130"/>
      <c r="U75" s="130"/>
      <c r="V75" s="130"/>
      <c r="W75" s="130"/>
      <c r="X75" s="130"/>
      <c r="Y75" s="130"/>
      <c r="Z75" s="130"/>
      <c r="AA75" s="130"/>
      <c r="AB75" s="130"/>
      <c r="AC75" s="130"/>
      <c r="AD75" s="130"/>
      <c r="AE75" s="130"/>
      <c r="AF75" s="130"/>
      <c r="AG75" s="138">
        <f>ROUND(SUM(AG76:AG85),2)</f>
        <v>0</v>
      </c>
      <c r="AH75" s="129"/>
      <c r="AI75" s="129"/>
      <c r="AJ75" s="129"/>
      <c r="AK75" s="129"/>
      <c r="AL75" s="129"/>
      <c r="AM75" s="129"/>
      <c r="AN75" s="131">
        <f>SUM(AG75,AV75)</f>
        <v>0</v>
      </c>
      <c r="AO75" s="129"/>
      <c r="AP75" s="129"/>
      <c r="AQ75" s="132" t="s">
        <v>89</v>
      </c>
      <c r="AR75" s="67"/>
      <c r="AS75" s="139">
        <f>ROUND(SUM(AS76:AS85),2)</f>
        <v>0</v>
      </c>
      <c r="AT75" s="140">
        <f>ROUND(SUM(AT76:AT85),2)</f>
        <v>0</v>
      </c>
      <c r="AU75" s="134">
        <f>ROUND(SUM(AU76:AU85),2)</f>
        <v>0</v>
      </c>
      <c r="AV75" s="134">
        <f>ROUND(SUM(AX75:AY75),2)</f>
        <v>0</v>
      </c>
      <c r="AW75" s="135">
        <f>ROUND(SUM(AW76:AW85),5)</f>
        <v>0</v>
      </c>
      <c r="AX75" s="134">
        <f>ROUND(BB75*L29,2)</f>
        <v>0</v>
      </c>
      <c r="AY75" s="134">
        <f>ROUND(BC75*L30,2)</f>
        <v>0</v>
      </c>
      <c r="AZ75" s="134">
        <f>ROUND(BD75*L29,2)</f>
        <v>0</v>
      </c>
      <c r="BA75" s="134">
        <f>ROUND(BE75*L30,2)</f>
        <v>0</v>
      </c>
      <c r="BB75" s="134">
        <f>ROUND(SUM(BB76:BB85),2)</f>
        <v>0</v>
      </c>
      <c r="BC75" s="134">
        <f>ROUND(SUM(BC76:BC85),2)</f>
        <v>0</v>
      </c>
      <c r="BD75" s="134">
        <f>ROUND(SUM(BD76:BD85),2)</f>
        <v>0</v>
      </c>
      <c r="BE75" s="134">
        <f>ROUND(SUM(BE76:BE85),2)</f>
        <v>0</v>
      </c>
      <c r="BF75" s="136">
        <f>ROUND(SUM(BF76:BF85),2)</f>
        <v>0</v>
      </c>
      <c r="BG75" s="4"/>
      <c r="BS75" s="137" t="s">
        <v>75</v>
      </c>
      <c r="BT75" s="137" t="s">
        <v>85</v>
      </c>
      <c r="BU75" s="137" t="s">
        <v>77</v>
      </c>
      <c r="BV75" s="137" t="s">
        <v>78</v>
      </c>
      <c r="BW75" s="137" t="s">
        <v>141</v>
      </c>
      <c r="BX75" s="137" t="s">
        <v>138</v>
      </c>
      <c r="CL75" s="137" t="s">
        <v>20</v>
      </c>
    </row>
    <row r="76" s="4" customFormat="1" ht="16.5" customHeight="1">
      <c r="A76" s="128" t="s">
        <v>86</v>
      </c>
      <c r="B76" s="65"/>
      <c r="C76" s="129"/>
      <c r="D76" s="129"/>
      <c r="E76" s="129"/>
      <c r="F76" s="130" t="s">
        <v>142</v>
      </c>
      <c r="G76" s="130"/>
      <c r="H76" s="130"/>
      <c r="I76" s="130"/>
      <c r="J76" s="130"/>
      <c r="K76" s="129"/>
      <c r="L76" s="130" t="s">
        <v>143</v>
      </c>
      <c r="M76" s="130"/>
      <c r="N76" s="130"/>
      <c r="O76" s="130"/>
      <c r="P76" s="130"/>
      <c r="Q76" s="130"/>
      <c r="R76" s="130"/>
      <c r="S76" s="130"/>
      <c r="T76" s="130"/>
      <c r="U76" s="130"/>
      <c r="V76" s="130"/>
      <c r="W76" s="130"/>
      <c r="X76" s="130"/>
      <c r="Y76" s="130"/>
      <c r="Z76" s="130"/>
      <c r="AA76" s="130"/>
      <c r="AB76" s="130"/>
      <c r="AC76" s="130"/>
      <c r="AD76" s="130"/>
      <c r="AE76" s="130"/>
      <c r="AF76" s="130"/>
      <c r="AG76" s="131">
        <f>'06 - IRC'!K36</f>
        <v>0</v>
      </c>
      <c r="AH76" s="129"/>
      <c r="AI76" s="129"/>
      <c r="AJ76" s="129"/>
      <c r="AK76" s="129"/>
      <c r="AL76" s="129"/>
      <c r="AM76" s="129"/>
      <c r="AN76" s="131">
        <f>SUM(AG76,AV76)</f>
        <v>0</v>
      </c>
      <c r="AO76" s="129"/>
      <c r="AP76" s="129"/>
      <c r="AQ76" s="132" t="s">
        <v>89</v>
      </c>
      <c r="AR76" s="67"/>
      <c r="AS76" s="133">
        <f>'06 - IRC'!K34</f>
        <v>0</v>
      </c>
      <c r="AT76" s="134">
        <f>'06 - IRC'!K35</f>
        <v>0</v>
      </c>
      <c r="AU76" s="134">
        <v>0</v>
      </c>
      <c r="AV76" s="134">
        <f>ROUND(SUM(AX76:AY76),2)</f>
        <v>0</v>
      </c>
      <c r="AW76" s="135">
        <f>'06 - IRC'!T100</f>
        <v>0</v>
      </c>
      <c r="AX76" s="134">
        <f>'06 - IRC'!K39</f>
        <v>0</v>
      </c>
      <c r="AY76" s="134">
        <f>'06 - IRC'!K40</f>
        <v>0</v>
      </c>
      <c r="AZ76" s="134">
        <f>'06 - IRC'!K41</f>
        <v>0</v>
      </c>
      <c r="BA76" s="134">
        <f>'06 - IRC'!K42</f>
        <v>0</v>
      </c>
      <c r="BB76" s="134">
        <f>'06 - IRC'!F39</f>
        <v>0</v>
      </c>
      <c r="BC76" s="134">
        <f>'06 - IRC'!F40</f>
        <v>0</v>
      </c>
      <c r="BD76" s="134">
        <f>'06 - IRC'!F41</f>
        <v>0</v>
      </c>
      <c r="BE76" s="134">
        <f>'06 - IRC'!F42</f>
        <v>0</v>
      </c>
      <c r="BF76" s="136">
        <f>'06 - IRC'!F43</f>
        <v>0</v>
      </c>
      <c r="BG76" s="4"/>
      <c r="BT76" s="137" t="s">
        <v>105</v>
      </c>
      <c r="BV76" s="137" t="s">
        <v>78</v>
      </c>
      <c r="BW76" s="137" t="s">
        <v>144</v>
      </c>
      <c r="BX76" s="137" t="s">
        <v>141</v>
      </c>
      <c r="CL76" s="137" t="s">
        <v>20</v>
      </c>
    </row>
    <row r="77" s="4" customFormat="1" ht="16.5" customHeight="1">
      <c r="A77" s="128" t="s">
        <v>86</v>
      </c>
      <c r="B77" s="65"/>
      <c r="C77" s="129"/>
      <c r="D77" s="129"/>
      <c r="E77" s="129"/>
      <c r="F77" s="130" t="s">
        <v>145</v>
      </c>
      <c r="G77" s="130"/>
      <c r="H77" s="130"/>
      <c r="I77" s="130"/>
      <c r="J77" s="130"/>
      <c r="K77" s="129"/>
      <c r="L77" s="130" t="s">
        <v>146</v>
      </c>
      <c r="M77" s="130"/>
      <c r="N77" s="130"/>
      <c r="O77" s="130"/>
      <c r="P77" s="130"/>
      <c r="Q77" s="130"/>
      <c r="R77" s="130"/>
      <c r="S77" s="130"/>
      <c r="T77" s="130"/>
      <c r="U77" s="130"/>
      <c r="V77" s="130"/>
      <c r="W77" s="130"/>
      <c r="X77" s="130"/>
      <c r="Y77" s="130"/>
      <c r="Z77" s="130"/>
      <c r="AA77" s="130"/>
      <c r="AB77" s="130"/>
      <c r="AC77" s="130"/>
      <c r="AD77" s="130"/>
      <c r="AE77" s="130"/>
      <c r="AF77" s="130"/>
      <c r="AG77" s="131">
        <f>'07 - Rozvaděč R1.1-IRC'!K36</f>
        <v>0</v>
      </c>
      <c r="AH77" s="129"/>
      <c r="AI77" s="129"/>
      <c r="AJ77" s="129"/>
      <c r="AK77" s="129"/>
      <c r="AL77" s="129"/>
      <c r="AM77" s="129"/>
      <c r="AN77" s="131">
        <f>SUM(AG77,AV77)</f>
        <v>0</v>
      </c>
      <c r="AO77" s="129"/>
      <c r="AP77" s="129"/>
      <c r="AQ77" s="132" t="s">
        <v>89</v>
      </c>
      <c r="AR77" s="67"/>
      <c r="AS77" s="133">
        <f>'07 - Rozvaděč R1.1-IRC'!K34</f>
        <v>0</v>
      </c>
      <c r="AT77" s="134">
        <f>'07 - Rozvaděč R1.1-IRC'!K35</f>
        <v>0</v>
      </c>
      <c r="AU77" s="134">
        <v>0</v>
      </c>
      <c r="AV77" s="134">
        <f>ROUND(SUM(AX77:AY77),2)</f>
        <v>0</v>
      </c>
      <c r="AW77" s="135">
        <f>'07 - Rozvaděč R1.1-IRC'!T98</f>
        <v>0</v>
      </c>
      <c r="AX77" s="134">
        <f>'07 - Rozvaděč R1.1-IRC'!K39</f>
        <v>0</v>
      </c>
      <c r="AY77" s="134">
        <f>'07 - Rozvaděč R1.1-IRC'!K40</f>
        <v>0</v>
      </c>
      <c r="AZ77" s="134">
        <f>'07 - Rozvaděč R1.1-IRC'!K41</f>
        <v>0</v>
      </c>
      <c r="BA77" s="134">
        <f>'07 - Rozvaděč R1.1-IRC'!K42</f>
        <v>0</v>
      </c>
      <c r="BB77" s="134">
        <f>'07 - Rozvaděč R1.1-IRC'!F39</f>
        <v>0</v>
      </c>
      <c r="BC77" s="134">
        <f>'07 - Rozvaděč R1.1-IRC'!F40</f>
        <v>0</v>
      </c>
      <c r="BD77" s="134">
        <f>'07 - Rozvaděč R1.1-IRC'!F41</f>
        <v>0</v>
      </c>
      <c r="BE77" s="134">
        <f>'07 - Rozvaděč R1.1-IRC'!F42</f>
        <v>0</v>
      </c>
      <c r="BF77" s="136">
        <f>'07 - Rozvaděč R1.1-IRC'!F43</f>
        <v>0</v>
      </c>
      <c r="BG77" s="4"/>
      <c r="BT77" s="137" t="s">
        <v>105</v>
      </c>
      <c r="BV77" s="137" t="s">
        <v>78</v>
      </c>
      <c r="BW77" s="137" t="s">
        <v>147</v>
      </c>
      <c r="BX77" s="137" t="s">
        <v>141</v>
      </c>
      <c r="CL77" s="137" t="s">
        <v>20</v>
      </c>
    </row>
    <row r="78" s="4" customFormat="1" ht="16.5" customHeight="1">
      <c r="A78" s="128" t="s">
        <v>86</v>
      </c>
      <c r="B78" s="65"/>
      <c r="C78" s="129"/>
      <c r="D78" s="129"/>
      <c r="E78" s="129"/>
      <c r="F78" s="130" t="s">
        <v>148</v>
      </c>
      <c r="G78" s="130"/>
      <c r="H78" s="130"/>
      <c r="I78" s="130"/>
      <c r="J78" s="130"/>
      <c r="K78" s="129"/>
      <c r="L78" s="130" t="s">
        <v>149</v>
      </c>
      <c r="M78" s="130"/>
      <c r="N78" s="130"/>
      <c r="O78" s="130"/>
      <c r="P78" s="130"/>
      <c r="Q78" s="130"/>
      <c r="R78" s="130"/>
      <c r="S78" s="130"/>
      <c r="T78" s="130"/>
      <c r="U78" s="130"/>
      <c r="V78" s="130"/>
      <c r="W78" s="130"/>
      <c r="X78" s="130"/>
      <c r="Y78" s="130"/>
      <c r="Z78" s="130"/>
      <c r="AA78" s="130"/>
      <c r="AB78" s="130"/>
      <c r="AC78" s="130"/>
      <c r="AD78" s="130"/>
      <c r="AE78" s="130"/>
      <c r="AF78" s="130"/>
      <c r="AG78" s="131">
        <f>'08 - Rozvaděč R1.2-IRC'!K36</f>
        <v>0</v>
      </c>
      <c r="AH78" s="129"/>
      <c r="AI78" s="129"/>
      <c r="AJ78" s="129"/>
      <c r="AK78" s="129"/>
      <c r="AL78" s="129"/>
      <c r="AM78" s="129"/>
      <c r="AN78" s="131">
        <f>SUM(AG78,AV78)</f>
        <v>0</v>
      </c>
      <c r="AO78" s="129"/>
      <c r="AP78" s="129"/>
      <c r="AQ78" s="132" t="s">
        <v>89</v>
      </c>
      <c r="AR78" s="67"/>
      <c r="AS78" s="133">
        <f>'08 - Rozvaděč R1.2-IRC'!K34</f>
        <v>0</v>
      </c>
      <c r="AT78" s="134">
        <f>'08 - Rozvaděč R1.2-IRC'!K35</f>
        <v>0</v>
      </c>
      <c r="AU78" s="134">
        <v>0</v>
      </c>
      <c r="AV78" s="134">
        <f>ROUND(SUM(AX78:AY78),2)</f>
        <v>0</v>
      </c>
      <c r="AW78" s="135">
        <f>'08 - Rozvaděč R1.2-IRC'!T96</f>
        <v>0</v>
      </c>
      <c r="AX78" s="134">
        <f>'08 - Rozvaděč R1.2-IRC'!K39</f>
        <v>0</v>
      </c>
      <c r="AY78" s="134">
        <f>'08 - Rozvaděč R1.2-IRC'!K40</f>
        <v>0</v>
      </c>
      <c r="AZ78" s="134">
        <f>'08 - Rozvaděč R1.2-IRC'!K41</f>
        <v>0</v>
      </c>
      <c r="BA78" s="134">
        <f>'08 - Rozvaděč R1.2-IRC'!K42</f>
        <v>0</v>
      </c>
      <c r="BB78" s="134">
        <f>'08 - Rozvaděč R1.2-IRC'!F39</f>
        <v>0</v>
      </c>
      <c r="BC78" s="134">
        <f>'08 - Rozvaděč R1.2-IRC'!F40</f>
        <v>0</v>
      </c>
      <c r="BD78" s="134">
        <f>'08 - Rozvaděč R1.2-IRC'!F41</f>
        <v>0</v>
      </c>
      <c r="BE78" s="134">
        <f>'08 - Rozvaděč R1.2-IRC'!F42</f>
        <v>0</v>
      </c>
      <c r="BF78" s="136">
        <f>'08 - Rozvaděč R1.2-IRC'!F43</f>
        <v>0</v>
      </c>
      <c r="BG78" s="4"/>
      <c r="BT78" s="137" t="s">
        <v>105</v>
      </c>
      <c r="BV78" s="137" t="s">
        <v>78</v>
      </c>
      <c r="BW78" s="137" t="s">
        <v>150</v>
      </c>
      <c r="BX78" s="137" t="s">
        <v>141</v>
      </c>
      <c r="CL78" s="137" t="s">
        <v>20</v>
      </c>
    </row>
    <row r="79" s="4" customFormat="1" ht="16.5" customHeight="1">
      <c r="A79" s="128" t="s">
        <v>86</v>
      </c>
      <c r="B79" s="65"/>
      <c r="C79" s="129"/>
      <c r="D79" s="129"/>
      <c r="E79" s="129"/>
      <c r="F79" s="130" t="s">
        <v>151</v>
      </c>
      <c r="G79" s="130"/>
      <c r="H79" s="130"/>
      <c r="I79" s="130"/>
      <c r="J79" s="130"/>
      <c r="K79" s="129"/>
      <c r="L79" s="130" t="s">
        <v>152</v>
      </c>
      <c r="M79" s="130"/>
      <c r="N79" s="130"/>
      <c r="O79" s="130"/>
      <c r="P79" s="130"/>
      <c r="Q79" s="130"/>
      <c r="R79" s="130"/>
      <c r="S79" s="130"/>
      <c r="T79" s="130"/>
      <c r="U79" s="130"/>
      <c r="V79" s="130"/>
      <c r="W79" s="130"/>
      <c r="X79" s="130"/>
      <c r="Y79" s="130"/>
      <c r="Z79" s="130"/>
      <c r="AA79" s="130"/>
      <c r="AB79" s="130"/>
      <c r="AC79" s="130"/>
      <c r="AD79" s="130"/>
      <c r="AE79" s="130"/>
      <c r="AF79" s="130"/>
      <c r="AG79" s="131">
        <f>'09 - Rozvaděč R2-IRC'!K36</f>
        <v>0</v>
      </c>
      <c r="AH79" s="129"/>
      <c r="AI79" s="129"/>
      <c r="AJ79" s="129"/>
      <c r="AK79" s="129"/>
      <c r="AL79" s="129"/>
      <c r="AM79" s="129"/>
      <c r="AN79" s="131">
        <f>SUM(AG79,AV79)</f>
        <v>0</v>
      </c>
      <c r="AO79" s="129"/>
      <c r="AP79" s="129"/>
      <c r="AQ79" s="132" t="s">
        <v>89</v>
      </c>
      <c r="AR79" s="67"/>
      <c r="AS79" s="133">
        <f>'09 - Rozvaděč R2-IRC'!K34</f>
        <v>0</v>
      </c>
      <c r="AT79" s="134">
        <f>'09 - Rozvaděč R2-IRC'!K35</f>
        <v>0</v>
      </c>
      <c r="AU79" s="134">
        <v>0</v>
      </c>
      <c r="AV79" s="134">
        <f>ROUND(SUM(AX79:AY79),2)</f>
        <v>0</v>
      </c>
      <c r="AW79" s="135">
        <f>'09 - Rozvaděč R2-IRC'!T98</f>
        <v>0</v>
      </c>
      <c r="AX79" s="134">
        <f>'09 - Rozvaděč R2-IRC'!K39</f>
        <v>0</v>
      </c>
      <c r="AY79" s="134">
        <f>'09 - Rozvaděč R2-IRC'!K40</f>
        <v>0</v>
      </c>
      <c r="AZ79" s="134">
        <f>'09 - Rozvaděč R2-IRC'!K41</f>
        <v>0</v>
      </c>
      <c r="BA79" s="134">
        <f>'09 - Rozvaděč R2-IRC'!K42</f>
        <v>0</v>
      </c>
      <c r="BB79" s="134">
        <f>'09 - Rozvaděč R2-IRC'!F39</f>
        <v>0</v>
      </c>
      <c r="BC79" s="134">
        <f>'09 - Rozvaděč R2-IRC'!F40</f>
        <v>0</v>
      </c>
      <c r="BD79" s="134">
        <f>'09 - Rozvaděč R2-IRC'!F41</f>
        <v>0</v>
      </c>
      <c r="BE79" s="134">
        <f>'09 - Rozvaděč R2-IRC'!F42</f>
        <v>0</v>
      </c>
      <c r="BF79" s="136">
        <f>'09 - Rozvaděč R2-IRC'!F43</f>
        <v>0</v>
      </c>
      <c r="BG79" s="4"/>
      <c r="BT79" s="137" t="s">
        <v>105</v>
      </c>
      <c r="BV79" s="137" t="s">
        <v>78</v>
      </c>
      <c r="BW79" s="137" t="s">
        <v>153</v>
      </c>
      <c r="BX79" s="137" t="s">
        <v>141</v>
      </c>
      <c r="CL79" s="137" t="s">
        <v>20</v>
      </c>
    </row>
    <row r="80" s="4" customFormat="1" ht="16.5" customHeight="1">
      <c r="A80" s="128" t="s">
        <v>86</v>
      </c>
      <c r="B80" s="65"/>
      <c r="C80" s="129"/>
      <c r="D80" s="129"/>
      <c r="E80" s="129"/>
      <c r="F80" s="130" t="s">
        <v>154</v>
      </c>
      <c r="G80" s="130"/>
      <c r="H80" s="130"/>
      <c r="I80" s="130"/>
      <c r="J80" s="130"/>
      <c r="K80" s="129"/>
      <c r="L80" s="130" t="s">
        <v>155</v>
      </c>
      <c r="M80" s="130"/>
      <c r="N80" s="130"/>
      <c r="O80" s="130"/>
      <c r="P80" s="130"/>
      <c r="Q80" s="130"/>
      <c r="R80" s="130"/>
      <c r="S80" s="130"/>
      <c r="T80" s="130"/>
      <c r="U80" s="130"/>
      <c r="V80" s="130"/>
      <c r="W80" s="130"/>
      <c r="X80" s="130"/>
      <c r="Y80" s="130"/>
      <c r="Z80" s="130"/>
      <c r="AA80" s="130"/>
      <c r="AB80" s="130"/>
      <c r="AC80" s="130"/>
      <c r="AD80" s="130"/>
      <c r="AE80" s="130"/>
      <c r="AF80" s="130"/>
      <c r="AG80" s="131">
        <f>'10 - Rozvaděč R3.1-IRC'!K36</f>
        <v>0</v>
      </c>
      <c r="AH80" s="129"/>
      <c r="AI80" s="129"/>
      <c r="AJ80" s="129"/>
      <c r="AK80" s="129"/>
      <c r="AL80" s="129"/>
      <c r="AM80" s="129"/>
      <c r="AN80" s="131">
        <f>SUM(AG80,AV80)</f>
        <v>0</v>
      </c>
      <c r="AO80" s="129"/>
      <c r="AP80" s="129"/>
      <c r="AQ80" s="132" t="s">
        <v>89</v>
      </c>
      <c r="AR80" s="67"/>
      <c r="AS80" s="133">
        <f>'10 - Rozvaděč R3.1-IRC'!K34</f>
        <v>0</v>
      </c>
      <c r="AT80" s="134">
        <f>'10 - Rozvaděč R3.1-IRC'!K35</f>
        <v>0</v>
      </c>
      <c r="AU80" s="134">
        <v>0</v>
      </c>
      <c r="AV80" s="134">
        <f>ROUND(SUM(AX80:AY80),2)</f>
        <v>0</v>
      </c>
      <c r="AW80" s="135">
        <f>'10 - Rozvaděč R3.1-IRC'!T98</f>
        <v>0</v>
      </c>
      <c r="AX80" s="134">
        <f>'10 - Rozvaděč R3.1-IRC'!K39</f>
        <v>0</v>
      </c>
      <c r="AY80" s="134">
        <f>'10 - Rozvaděč R3.1-IRC'!K40</f>
        <v>0</v>
      </c>
      <c r="AZ80" s="134">
        <f>'10 - Rozvaděč R3.1-IRC'!K41</f>
        <v>0</v>
      </c>
      <c r="BA80" s="134">
        <f>'10 - Rozvaděč R3.1-IRC'!K42</f>
        <v>0</v>
      </c>
      <c r="BB80" s="134">
        <f>'10 - Rozvaděč R3.1-IRC'!F39</f>
        <v>0</v>
      </c>
      <c r="BC80" s="134">
        <f>'10 - Rozvaděč R3.1-IRC'!F40</f>
        <v>0</v>
      </c>
      <c r="BD80" s="134">
        <f>'10 - Rozvaděč R3.1-IRC'!F41</f>
        <v>0</v>
      </c>
      <c r="BE80" s="134">
        <f>'10 - Rozvaděč R3.1-IRC'!F42</f>
        <v>0</v>
      </c>
      <c r="BF80" s="136">
        <f>'10 - Rozvaděč R3.1-IRC'!F43</f>
        <v>0</v>
      </c>
      <c r="BG80" s="4"/>
      <c r="BT80" s="137" t="s">
        <v>105</v>
      </c>
      <c r="BV80" s="137" t="s">
        <v>78</v>
      </c>
      <c r="BW80" s="137" t="s">
        <v>156</v>
      </c>
      <c r="BX80" s="137" t="s">
        <v>141</v>
      </c>
      <c r="CL80" s="137" t="s">
        <v>20</v>
      </c>
    </row>
    <row r="81" s="4" customFormat="1" ht="16.5" customHeight="1">
      <c r="A81" s="128" t="s">
        <v>86</v>
      </c>
      <c r="B81" s="65"/>
      <c r="C81" s="129"/>
      <c r="D81" s="129"/>
      <c r="E81" s="129"/>
      <c r="F81" s="130" t="s">
        <v>157</v>
      </c>
      <c r="G81" s="130"/>
      <c r="H81" s="130"/>
      <c r="I81" s="130"/>
      <c r="J81" s="130"/>
      <c r="K81" s="129"/>
      <c r="L81" s="130" t="s">
        <v>158</v>
      </c>
      <c r="M81" s="130"/>
      <c r="N81" s="130"/>
      <c r="O81" s="130"/>
      <c r="P81" s="130"/>
      <c r="Q81" s="130"/>
      <c r="R81" s="130"/>
      <c r="S81" s="130"/>
      <c r="T81" s="130"/>
      <c r="U81" s="130"/>
      <c r="V81" s="130"/>
      <c r="W81" s="130"/>
      <c r="X81" s="130"/>
      <c r="Y81" s="130"/>
      <c r="Z81" s="130"/>
      <c r="AA81" s="130"/>
      <c r="AB81" s="130"/>
      <c r="AC81" s="130"/>
      <c r="AD81" s="130"/>
      <c r="AE81" s="130"/>
      <c r="AF81" s="130"/>
      <c r="AG81" s="131">
        <f>'11 - Rozvaděč R3.2-IRC'!K36</f>
        <v>0</v>
      </c>
      <c r="AH81" s="129"/>
      <c r="AI81" s="129"/>
      <c r="AJ81" s="129"/>
      <c r="AK81" s="129"/>
      <c r="AL81" s="129"/>
      <c r="AM81" s="129"/>
      <c r="AN81" s="131">
        <f>SUM(AG81,AV81)</f>
        <v>0</v>
      </c>
      <c r="AO81" s="129"/>
      <c r="AP81" s="129"/>
      <c r="AQ81" s="132" t="s">
        <v>89</v>
      </c>
      <c r="AR81" s="67"/>
      <c r="AS81" s="133">
        <f>'11 - Rozvaděč R3.2-IRC'!K34</f>
        <v>0</v>
      </c>
      <c r="AT81" s="134">
        <f>'11 - Rozvaděč R3.2-IRC'!K35</f>
        <v>0</v>
      </c>
      <c r="AU81" s="134">
        <v>0</v>
      </c>
      <c r="AV81" s="134">
        <f>ROUND(SUM(AX81:AY81),2)</f>
        <v>0</v>
      </c>
      <c r="AW81" s="135">
        <f>'11 - Rozvaděč R3.2-IRC'!T98</f>
        <v>0</v>
      </c>
      <c r="AX81" s="134">
        <f>'11 - Rozvaděč R3.2-IRC'!K39</f>
        <v>0</v>
      </c>
      <c r="AY81" s="134">
        <f>'11 - Rozvaděč R3.2-IRC'!K40</f>
        <v>0</v>
      </c>
      <c r="AZ81" s="134">
        <f>'11 - Rozvaděč R3.2-IRC'!K41</f>
        <v>0</v>
      </c>
      <c r="BA81" s="134">
        <f>'11 - Rozvaděč R3.2-IRC'!K42</f>
        <v>0</v>
      </c>
      <c r="BB81" s="134">
        <f>'11 - Rozvaděč R3.2-IRC'!F39</f>
        <v>0</v>
      </c>
      <c r="BC81" s="134">
        <f>'11 - Rozvaděč R3.2-IRC'!F40</f>
        <v>0</v>
      </c>
      <c r="BD81" s="134">
        <f>'11 - Rozvaděč R3.2-IRC'!F41</f>
        <v>0</v>
      </c>
      <c r="BE81" s="134">
        <f>'11 - Rozvaděč R3.2-IRC'!F42</f>
        <v>0</v>
      </c>
      <c r="BF81" s="136">
        <f>'11 - Rozvaděč R3.2-IRC'!F43</f>
        <v>0</v>
      </c>
      <c r="BG81" s="4"/>
      <c r="BT81" s="137" t="s">
        <v>105</v>
      </c>
      <c r="BV81" s="137" t="s">
        <v>78</v>
      </c>
      <c r="BW81" s="137" t="s">
        <v>159</v>
      </c>
      <c r="BX81" s="137" t="s">
        <v>141</v>
      </c>
      <c r="CL81" s="137" t="s">
        <v>20</v>
      </c>
    </row>
    <row r="82" s="4" customFormat="1" ht="16.5" customHeight="1">
      <c r="A82" s="128" t="s">
        <v>86</v>
      </c>
      <c r="B82" s="65"/>
      <c r="C82" s="129"/>
      <c r="D82" s="129"/>
      <c r="E82" s="129"/>
      <c r="F82" s="130" t="s">
        <v>9</v>
      </c>
      <c r="G82" s="130"/>
      <c r="H82" s="130"/>
      <c r="I82" s="130"/>
      <c r="J82" s="130"/>
      <c r="K82" s="129"/>
      <c r="L82" s="130" t="s">
        <v>160</v>
      </c>
      <c r="M82" s="130"/>
      <c r="N82" s="130"/>
      <c r="O82" s="130"/>
      <c r="P82" s="130"/>
      <c r="Q82" s="130"/>
      <c r="R82" s="130"/>
      <c r="S82" s="130"/>
      <c r="T82" s="130"/>
      <c r="U82" s="130"/>
      <c r="V82" s="130"/>
      <c r="W82" s="130"/>
      <c r="X82" s="130"/>
      <c r="Y82" s="130"/>
      <c r="Z82" s="130"/>
      <c r="AA82" s="130"/>
      <c r="AB82" s="130"/>
      <c r="AC82" s="130"/>
      <c r="AD82" s="130"/>
      <c r="AE82" s="130"/>
      <c r="AF82" s="130"/>
      <c r="AG82" s="131">
        <f>'12 - Roxvaděč R4.1-IRC'!K36</f>
        <v>0</v>
      </c>
      <c r="AH82" s="129"/>
      <c r="AI82" s="129"/>
      <c r="AJ82" s="129"/>
      <c r="AK82" s="129"/>
      <c r="AL82" s="129"/>
      <c r="AM82" s="129"/>
      <c r="AN82" s="131">
        <f>SUM(AG82,AV82)</f>
        <v>0</v>
      </c>
      <c r="AO82" s="129"/>
      <c r="AP82" s="129"/>
      <c r="AQ82" s="132" t="s">
        <v>89</v>
      </c>
      <c r="AR82" s="67"/>
      <c r="AS82" s="133">
        <f>'12 - Roxvaděč R4.1-IRC'!K34</f>
        <v>0</v>
      </c>
      <c r="AT82" s="134">
        <f>'12 - Roxvaděč R4.1-IRC'!K35</f>
        <v>0</v>
      </c>
      <c r="AU82" s="134">
        <v>0</v>
      </c>
      <c r="AV82" s="134">
        <f>ROUND(SUM(AX82:AY82),2)</f>
        <v>0</v>
      </c>
      <c r="AW82" s="135">
        <f>'12 - Roxvaděč R4.1-IRC'!T98</f>
        <v>0</v>
      </c>
      <c r="AX82" s="134">
        <f>'12 - Roxvaděč R4.1-IRC'!K39</f>
        <v>0</v>
      </c>
      <c r="AY82" s="134">
        <f>'12 - Roxvaděč R4.1-IRC'!K40</f>
        <v>0</v>
      </c>
      <c r="AZ82" s="134">
        <f>'12 - Roxvaděč R4.1-IRC'!K41</f>
        <v>0</v>
      </c>
      <c r="BA82" s="134">
        <f>'12 - Roxvaděč R4.1-IRC'!K42</f>
        <v>0</v>
      </c>
      <c r="BB82" s="134">
        <f>'12 - Roxvaděč R4.1-IRC'!F39</f>
        <v>0</v>
      </c>
      <c r="BC82" s="134">
        <f>'12 - Roxvaděč R4.1-IRC'!F40</f>
        <v>0</v>
      </c>
      <c r="BD82" s="134">
        <f>'12 - Roxvaděč R4.1-IRC'!F41</f>
        <v>0</v>
      </c>
      <c r="BE82" s="134">
        <f>'12 - Roxvaděč R4.1-IRC'!F42</f>
        <v>0</v>
      </c>
      <c r="BF82" s="136">
        <f>'12 - Roxvaděč R4.1-IRC'!F43</f>
        <v>0</v>
      </c>
      <c r="BG82" s="4"/>
      <c r="BT82" s="137" t="s">
        <v>105</v>
      </c>
      <c r="BV82" s="137" t="s">
        <v>78</v>
      </c>
      <c r="BW82" s="137" t="s">
        <v>161</v>
      </c>
      <c r="BX82" s="137" t="s">
        <v>141</v>
      </c>
      <c r="CL82" s="137" t="s">
        <v>20</v>
      </c>
    </row>
    <row r="83" s="4" customFormat="1" ht="16.5" customHeight="1">
      <c r="A83" s="128" t="s">
        <v>86</v>
      </c>
      <c r="B83" s="65"/>
      <c r="C83" s="129"/>
      <c r="D83" s="129"/>
      <c r="E83" s="129"/>
      <c r="F83" s="130" t="s">
        <v>162</v>
      </c>
      <c r="G83" s="130"/>
      <c r="H83" s="130"/>
      <c r="I83" s="130"/>
      <c r="J83" s="130"/>
      <c r="K83" s="129"/>
      <c r="L83" s="130" t="s">
        <v>163</v>
      </c>
      <c r="M83" s="130"/>
      <c r="N83" s="130"/>
      <c r="O83" s="130"/>
      <c r="P83" s="130"/>
      <c r="Q83" s="130"/>
      <c r="R83" s="130"/>
      <c r="S83" s="130"/>
      <c r="T83" s="130"/>
      <c r="U83" s="130"/>
      <c r="V83" s="130"/>
      <c r="W83" s="130"/>
      <c r="X83" s="130"/>
      <c r="Y83" s="130"/>
      <c r="Z83" s="130"/>
      <c r="AA83" s="130"/>
      <c r="AB83" s="130"/>
      <c r="AC83" s="130"/>
      <c r="AD83" s="130"/>
      <c r="AE83" s="130"/>
      <c r="AF83" s="130"/>
      <c r="AG83" s="131">
        <f>'13 - Rozvaděč R4.2-IRC'!K36</f>
        <v>0</v>
      </c>
      <c r="AH83" s="129"/>
      <c r="AI83" s="129"/>
      <c r="AJ83" s="129"/>
      <c r="AK83" s="129"/>
      <c r="AL83" s="129"/>
      <c r="AM83" s="129"/>
      <c r="AN83" s="131">
        <f>SUM(AG83,AV83)</f>
        <v>0</v>
      </c>
      <c r="AO83" s="129"/>
      <c r="AP83" s="129"/>
      <c r="AQ83" s="132" t="s">
        <v>89</v>
      </c>
      <c r="AR83" s="67"/>
      <c r="AS83" s="133">
        <f>'13 - Rozvaděč R4.2-IRC'!K34</f>
        <v>0</v>
      </c>
      <c r="AT83" s="134">
        <f>'13 - Rozvaděč R4.2-IRC'!K35</f>
        <v>0</v>
      </c>
      <c r="AU83" s="134">
        <v>0</v>
      </c>
      <c r="AV83" s="134">
        <f>ROUND(SUM(AX83:AY83),2)</f>
        <v>0</v>
      </c>
      <c r="AW83" s="135">
        <f>'13 - Rozvaděč R4.2-IRC'!T98</f>
        <v>0</v>
      </c>
      <c r="AX83" s="134">
        <f>'13 - Rozvaděč R4.2-IRC'!K39</f>
        <v>0</v>
      </c>
      <c r="AY83" s="134">
        <f>'13 - Rozvaděč R4.2-IRC'!K40</f>
        <v>0</v>
      </c>
      <c r="AZ83" s="134">
        <f>'13 - Rozvaděč R4.2-IRC'!K41</f>
        <v>0</v>
      </c>
      <c r="BA83" s="134">
        <f>'13 - Rozvaděč R4.2-IRC'!K42</f>
        <v>0</v>
      </c>
      <c r="BB83" s="134">
        <f>'13 - Rozvaděč R4.2-IRC'!F39</f>
        <v>0</v>
      </c>
      <c r="BC83" s="134">
        <f>'13 - Rozvaděč R4.2-IRC'!F40</f>
        <v>0</v>
      </c>
      <c r="BD83" s="134">
        <f>'13 - Rozvaděč R4.2-IRC'!F41</f>
        <v>0</v>
      </c>
      <c r="BE83" s="134">
        <f>'13 - Rozvaděč R4.2-IRC'!F42</f>
        <v>0</v>
      </c>
      <c r="BF83" s="136">
        <f>'13 - Rozvaděč R4.2-IRC'!F43</f>
        <v>0</v>
      </c>
      <c r="BG83" s="4"/>
      <c r="BT83" s="137" t="s">
        <v>105</v>
      </c>
      <c r="BV83" s="137" t="s">
        <v>78</v>
      </c>
      <c r="BW83" s="137" t="s">
        <v>164</v>
      </c>
      <c r="BX83" s="137" t="s">
        <v>141</v>
      </c>
      <c r="CL83" s="137" t="s">
        <v>20</v>
      </c>
    </row>
    <row r="84" s="4" customFormat="1" ht="16.5" customHeight="1">
      <c r="A84" s="128" t="s">
        <v>86</v>
      </c>
      <c r="B84" s="65"/>
      <c r="C84" s="129"/>
      <c r="D84" s="129"/>
      <c r="E84" s="129"/>
      <c r="F84" s="130" t="s">
        <v>165</v>
      </c>
      <c r="G84" s="130"/>
      <c r="H84" s="130"/>
      <c r="I84" s="130"/>
      <c r="J84" s="130"/>
      <c r="K84" s="129"/>
      <c r="L84" s="130" t="s">
        <v>166</v>
      </c>
      <c r="M84" s="130"/>
      <c r="N84" s="130"/>
      <c r="O84" s="130"/>
      <c r="P84" s="130"/>
      <c r="Q84" s="130"/>
      <c r="R84" s="130"/>
      <c r="S84" s="130"/>
      <c r="T84" s="130"/>
      <c r="U84" s="130"/>
      <c r="V84" s="130"/>
      <c r="W84" s="130"/>
      <c r="X84" s="130"/>
      <c r="Y84" s="130"/>
      <c r="Z84" s="130"/>
      <c r="AA84" s="130"/>
      <c r="AB84" s="130"/>
      <c r="AC84" s="130"/>
      <c r="AD84" s="130"/>
      <c r="AE84" s="130"/>
      <c r="AF84" s="130"/>
      <c r="AG84" s="131">
        <f>'14 - Rozvaděč R5.1-IRC'!K36</f>
        <v>0</v>
      </c>
      <c r="AH84" s="129"/>
      <c r="AI84" s="129"/>
      <c r="AJ84" s="129"/>
      <c r="AK84" s="129"/>
      <c r="AL84" s="129"/>
      <c r="AM84" s="129"/>
      <c r="AN84" s="131">
        <f>SUM(AG84,AV84)</f>
        <v>0</v>
      </c>
      <c r="AO84" s="129"/>
      <c r="AP84" s="129"/>
      <c r="AQ84" s="132" t="s">
        <v>89</v>
      </c>
      <c r="AR84" s="67"/>
      <c r="AS84" s="133">
        <f>'14 - Rozvaděč R5.1-IRC'!K34</f>
        <v>0</v>
      </c>
      <c r="AT84" s="134">
        <f>'14 - Rozvaděč R5.1-IRC'!K35</f>
        <v>0</v>
      </c>
      <c r="AU84" s="134">
        <v>0</v>
      </c>
      <c r="AV84" s="134">
        <f>ROUND(SUM(AX84:AY84),2)</f>
        <v>0</v>
      </c>
      <c r="AW84" s="135">
        <f>'14 - Rozvaděč R5.1-IRC'!T98</f>
        <v>0</v>
      </c>
      <c r="AX84" s="134">
        <f>'14 - Rozvaděč R5.1-IRC'!K39</f>
        <v>0</v>
      </c>
      <c r="AY84" s="134">
        <f>'14 - Rozvaděč R5.1-IRC'!K40</f>
        <v>0</v>
      </c>
      <c r="AZ84" s="134">
        <f>'14 - Rozvaděč R5.1-IRC'!K41</f>
        <v>0</v>
      </c>
      <c r="BA84" s="134">
        <f>'14 - Rozvaděč R5.1-IRC'!K42</f>
        <v>0</v>
      </c>
      <c r="BB84" s="134">
        <f>'14 - Rozvaděč R5.1-IRC'!F39</f>
        <v>0</v>
      </c>
      <c r="BC84" s="134">
        <f>'14 - Rozvaděč R5.1-IRC'!F40</f>
        <v>0</v>
      </c>
      <c r="BD84" s="134">
        <f>'14 - Rozvaděč R5.1-IRC'!F41</f>
        <v>0</v>
      </c>
      <c r="BE84" s="134">
        <f>'14 - Rozvaděč R5.1-IRC'!F42</f>
        <v>0</v>
      </c>
      <c r="BF84" s="136">
        <f>'14 - Rozvaděč R5.1-IRC'!F43</f>
        <v>0</v>
      </c>
      <c r="BG84" s="4"/>
      <c r="BT84" s="137" t="s">
        <v>105</v>
      </c>
      <c r="BV84" s="137" t="s">
        <v>78</v>
      </c>
      <c r="BW84" s="137" t="s">
        <v>167</v>
      </c>
      <c r="BX84" s="137" t="s">
        <v>141</v>
      </c>
      <c r="CL84" s="137" t="s">
        <v>20</v>
      </c>
    </row>
    <row r="85" s="4" customFormat="1" ht="16.5" customHeight="1">
      <c r="A85" s="128" t="s">
        <v>86</v>
      </c>
      <c r="B85" s="65"/>
      <c r="C85" s="129"/>
      <c r="D85" s="129"/>
      <c r="E85" s="129"/>
      <c r="F85" s="130" t="s">
        <v>168</v>
      </c>
      <c r="G85" s="130"/>
      <c r="H85" s="130"/>
      <c r="I85" s="130"/>
      <c r="J85" s="130"/>
      <c r="K85" s="129"/>
      <c r="L85" s="130" t="s">
        <v>169</v>
      </c>
      <c r="M85" s="130"/>
      <c r="N85" s="130"/>
      <c r="O85" s="130"/>
      <c r="P85" s="130"/>
      <c r="Q85" s="130"/>
      <c r="R85" s="130"/>
      <c r="S85" s="130"/>
      <c r="T85" s="130"/>
      <c r="U85" s="130"/>
      <c r="V85" s="130"/>
      <c r="W85" s="130"/>
      <c r="X85" s="130"/>
      <c r="Y85" s="130"/>
      <c r="Z85" s="130"/>
      <c r="AA85" s="130"/>
      <c r="AB85" s="130"/>
      <c r="AC85" s="130"/>
      <c r="AD85" s="130"/>
      <c r="AE85" s="130"/>
      <c r="AF85" s="130"/>
      <c r="AG85" s="131">
        <f>'15 - Rozvaděč R5.2-IRC'!K36</f>
        <v>0</v>
      </c>
      <c r="AH85" s="129"/>
      <c r="AI85" s="129"/>
      <c r="AJ85" s="129"/>
      <c r="AK85" s="129"/>
      <c r="AL85" s="129"/>
      <c r="AM85" s="129"/>
      <c r="AN85" s="131">
        <f>SUM(AG85,AV85)</f>
        <v>0</v>
      </c>
      <c r="AO85" s="129"/>
      <c r="AP85" s="129"/>
      <c r="AQ85" s="132" t="s">
        <v>89</v>
      </c>
      <c r="AR85" s="67"/>
      <c r="AS85" s="133">
        <f>'15 - Rozvaděč R5.2-IRC'!K34</f>
        <v>0</v>
      </c>
      <c r="AT85" s="134">
        <f>'15 - Rozvaděč R5.2-IRC'!K35</f>
        <v>0</v>
      </c>
      <c r="AU85" s="134">
        <v>0</v>
      </c>
      <c r="AV85" s="134">
        <f>ROUND(SUM(AX85:AY85),2)</f>
        <v>0</v>
      </c>
      <c r="AW85" s="135">
        <f>'15 - Rozvaděč R5.2-IRC'!T98</f>
        <v>0</v>
      </c>
      <c r="AX85" s="134">
        <f>'15 - Rozvaděč R5.2-IRC'!K39</f>
        <v>0</v>
      </c>
      <c r="AY85" s="134">
        <f>'15 - Rozvaděč R5.2-IRC'!K40</f>
        <v>0</v>
      </c>
      <c r="AZ85" s="134">
        <f>'15 - Rozvaděč R5.2-IRC'!K41</f>
        <v>0</v>
      </c>
      <c r="BA85" s="134">
        <f>'15 - Rozvaděč R5.2-IRC'!K42</f>
        <v>0</v>
      </c>
      <c r="BB85" s="134">
        <f>'15 - Rozvaděč R5.2-IRC'!F39</f>
        <v>0</v>
      </c>
      <c r="BC85" s="134">
        <f>'15 - Rozvaděč R5.2-IRC'!F40</f>
        <v>0</v>
      </c>
      <c r="BD85" s="134">
        <f>'15 - Rozvaděč R5.2-IRC'!F41</f>
        <v>0</v>
      </c>
      <c r="BE85" s="134">
        <f>'15 - Rozvaděč R5.2-IRC'!F42</f>
        <v>0</v>
      </c>
      <c r="BF85" s="136">
        <f>'15 - Rozvaděč R5.2-IRC'!F43</f>
        <v>0</v>
      </c>
      <c r="BG85" s="4"/>
      <c r="BT85" s="137" t="s">
        <v>105</v>
      </c>
      <c r="BV85" s="137" t="s">
        <v>78</v>
      </c>
      <c r="BW85" s="137" t="s">
        <v>170</v>
      </c>
      <c r="BX85" s="137" t="s">
        <v>141</v>
      </c>
      <c r="CL85" s="137" t="s">
        <v>20</v>
      </c>
    </row>
    <row r="86" s="7" customFormat="1" ht="16.5" customHeight="1">
      <c r="A86" s="128" t="s">
        <v>86</v>
      </c>
      <c r="B86" s="114"/>
      <c r="C86" s="115"/>
      <c r="D86" s="116" t="s">
        <v>171</v>
      </c>
      <c r="E86" s="116"/>
      <c r="F86" s="116"/>
      <c r="G86" s="116"/>
      <c r="H86" s="116"/>
      <c r="I86" s="117"/>
      <c r="J86" s="116" t="s">
        <v>171</v>
      </c>
      <c r="K86" s="116"/>
      <c r="L86" s="116"/>
      <c r="M86" s="116"/>
      <c r="N86" s="116"/>
      <c r="O86" s="116"/>
      <c r="P86" s="116"/>
      <c r="Q86" s="116"/>
      <c r="R86" s="116"/>
      <c r="S86" s="116"/>
      <c r="T86" s="116"/>
      <c r="U86" s="116"/>
      <c r="V86" s="116"/>
      <c r="W86" s="116"/>
      <c r="X86" s="116"/>
      <c r="Y86" s="116"/>
      <c r="Z86" s="116"/>
      <c r="AA86" s="116"/>
      <c r="AB86" s="116"/>
      <c r="AC86" s="116"/>
      <c r="AD86" s="116"/>
      <c r="AE86" s="116"/>
      <c r="AF86" s="116"/>
      <c r="AG86" s="119">
        <f>'VRN - VRN'!K32</f>
        <v>0</v>
      </c>
      <c r="AH86" s="117"/>
      <c r="AI86" s="117"/>
      <c r="AJ86" s="117"/>
      <c r="AK86" s="117"/>
      <c r="AL86" s="117"/>
      <c r="AM86" s="117"/>
      <c r="AN86" s="119">
        <f>SUM(AG86,AV86)</f>
        <v>0</v>
      </c>
      <c r="AO86" s="117"/>
      <c r="AP86" s="117"/>
      <c r="AQ86" s="120" t="s">
        <v>172</v>
      </c>
      <c r="AR86" s="121"/>
      <c r="AS86" s="142">
        <f>'VRN - VRN'!K30</f>
        <v>0</v>
      </c>
      <c r="AT86" s="143">
        <f>'VRN - VRN'!K31</f>
        <v>0</v>
      </c>
      <c r="AU86" s="143">
        <v>0</v>
      </c>
      <c r="AV86" s="143">
        <f>ROUND(SUM(AX86:AY86),2)</f>
        <v>0</v>
      </c>
      <c r="AW86" s="144">
        <f>'VRN - VRN'!T88</f>
        <v>0</v>
      </c>
      <c r="AX86" s="143">
        <f>'VRN - VRN'!K35</f>
        <v>0</v>
      </c>
      <c r="AY86" s="143">
        <f>'VRN - VRN'!K36</f>
        <v>0</v>
      </c>
      <c r="AZ86" s="143">
        <f>'VRN - VRN'!K37</f>
        <v>0</v>
      </c>
      <c r="BA86" s="143">
        <f>'VRN - VRN'!K38</f>
        <v>0</v>
      </c>
      <c r="BB86" s="143">
        <f>'VRN - VRN'!F35</f>
        <v>0</v>
      </c>
      <c r="BC86" s="143">
        <f>'VRN - VRN'!F36</f>
        <v>0</v>
      </c>
      <c r="BD86" s="143">
        <f>'VRN - VRN'!F37</f>
        <v>0</v>
      </c>
      <c r="BE86" s="143">
        <f>'VRN - VRN'!F38</f>
        <v>0</v>
      </c>
      <c r="BF86" s="145">
        <f>'VRN - VRN'!F39</f>
        <v>0</v>
      </c>
      <c r="BG86" s="7"/>
      <c r="BT86" s="127" t="s">
        <v>83</v>
      </c>
      <c r="BV86" s="127" t="s">
        <v>78</v>
      </c>
      <c r="BW86" s="127" t="s">
        <v>173</v>
      </c>
      <c r="BX86" s="127" t="s">
        <v>6</v>
      </c>
      <c r="CL86" s="127" t="s">
        <v>20</v>
      </c>
      <c r="CM86" s="127" t="s">
        <v>85</v>
      </c>
    </row>
    <row r="87" s="2" customFormat="1" ht="30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N87" s="42"/>
      <c r="AO87" s="42"/>
      <c r="AP87" s="42"/>
      <c r="AQ87" s="42"/>
      <c r="AR87" s="46"/>
      <c r="AS87" s="40"/>
      <c r="AT87" s="40"/>
      <c r="AU87" s="40"/>
      <c r="AV87" s="40"/>
      <c r="AW87" s="40"/>
      <c r="AX87" s="40"/>
      <c r="AY87" s="40"/>
      <c r="AZ87" s="40"/>
      <c r="BA87" s="40"/>
      <c r="BB87" s="40"/>
      <c r="BC87" s="40"/>
      <c r="BD87" s="40"/>
      <c r="BE87" s="40"/>
      <c r="BF87" s="40"/>
      <c r="BG87" s="40"/>
    </row>
    <row r="88" s="2" customFormat="1" ht="6.96" customHeight="1">
      <c r="A88" s="40"/>
      <c r="B88" s="61"/>
      <c r="C88" s="62"/>
      <c r="D88" s="62"/>
      <c r="E88" s="62"/>
      <c r="F88" s="62"/>
      <c r="G88" s="62"/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  <c r="Y88" s="62"/>
      <c r="Z88" s="62"/>
      <c r="AA88" s="62"/>
      <c r="AB88" s="62"/>
      <c r="AC88" s="62"/>
      <c r="AD88" s="62"/>
      <c r="AE88" s="62"/>
      <c r="AF88" s="62"/>
      <c r="AG88" s="62"/>
      <c r="AH88" s="62"/>
      <c r="AI88" s="62"/>
      <c r="AJ88" s="62"/>
      <c r="AK88" s="62"/>
      <c r="AL88" s="62"/>
      <c r="AM88" s="62"/>
      <c r="AN88" s="62"/>
      <c r="AO88" s="62"/>
      <c r="AP88" s="62"/>
      <c r="AQ88" s="62"/>
      <c r="AR88" s="46"/>
      <c r="AS88" s="40"/>
      <c r="AT88" s="40"/>
      <c r="AU88" s="40"/>
      <c r="AV88" s="40"/>
      <c r="AW88" s="40"/>
      <c r="AX88" s="40"/>
      <c r="AY88" s="40"/>
      <c r="AZ88" s="40"/>
      <c r="BA88" s="40"/>
      <c r="BB88" s="40"/>
      <c r="BC88" s="40"/>
      <c r="BD88" s="40"/>
      <c r="BE88" s="40"/>
      <c r="BF88" s="40"/>
      <c r="BG88" s="40"/>
    </row>
  </sheetData>
  <sheetProtection sheet="1" formatColumns="0" formatRows="0" objects="1" scenarios="1" spinCount="100000" saltValue="BJUVONendhdGqHMHJlDYSMSgFD2uGrVdrHiXM//P8QQUIkn2rskCXCmdlLDrWQF9KYNuUTbL0i0qCg4JM6JLwA==" hashValue="p0Ce0rosGmVxOCdYArgSlFyWL+EEROxWilyYDG4sEygYDqat0G9mbQ7G9kVQClPn/C5yz52Gmoe0gkHGpNFaVg==" algorithmName="SHA-512" password="CC35"/>
  <mergeCells count="166">
    <mergeCell ref="BG5:BG32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G2"/>
    <mergeCell ref="AN61:AP61"/>
    <mergeCell ref="AG61:AM61"/>
    <mergeCell ref="AG62:AM62"/>
    <mergeCell ref="AN62:AP62"/>
    <mergeCell ref="AN63:AP63"/>
    <mergeCell ref="AG63:AM63"/>
    <mergeCell ref="AN64:AP64"/>
    <mergeCell ref="AG64:AM64"/>
    <mergeCell ref="AN65:AP65"/>
    <mergeCell ref="AG65:AM65"/>
    <mergeCell ref="AG66:AM66"/>
    <mergeCell ref="AN66:AP66"/>
    <mergeCell ref="AN67:AP67"/>
    <mergeCell ref="AG67:AM67"/>
    <mergeCell ref="AG68:AM68"/>
    <mergeCell ref="AN68:AP68"/>
    <mergeCell ref="AG69:AM69"/>
    <mergeCell ref="AN69:AP69"/>
    <mergeCell ref="AG70:AM70"/>
    <mergeCell ref="AN70:AP70"/>
    <mergeCell ref="AN71:AP71"/>
    <mergeCell ref="AG71:AM71"/>
    <mergeCell ref="AG72:AM72"/>
    <mergeCell ref="AN72:AP72"/>
    <mergeCell ref="AG73:AM73"/>
    <mergeCell ref="AN73:AP73"/>
    <mergeCell ref="AN74:AP74"/>
    <mergeCell ref="AG74:AM74"/>
    <mergeCell ref="AG75:AM75"/>
    <mergeCell ref="AN75:AP75"/>
    <mergeCell ref="AN76:AP76"/>
    <mergeCell ref="AG76:AM76"/>
    <mergeCell ref="AG77:AM77"/>
    <mergeCell ref="AN77:AP77"/>
    <mergeCell ref="AN78:AP78"/>
    <mergeCell ref="AG78:AM78"/>
    <mergeCell ref="AG79:AM79"/>
    <mergeCell ref="AN79:AP79"/>
    <mergeCell ref="AN80:AP80"/>
    <mergeCell ref="AG80:AM80"/>
    <mergeCell ref="AG81:AM81"/>
    <mergeCell ref="AN81:AP81"/>
    <mergeCell ref="AG82:AM82"/>
    <mergeCell ref="AN82:AP82"/>
    <mergeCell ref="AN83:AP83"/>
    <mergeCell ref="AG83:AM83"/>
    <mergeCell ref="AN84:AP84"/>
    <mergeCell ref="AG84:AM84"/>
    <mergeCell ref="AN85:AP85"/>
    <mergeCell ref="AG85:AM85"/>
    <mergeCell ref="AN86:AP86"/>
    <mergeCell ref="AG86:AM86"/>
    <mergeCell ref="L45:AO45"/>
    <mergeCell ref="C52:G52"/>
    <mergeCell ref="I52:AF52"/>
    <mergeCell ref="J55:AF55"/>
    <mergeCell ref="D55:H55"/>
    <mergeCell ref="E56:I56"/>
    <mergeCell ref="K56:AF56"/>
    <mergeCell ref="K57:AF57"/>
    <mergeCell ref="E57:I57"/>
    <mergeCell ref="E58:I58"/>
    <mergeCell ref="K58:AF58"/>
    <mergeCell ref="K59:AF59"/>
    <mergeCell ref="E59:I59"/>
    <mergeCell ref="E60:I60"/>
    <mergeCell ref="K60:AF60"/>
    <mergeCell ref="L61:AF61"/>
    <mergeCell ref="F61:J61"/>
    <mergeCell ref="L62:AF62"/>
    <mergeCell ref="F62:J62"/>
    <mergeCell ref="L63:AF63"/>
    <mergeCell ref="F63:J63"/>
    <mergeCell ref="AM47:AN47"/>
    <mergeCell ref="AM49:AP49"/>
    <mergeCell ref="AS49:AT51"/>
    <mergeCell ref="AM50:AP50"/>
    <mergeCell ref="AN52:AP52"/>
    <mergeCell ref="AG52:AM52"/>
    <mergeCell ref="AN55:AP55"/>
    <mergeCell ref="AG55:AM55"/>
    <mergeCell ref="AN56:AP56"/>
    <mergeCell ref="AG56:AM56"/>
    <mergeCell ref="AG57:AM57"/>
    <mergeCell ref="AN57:AP57"/>
    <mergeCell ref="AN58:AP58"/>
    <mergeCell ref="AG58:AM58"/>
    <mergeCell ref="AG59:AM59"/>
    <mergeCell ref="AN59:AP59"/>
    <mergeCell ref="AG60:AM60"/>
    <mergeCell ref="AN60:AP60"/>
    <mergeCell ref="AG54:AM54"/>
    <mergeCell ref="AN54:AP54"/>
    <mergeCell ref="L64:AF64"/>
    <mergeCell ref="F64:J64"/>
    <mergeCell ref="F65:J65"/>
    <mergeCell ref="L65:AF65"/>
    <mergeCell ref="D66:H66"/>
    <mergeCell ref="J66:AF66"/>
    <mergeCell ref="D67:H67"/>
    <mergeCell ref="J67:AF67"/>
    <mergeCell ref="K68:AF68"/>
    <mergeCell ref="E68:I68"/>
    <mergeCell ref="E69:I69"/>
    <mergeCell ref="K69:AF69"/>
    <mergeCell ref="D70:H70"/>
    <mergeCell ref="J70:AF70"/>
    <mergeCell ref="K71:AF71"/>
    <mergeCell ref="E71:I71"/>
    <mergeCell ref="K72:AF72"/>
    <mergeCell ref="E72:I72"/>
    <mergeCell ref="J73:AF73"/>
    <mergeCell ref="D73:H73"/>
    <mergeCell ref="K74:AF74"/>
    <mergeCell ref="E74:I74"/>
    <mergeCell ref="E75:I75"/>
    <mergeCell ref="K75:AF75"/>
    <mergeCell ref="L76:AF76"/>
    <mergeCell ref="F76:J76"/>
    <mergeCell ref="F77:J77"/>
    <mergeCell ref="L77:AF77"/>
    <mergeCell ref="F78:J78"/>
    <mergeCell ref="L78:AF78"/>
    <mergeCell ref="F79:J79"/>
    <mergeCell ref="L79:AF79"/>
    <mergeCell ref="F80:J80"/>
    <mergeCell ref="L80:AF80"/>
    <mergeCell ref="F81:J81"/>
    <mergeCell ref="L81:AF81"/>
    <mergeCell ref="F82:J82"/>
    <mergeCell ref="L82:AF82"/>
    <mergeCell ref="F83:J83"/>
    <mergeCell ref="L83:AF83"/>
    <mergeCell ref="F84:J84"/>
    <mergeCell ref="L84:AF84"/>
    <mergeCell ref="F85:J85"/>
    <mergeCell ref="L85:AF85"/>
    <mergeCell ref="D86:H86"/>
    <mergeCell ref="J86:AF86"/>
  </mergeCells>
  <hyperlinks>
    <hyperlink ref="A56" location="'D.1.4.1 - Zařízení pro vy...'!C2" display="/"/>
    <hyperlink ref="A57" location="'D.1.4.3 - Vyhrazené plyno...'!C2" display="/"/>
    <hyperlink ref="A58" location="'D.1.4.4 - Zařízení silnop...'!C2" display="/"/>
    <hyperlink ref="A59" location="'D.1.4.5 - Zdravotně techn...'!C2" display="/"/>
    <hyperlink ref="A61" location="'01 - Elektroinstalace NN ...'!C2" display="/"/>
    <hyperlink ref="A62" location="'02 - Rozvaděč R-kotelna'!C2" display="/"/>
    <hyperlink ref="A63" location="'03 - Měření a regulace'!C2" display="/"/>
    <hyperlink ref="A64" location="'04 - Rozvaděč DT'!C2" display="/"/>
    <hyperlink ref="A65" location="'05 - Detekce plynu'!C2" display="/"/>
    <hyperlink ref="A66" location="'SO01,SO02 - D.1.1. Úprava...'!C2" display="/"/>
    <hyperlink ref="A68" location="'D.1.4.1 - Zařízení pro vy..._01'!C2" display="/"/>
    <hyperlink ref="A69" location="'D.1.4.2 - Zařízení pro vě...'!C2" display="/"/>
    <hyperlink ref="A71" location="'D.1.4.1 - Zařízení pro vy..._02'!C2" display="/"/>
    <hyperlink ref="A72" location="'D.1.1 - SO03 - Tepelná če...'!C2" display="/"/>
    <hyperlink ref="A74" location="'D.1.4.1 - Zařízení pro vy..._03'!C2" display="/"/>
    <hyperlink ref="A76" location="'06 - IRC'!C2" display="/"/>
    <hyperlink ref="A77" location="'07 - Rozvaděč R1.1-IRC'!C2" display="/"/>
    <hyperlink ref="A78" location="'08 - Rozvaděč R1.2-IRC'!C2" display="/"/>
    <hyperlink ref="A79" location="'09 - Rozvaděč R2-IRC'!C2" display="/"/>
    <hyperlink ref="A80" location="'10 - Rozvaděč R3.1-IRC'!C2" display="/"/>
    <hyperlink ref="A81" location="'11 - Rozvaděč R3.2-IRC'!C2" display="/"/>
    <hyperlink ref="A82" location="'12 - Roxvaděč R4.1-IRC'!C2" display="/"/>
    <hyperlink ref="A83" location="'13 - Rozvaděč R4.2-IRC'!C2" display="/"/>
    <hyperlink ref="A84" location="'14 - Rozvaděč R5.1-IRC'!C2" display="/"/>
    <hyperlink ref="A85" location="'15 - Rozvaděč R5.2-IRC'!C2" display="/"/>
    <hyperlink ref="A86" location="'VRN - VRN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118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>
      <c r="B8" s="22"/>
      <c r="D8" s="150" t="s">
        <v>175</v>
      </c>
      <c r="M8" s="22"/>
    </row>
    <row r="9" s="1" customFormat="1" ht="16.5" customHeight="1">
      <c r="B9" s="22"/>
      <c r="E9" s="151" t="s">
        <v>176</v>
      </c>
      <c r="F9" s="1"/>
      <c r="G9" s="1"/>
      <c r="H9" s="1"/>
      <c r="M9" s="22"/>
    </row>
    <row r="10" s="1" customFormat="1" ht="12" customHeight="1">
      <c r="B10" s="22"/>
      <c r="D10" s="150" t="s">
        <v>177</v>
      </c>
      <c r="M10" s="22"/>
    </row>
    <row r="11" s="2" customFormat="1" ht="16.5" customHeight="1">
      <c r="A11" s="40"/>
      <c r="B11" s="46"/>
      <c r="C11" s="40"/>
      <c r="D11" s="40"/>
      <c r="E11" s="164" t="s">
        <v>1482</v>
      </c>
      <c r="F11" s="40"/>
      <c r="G11" s="40"/>
      <c r="H11" s="40"/>
      <c r="I11" s="40"/>
      <c r="J11" s="40"/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50" t="s">
        <v>1483</v>
      </c>
      <c r="E12" s="40"/>
      <c r="F12" s="40"/>
      <c r="G12" s="40"/>
      <c r="H12" s="40"/>
      <c r="I12" s="40"/>
      <c r="J12" s="40"/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6.5" customHeight="1">
      <c r="A13" s="40"/>
      <c r="B13" s="46"/>
      <c r="C13" s="40"/>
      <c r="D13" s="40"/>
      <c r="E13" s="153" t="s">
        <v>2078</v>
      </c>
      <c r="F13" s="40"/>
      <c r="G13" s="40"/>
      <c r="H13" s="40"/>
      <c r="I13" s="40"/>
      <c r="J13" s="40"/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>
      <c r="A14" s="40"/>
      <c r="B14" s="46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2" customHeight="1">
      <c r="A15" s="40"/>
      <c r="B15" s="46"/>
      <c r="C15" s="40"/>
      <c r="D15" s="150" t="s">
        <v>19</v>
      </c>
      <c r="E15" s="40"/>
      <c r="F15" s="137" t="s">
        <v>20</v>
      </c>
      <c r="G15" s="40"/>
      <c r="H15" s="40"/>
      <c r="I15" s="150" t="s">
        <v>21</v>
      </c>
      <c r="J15" s="137" t="s">
        <v>20</v>
      </c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50" t="s">
        <v>22</v>
      </c>
      <c r="E16" s="40"/>
      <c r="F16" s="137" t="s">
        <v>33</v>
      </c>
      <c r="G16" s="40"/>
      <c r="H16" s="40"/>
      <c r="I16" s="150" t="s">
        <v>24</v>
      </c>
      <c r="J16" s="154" t="str">
        <f>'Rekapitulace stavby'!AN8</f>
        <v>24. 1. 2025</v>
      </c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0.8" customHeight="1">
      <c r="A17" s="40"/>
      <c r="B17" s="46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2" customHeight="1">
      <c r="A18" s="40"/>
      <c r="B18" s="46"/>
      <c r="C18" s="40"/>
      <c r="D18" s="150" t="s">
        <v>26</v>
      </c>
      <c r="E18" s="40"/>
      <c r="F18" s="40"/>
      <c r="G18" s="40"/>
      <c r="H18" s="40"/>
      <c r="I18" s="150" t="s">
        <v>27</v>
      </c>
      <c r="J18" s="137" t="s">
        <v>20</v>
      </c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8" customHeight="1">
      <c r="A19" s="40"/>
      <c r="B19" s="46"/>
      <c r="C19" s="40"/>
      <c r="D19" s="40"/>
      <c r="E19" s="137" t="s">
        <v>33</v>
      </c>
      <c r="F19" s="40"/>
      <c r="G19" s="40"/>
      <c r="H19" s="40"/>
      <c r="I19" s="150" t="s">
        <v>29</v>
      </c>
      <c r="J19" s="137" t="s">
        <v>20</v>
      </c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6.96" customHeight="1">
      <c r="A20" s="40"/>
      <c r="B20" s="46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2" customHeight="1">
      <c r="A21" s="40"/>
      <c r="B21" s="46"/>
      <c r="C21" s="40"/>
      <c r="D21" s="150" t="s">
        <v>30</v>
      </c>
      <c r="E21" s="40"/>
      <c r="F21" s="40"/>
      <c r="G21" s="40"/>
      <c r="H21" s="40"/>
      <c r="I21" s="150" t="s">
        <v>27</v>
      </c>
      <c r="J21" s="35" t="str">
        <f>'Rekapitulace stavby'!AN13</f>
        <v>Vyplň údaj</v>
      </c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8" customHeight="1">
      <c r="A22" s="40"/>
      <c r="B22" s="46"/>
      <c r="C22" s="40"/>
      <c r="D22" s="40"/>
      <c r="E22" s="35" t="str">
        <f>'Rekapitulace stavby'!E14</f>
        <v>Vyplň údaj</v>
      </c>
      <c r="F22" s="137"/>
      <c r="G22" s="137"/>
      <c r="H22" s="137"/>
      <c r="I22" s="150" t="s">
        <v>29</v>
      </c>
      <c r="J22" s="35" t="str">
        <f>'Rekapitulace stavby'!AN14</f>
        <v>Vyplň údaj</v>
      </c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6.96" customHeight="1">
      <c r="A23" s="40"/>
      <c r="B23" s="46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2" customHeight="1">
      <c r="A24" s="40"/>
      <c r="B24" s="46"/>
      <c r="C24" s="40"/>
      <c r="D24" s="150" t="s">
        <v>32</v>
      </c>
      <c r="E24" s="40"/>
      <c r="F24" s="40"/>
      <c r="G24" s="40"/>
      <c r="H24" s="40"/>
      <c r="I24" s="150" t="s">
        <v>27</v>
      </c>
      <c r="J24" s="137" t="s">
        <v>20</v>
      </c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8" customHeight="1">
      <c r="A25" s="40"/>
      <c r="B25" s="46"/>
      <c r="C25" s="40"/>
      <c r="D25" s="40"/>
      <c r="E25" s="137" t="s">
        <v>33</v>
      </c>
      <c r="F25" s="40"/>
      <c r="G25" s="40"/>
      <c r="H25" s="40"/>
      <c r="I25" s="150" t="s">
        <v>29</v>
      </c>
      <c r="J25" s="137" t="s">
        <v>20</v>
      </c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6.96" customHeight="1">
      <c r="A26" s="40"/>
      <c r="B26" s="46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12" customHeight="1">
      <c r="A27" s="40"/>
      <c r="B27" s="46"/>
      <c r="C27" s="40"/>
      <c r="D27" s="150" t="s">
        <v>34</v>
      </c>
      <c r="E27" s="40"/>
      <c r="F27" s="40"/>
      <c r="G27" s="40"/>
      <c r="H27" s="40"/>
      <c r="I27" s="150" t="s">
        <v>27</v>
      </c>
      <c r="J27" s="137" t="s">
        <v>20</v>
      </c>
      <c r="K27" s="40"/>
      <c r="L27" s="40"/>
      <c r="M27" s="152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8" customHeight="1">
      <c r="A28" s="40"/>
      <c r="B28" s="46"/>
      <c r="C28" s="40"/>
      <c r="D28" s="40"/>
      <c r="E28" s="137" t="s">
        <v>33</v>
      </c>
      <c r="F28" s="40"/>
      <c r="G28" s="40"/>
      <c r="H28" s="40"/>
      <c r="I28" s="150" t="s">
        <v>29</v>
      </c>
      <c r="J28" s="137" t="s">
        <v>20</v>
      </c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152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12" customHeight="1">
      <c r="A30" s="40"/>
      <c r="B30" s="46"/>
      <c r="C30" s="40"/>
      <c r="D30" s="150" t="s">
        <v>38</v>
      </c>
      <c r="E30" s="40"/>
      <c r="F30" s="40"/>
      <c r="G30" s="40"/>
      <c r="H30" s="40"/>
      <c r="I30" s="40"/>
      <c r="J30" s="40"/>
      <c r="K30" s="40"/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8" customFormat="1" ht="16.5" customHeight="1">
      <c r="A31" s="155"/>
      <c r="B31" s="156"/>
      <c r="C31" s="155"/>
      <c r="D31" s="155"/>
      <c r="E31" s="157" t="s">
        <v>20</v>
      </c>
      <c r="F31" s="157"/>
      <c r="G31" s="157"/>
      <c r="H31" s="157"/>
      <c r="I31" s="155"/>
      <c r="J31" s="155"/>
      <c r="K31" s="155"/>
      <c r="L31" s="155"/>
      <c r="M31" s="158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</row>
    <row r="32" s="2" customFormat="1" ht="6.96" customHeight="1">
      <c r="A32" s="40"/>
      <c r="B32" s="46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9"/>
      <c r="E33" s="159"/>
      <c r="F33" s="159"/>
      <c r="G33" s="159"/>
      <c r="H33" s="159"/>
      <c r="I33" s="159"/>
      <c r="J33" s="159"/>
      <c r="K33" s="159"/>
      <c r="L33" s="159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>
      <c r="A34" s="40"/>
      <c r="B34" s="46"/>
      <c r="C34" s="40"/>
      <c r="D34" s="40"/>
      <c r="E34" s="150" t="s">
        <v>179</v>
      </c>
      <c r="F34" s="40"/>
      <c r="G34" s="40"/>
      <c r="H34" s="40"/>
      <c r="I34" s="40"/>
      <c r="J34" s="40"/>
      <c r="K34" s="160">
        <f>I69</f>
        <v>0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>
      <c r="A35" s="40"/>
      <c r="B35" s="46"/>
      <c r="C35" s="40"/>
      <c r="D35" s="40"/>
      <c r="E35" s="150" t="s">
        <v>180</v>
      </c>
      <c r="F35" s="40"/>
      <c r="G35" s="40"/>
      <c r="H35" s="40"/>
      <c r="I35" s="40"/>
      <c r="J35" s="40"/>
      <c r="K35" s="160">
        <f>J69</f>
        <v>0</v>
      </c>
      <c r="L35" s="40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25.44" customHeight="1">
      <c r="A36" s="40"/>
      <c r="B36" s="46"/>
      <c r="C36" s="40"/>
      <c r="D36" s="161" t="s">
        <v>40</v>
      </c>
      <c r="E36" s="40"/>
      <c r="F36" s="40"/>
      <c r="G36" s="40"/>
      <c r="H36" s="40"/>
      <c r="I36" s="40"/>
      <c r="J36" s="40"/>
      <c r="K36" s="162">
        <f>ROUND(K101, 2)</f>
        <v>0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s="2" customFormat="1" ht="6.96" customHeight="1">
      <c r="A37" s="40"/>
      <c r="B37" s="46"/>
      <c r="C37" s="40"/>
      <c r="D37" s="159"/>
      <c r="E37" s="159"/>
      <c r="F37" s="159"/>
      <c r="G37" s="159"/>
      <c r="H37" s="159"/>
      <c r="I37" s="159"/>
      <c r="J37" s="159"/>
      <c r="K37" s="159"/>
      <c r="L37" s="159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14.4" customHeight="1">
      <c r="A38" s="40"/>
      <c r="B38" s="46"/>
      <c r="C38" s="40"/>
      <c r="D38" s="40"/>
      <c r="E38" s="40"/>
      <c r="F38" s="163" t="s">
        <v>42</v>
      </c>
      <c r="G38" s="40"/>
      <c r="H38" s="40"/>
      <c r="I38" s="163" t="s">
        <v>41</v>
      </c>
      <c r="J38" s="40"/>
      <c r="K38" s="163" t="s">
        <v>43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14.4" customHeight="1">
      <c r="A39" s="40"/>
      <c r="B39" s="46"/>
      <c r="C39" s="40"/>
      <c r="D39" s="164" t="s">
        <v>44</v>
      </c>
      <c r="E39" s="150" t="s">
        <v>45</v>
      </c>
      <c r="F39" s="160">
        <f>ROUND((SUM(BE101:BE161)),  2)</f>
        <v>0</v>
      </c>
      <c r="G39" s="40"/>
      <c r="H39" s="40"/>
      <c r="I39" s="165">
        <v>0.20999999999999999</v>
      </c>
      <c r="J39" s="40"/>
      <c r="K39" s="160">
        <f>ROUND(((SUM(BE101:BE161))*I39),  2)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46"/>
      <c r="C40" s="40"/>
      <c r="D40" s="40"/>
      <c r="E40" s="150" t="s">
        <v>46</v>
      </c>
      <c r="F40" s="160">
        <f>ROUND((SUM(BF101:BF161)),  2)</f>
        <v>0</v>
      </c>
      <c r="G40" s="40"/>
      <c r="H40" s="40"/>
      <c r="I40" s="165">
        <v>0.12</v>
      </c>
      <c r="J40" s="40"/>
      <c r="K40" s="160">
        <f>ROUND(((SUM(BF101:BF161))*I40),  2)</f>
        <v>0</v>
      </c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hidden="1" s="2" customFormat="1" ht="14.4" customHeight="1">
      <c r="A41" s="40"/>
      <c r="B41" s="46"/>
      <c r="C41" s="40"/>
      <c r="D41" s="40"/>
      <c r="E41" s="150" t="s">
        <v>47</v>
      </c>
      <c r="F41" s="160">
        <f>ROUND((SUM(BG101:BG161)),  2)</f>
        <v>0</v>
      </c>
      <c r="G41" s="40"/>
      <c r="H41" s="40"/>
      <c r="I41" s="165">
        <v>0.20999999999999999</v>
      </c>
      <c r="J41" s="40"/>
      <c r="K41" s="160">
        <f>0</f>
        <v>0</v>
      </c>
      <c r="L41" s="40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hidden="1" s="2" customFormat="1" ht="14.4" customHeight="1">
      <c r="A42" s="40"/>
      <c r="B42" s="46"/>
      <c r="C42" s="40"/>
      <c r="D42" s="40"/>
      <c r="E42" s="150" t="s">
        <v>48</v>
      </c>
      <c r="F42" s="160">
        <f>ROUND((SUM(BH101:BH161)),  2)</f>
        <v>0</v>
      </c>
      <c r="G42" s="40"/>
      <c r="H42" s="40"/>
      <c r="I42" s="165">
        <v>0.12</v>
      </c>
      <c r="J42" s="40"/>
      <c r="K42" s="160">
        <f>0</f>
        <v>0</v>
      </c>
      <c r="L42" s="40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3" hidden="1" s="2" customFormat="1" ht="14.4" customHeight="1">
      <c r="A43" s="40"/>
      <c r="B43" s="46"/>
      <c r="C43" s="40"/>
      <c r="D43" s="40"/>
      <c r="E43" s="150" t="s">
        <v>49</v>
      </c>
      <c r="F43" s="160">
        <f>ROUND((SUM(BI101:BI161)),  2)</f>
        <v>0</v>
      </c>
      <c r="G43" s="40"/>
      <c r="H43" s="40"/>
      <c r="I43" s="165">
        <v>0</v>
      </c>
      <c r="J43" s="40"/>
      <c r="K43" s="160">
        <f>0</f>
        <v>0</v>
      </c>
      <c r="L43" s="40"/>
      <c r="M43" s="152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4" s="2" customFormat="1" ht="6.96" customHeight="1">
      <c r="A44" s="40"/>
      <c r="B44" s="46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152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5.44" customHeight="1">
      <c r="A45" s="40"/>
      <c r="B45" s="46"/>
      <c r="C45" s="166"/>
      <c r="D45" s="167" t="s">
        <v>50</v>
      </c>
      <c r="E45" s="168"/>
      <c r="F45" s="168"/>
      <c r="G45" s="169" t="s">
        <v>51</v>
      </c>
      <c r="H45" s="170" t="s">
        <v>52</v>
      </c>
      <c r="I45" s="168"/>
      <c r="J45" s="168"/>
      <c r="K45" s="171">
        <f>SUM(K36:K43)</f>
        <v>0</v>
      </c>
      <c r="L45" s="172"/>
      <c r="M45" s="152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14.4" customHeight="1">
      <c r="A46" s="40"/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52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50" s="2" customFormat="1" ht="6.96" customHeight="1">
      <c r="A50" s="40"/>
      <c r="B50" s="175"/>
      <c r="C50" s="176"/>
      <c r="D50" s="176"/>
      <c r="E50" s="176"/>
      <c r="F50" s="176"/>
      <c r="G50" s="176"/>
      <c r="H50" s="176"/>
      <c r="I50" s="176"/>
      <c r="J50" s="176"/>
      <c r="K50" s="176"/>
      <c r="L50" s="176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24.96" customHeight="1">
      <c r="A51" s="40"/>
      <c r="B51" s="41"/>
      <c r="C51" s="25" t="s">
        <v>181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6.96" customHeight="1">
      <c r="A52" s="40"/>
      <c r="B52" s="41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17</v>
      </c>
      <c r="D53" s="42"/>
      <c r="E53" s="42"/>
      <c r="F53" s="42"/>
      <c r="G53" s="42"/>
      <c r="H53" s="42"/>
      <c r="I53" s="42"/>
      <c r="J53" s="42"/>
      <c r="K53" s="42"/>
      <c r="L53" s="42"/>
      <c r="M53" s="152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6.25" customHeight="1">
      <c r="A54" s="40"/>
      <c r="B54" s="41"/>
      <c r="C54" s="42"/>
      <c r="D54" s="42"/>
      <c r="E54" s="177" t="str">
        <f>E7</f>
        <v>Rekonstrukce plynové kotelny v IB, instalace plynové kogenerační jednotky včetně tepelných čerpadel</v>
      </c>
      <c r="F54" s="34"/>
      <c r="G54" s="34"/>
      <c r="H54" s="34"/>
      <c r="I54" s="42"/>
      <c r="J54" s="42"/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1" customFormat="1" ht="12" customHeight="1">
      <c r="B55" s="23"/>
      <c r="C55" s="34" t="s">
        <v>175</v>
      </c>
      <c r="D55" s="24"/>
      <c r="E55" s="24"/>
      <c r="F55" s="24"/>
      <c r="G55" s="24"/>
      <c r="H55" s="24"/>
      <c r="I55" s="24"/>
      <c r="J55" s="24"/>
      <c r="K55" s="24"/>
      <c r="L55" s="24"/>
      <c r="M55" s="22"/>
    </row>
    <row r="56" s="1" customFormat="1" ht="16.5" customHeight="1">
      <c r="B56" s="23"/>
      <c r="C56" s="24"/>
      <c r="D56" s="24"/>
      <c r="E56" s="177" t="s">
        <v>176</v>
      </c>
      <c r="F56" s="24"/>
      <c r="G56" s="24"/>
      <c r="H56" s="24"/>
      <c r="I56" s="24"/>
      <c r="J56" s="24"/>
      <c r="K56" s="24"/>
      <c r="L56" s="24"/>
      <c r="M56" s="22"/>
    </row>
    <row r="57" s="1" customFormat="1" ht="12" customHeight="1">
      <c r="B57" s="23"/>
      <c r="C57" s="34" t="s">
        <v>177</v>
      </c>
      <c r="D57" s="24"/>
      <c r="E57" s="24"/>
      <c r="F57" s="24"/>
      <c r="G57" s="24"/>
      <c r="H57" s="24"/>
      <c r="I57" s="24"/>
      <c r="J57" s="24"/>
      <c r="K57" s="24"/>
      <c r="L57" s="24"/>
      <c r="M57" s="22"/>
    </row>
    <row r="58" s="2" customFormat="1" ht="16.5" customHeight="1">
      <c r="A58" s="40"/>
      <c r="B58" s="41"/>
      <c r="C58" s="42"/>
      <c r="D58" s="42"/>
      <c r="E58" s="297" t="s">
        <v>1482</v>
      </c>
      <c r="F58" s="42"/>
      <c r="G58" s="42"/>
      <c r="H58" s="42"/>
      <c r="I58" s="42"/>
      <c r="J58" s="42"/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2" customHeight="1">
      <c r="A59" s="40"/>
      <c r="B59" s="41"/>
      <c r="C59" s="34" t="s">
        <v>1483</v>
      </c>
      <c r="D59" s="42"/>
      <c r="E59" s="42"/>
      <c r="F59" s="42"/>
      <c r="G59" s="42"/>
      <c r="H59" s="42"/>
      <c r="I59" s="42"/>
      <c r="J59" s="42"/>
      <c r="K59" s="42"/>
      <c r="L59" s="42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6.5" customHeight="1">
      <c r="A60" s="40"/>
      <c r="B60" s="41"/>
      <c r="C60" s="42"/>
      <c r="D60" s="42"/>
      <c r="E60" s="71" t="str">
        <f>E13</f>
        <v>05 - Detekce plynu</v>
      </c>
      <c r="F60" s="42"/>
      <c r="G60" s="42"/>
      <c r="H60" s="42"/>
      <c r="I60" s="42"/>
      <c r="J60" s="42"/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6.96" customHeight="1">
      <c r="A61" s="40"/>
      <c r="B61" s="41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2" customHeight="1">
      <c r="A62" s="40"/>
      <c r="B62" s="41"/>
      <c r="C62" s="34" t="s">
        <v>22</v>
      </c>
      <c r="D62" s="42"/>
      <c r="E62" s="42"/>
      <c r="F62" s="29" t="str">
        <f>F16</f>
        <v xml:space="preserve"> </v>
      </c>
      <c r="G62" s="42"/>
      <c r="H62" s="42"/>
      <c r="I62" s="34" t="s">
        <v>24</v>
      </c>
      <c r="J62" s="74" t="str">
        <f>IF(J16="","",J16)</f>
        <v>24. 1. 2025</v>
      </c>
      <c r="K62" s="42"/>
      <c r="L62" s="42"/>
      <c r="M62" s="152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6.96" customHeight="1">
      <c r="A63" s="40"/>
      <c r="B63" s="41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152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15.15" customHeight="1">
      <c r="A64" s="40"/>
      <c r="B64" s="41"/>
      <c r="C64" s="34" t="s">
        <v>26</v>
      </c>
      <c r="D64" s="42"/>
      <c r="E64" s="42"/>
      <c r="F64" s="29" t="str">
        <f>E19</f>
        <v xml:space="preserve"> </v>
      </c>
      <c r="G64" s="42"/>
      <c r="H64" s="42"/>
      <c r="I64" s="34" t="s">
        <v>32</v>
      </c>
      <c r="J64" s="38" t="str">
        <f>E25</f>
        <v xml:space="preserve"> </v>
      </c>
      <c r="K64" s="42"/>
      <c r="L64" s="42"/>
      <c r="M64" s="152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15.15" customHeight="1">
      <c r="A65" s="40"/>
      <c r="B65" s="41"/>
      <c r="C65" s="34" t="s">
        <v>30</v>
      </c>
      <c r="D65" s="42"/>
      <c r="E65" s="42"/>
      <c r="F65" s="29" t="str">
        <f>IF(E22="","",E22)</f>
        <v>Vyplň údaj</v>
      </c>
      <c r="G65" s="42"/>
      <c r="H65" s="42"/>
      <c r="I65" s="34" t="s">
        <v>34</v>
      </c>
      <c r="J65" s="38" t="str">
        <f>E28</f>
        <v xml:space="preserve"> </v>
      </c>
      <c r="K65" s="42"/>
      <c r="L65" s="42"/>
      <c r="M65" s="152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10.32" customHeight="1">
      <c r="A66" s="40"/>
      <c r="B66" s="41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152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67" s="2" customFormat="1" ht="29.28" customHeight="1">
      <c r="A67" s="40"/>
      <c r="B67" s="41"/>
      <c r="C67" s="178" t="s">
        <v>182</v>
      </c>
      <c r="D67" s="179"/>
      <c r="E67" s="179"/>
      <c r="F67" s="179"/>
      <c r="G67" s="179"/>
      <c r="H67" s="179"/>
      <c r="I67" s="180" t="s">
        <v>183</v>
      </c>
      <c r="J67" s="180" t="s">
        <v>184</v>
      </c>
      <c r="K67" s="180" t="s">
        <v>185</v>
      </c>
      <c r="L67" s="179"/>
      <c r="M67" s="152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10.32" customHeight="1">
      <c r="A68" s="40"/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152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22.8" customHeight="1">
      <c r="A69" s="40"/>
      <c r="B69" s="41"/>
      <c r="C69" s="181" t="s">
        <v>74</v>
      </c>
      <c r="D69" s="42"/>
      <c r="E69" s="42"/>
      <c r="F69" s="42"/>
      <c r="G69" s="42"/>
      <c r="H69" s="42"/>
      <c r="I69" s="104">
        <f>Q101</f>
        <v>0</v>
      </c>
      <c r="J69" s="104">
        <f>R101</f>
        <v>0</v>
      </c>
      <c r="K69" s="104">
        <f>K101</f>
        <v>0</v>
      </c>
      <c r="L69" s="42"/>
      <c r="M69" s="152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U69" s="19" t="s">
        <v>186</v>
      </c>
    </row>
    <row r="70" s="9" customFormat="1" ht="24.96" customHeight="1">
      <c r="A70" s="9"/>
      <c r="B70" s="182"/>
      <c r="C70" s="183"/>
      <c r="D70" s="184" t="s">
        <v>1300</v>
      </c>
      <c r="E70" s="185"/>
      <c r="F70" s="185"/>
      <c r="G70" s="185"/>
      <c r="H70" s="185"/>
      <c r="I70" s="186">
        <f>Q102</f>
        <v>0</v>
      </c>
      <c r="J70" s="186">
        <f>R102</f>
        <v>0</v>
      </c>
      <c r="K70" s="186">
        <f>K102</f>
        <v>0</v>
      </c>
      <c r="L70" s="183"/>
      <c r="M70" s="187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12" customFormat="1" ht="19.92" customHeight="1">
      <c r="A71" s="12"/>
      <c r="B71" s="251"/>
      <c r="C71" s="129"/>
      <c r="D71" s="252" t="s">
        <v>1485</v>
      </c>
      <c r="E71" s="253"/>
      <c r="F71" s="253"/>
      <c r="G71" s="253"/>
      <c r="H71" s="253"/>
      <c r="I71" s="254">
        <f>Q103</f>
        <v>0</v>
      </c>
      <c r="J71" s="254">
        <f>R103</f>
        <v>0</v>
      </c>
      <c r="K71" s="254">
        <f>K103</f>
        <v>0</v>
      </c>
      <c r="L71" s="129"/>
      <c r="M71" s="255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="12" customFormat="1" ht="19.92" customHeight="1">
      <c r="A72" s="12"/>
      <c r="B72" s="251"/>
      <c r="C72" s="129"/>
      <c r="D72" s="252" t="s">
        <v>1833</v>
      </c>
      <c r="E72" s="253"/>
      <c r="F72" s="253"/>
      <c r="G72" s="253"/>
      <c r="H72" s="253"/>
      <c r="I72" s="254">
        <f>Q118</f>
        <v>0</v>
      </c>
      <c r="J72" s="254">
        <f>R118</f>
        <v>0</v>
      </c>
      <c r="K72" s="254">
        <f>K118</f>
        <v>0</v>
      </c>
      <c r="L72" s="129"/>
      <c r="M72" s="255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="9" customFormat="1" ht="24.96" customHeight="1">
      <c r="A73" s="9"/>
      <c r="B73" s="182"/>
      <c r="C73" s="183"/>
      <c r="D73" s="184" t="s">
        <v>1488</v>
      </c>
      <c r="E73" s="185"/>
      <c r="F73" s="185"/>
      <c r="G73" s="185"/>
      <c r="H73" s="185"/>
      <c r="I73" s="186">
        <f>Q146</f>
        <v>0</v>
      </c>
      <c r="J73" s="186">
        <f>R146</f>
        <v>0</v>
      </c>
      <c r="K73" s="186">
        <f>K146</f>
        <v>0</v>
      </c>
      <c r="L73" s="183"/>
      <c r="M73" s="187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12" customFormat="1" ht="19.92" customHeight="1">
      <c r="A74" s="12"/>
      <c r="B74" s="251"/>
      <c r="C74" s="129"/>
      <c r="D74" s="252" t="s">
        <v>1489</v>
      </c>
      <c r="E74" s="253"/>
      <c r="F74" s="253"/>
      <c r="G74" s="253"/>
      <c r="H74" s="253"/>
      <c r="I74" s="254">
        <f>Q147</f>
        <v>0</v>
      </c>
      <c r="J74" s="254">
        <f>R147</f>
        <v>0</v>
      </c>
      <c r="K74" s="254">
        <f>K147</f>
        <v>0</v>
      </c>
      <c r="L74" s="129"/>
      <c r="M74" s="255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</row>
    <row r="75" s="12" customFormat="1" ht="19.92" customHeight="1">
      <c r="A75" s="12"/>
      <c r="B75" s="251"/>
      <c r="C75" s="129"/>
      <c r="D75" s="252" t="s">
        <v>1490</v>
      </c>
      <c r="E75" s="253"/>
      <c r="F75" s="253"/>
      <c r="G75" s="253"/>
      <c r="H75" s="253"/>
      <c r="I75" s="254">
        <f>Q149</f>
        <v>0</v>
      </c>
      <c r="J75" s="254">
        <f>R149</f>
        <v>0</v>
      </c>
      <c r="K75" s="254">
        <f>K149</f>
        <v>0</v>
      </c>
      <c r="L75" s="129"/>
      <c r="M75" s="255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</row>
    <row r="76" s="12" customFormat="1" ht="19.92" customHeight="1">
      <c r="A76" s="12"/>
      <c r="B76" s="251"/>
      <c r="C76" s="129"/>
      <c r="D76" s="252" t="s">
        <v>1491</v>
      </c>
      <c r="E76" s="253"/>
      <c r="F76" s="253"/>
      <c r="G76" s="253"/>
      <c r="H76" s="253"/>
      <c r="I76" s="254">
        <f>Q154</f>
        <v>0</v>
      </c>
      <c r="J76" s="254">
        <f>R154</f>
        <v>0</v>
      </c>
      <c r="K76" s="254">
        <f>K154</f>
        <v>0</v>
      </c>
      <c r="L76" s="129"/>
      <c r="M76" s="255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</row>
    <row r="77" s="12" customFormat="1" ht="19.92" customHeight="1">
      <c r="A77" s="12"/>
      <c r="B77" s="251"/>
      <c r="C77" s="129"/>
      <c r="D77" s="252" t="s">
        <v>1492</v>
      </c>
      <c r="E77" s="253"/>
      <c r="F77" s="253"/>
      <c r="G77" s="253"/>
      <c r="H77" s="253"/>
      <c r="I77" s="254">
        <f>Q157</f>
        <v>0</v>
      </c>
      <c r="J77" s="254">
        <f>R157</f>
        <v>0</v>
      </c>
      <c r="K77" s="254">
        <f>K157</f>
        <v>0</v>
      </c>
      <c r="L77" s="129"/>
      <c r="M77" s="255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</row>
    <row r="78" s="2" customFormat="1" ht="21.84" customHeight="1">
      <c r="A78" s="40"/>
      <c r="B78" s="41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152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61"/>
      <c r="C79" s="62"/>
      <c r="D79" s="62"/>
      <c r="E79" s="62"/>
      <c r="F79" s="62"/>
      <c r="G79" s="62"/>
      <c r="H79" s="62"/>
      <c r="I79" s="62"/>
      <c r="J79" s="62"/>
      <c r="K79" s="62"/>
      <c r="L79" s="62"/>
      <c r="M79" s="152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3" s="2" customFormat="1" ht="6.96" customHeight="1">
      <c r="A83" s="40"/>
      <c r="B83" s="63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152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24.96" customHeight="1">
      <c r="A84" s="40"/>
      <c r="B84" s="41"/>
      <c r="C84" s="25" t="s">
        <v>193</v>
      </c>
      <c r="D84" s="42"/>
      <c r="E84" s="42"/>
      <c r="F84" s="42"/>
      <c r="G84" s="42"/>
      <c r="H84" s="42"/>
      <c r="I84" s="42"/>
      <c r="J84" s="42"/>
      <c r="K84" s="42"/>
      <c r="L84" s="42"/>
      <c r="M84" s="152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6.96" customHeight="1">
      <c r="A85" s="40"/>
      <c r="B85" s="41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152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2" customHeight="1">
      <c r="A86" s="40"/>
      <c r="B86" s="41"/>
      <c r="C86" s="34" t="s">
        <v>17</v>
      </c>
      <c r="D86" s="42"/>
      <c r="E86" s="42"/>
      <c r="F86" s="42"/>
      <c r="G86" s="42"/>
      <c r="H86" s="42"/>
      <c r="I86" s="42"/>
      <c r="J86" s="42"/>
      <c r="K86" s="42"/>
      <c r="L86" s="42"/>
      <c r="M86" s="152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26.25" customHeight="1">
      <c r="A87" s="40"/>
      <c r="B87" s="41"/>
      <c r="C87" s="42"/>
      <c r="D87" s="42"/>
      <c r="E87" s="177" t="str">
        <f>E7</f>
        <v>Rekonstrukce plynové kotelny v IB, instalace plynové kogenerační jednotky včetně tepelných čerpadel</v>
      </c>
      <c r="F87" s="34"/>
      <c r="G87" s="34"/>
      <c r="H87" s="34"/>
      <c r="I87" s="42"/>
      <c r="J87" s="42"/>
      <c r="K87" s="42"/>
      <c r="L87" s="42"/>
      <c r="M87" s="152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1" customFormat="1" ht="12" customHeight="1">
      <c r="B88" s="23"/>
      <c r="C88" s="34" t="s">
        <v>175</v>
      </c>
      <c r="D88" s="24"/>
      <c r="E88" s="24"/>
      <c r="F88" s="24"/>
      <c r="G88" s="24"/>
      <c r="H88" s="24"/>
      <c r="I88" s="24"/>
      <c r="J88" s="24"/>
      <c r="K88" s="24"/>
      <c r="L88" s="24"/>
      <c r="M88" s="22"/>
    </row>
    <row r="89" s="1" customFormat="1" ht="16.5" customHeight="1">
      <c r="B89" s="23"/>
      <c r="C89" s="24"/>
      <c r="D89" s="24"/>
      <c r="E89" s="177" t="s">
        <v>176</v>
      </c>
      <c r="F89" s="24"/>
      <c r="G89" s="24"/>
      <c r="H89" s="24"/>
      <c r="I89" s="24"/>
      <c r="J89" s="24"/>
      <c r="K89" s="24"/>
      <c r="L89" s="24"/>
      <c r="M89" s="22"/>
    </row>
    <row r="90" s="1" customFormat="1" ht="12" customHeight="1">
      <c r="B90" s="23"/>
      <c r="C90" s="34" t="s">
        <v>177</v>
      </c>
      <c r="D90" s="24"/>
      <c r="E90" s="24"/>
      <c r="F90" s="24"/>
      <c r="G90" s="24"/>
      <c r="H90" s="24"/>
      <c r="I90" s="24"/>
      <c r="J90" s="24"/>
      <c r="K90" s="24"/>
      <c r="L90" s="24"/>
      <c r="M90" s="22"/>
    </row>
    <row r="91" s="2" customFormat="1" ht="16.5" customHeight="1">
      <c r="A91" s="40"/>
      <c r="B91" s="41"/>
      <c r="C91" s="42"/>
      <c r="D91" s="42"/>
      <c r="E91" s="297" t="s">
        <v>1482</v>
      </c>
      <c r="F91" s="42"/>
      <c r="G91" s="42"/>
      <c r="H91" s="42"/>
      <c r="I91" s="42"/>
      <c r="J91" s="42"/>
      <c r="K91" s="42"/>
      <c r="L91" s="42"/>
      <c r="M91" s="152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2" customHeight="1">
      <c r="A92" s="40"/>
      <c r="B92" s="41"/>
      <c r="C92" s="34" t="s">
        <v>1483</v>
      </c>
      <c r="D92" s="42"/>
      <c r="E92" s="42"/>
      <c r="F92" s="42"/>
      <c r="G92" s="42"/>
      <c r="H92" s="42"/>
      <c r="I92" s="42"/>
      <c r="J92" s="42"/>
      <c r="K92" s="42"/>
      <c r="L92" s="42"/>
      <c r="M92" s="152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16.5" customHeight="1">
      <c r="A93" s="40"/>
      <c r="B93" s="41"/>
      <c r="C93" s="42"/>
      <c r="D93" s="42"/>
      <c r="E93" s="71" t="str">
        <f>E13</f>
        <v>05 - Detekce plynu</v>
      </c>
      <c r="F93" s="42"/>
      <c r="G93" s="42"/>
      <c r="H93" s="42"/>
      <c r="I93" s="42"/>
      <c r="J93" s="42"/>
      <c r="K93" s="42"/>
      <c r="L93" s="42"/>
      <c r="M93" s="152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6.96" customHeight="1">
      <c r="A94" s="40"/>
      <c r="B94" s="41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152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12" customHeight="1">
      <c r="A95" s="40"/>
      <c r="B95" s="41"/>
      <c r="C95" s="34" t="s">
        <v>22</v>
      </c>
      <c r="D95" s="42"/>
      <c r="E95" s="42"/>
      <c r="F95" s="29" t="str">
        <f>F16</f>
        <v xml:space="preserve"> </v>
      </c>
      <c r="G95" s="42"/>
      <c r="H95" s="42"/>
      <c r="I95" s="34" t="s">
        <v>24</v>
      </c>
      <c r="J95" s="74" t="str">
        <f>IF(J16="","",J16)</f>
        <v>24. 1. 2025</v>
      </c>
      <c r="K95" s="42"/>
      <c r="L95" s="42"/>
      <c r="M95" s="152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2" customFormat="1" ht="6.96" customHeight="1">
      <c r="A96" s="40"/>
      <c r="B96" s="41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152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  <row r="97" s="2" customFormat="1" ht="15.15" customHeight="1">
      <c r="A97" s="40"/>
      <c r="B97" s="41"/>
      <c r="C97" s="34" t="s">
        <v>26</v>
      </c>
      <c r="D97" s="42"/>
      <c r="E97" s="42"/>
      <c r="F97" s="29" t="str">
        <f>E19</f>
        <v xml:space="preserve"> </v>
      </c>
      <c r="G97" s="42"/>
      <c r="H97" s="42"/>
      <c r="I97" s="34" t="s">
        <v>32</v>
      </c>
      <c r="J97" s="38" t="str">
        <f>E25</f>
        <v xml:space="preserve"> </v>
      </c>
      <c r="K97" s="42"/>
      <c r="L97" s="42"/>
      <c r="M97" s="152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</row>
    <row r="98" s="2" customFormat="1" ht="15.15" customHeight="1">
      <c r="A98" s="40"/>
      <c r="B98" s="41"/>
      <c r="C98" s="34" t="s">
        <v>30</v>
      </c>
      <c r="D98" s="42"/>
      <c r="E98" s="42"/>
      <c r="F98" s="29" t="str">
        <f>IF(E22="","",E22)</f>
        <v>Vyplň údaj</v>
      </c>
      <c r="G98" s="42"/>
      <c r="H98" s="42"/>
      <c r="I98" s="34" t="s">
        <v>34</v>
      </c>
      <c r="J98" s="38" t="str">
        <f>E28</f>
        <v xml:space="preserve"> </v>
      </c>
      <c r="K98" s="42"/>
      <c r="L98" s="42"/>
      <c r="M98" s="152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</row>
    <row r="99" s="2" customFormat="1" ht="10.32" customHeight="1">
      <c r="A99" s="40"/>
      <c r="B99" s="41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152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</row>
    <row r="100" s="10" customFormat="1" ht="29.28" customHeight="1">
      <c r="A100" s="188"/>
      <c r="B100" s="189"/>
      <c r="C100" s="190" t="s">
        <v>194</v>
      </c>
      <c r="D100" s="191" t="s">
        <v>59</v>
      </c>
      <c r="E100" s="191" t="s">
        <v>55</v>
      </c>
      <c r="F100" s="191" t="s">
        <v>56</v>
      </c>
      <c r="G100" s="191" t="s">
        <v>195</v>
      </c>
      <c r="H100" s="191" t="s">
        <v>196</v>
      </c>
      <c r="I100" s="191" t="s">
        <v>197</v>
      </c>
      <c r="J100" s="191" t="s">
        <v>198</v>
      </c>
      <c r="K100" s="191" t="s">
        <v>185</v>
      </c>
      <c r="L100" s="192" t="s">
        <v>199</v>
      </c>
      <c r="M100" s="193"/>
      <c r="N100" s="94" t="s">
        <v>20</v>
      </c>
      <c r="O100" s="95" t="s">
        <v>44</v>
      </c>
      <c r="P100" s="95" t="s">
        <v>200</v>
      </c>
      <c r="Q100" s="95" t="s">
        <v>201</v>
      </c>
      <c r="R100" s="95" t="s">
        <v>202</v>
      </c>
      <c r="S100" s="95" t="s">
        <v>203</v>
      </c>
      <c r="T100" s="95" t="s">
        <v>204</v>
      </c>
      <c r="U100" s="95" t="s">
        <v>205</v>
      </c>
      <c r="V100" s="95" t="s">
        <v>206</v>
      </c>
      <c r="W100" s="95" t="s">
        <v>207</v>
      </c>
      <c r="X100" s="96" t="s">
        <v>208</v>
      </c>
      <c r="Y100" s="188"/>
      <c r="Z100" s="188"/>
      <c r="AA100" s="188"/>
      <c r="AB100" s="188"/>
      <c r="AC100" s="188"/>
      <c r="AD100" s="188"/>
      <c r="AE100" s="188"/>
    </row>
    <row r="101" s="2" customFormat="1" ht="22.8" customHeight="1">
      <c r="A101" s="40"/>
      <c r="B101" s="41"/>
      <c r="C101" s="101" t="s">
        <v>209</v>
      </c>
      <c r="D101" s="42"/>
      <c r="E101" s="42"/>
      <c r="F101" s="42"/>
      <c r="G101" s="42"/>
      <c r="H101" s="42"/>
      <c r="I101" s="42"/>
      <c r="J101" s="42"/>
      <c r="K101" s="194">
        <f>BK101</f>
        <v>0</v>
      </c>
      <c r="L101" s="42"/>
      <c r="M101" s="46"/>
      <c r="N101" s="97"/>
      <c r="O101" s="195"/>
      <c r="P101" s="98"/>
      <c r="Q101" s="196">
        <f>Q102+Q146</f>
        <v>0</v>
      </c>
      <c r="R101" s="196">
        <f>R102+R146</f>
        <v>0</v>
      </c>
      <c r="S101" s="98"/>
      <c r="T101" s="197">
        <f>T102+T146</f>
        <v>0</v>
      </c>
      <c r="U101" s="98"/>
      <c r="V101" s="197">
        <f>V102+V146</f>
        <v>0.080320000000000003</v>
      </c>
      <c r="W101" s="98"/>
      <c r="X101" s="198">
        <f>X102+X146</f>
        <v>0</v>
      </c>
      <c r="Y101" s="40"/>
      <c r="Z101" s="40"/>
      <c r="AA101" s="40"/>
      <c r="AB101" s="40"/>
      <c r="AC101" s="40"/>
      <c r="AD101" s="40"/>
      <c r="AE101" s="40"/>
      <c r="AT101" s="19" t="s">
        <v>75</v>
      </c>
      <c r="AU101" s="19" t="s">
        <v>186</v>
      </c>
      <c r="BK101" s="199">
        <f>BK102+BK146</f>
        <v>0</v>
      </c>
    </row>
    <row r="102" s="11" customFormat="1" ht="25.92" customHeight="1">
      <c r="A102" s="11"/>
      <c r="B102" s="200"/>
      <c r="C102" s="201"/>
      <c r="D102" s="202" t="s">
        <v>75</v>
      </c>
      <c r="E102" s="203" t="s">
        <v>1326</v>
      </c>
      <c r="F102" s="203" t="s">
        <v>1327</v>
      </c>
      <c r="G102" s="201"/>
      <c r="H102" s="201"/>
      <c r="I102" s="204"/>
      <c r="J102" s="204"/>
      <c r="K102" s="205">
        <f>BK102</f>
        <v>0</v>
      </c>
      <c r="L102" s="201"/>
      <c r="M102" s="206"/>
      <c r="N102" s="207"/>
      <c r="O102" s="208"/>
      <c r="P102" s="208"/>
      <c r="Q102" s="209">
        <f>Q103+Q118</f>
        <v>0</v>
      </c>
      <c r="R102" s="209">
        <f>R103+R118</f>
        <v>0</v>
      </c>
      <c r="S102" s="208"/>
      <c r="T102" s="210">
        <f>T103+T118</f>
        <v>0</v>
      </c>
      <c r="U102" s="208"/>
      <c r="V102" s="210">
        <f>V103+V118</f>
        <v>0.080320000000000003</v>
      </c>
      <c r="W102" s="208"/>
      <c r="X102" s="211">
        <f>X103+X118</f>
        <v>0</v>
      </c>
      <c r="Y102" s="11"/>
      <c r="Z102" s="11"/>
      <c r="AA102" s="11"/>
      <c r="AB102" s="11"/>
      <c r="AC102" s="11"/>
      <c r="AD102" s="11"/>
      <c r="AE102" s="11"/>
      <c r="AR102" s="212" t="s">
        <v>85</v>
      </c>
      <c r="AT102" s="213" t="s">
        <v>75</v>
      </c>
      <c r="AU102" s="213" t="s">
        <v>76</v>
      </c>
      <c r="AY102" s="212" t="s">
        <v>212</v>
      </c>
      <c r="BK102" s="214">
        <f>BK103+BK118</f>
        <v>0</v>
      </c>
    </row>
    <row r="103" s="11" customFormat="1" ht="22.8" customHeight="1">
      <c r="A103" s="11"/>
      <c r="B103" s="200"/>
      <c r="C103" s="201"/>
      <c r="D103" s="202" t="s">
        <v>75</v>
      </c>
      <c r="E103" s="256" t="s">
        <v>1493</v>
      </c>
      <c r="F103" s="256" t="s">
        <v>1494</v>
      </c>
      <c r="G103" s="201"/>
      <c r="H103" s="201"/>
      <c r="I103" s="204"/>
      <c r="J103" s="204"/>
      <c r="K103" s="257">
        <f>BK103</f>
        <v>0</v>
      </c>
      <c r="L103" s="201"/>
      <c r="M103" s="206"/>
      <c r="N103" s="207"/>
      <c r="O103" s="208"/>
      <c r="P103" s="208"/>
      <c r="Q103" s="209">
        <f>SUM(Q104:Q117)</f>
        <v>0</v>
      </c>
      <c r="R103" s="209">
        <f>SUM(R104:R117)</f>
        <v>0</v>
      </c>
      <c r="S103" s="208"/>
      <c r="T103" s="210">
        <f>SUM(T104:T117)</f>
        <v>0</v>
      </c>
      <c r="U103" s="208"/>
      <c r="V103" s="210">
        <f>SUM(V104:V117)</f>
        <v>0.072800000000000004</v>
      </c>
      <c r="W103" s="208"/>
      <c r="X103" s="211">
        <f>SUM(X104:X117)</f>
        <v>0</v>
      </c>
      <c r="Y103" s="11"/>
      <c r="Z103" s="11"/>
      <c r="AA103" s="11"/>
      <c r="AB103" s="11"/>
      <c r="AC103" s="11"/>
      <c r="AD103" s="11"/>
      <c r="AE103" s="11"/>
      <c r="AR103" s="212" t="s">
        <v>85</v>
      </c>
      <c r="AT103" s="213" t="s">
        <v>75</v>
      </c>
      <c r="AU103" s="213" t="s">
        <v>83</v>
      </c>
      <c r="AY103" s="212" t="s">
        <v>212</v>
      </c>
      <c r="BK103" s="214">
        <f>SUM(BK104:BK117)</f>
        <v>0</v>
      </c>
    </row>
    <row r="104" s="2" customFormat="1" ht="37.8" customHeight="1">
      <c r="A104" s="40"/>
      <c r="B104" s="41"/>
      <c r="C104" s="215" t="s">
        <v>83</v>
      </c>
      <c r="D104" s="215" t="s">
        <v>213</v>
      </c>
      <c r="E104" s="216" t="s">
        <v>1504</v>
      </c>
      <c r="F104" s="217" t="s">
        <v>1505</v>
      </c>
      <c r="G104" s="218" t="s">
        <v>525</v>
      </c>
      <c r="H104" s="219">
        <v>100</v>
      </c>
      <c r="I104" s="220"/>
      <c r="J104" s="220"/>
      <c r="K104" s="221">
        <f>ROUND(P104*H104,2)</f>
        <v>0</v>
      </c>
      <c r="L104" s="217" t="s">
        <v>1314</v>
      </c>
      <c r="M104" s="46"/>
      <c r="N104" s="222" t="s">
        <v>20</v>
      </c>
      <c r="O104" s="223" t="s">
        <v>45</v>
      </c>
      <c r="P104" s="224">
        <f>I104+J104</f>
        <v>0</v>
      </c>
      <c r="Q104" s="224">
        <f>ROUND(I104*H104,2)</f>
        <v>0</v>
      </c>
      <c r="R104" s="224">
        <f>ROUND(J104*H104,2)</f>
        <v>0</v>
      </c>
      <c r="S104" s="86"/>
      <c r="T104" s="225">
        <f>S104*H104</f>
        <v>0</v>
      </c>
      <c r="U104" s="225">
        <v>0</v>
      </c>
      <c r="V104" s="225">
        <f>U104*H104</f>
        <v>0</v>
      </c>
      <c r="W104" s="225">
        <v>0</v>
      </c>
      <c r="X104" s="226">
        <f>W104*H104</f>
        <v>0</v>
      </c>
      <c r="Y104" s="40"/>
      <c r="Z104" s="40"/>
      <c r="AA104" s="40"/>
      <c r="AB104" s="40"/>
      <c r="AC104" s="40"/>
      <c r="AD104" s="40"/>
      <c r="AE104" s="40"/>
      <c r="AR104" s="227" t="s">
        <v>279</v>
      </c>
      <c r="AT104" s="227" t="s">
        <v>213</v>
      </c>
      <c r="AU104" s="227" t="s">
        <v>85</v>
      </c>
      <c r="AY104" s="19" t="s">
        <v>212</v>
      </c>
      <c r="BE104" s="228">
        <f>IF(O104="základní",K104,0)</f>
        <v>0</v>
      </c>
      <c r="BF104" s="228">
        <f>IF(O104="snížená",K104,0)</f>
        <v>0</v>
      </c>
      <c r="BG104" s="228">
        <f>IF(O104="zákl. přenesená",K104,0)</f>
        <v>0</v>
      </c>
      <c r="BH104" s="228">
        <f>IF(O104="sníž. přenesená",K104,0)</f>
        <v>0</v>
      </c>
      <c r="BI104" s="228">
        <f>IF(O104="nulová",K104,0)</f>
        <v>0</v>
      </c>
      <c r="BJ104" s="19" t="s">
        <v>83</v>
      </c>
      <c r="BK104" s="228">
        <f>ROUND(P104*H104,2)</f>
        <v>0</v>
      </c>
      <c r="BL104" s="19" t="s">
        <v>279</v>
      </c>
      <c r="BM104" s="227" t="s">
        <v>2079</v>
      </c>
    </row>
    <row r="105" s="2" customFormat="1">
      <c r="A105" s="40"/>
      <c r="B105" s="41"/>
      <c r="C105" s="42"/>
      <c r="D105" s="258" t="s">
        <v>1316</v>
      </c>
      <c r="E105" s="42"/>
      <c r="F105" s="259" t="s">
        <v>1868</v>
      </c>
      <c r="G105" s="42"/>
      <c r="H105" s="42"/>
      <c r="I105" s="248"/>
      <c r="J105" s="248"/>
      <c r="K105" s="42"/>
      <c r="L105" s="42"/>
      <c r="M105" s="46"/>
      <c r="N105" s="249"/>
      <c r="O105" s="250"/>
      <c r="P105" s="86"/>
      <c r="Q105" s="86"/>
      <c r="R105" s="86"/>
      <c r="S105" s="86"/>
      <c r="T105" s="86"/>
      <c r="U105" s="86"/>
      <c r="V105" s="86"/>
      <c r="W105" s="86"/>
      <c r="X105" s="87"/>
      <c r="Y105" s="40"/>
      <c r="Z105" s="40"/>
      <c r="AA105" s="40"/>
      <c r="AB105" s="40"/>
      <c r="AC105" s="40"/>
      <c r="AD105" s="40"/>
      <c r="AE105" s="40"/>
      <c r="AT105" s="19" t="s">
        <v>1316</v>
      </c>
      <c r="AU105" s="19" t="s">
        <v>85</v>
      </c>
    </row>
    <row r="106" s="2" customFormat="1" ht="24.15" customHeight="1">
      <c r="A106" s="40"/>
      <c r="B106" s="41"/>
      <c r="C106" s="229" t="s">
        <v>85</v>
      </c>
      <c r="D106" s="229" t="s">
        <v>222</v>
      </c>
      <c r="E106" s="230" t="s">
        <v>1508</v>
      </c>
      <c r="F106" s="231" t="s">
        <v>1509</v>
      </c>
      <c r="G106" s="232" t="s">
        <v>525</v>
      </c>
      <c r="H106" s="233">
        <v>100</v>
      </c>
      <c r="I106" s="234"/>
      <c r="J106" s="235"/>
      <c r="K106" s="236">
        <f>ROUND(P106*H106,2)</f>
        <v>0</v>
      </c>
      <c r="L106" s="231" t="s">
        <v>1314</v>
      </c>
      <c r="M106" s="237"/>
      <c r="N106" s="238" t="s">
        <v>20</v>
      </c>
      <c r="O106" s="223" t="s">
        <v>45</v>
      </c>
      <c r="P106" s="224">
        <f>I106+J106</f>
        <v>0</v>
      </c>
      <c r="Q106" s="224">
        <f>ROUND(I106*H106,2)</f>
        <v>0</v>
      </c>
      <c r="R106" s="224">
        <f>ROUND(J106*H106,2)</f>
        <v>0</v>
      </c>
      <c r="S106" s="86"/>
      <c r="T106" s="225">
        <f>S106*H106</f>
        <v>0</v>
      </c>
      <c r="U106" s="225">
        <v>0.00019000000000000001</v>
      </c>
      <c r="V106" s="225">
        <f>U106*H106</f>
        <v>0.019</v>
      </c>
      <c r="W106" s="225">
        <v>0</v>
      </c>
      <c r="X106" s="226">
        <f>W106*H106</f>
        <v>0</v>
      </c>
      <c r="Y106" s="40"/>
      <c r="Z106" s="40"/>
      <c r="AA106" s="40"/>
      <c r="AB106" s="40"/>
      <c r="AC106" s="40"/>
      <c r="AD106" s="40"/>
      <c r="AE106" s="40"/>
      <c r="AR106" s="227" t="s">
        <v>342</v>
      </c>
      <c r="AT106" s="227" t="s">
        <v>222</v>
      </c>
      <c r="AU106" s="227" t="s">
        <v>85</v>
      </c>
      <c r="AY106" s="19" t="s">
        <v>212</v>
      </c>
      <c r="BE106" s="228">
        <f>IF(O106="základní",K106,0)</f>
        <v>0</v>
      </c>
      <c r="BF106" s="228">
        <f>IF(O106="snížená",K106,0)</f>
        <v>0</v>
      </c>
      <c r="BG106" s="228">
        <f>IF(O106="zákl. přenesená",K106,0)</f>
        <v>0</v>
      </c>
      <c r="BH106" s="228">
        <f>IF(O106="sníž. přenesená",K106,0)</f>
        <v>0</v>
      </c>
      <c r="BI106" s="228">
        <f>IF(O106="nulová",K106,0)</f>
        <v>0</v>
      </c>
      <c r="BJ106" s="19" t="s">
        <v>83</v>
      </c>
      <c r="BK106" s="228">
        <f>ROUND(P106*H106,2)</f>
        <v>0</v>
      </c>
      <c r="BL106" s="19" t="s">
        <v>279</v>
      </c>
      <c r="BM106" s="227" t="s">
        <v>2080</v>
      </c>
    </row>
    <row r="107" s="2" customFormat="1" ht="37.8" customHeight="1">
      <c r="A107" s="40"/>
      <c r="B107" s="41"/>
      <c r="C107" s="215" t="s">
        <v>105</v>
      </c>
      <c r="D107" s="215" t="s">
        <v>213</v>
      </c>
      <c r="E107" s="216" t="s">
        <v>1511</v>
      </c>
      <c r="F107" s="217" t="s">
        <v>1512</v>
      </c>
      <c r="G107" s="218" t="s">
        <v>525</v>
      </c>
      <c r="H107" s="219">
        <v>60</v>
      </c>
      <c r="I107" s="220"/>
      <c r="J107" s="220"/>
      <c r="K107" s="221">
        <f>ROUND(P107*H107,2)</f>
        <v>0</v>
      </c>
      <c r="L107" s="217" t="s">
        <v>1314</v>
      </c>
      <c r="M107" s="46"/>
      <c r="N107" s="222" t="s">
        <v>20</v>
      </c>
      <c r="O107" s="223" t="s">
        <v>45</v>
      </c>
      <c r="P107" s="224">
        <f>I107+J107</f>
        <v>0</v>
      </c>
      <c r="Q107" s="224">
        <f>ROUND(I107*H107,2)</f>
        <v>0</v>
      </c>
      <c r="R107" s="224">
        <f>ROUND(J107*H107,2)</f>
        <v>0</v>
      </c>
      <c r="S107" s="86"/>
      <c r="T107" s="225">
        <f>S107*H107</f>
        <v>0</v>
      </c>
      <c r="U107" s="225">
        <v>0</v>
      </c>
      <c r="V107" s="225">
        <f>U107*H107</f>
        <v>0</v>
      </c>
      <c r="W107" s="225">
        <v>0</v>
      </c>
      <c r="X107" s="226">
        <f>W107*H107</f>
        <v>0</v>
      </c>
      <c r="Y107" s="40"/>
      <c r="Z107" s="40"/>
      <c r="AA107" s="40"/>
      <c r="AB107" s="40"/>
      <c r="AC107" s="40"/>
      <c r="AD107" s="40"/>
      <c r="AE107" s="40"/>
      <c r="AR107" s="227" t="s">
        <v>279</v>
      </c>
      <c r="AT107" s="227" t="s">
        <v>213</v>
      </c>
      <c r="AU107" s="227" t="s">
        <v>85</v>
      </c>
      <c r="AY107" s="19" t="s">
        <v>212</v>
      </c>
      <c r="BE107" s="228">
        <f>IF(O107="základní",K107,0)</f>
        <v>0</v>
      </c>
      <c r="BF107" s="228">
        <f>IF(O107="snížená",K107,0)</f>
        <v>0</v>
      </c>
      <c r="BG107" s="228">
        <f>IF(O107="zákl. přenesená",K107,0)</f>
        <v>0</v>
      </c>
      <c r="BH107" s="228">
        <f>IF(O107="sníž. přenesená",K107,0)</f>
        <v>0</v>
      </c>
      <c r="BI107" s="228">
        <f>IF(O107="nulová",K107,0)</f>
        <v>0</v>
      </c>
      <c r="BJ107" s="19" t="s">
        <v>83</v>
      </c>
      <c r="BK107" s="228">
        <f>ROUND(P107*H107,2)</f>
        <v>0</v>
      </c>
      <c r="BL107" s="19" t="s">
        <v>279</v>
      </c>
      <c r="BM107" s="227" t="s">
        <v>2081</v>
      </c>
    </row>
    <row r="108" s="2" customFormat="1">
      <c r="A108" s="40"/>
      <c r="B108" s="41"/>
      <c r="C108" s="42"/>
      <c r="D108" s="258" t="s">
        <v>1316</v>
      </c>
      <c r="E108" s="42"/>
      <c r="F108" s="259" t="s">
        <v>1872</v>
      </c>
      <c r="G108" s="42"/>
      <c r="H108" s="42"/>
      <c r="I108" s="248"/>
      <c r="J108" s="248"/>
      <c r="K108" s="42"/>
      <c r="L108" s="42"/>
      <c r="M108" s="46"/>
      <c r="N108" s="249"/>
      <c r="O108" s="250"/>
      <c r="P108" s="86"/>
      <c r="Q108" s="86"/>
      <c r="R108" s="86"/>
      <c r="S108" s="86"/>
      <c r="T108" s="86"/>
      <c r="U108" s="86"/>
      <c r="V108" s="86"/>
      <c r="W108" s="86"/>
      <c r="X108" s="87"/>
      <c r="Y108" s="40"/>
      <c r="Z108" s="40"/>
      <c r="AA108" s="40"/>
      <c r="AB108" s="40"/>
      <c r="AC108" s="40"/>
      <c r="AD108" s="40"/>
      <c r="AE108" s="40"/>
      <c r="AT108" s="19" t="s">
        <v>1316</v>
      </c>
      <c r="AU108" s="19" t="s">
        <v>85</v>
      </c>
    </row>
    <row r="109" s="2" customFormat="1" ht="24.15" customHeight="1">
      <c r="A109" s="40"/>
      <c r="B109" s="41"/>
      <c r="C109" s="229" t="s">
        <v>228</v>
      </c>
      <c r="D109" s="229" t="s">
        <v>222</v>
      </c>
      <c r="E109" s="230" t="s">
        <v>1515</v>
      </c>
      <c r="F109" s="231" t="s">
        <v>1516</v>
      </c>
      <c r="G109" s="232" t="s">
        <v>525</v>
      </c>
      <c r="H109" s="233">
        <v>60</v>
      </c>
      <c r="I109" s="234"/>
      <c r="J109" s="235"/>
      <c r="K109" s="236">
        <f>ROUND(P109*H109,2)</f>
        <v>0</v>
      </c>
      <c r="L109" s="231" t="s">
        <v>1314</v>
      </c>
      <c r="M109" s="237"/>
      <c r="N109" s="238" t="s">
        <v>20</v>
      </c>
      <c r="O109" s="223" t="s">
        <v>45</v>
      </c>
      <c r="P109" s="224">
        <f>I109+J109</f>
        <v>0</v>
      </c>
      <c r="Q109" s="224">
        <f>ROUND(I109*H109,2)</f>
        <v>0</v>
      </c>
      <c r="R109" s="224">
        <f>ROUND(J109*H109,2)</f>
        <v>0</v>
      </c>
      <c r="S109" s="86"/>
      <c r="T109" s="225">
        <f>S109*H109</f>
        <v>0</v>
      </c>
      <c r="U109" s="225">
        <v>0.00031</v>
      </c>
      <c r="V109" s="225">
        <f>U109*H109</f>
        <v>0.018599999999999998</v>
      </c>
      <c r="W109" s="225">
        <v>0</v>
      </c>
      <c r="X109" s="226">
        <f>W109*H109</f>
        <v>0</v>
      </c>
      <c r="Y109" s="40"/>
      <c r="Z109" s="40"/>
      <c r="AA109" s="40"/>
      <c r="AB109" s="40"/>
      <c r="AC109" s="40"/>
      <c r="AD109" s="40"/>
      <c r="AE109" s="40"/>
      <c r="AR109" s="227" t="s">
        <v>342</v>
      </c>
      <c r="AT109" s="227" t="s">
        <v>222</v>
      </c>
      <c r="AU109" s="227" t="s">
        <v>85</v>
      </c>
      <c r="AY109" s="19" t="s">
        <v>212</v>
      </c>
      <c r="BE109" s="228">
        <f>IF(O109="základní",K109,0)</f>
        <v>0</v>
      </c>
      <c r="BF109" s="228">
        <f>IF(O109="snížená",K109,0)</f>
        <v>0</v>
      </c>
      <c r="BG109" s="228">
        <f>IF(O109="zákl. přenesená",K109,0)</f>
        <v>0</v>
      </c>
      <c r="BH109" s="228">
        <f>IF(O109="sníž. přenesená",K109,0)</f>
        <v>0</v>
      </c>
      <c r="BI109" s="228">
        <f>IF(O109="nulová",K109,0)</f>
        <v>0</v>
      </c>
      <c r="BJ109" s="19" t="s">
        <v>83</v>
      </c>
      <c r="BK109" s="228">
        <f>ROUND(P109*H109,2)</f>
        <v>0</v>
      </c>
      <c r="BL109" s="19" t="s">
        <v>279</v>
      </c>
      <c r="BM109" s="227" t="s">
        <v>2082</v>
      </c>
    </row>
    <row r="110" s="2" customFormat="1" ht="37.8" customHeight="1">
      <c r="A110" s="40"/>
      <c r="B110" s="41"/>
      <c r="C110" s="215" t="s">
        <v>234</v>
      </c>
      <c r="D110" s="215" t="s">
        <v>213</v>
      </c>
      <c r="E110" s="216" t="s">
        <v>1539</v>
      </c>
      <c r="F110" s="217" t="s">
        <v>1540</v>
      </c>
      <c r="G110" s="218" t="s">
        <v>525</v>
      </c>
      <c r="H110" s="219">
        <v>40</v>
      </c>
      <c r="I110" s="220"/>
      <c r="J110" s="220"/>
      <c r="K110" s="221">
        <f>ROUND(P110*H110,2)</f>
        <v>0</v>
      </c>
      <c r="L110" s="217" t="s">
        <v>1314</v>
      </c>
      <c r="M110" s="46"/>
      <c r="N110" s="222" t="s">
        <v>20</v>
      </c>
      <c r="O110" s="223" t="s">
        <v>45</v>
      </c>
      <c r="P110" s="224">
        <f>I110+J110</f>
        <v>0</v>
      </c>
      <c r="Q110" s="224">
        <f>ROUND(I110*H110,2)</f>
        <v>0</v>
      </c>
      <c r="R110" s="224">
        <f>ROUND(J110*H110,2)</f>
        <v>0</v>
      </c>
      <c r="S110" s="86"/>
      <c r="T110" s="225">
        <f>S110*H110</f>
        <v>0</v>
      </c>
      <c r="U110" s="225">
        <v>0</v>
      </c>
      <c r="V110" s="225">
        <f>U110*H110</f>
        <v>0</v>
      </c>
      <c r="W110" s="225">
        <v>0</v>
      </c>
      <c r="X110" s="226">
        <f>W110*H110</f>
        <v>0</v>
      </c>
      <c r="Y110" s="40"/>
      <c r="Z110" s="40"/>
      <c r="AA110" s="40"/>
      <c r="AB110" s="40"/>
      <c r="AC110" s="40"/>
      <c r="AD110" s="40"/>
      <c r="AE110" s="40"/>
      <c r="AR110" s="227" t="s">
        <v>279</v>
      </c>
      <c r="AT110" s="227" t="s">
        <v>213</v>
      </c>
      <c r="AU110" s="227" t="s">
        <v>85</v>
      </c>
      <c r="AY110" s="19" t="s">
        <v>212</v>
      </c>
      <c r="BE110" s="228">
        <f>IF(O110="základní",K110,0)</f>
        <v>0</v>
      </c>
      <c r="BF110" s="228">
        <f>IF(O110="snížená",K110,0)</f>
        <v>0</v>
      </c>
      <c r="BG110" s="228">
        <f>IF(O110="zákl. přenesená",K110,0)</f>
        <v>0</v>
      </c>
      <c r="BH110" s="228">
        <f>IF(O110="sníž. přenesená",K110,0)</f>
        <v>0</v>
      </c>
      <c r="BI110" s="228">
        <f>IF(O110="nulová",K110,0)</f>
        <v>0</v>
      </c>
      <c r="BJ110" s="19" t="s">
        <v>83</v>
      </c>
      <c r="BK110" s="228">
        <f>ROUND(P110*H110,2)</f>
        <v>0</v>
      </c>
      <c r="BL110" s="19" t="s">
        <v>279</v>
      </c>
      <c r="BM110" s="227" t="s">
        <v>2083</v>
      </c>
    </row>
    <row r="111" s="2" customFormat="1">
      <c r="A111" s="40"/>
      <c r="B111" s="41"/>
      <c r="C111" s="42"/>
      <c r="D111" s="258" t="s">
        <v>1316</v>
      </c>
      <c r="E111" s="42"/>
      <c r="F111" s="259" t="s">
        <v>1892</v>
      </c>
      <c r="G111" s="42"/>
      <c r="H111" s="42"/>
      <c r="I111" s="248"/>
      <c r="J111" s="248"/>
      <c r="K111" s="42"/>
      <c r="L111" s="42"/>
      <c r="M111" s="46"/>
      <c r="N111" s="249"/>
      <c r="O111" s="250"/>
      <c r="P111" s="86"/>
      <c r="Q111" s="86"/>
      <c r="R111" s="86"/>
      <c r="S111" s="86"/>
      <c r="T111" s="86"/>
      <c r="U111" s="86"/>
      <c r="V111" s="86"/>
      <c r="W111" s="86"/>
      <c r="X111" s="87"/>
      <c r="Y111" s="40"/>
      <c r="Z111" s="40"/>
      <c r="AA111" s="40"/>
      <c r="AB111" s="40"/>
      <c r="AC111" s="40"/>
      <c r="AD111" s="40"/>
      <c r="AE111" s="40"/>
      <c r="AT111" s="19" t="s">
        <v>1316</v>
      </c>
      <c r="AU111" s="19" t="s">
        <v>85</v>
      </c>
    </row>
    <row r="112" s="2" customFormat="1" ht="24.15" customHeight="1">
      <c r="A112" s="40"/>
      <c r="B112" s="41"/>
      <c r="C112" s="229" t="s">
        <v>238</v>
      </c>
      <c r="D112" s="229" t="s">
        <v>222</v>
      </c>
      <c r="E112" s="230" t="s">
        <v>1543</v>
      </c>
      <c r="F112" s="231" t="s">
        <v>1544</v>
      </c>
      <c r="G112" s="232" t="s">
        <v>525</v>
      </c>
      <c r="H112" s="233">
        <v>40</v>
      </c>
      <c r="I112" s="234"/>
      <c r="J112" s="235"/>
      <c r="K112" s="236">
        <f>ROUND(P112*H112,2)</f>
        <v>0</v>
      </c>
      <c r="L112" s="231" t="s">
        <v>1314</v>
      </c>
      <c r="M112" s="237"/>
      <c r="N112" s="238" t="s">
        <v>20</v>
      </c>
      <c r="O112" s="223" t="s">
        <v>45</v>
      </c>
      <c r="P112" s="224">
        <f>I112+J112</f>
        <v>0</v>
      </c>
      <c r="Q112" s="224">
        <f>ROUND(I112*H112,2)</f>
        <v>0</v>
      </c>
      <c r="R112" s="224">
        <f>ROUND(J112*H112,2)</f>
        <v>0</v>
      </c>
      <c r="S112" s="86"/>
      <c r="T112" s="225">
        <f>S112*H112</f>
        <v>0</v>
      </c>
      <c r="U112" s="225">
        <v>0.00012</v>
      </c>
      <c r="V112" s="225">
        <f>U112*H112</f>
        <v>0.0048000000000000004</v>
      </c>
      <c r="W112" s="225">
        <v>0</v>
      </c>
      <c r="X112" s="226">
        <f>W112*H112</f>
        <v>0</v>
      </c>
      <c r="Y112" s="40"/>
      <c r="Z112" s="40"/>
      <c r="AA112" s="40"/>
      <c r="AB112" s="40"/>
      <c r="AC112" s="40"/>
      <c r="AD112" s="40"/>
      <c r="AE112" s="40"/>
      <c r="AR112" s="227" t="s">
        <v>342</v>
      </c>
      <c r="AT112" s="227" t="s">
        <v>222</v>
      </c>
      <c r="AU112" s="227" t="s">
        <v>85</v>
      </c>
      <c r="AY112" s="19" t="s">
        <v>212</v>
      </c>
      <c r="BE112" s="228">
        <f>IF(O112="základní",K112,0)</f>
        <v>0</v>
      </c>
      <c r="BF112" s="228">
        <f>IF(O112="snížená",K112,0)</f>
        <v>0</v>
      </c>
      <c r="BG112" s="228">
        <f>IF(O112="zákl. přenesená",K112,0)</f>
        <v>0</v>
      </c>
      <c r="BH112" s="228">
        <f>IF(O112="sníž. přenesená",K112,0)</f>
        <v>0</v>
      </c>
      <c r="BI112" s="228">
        <f>IF(O112="nulová",K112,0)</f>
        <v>0</v>
      </c>
      <c r="BJ112" s="19" t="s">
        <v>83</v>
      </c>
      <c r="BK112" s="228">
        <f>ROUND(P112*H112,2)</f>
        <v>0</v>
      </c>
      <c r="BL112" s="19" t="s">
        <v>279</v>
      </c>
      <c r="BM112" s="227" t="s">
        <v>2084</v>
      </c>
    </row>
    <row r="113" s="2" customFormat="1" ht="44.25" customHeight="1">
      <c r="A113" s="40"/>
      <c r="B113" s="41"/>
      <c r="C113" s="215" t="s">
        <v>242</v>
      </c>
      <c r="D113" s="215" t="s">
        <v>213</v>
      </c>
      <c r="E113" s="216" t="s">
        <v>1910</v>
      </c>
      <c r="F113" s="217" t="s">
        <v>1911</v>
      </c>
      <c r="G113" s="218" t="s">
        <v>525</v>
      </c>
      <c r="H113" s="219">
        <v>380</v>
      </c>
      <c r="I113" s="220"/>
      <c r="J113" s="220"/>
      <c r="K113" s="221">
        <f>ROUND(P113*H113,2)</f>
        <v>0</v>
      </c>
      <c r="L113" s="217" t="s">
        <v>1314</v>
      </c>
      <c r="M113" s="46"/>
      <c r="N113" s="222" t="s">
        <v>20</v>
      </c>
      <c r="O113" s="223" t="s">
        <v>45</v>
      </c>
      <c r="P113" s="224">
        <f>I113+J113</f>
        <v>0</v>
      </c>
      <c r="Q113" s="224">
        <f>ROUND(I113*H113,2)</f>
        <v>0</v>
      </c>
      <c r="R113" s="224">
        <f>ROUND(J113*H113,2)</f>
        <v>0</v>
      </c>
      <c r="S113" s="86"/>
      <c r="T113" s="225">
        <f>S113*H113</f>
        <v>0</v>
      </c>
      <c r="U113" s="225">
        <v>0</v>
      </c>
      <c r="V113" s="225">
        <f>U113*H113</f>
        <v>0</v>
      </c>
      <c r="W113" s="225">
        <v>0</v>
      </c>
      <c r="X113" s="226">
        <f>W113*H113</f>
        <v>0</v>
      </c>
      <c r="Y113" s="40"/>
      <c r="Z113" s="40"/>
      <c r="AA113" s="40"/>
      <c r="AB113" s="40"/>
      <c r="AC113" s="40"/>
      <c r="AD113" s="40"/>
      <c r="AE113" s="40"/>
      <c r="AR113" s="227" t="s">
        <v>279</v>
      </c>
      <c r="AT113" s="227" t="s">
        <v>213</v>
      </c>
      <c r="AU113" s="227" t="s">
        <v>85</v>
      </c>
      <c r="AY113" s="19" t="s">
        <v>212</v>
      </c>
      <c r="BE113" s="228">
        <f>IF(O113="základní",K113,0)</f>
        <v>0</v>
      </c>
      <c r="BF113" s="228">
        <f>IF(O113="snížená",K113,0)</f>
        <v>0</v>
      </c>
      <c r="BG113" s="228">
        <f>IF(O113="zákl. přenesená",K113,0)</f>
        <v>0</v>
      </c>
      <c r="BH113" s="228">
        <f>IF(O113="sníž. přenesená",K113,0)</f>
        <v>0</v>
      </c>
      <c r="BI113" s="228">
        <f>IF(O113="nulová",K113,0)</f>
        <v>0</v>
      </c>
      <c r="BJ113" s="19" t="s">
        <v>83</v>
      </c>
      <c r="BK113" s="228">
        <f>ROUND(P113*H113,2)</f>
        <v>0</v>
      </c>
      <c r="BL113" s="19" t="s">
        <v>279</v>
      </c>
      <c r="BM113" s="227" t="s">
        <v>2085</v>
      </c>
    </row>
    <row r="114" s="2" customFormat="1">
      <c r="A114" s="40"/>
      <c r="B114" s="41"/>
      <c r="C114" s="42"/>
      <c r="D114" s="258" t="s">
        <v>1316</v>
      </c>
      <c r="E114" s="42"/>
      <c r="F114" s="259" t="s">
        <v>1913</v>
      </c>
      <c r="G114" s="42"/>
      <c r="H114" s="42"/>
      <c r="I114" s="248"/>
      <c r="J114" s="248"/>
      <c r="K114" s="42"/>
      <c r="L114" s="42"/>
      <c r="M114" s="46"/>
      <c r="N114" s="249"/>
      <c r="O114" s="250"/>
      <c r="P114" s="86"/>
      <c r="Q114" s="86"/>
      <c r="R114" s="86"/>
      <c r="S114" s="86"/>
      <c r="T114" s="86"/>
      <c r="U114" s="86"/>
      <c r="V114" s="86"/>
      <c r="W114" s="86"/>
      <c r="X114" s="87"/>
      <c r="Y114" s="40"/>
      <c r="Z114" s="40"/>
      <c r="AA114" s="40"/>
      <c r="AB114" s="40"/>
      <c r="AC114" s="40"/>
      <c r="AD114" s="40"/>
      <c r="AE114" s="40"/>
      <c r="AT114" s="19" t="s">
        <v>1316</v>
      </c>
      <c r="AU114" s="19" t="s">
        <v>85</v>
      </c>
    </row>
    <row r="115" s="2" customFormat="1" ht="37.8" customHeight="1">
      <c r="A115" s="40"/>
      <c r="B115" s="41"/>
      <c r="C115" s="229" t="s">
        <v>246</v>
      </c>
      <c r="D115" s="229" t="s">
        <v>222</v>
      </c>
      <c r="E115" s="230" t="s">
        <v>1914</v>
      </c>
      <c r="F115" s="231" t="s">
        <v>1915</v>
      </c>
      <c r="G115" s="232" t="s">
        <v>525</v>
      </c>
      <c r="H115" s="233">
        <v>380</v>
      </c>
      <c r="I115" s="234"/>
      <c r="J115" s="235"/>
      <c r="K115" s="236">
        <f>ROUND(P115*H115,2)</f>
        <v>0</v>
      </c>
      <c r="L115" s="231" t="s">
        <v>1314</v>
      </c>
      <c r="M115" s="237"/>
      <c r="N115" s="238" t="s">
        <v>20</v>
      </c>
      <c r="O115" s="223" t="s">
        <v>45</v>
      </c>
      <c r="P115" s="224">
        <f>I115+J115</f>
        <v>0</v>
      </c>
      <c r="Q115" s="224">
        <f>ROUND(I115*H115,2)</f>
        <v>0</v>
      </c>
      <c r="R115" s="224">
        <f>ROUND(J115*H115,2)</f>
        <v>0</v>
      </c>
      <c r="S115" s="86"/>
      <c r="T115" s="225">
        <f>S115*H115</f>
        <v>0</v>
      </c>
      <c r="U115" s="225">
        <v>8.0000000000000007E-05</v>
      </c>
      <c r="V115" s="225">
        <f>U115*H115</f>
        <v>0.030400000000000003</v>
      </c>
      <c r="W115" s="225">
        <v>0</v>
      </c>
      <c r="X115" s="226">
        <f>W115*H115</f>
        <v>0</v>
      </c>
      <c r="Y115" s="40"/>
      <c r="Z115" s="40"/>
      <c r="AA115" s="40"/>
      <c r="AB115" s="40"/>
      <c r="AC115" s="40"/>
      <c r="AD115" s="40"/>
      <c r="AE115" s="40"/>
      <c r="AR115" s="227" t="s">
        <v>342</v>
      </c>
      <c r="AT115" s="227" t="s">
        <v>222</v>
      </c>
      <c r="AU115" s="227" t="s">
        <v>85</v>
      </c>
      <c r="AY115" s="19" t="s">
        <v>212</v>
      </c>
      <c r="BE115" s="228">
        <f>IF(O115="základní",K115,0)</f>
        <v>0</v>
      </c>
      <c r="BF115" s="228">
        <f>IF(O115="snížená",K115,0)</f>
        <v>0</v>
      </c>
      <c r="BG115" s="228">
        <f>IF(O115="zákl. přenesená",K115,0)</f>
        <v>0</v>
      </c>
      <c r="BH115" s="228">
        <f>IF(O115="sníž. přenesená",K115,0)</f>
        <v>0</v>
      </c>
      <c r="BI115" s="228">
        <f>IF(O115="nulová",K115,0)</f>
        <v>0</v>
      </c>
      <c r="BJ115" s="19" t="s">
        <v>83</v>
      </c>
      <c r="BK115" s="228">
        <f>ROUND(P115*H115,2)</f>
        <v>0</v>
      </c>
      <c r="BL115" s="19" t="s">
        <v>279</v>
      </c>
      <c r="BM115" s="227" t="s">
        <v>2086</v>
      </c>
    </row>
    <row r="116" s="2" customFormat="1" ht="37.8" customHeight="1">
      <c r="A116" s="40"/>
      <c r="B116" s="41"/>
      <c r="C116" s="215" t="s">
        <v>250</v>
      </c>
      <c r="D116" s="215" t="s">
        <v>213</v>
      </c>
      <c r="E116" s="216" t="s">
        <v>1577</v>
      </c>
      <c r="F116" s="217" t="s">
        <v>1578</v>
      </c>
      <c r="G116" s="218" t="s">
        <v>670</v>
      </c>
      <c r="H116" s="219">
        <v>60</v>
      </c>
      <c r="I116" s="220"/>
      <c r="J116" s="220"/>
      <c r="K116" s="221">
        <f>ROUND(P116*H116,2)</f>
        <v>0</v>
      </c>
      <c r="L116" s="217" t="s">
        <v>1314</v>
      </c>
      <c r="M116" s="46"/>
      <c r="N116" s="222" t="s">
        <v>20</v>
      </c>
      <c r="O116" s="223" t="s">
        <v>45</v>
      </c>
      <c r="P116" s="224">
        <f>I116+J116</f>
        <v>0</v>
      </c>
      <c r="Q116" s="224">
        <f>ROUND(I116*H116,2)</f>
        <v>0</v>
      </c>
      <c r="R116" s="224">
        <f>ROUND(J116*H116,2)</f>
        <v>0</v>
      </c>
      <c r="S116" s="86"/>
      <c r="T116" s="225">
        <f>S116*H116</f>
        <v>0</v>
      </c>
      <c r="U116" s="225">
        <v>0</v>
      </c>
      <c r="V116" s="225">
        <f>U116*H116</f>
        <v>0</v>
      </c>
      <c r="W116" s="225">
        <v>0</v>
      </c>
      <c r="X116" s="226">
        <f>W116*H116</f>
        <v>0</v>
      </c>
      <c r="Y116" s="40"/>
      <c r="Z116" s="40"/>
      <c r="AA116" s="40"/>
      <c r="AB116" s="40"/>
      <c r="AC116" s="40"/>
      <c r="AD116" s="40"/>
      <c r="AE116" s="40"/>
      <c r="AR116" s="227" t="s">
        <v>279</v>
      </c>
      <c r="AT116" s="227" t="s">
        <v>213</v>
      </c>
      <c r="AU116" s="227" t="s">
        <v>85</v>
      </c>
      <c r="AY116" s="19" t="s">
        <v>212</v>
      </c>
      <c r="BE116" s="228">
        <f>IF(O116="základní",K116,0)</f>
        <v>0</v>
      </c>
      <c r="BF116" s="228">
        <f>IF(O116="snížená",K116,0)</f>
        <v>0</v>
      </c>
      <c r="BG116" s="228">
        <f>IF(O116="zákl. přenesená",K116,0)</f>
        <v>0</v>
      </c>
      <c r="BH116" s="228">
        <f>IF(O116="sníž. přenesená",K116,0)</f>
        <v>0</v>
      </c>
      <c r="BI116" s="228">
        <f>IF(O116="nulová",K116,0)</f>
        <v>0</v>
      </c>
      <c r="BJ116" s="19" t="s">
        <v>83</v>
      </c>
      <c r="BK116" s="228">
        <f>ROUND(P116*H116,2)</f>
        <v>0</v>
      </c>
      <c r="BL116" s="19" t="s">
        <v>279</v>
      </c>
      <c r="BM116" s="227" t="s">
        <v>2087</v>
      </c>
    </row>
    <row r="117" s="2" customFormat="1">
      <c r="A117" s="40"/>
      <c r="B117" s="41"/>
      <c r="C117" s="42"/>
      <c r="D117" s="258" t="s">
        <v>1316</v>
      </c>
      <c r="E117" s="42"/>
      <c r="F117" s="259" t="s">
        <v>1580</v>
      </c>
      <c r="G117" s="42"/>
      <c r="H117" s="42"/>
      <c r="I117" s="248"/>
      <c r="J117" s="248"/>
      <c r="K117" s="42"/>
      <c r="L117" s="42"/>
      <c r="M117" s="46"/>
      <c r="N117" s="249"/>
      <c r="O117" s="250"/>
      <c r="P117" s="86"/>
      <c r="Q117" s="86"/>
      <c r="R117" s="86"/>
      <c r="S117" s="86"/>
      <c r="T117" s="86"/>
      <c r="U117" s="86"/>
      <c r="V117" s="86"/>
      <c r="W117" s="86"/>
      <c r="X117" s="87"/>
      <c r="Y117" s="40"/>
      <c r="Z117" s="40"/>
      <c r="AA117" s="40"/>
      <c r="AB117" s="40"/>
      <c r="AC117" s="40"/>
      <c r="AD117" s="40"/>
      <c r="AE117" s="40"/>
      <c r="AT117" s="19" t="s">
        <v>1316</v>
      </c>
      <c r="AU117" s="19" t="s">
        <v>85</v>
      </c>
    </row>
    <row r="118" s="11" customFormat="1" ht="22.8" customHeight="1">
      <c r="A118" s="11"/>
      <c r="B118" s="200"/>
      <c r="C118" s="201"/>
      <c r="D118" s="202" t="s">
        <v>75</v>
      </c>
      <c r="E118" s="256" t="s">
        <v>1939</v>
      </c>
      <c r="F118" s="256" t="s">
        <v>1940</v>
      </c>
      <c r="G118" s="201"/>
      <c r="H118" s="201"/>
      <c r="I118" s="204"/>
      <c r="J118" s="204"/>
      <c r="K118" s="257">
        <f>BK118</f>
        <v>0</v>
      </c>
      <c r="L118" s="201"/>
      <c r="M118" s="206"/>
      <c r="N118" s="207"/>
      <c r="O118" s="208"/>
      <c r="P118" s="208"/>
      <c r="Q118" s="209">
        <f>SUM(Q119:Q145)</f>
        <v>0</v>
      </c>
      <c r="R118" s="209">
        <f>SUM(R119:R145)</f>
        <v>0</v>
      </c>
      <c r="S118" s="208"/>
      <c r="T118" s="210">
        <f>SUM(T119:T145)</f>
        <v>0</v>
      </c>
      <c r="U118" s="208"/>
      <c r="V118" s="210">
        <f>SUM(V119:V145)</f>
        <v>0.0075199999999999998</v>
      </c>
      <c r="W118" s="208"/>
      <c r="X118" s="211">
        <f>SUM(X119:X145)</f>
        <v>0</v>
      </c>
      <c r="Y118" s="11"/>
      <c r="Z118" s="11"/>
      <c r="AA118" s="11"/>
      <c r="AB118" s="11"/>
      <c r="AC118" s="11"/>
      <c r="AD118" s="11"/>
      <c r="AE118" s="11"/>
      <c r="AR118" s="212" t="s">
        <v>85</v>
      </c>
      <c r="AT118" s="213" t="s">
        <v>75</v>
      </c>
      <c r="AU118" s="213" t="s">
        <v>83</v>
      </c>
      <c r="AY118" s="212" t="s">
        <v>212</v>
      </c>
      <c r="BK118" s="214">
        <f>SUM(BK119:BK145)</f>
        <v>0</v>
      </c>
    </row>
    <row r="119" s="2" customFormat="1" ht="24.15" customHeight="1">
      <c r="A119" s="40"/>
      <c r="B119" s="41"/>
      <c r="C119" s="215" t="s">
        <v>154</v>
      </c>
      <c r="D119" s="215" t="s">
        <v>213</v>
      </c>
      <c r="E119" s="216" t="s">
        <v>1941</v>
      </c>
      <c r="F119" s="217" t="s">
        <v>2088</v>
      </c>
      <c r="G119" s="218" t="s">
        <v>264</v>
      </c>
      <c r="H119" s="219">
        <v>3</v>
      </c>
      <c r="I119" s="220"/>
      <c r="J119" s="220"/>
      <c r="K119" s="221">
        <f>ROUND(P119*H119,2)</f>
        <v>0</v>
      </c>
      <c r="L119" s="217" t="s">
        <v>1649</v>
      </c>
      <c r="M119" s="46"/>
      <c r="N119" s="222" t="s">
        <v>20</v>
      </c>
      <c r="O119" s="223" t="s">
        <v>45</v>
      </c>
      <c r="P119" s="224">
        <f>I119+J119</f>
        <v>0</v>
      </c>
      <c r="Q119" s="224">
        <f>ROUND(I119*H119,2)</f>
        <v>0</v>
      </c>
      <c r="R119" s="224">
        <f>ROUND(J119*H119,2)</f>
        <v>0</v>
      </c>
      <c r="S119" s="86"/>
      <c r="T119" s="225">
        <f>S119*H119</f>
        <v>0</v>
      </c>
      <c r="U119" s="225">
        <v>0</v>
      </c>
      <c r="V119" s="225">
        <f>U119*H119</f>
        <v>0</v>
      </c>
      <c r="W119" s="225">
        <v>0</v>
      </c>
      <c r="X119" s="226">
        <f>W119*H119</f>
        <v>0</v>
      </c>
      <c r="Y119" s="40"/>
      <c r="Z119" s="40"/>
      <c r="AA119" s="40"/>
      <c r="AB119" s="40"/>
      <c r="AC119" s="40"/>
      <c r="AD119" s="40"/>
      <c r="AE119" s="40"/>
      <c r="AR119" s="227" t="s">
        <v>279</v>
      </c>
      <c r="AT119" s="227" t="s">
        <v>213</v>
      </c>
      <c r="AU119" s="227" t="s">
        <v>85</v>
      </c>
      <c r="AY119" s="19" t="s">
        <v>212</v>
      </c>
      <c r="BE119" s="228">
        <f>IF(O119="základní",K119,0)</f>
        <v>0</v>
      </c>
      <c r="BF119" s="228">
        <f>IF(O119="snížená",K119,0)</f>
        <v>0</v>
      </c>
      <c r="BG119" s="228">
        <f>IF(O119="zákl. přenesená",K119,0)</f>
        <v>0</v>
      </c>
      <c r="BH119" s="228">
        <f>IF(O119="sníž. přenesená",K119,0)</f>
        <v>0</v>
      </c>
      <c r="BI119" s="228">
        <f>IF(O119="nulová",K119,0)</f>
        <v>0</v>
      </c>
      <c r="BJ119" s="19" t="s">
        <v>83</v>
      </c>
      <c r="BK119" s="228">
        <f>ROUND(P119*H119,2)</f>
        <v>0</v>
      </c>
      <c r="BL119" s="19" t="s">
        <v>279</v>
      </c>
      <c r="BM119" s="227" t="s">
        <v>2089</v>
      </c>
    </row>
    <row r="120" s="2" customFormat="1">
      <c r="A120" s="40"/>
      <c r="B120" s="41"/>
      <c r="C120" s="42"/>
      <c r="D120" s="258" t="s">
        <v>1316</v>
      </c>
      <c r="E120" s="42"/>
      <c r="F120" s="259" t="s">
        <v>1944</v>
      </c>
      <c r="G120" s="42"/>
      <c r="H120" s="42"/>
      <c r="I120" s="248"/>
      <c r="J120" s="248"/>
      <c r="K120" s="42"/>
      <c r="L120" s="42"/>
      <c r="M120" s="46"/>
      <c r="N120" s="249"/>
      <c r="O120" s="250"/>
      <c r="P120" s="86"/>
      <c r="Q120" s="86"/>
      <c r="R120" s="86"/>
      <c r="S120" s="86"/>
      <c r="T120" s="86"/>
      <c r="U120" s="86"/>
      <c r="V120" s="86"/>
      <c r="W120" s="86"/>
      <c r="X120" s="87"/>
      <c r="Y120" s="40"/>
      <c r="Z120" s="40"/>
      <c r="AA120" s="40"/>
      <c r="AB120" s="40"/>
      <c r="AC120" s="40"/>
      <c r="AD120" s="40"/>
      <c r="AE120" s="40"/>
      <c r="AT120" s="19" t="s">
        <v>1316</v>
      </c>
      <c r="AU120" s="19" t="s">
        <v>85</v>
      </c>
    </row>
    <row r="121" s="2" customFormat="1" ht="24.15" customHeight="1">
      <c r="A121" s="40"/>
      <c r="B121" s="41"/>
      <c r="C121" s="215" t="s">
        <v>157</v>
      </c>
      <c r="D121" s="215" t="s">
        <v>213</v>
      </c>
      <c r="E121" s="216" t="s">
        <v>1757</v>
      </c>
      <c r="F121" s="217" t="s">
        <v>1758</v>
      </c>
      <c r="G121" s="218" t="s">
        <v>670</v>
      </c>
      <c r="H121" s="219">
        <v>1</v>
      </c>
      <c r="I121" s="220"/>
      <c r="J121" s="220"/>
      <c r="K121" s="221">
        <f>ROUND(P121*H121,2)</f>
        <v>0</v>
      </c>
      <c r="L121" s="217" t="s">
        <v>1314</v>
      </c>
      <c r="M121" s="46"/>
      <c r="N121" s="222" t="s">
        <v>20</v>
      </c>
      <c r="O121" s="223" t="s">
        <v>45</v>
      </c>
      <c r="P121" s="224">
        <f>I121+J121</f>
        <v>0</v>
      </c>
      <c r="Q121" s="224">
        <f>ROUND(I121*H121,2)</f>
        <v>0</v>
      </c>
      <c r="R121" s="224">
        <f>ROUND(J121*H121,2)</f>
        <v>0</v>
      </c>
      <c r="S121" s="86"/>
      <c r="T121" s="225">
        <f>S121*H121</f>
        <v>0</v>
      </c>
      <c r="U121" s="225">
        <v>0</v>
      </c>
      <c r="V121" s="225">
        <f>U121*H121</f>
        <v>0</v>
      </c>
      <c r="W121" s="225">
        <v>0</v>
      </c>
      <c r="X121" s="226">
        <f>W121*H121</f>
        <v>0</v>
      </c>
      <c r="Y121" s="40"/>
      <c r="Z121" s="40"/>
      <c r="AA121" s="40"/>
      <c r="AB121" s="40"/>
      <c r="AC121" s="40"/>
      <c r="AD121" s="40"/>
      <c r="AE121" s="40"/>
      <c r="AR121" s="227" t="s">
        <v>279</v>
      </c>
      <c r="AT121" s="227" t="s">
        <v>213</v>
      </c>
      <c r="AU121" s="227" t="s">
        <v>85</v>
      </c>
      <c r="AY121" s="19" t="s">
        <v>212</v>
      </c>
      <c r="BE121" s="228">
        <f>IF(O121="základní",K121,0)</f>
        <v>0</v>
      </c>
      <c r="BF121" s="228">
        <f>IF(O121="snížená",K121,0)</f>
        <v>0</v>
      </c>
      <c r="BG121" s="228">
        <f>IF(O121="zákl. přenesená",K121,0)</f>
        <v>0</v>
      </c>
      <c r="BH121" s="228">
        <f>IF(O121="sníž. přenesená",K121,0)</f>
        <v>0</v>
      </c>
      <c r="BI121" s="228">
        <f>IF(O121="nulová",K121,0)</f>
        <v>0</v>
      </c>
      <c r="BJ121" s="19" t="s">
        <v>83</v>
      </c>
      <c r="BK121" s="228">
        <f>ROUND(P121*H121,2)</f>
        <v>0</v>
      </c>
      <c r="BL121" s="19" t="s">
        <v>279</v>
      </c>
      <c r="BM121" s="227" t="s">
        <v>2090</v>
      </c>
    </row>
    <row r="122" s="2" customFormat="1">
      <c r="A122" s="40"/>
      <c r="B122" s="41"/>
      <c r="C122" s="42"/>
      <c r="D122" s="258" t="s">
        <v>1316</v>
      </c>
      <c r="E122" s="42"/>
      <c r="F122" s="259" t="s">
        <v>2012</v>
      </c>
      <c r="G122" s="42"/>
      <c r="H122" s="42"/>
      <c r="I122" s="248"/>
      <c r="J122" s="248"/>
      <c r="K122" s="42"/>
      <c r="L122" s="42"/>
      <c r="M122" s="46"/>
      <c r="N122" s="249"/>
      <c r="O122" s="250"/>
      <c r="P122" s="86"/>
      <c r="Q122" s="86"/>
      <c r="R122" s="86"/>
      <c r="S122" s="86"/>
      <c r="T122" s="86"/>
      <c r="U122" s="86"/>
      <c r="V122" s="86"/>
      <c r="W122" s="86"/>
      <c r="X122" s="87"/>
      <c r="Y122" s="40"/>
      <c r="Z122" s="40"/>
      <c r="AA122" s="40"/>
      <c r="AB122" s="40"/>
      <c r="AC122" s="40"/>
      <c r="AD122" s="40"/>
      <c r="AE122" s="40"/>
      <c r="AT122" s="19" t="s">
        <v>1316</v>
      </c>
      <c r="AU122" s="19" t="s">
        <v>85</v>
      </c>
    </row>
    <row r="123" s="2" customFormat="1" ht="21.75" customHeight="1">
      <c r="A123" s="40"/>
      <c r="B123" s="41"/>
      <c r="C123" s="229" t="s">
        <v>9</v>
      </c>
      <c r="D123" s="229" t="s">
        <v>222</v>
      </c>
      <c r="E123" s="230" t="s">
        <v>2091</v>
      </c>
      <c r="F123" s="231" t="s">
        <v>2092</v>
      </c>
      <c r="G123" s="232" t="s">
        <v>670</v>
      </c>
      <c r="H123" s="233">
        <v>1</v>
      </c>
      <c r="I123" s="234"/>
      <c r="J123" s="235"/>
      <c r="K123" s="236">
        <f>ROUND(P123*H123,2)</f>
        <v>0</v>
      </c>
      <c r="L123" s="231" t="s">
        <v>20</v>
      </c>
      <c r="M123" s="237"/>
      <c r="N123" s="238" t="s">
        <v>20</v>
      </c>
      <c r="O123" s="223" t="s">
        <v>45</v>
      </c>
      <c r="P123" s="224">
        <f>I123+J123</f>
        <v>0</v>
      </c>
      <c r="Q123" s="224">
        <f>ROUND(I123*H123,2)</f>
        <v>0</v>
      </c>
      <c r="R123" s="224">
        <f>ROUND(J123*H123,2)</f>
        <v>0</v>
      </c>
      <c r="S123" s="86"/>
      <c r="T123" s="225">
        <f>S123*H123</f>
        <v>0</v>
      </c>
      <c r="U123" s="225">
        <v>0.00040000000000000002</v>
      </c>
      <c r="V123" s="225">
        <f>U123*H123</f>
        <v>0.00040000000000000002</v>
      </c>
      <c r="W123" s="225">
        <v>0</v>
      </c>
      <c r="X123" s="226">
        <f>W123*H123</f>
        <v>0</v>
      </c>
      <c r="Y123" s="40"/>
      <c r="Z123" s="40"/>
      <c r="AA123" s="40"/>
      <c r="AB123" s="40"/>
      <c r="AC123" s="40"/>
      <c r="AD123" s="40"/>
      <c r="AE123" s="40"/>
      <c r="AR123" s="227" t="s">
        <v>342</v>
      </c>
      <c r="AT123" s="227" t="s">
        <v>222</v>
      </c>
      <c r="AU123" s="227" t="s">
        <v>85</v>
      </c>
      <c r="AY123" s="19" t="s">
        <v>212</v>
      </c>
      <c r="BE123" s="228">
        <f>IF(O123="základní",K123,0)</f>
        <v>0</v>
      </c>
      <c r="BF123" s="228">
        <f>IF(O123="snížená",K123,0)</f>
        <v>0</v>
      </c>
      <c r="BG123" s="228">
        <f>IF(O123="zákl. přenesená",K123,0)</f>
        <v>0</v>
      </c>
      <c r="BH123" s="228">
        <f>IF(O123="sníž. přenesená",K123,0)</f>
        <v>0</v>
      </c>
      <c r="BI123" s="228">
        <f>IF(O123="nulová",K123,0)</f>
        <v>0</v>
      </c>
      <c r="BJ123" s="19" t="s">
        <v>83</v>
      </c>
      <c r="BK123" s="228">
        <f>ROUND(P123*H123,2)</f>
        <v>0</v>
      </c>
      <c r="BL123" s="19" t="s">
        <v>279</v>
      </c>
      <c r="BM123" s="227" t="s">
        <v>2093</v>
      </c>
    </row>
    <row r="124" s="2" customFormat="1" ht="24.15" customHeight="1">
      <c r="A124" s="40"/>
      <c r="B124" s="41"/>
      <c r="C124" s="215" t="s">
        <v>162</v>
      </c>
      <c r="D124" s="215" t="s">
        <v>213</v>
      </c>
      <c r="E124" s="216" t="s">
        <v>2094</v>
      </c>
      <c r="F124" s="217" t="s">
        <v>2095</v>
      </c>
      <c r="G124" s="218" t="s">
        <v>670</v>
      </c>
      <c r="H124" s="219">
        <v>4</v>
      </c>
      <c r="I124" s="220"/>
      <c r="J124" s="220"/>
      <c r="K124" s="221">
        <f>ROUND(P124*H124,2)</f>
        <v>0</v>
      </c>
      <c r="L124" s="217" t="s">
        <v>1314</v>
      </c>
      <c r="M124" s="46"/>
      <c r="N124" s="222" t="s">
        <v>20</v>
      </c>
      <c r="O124" s="223" t="s">
        <v>45</v>
      </c>
      <c r="P124" s="224">
        <f>I124+J124</f>
        <v>0</v>
      </c>
      <c r="Q124" s="224">
        <f>ROUND(I124*H124,2)</f>
        <v>0</v>
      </c>
      <c r="R124" s="224">
        <f>ROUND(J124*H124,2)</f>
        <v>0</v>
      </c>
      <c r="S124" s="86"/>
      <c r="T124" s="225">
        <f>S124*H124</f>
        <v>0</v>
      </c>
      <c r="U124" s="225">
        <v>0</v>
      </c>
      <c r="V124" s="225">
        <f>U124*H124</f>
        <v>0</v>
      </c>
      <c r="W124" s="225">
        <v>0</v>
      </c>
      <c r="X124" s="226">
        <f>W124*H124</f>
        <v>0</v>
      </c>
      <c r="Y124" s="40"/>
      <c r="Z124" s="40"/>
      <c r="AA124" s="40"/>
      <c r="AB124" s="40"/>
      <c r="AC124" s="40"/>
      <c r="AD124" s="40"/>
      <c r="AE124" s="40"/>
      <c r="AR124" s="227" t="s">
        <v>279</v>
      </c>
      <c r="AT124" s="227" t="s">
        <v>213</v>
      </c>
      <c r="AU124" s="227" t="s">
        <v>85</v>
      </c>
      <c r="AY124" s="19" t="s">
        <v>212</v>
      </c>
      <c r="BE124" s="228">
        <f>IF(O124="základní",K124,0)</f>
        <v>0</v>
      </c>
      <c r="BF124" s="228">
        <f>IF(O124="snížená",K124,0)</f>
        <v>0</v>
      </c>
      <c r="BG124" s="228">
        <f>IF(O124="zákl. přenesená",K124,0)</f>
        <v>0</v>
      </c>
      <c r="BH124" s="228">
        <f>IF(O124="sníž. přenesená",K124,0)</f>
        <v>0</v>
      </c>
      <c r="BI124" s="228">
        <f>IF(O124="nulová",K124,0)</f>
        <v>0</v>
      </c>
      <c r="BJ124" s="19" t="s">
        <v>83</v>
      </c>
      <c r="BK124" s="228">
        <f>ROUND(P124*H124,2)</f>
        <v>0</v>
      </c>
      <c r="BL124" s="19" t="s">
        <v>279</v>
      </c>
      <c r="BM124" s="227" t="s">
        <v>2096</v>
      </c>
    </row>
    <row r="125" s="2" customFormat="1">
      <c r="A125" s="40"/>
      <c r="B125" s="41"/>
      <c r="C125" s="42"/>
      <c r="D125" s="258" t="s">
        <v>1316</v>
      </c>
      <c r="E125" s="42"/>
      <c r="F125" s="259" t="s">
        <v>2097</v>
      </c>
      <c r="G125" s="42"/>
      <c r="H125" s="42"/>
      <c r="I125" s="248"/>
      <c r="J125" s="248"/>
      <c r="K125" s="42"/>
      <c r="L125" s="42"/>
      <c r="M125" s="46"/>
      <c r="N125" s="249"/>
      <c r="O125" s="250"/>
      <c r="P125" s="86"/>
      <c r="Q125" s="86"/>
      <c r="R125" s="86"/>
      <c r="S125" s="86"/>
      <c r="T125" s="86"/>
      <c r="U125" s="86"/>
      <c r="V125" s="86"/>
      <c r="W125" s="86"/>
      <c r="X125" s="87"/>
      <c r="Y125" s="40"/>
      <c r="Z125" s="40"/>
      <c r="AA125" s="40"/>
      <c r="AB125" s="40"/>
      <c r="AC125" s="40"/>
      <c r="AD125" s="40"/>
      <c r="AE125" s="40"/>
      <c r="AT125" s="19" t="s">
        <v>1316</v>
      </c>
      <c r="AU125" s="19" t="s">
        <v>85</v>
      </c>
    </row>
    <row r="126" s="2" customFormat="1" ht="24.15" customHeight="1">
      <c r="A126" s="40"/>
      <c r="B126" s="41"/>
      <c r="C126" s="215" t="s">
        <v>165</v>
      </c>
      <c r="D126" s="215" t="s">
        <v>213</v>
      </c>
      <c r="E126" s="216" t="s">
        <v>2064</v>
      </c>
      <c r="F126" s="217" t="s">
        <v>2065</v>
      </c>
      <c r="G126" s="218" t="s">
        <v>670</v>
      </c>
      <c r="H126" s="219">
        <v>1</v>
      </c>
      <c r="I126" s="220"/>
      <c r="J126" s="220"/>
      <c r="K126" s="221">
        <f>ROUND(P126*H126,2)</f>
        <v>0</v>
      </c>
      <c r="L126" s="217" t="s">
        <v>1649</v>
      </c>
      <c r="M126" s="46"/>
      <c r="N126" s="222" t="s">
        <v>20</v>
      </c>
      <c r="O126" s="223" t="s">
        <v>45</v>
      </c>
      <c r="P126" s="224">
        <f>I126+J126</f>
        <v>0</v>
      </c>
      <c r="Q126" s="224">
        <f>ROUND(I126*H126,2)</f>
        <v>0</v>
      </c>
      <c r="R126" s="224">
        <f>ROUND(J126*H126,2)</f>
        <v>0</v>
      </c>
      <c r="S126" s="86"/>
      <c r="T126" s="225">
        <f>S126*H126</f>
        <v>0</v>
      </c>
      <c r="U126" s="225">
        <v>0</v>
      </c>
      <c r="V126" s="225">
        <f>U126*H126</f>
        <v>0</v>
      </c>
      <c r="W126" s="225">
        <v>0</v>
      </c>
      <c r="X126" s="226">
        <f>W126*H126</f>
        <v>0</v>
      </c>
      <c r="Y126" s="40"/>
      <c r="Z126" s="40"/>
      <c r="AA126" s="40"/>
      <c r="AB126" s="40"/>
      <c r="AC126" s="40"/>
      <c r="AD126" s="40"/>
      <c r="AE126" s="40"/>
      <c r="AR126" s="227" t="s">
        <v>279</v>
      </c>
      <c r="AT126" s="227" t="s">
        <v>213</v>
      </c>
      <c r="AU126" s="227" t="s">
        <v>85</v>
      </c>
      <c r="AY126" s="19" t="s">
        <v>212</v>
      </c>
      <c r="BE126" s="228">
        <f>IF(O126="základní",K126,0)</f>
        <v>0</v>
      </c>
      <c r="BF126" s="228">
        <f>IF(O126="snížená",K126,0)</f>
        <v>0</v>
      </c>
      <c r="BG126" s="228">
        <f>IF(O126="zákl. přenesená",K126,0)</f>
        <v>0</v>
      </c>
      <c r="BH126" s="228">
        <f>IF(O126="sníž. přenesená",K126,0)</f>
        <v>0</v>
      </c>
      <c r="BI126" s="228">
        <f>IF(O126="nulová",K126,0)</f>
        <v>0</v>
      </c>
      <c r="BJ126" s="19" t="s">
        <v>83</v>
      </c>
      <c r="BK126" s="228">
        <f>ROUND(P126*H126,2)</f>
        <v>0</v>
      </c>
      <c r="BL126" s="19" t="s">
        <v>279</v>
      </c>
      <c r="BM126" s="227" t="s">
        <v>2098</v>
      </c>
    </row>
    <row r="127" s="2" customFormat="1">
      <c r="A127" s="40"/>
      <c r="B127" s="41"/>
      <c r="C127" s="42"/>
      <c r="D127" s="258" t="s">
        <v>1316</v>
      </c>
      <c r="E127" s="42"/>
      <c r="F127" s="259" t="s">
        <v>2067</v>
      </c>
      <c r="G127" s="42"/>
      <c r="H127" s="42"/>
      <c r="I127" s="248"/>
      <c r="J127" s="248"/>
      <c r="K127" s="42"/>
      <c r="L127" s="42"/>
      <c r="M127" s="46"/>
      <c r="N127" s="249"/>
      <c r="O127" s="250"/>
      <c r="P127" s="86"/>
      <c r="Q127" s="86"/>
      <c r="R127" s="86"/>
      <c r="S127" s="86"/>
      <c r="T127" s="86"/>
      <c r="U127" s="86"/>
      <c r="V127" s="86"/>
      <c r="W127" s="86"/>
      <c r="X127" s="87"/>
      <c r="Y127" s="40"/>
      <c r="Z127" s="40"/>
      <c r="AA127" s="40"/>
      <c r="AB127" s="40"/>
      <c r="AC127" s="40"/>
      <c r="AD127" s="40"/>
      <c r="AE127" s="40"/>
      <c r="AT127" s="19" t="s">
        <v>1316</v>
      </c>
      <c r="AU127" s="19" t="s">
        <v>85</v>
      </c>
    </row>
    <row r="128" s="2" customFormat="1" ht="24.15" customHeight="1">
      <c r="A128" s="40"/>
      <c r="B128" s="41"/>
      <c r="C128" s="229" t="s">
        <v>168</v>
      </c>
      <c r="D128" s="229" t="s">
        <v>222</v>
      </c>
      <c r="E128" s="230" t="s">
        <v>2068</v>
      </c>
      <c r="F128" s="231" t="s">
        <v>2069</v>
      </c>
      <c r="G128" s="232" t="s">
        <v>670</v>
      </c>
      <c r="H128" s="233">
        <v>1</v>
      </c>
      <c r="I128" s="234"/>
      <c r="J128" s="235"/>
      <c r="K128" s="236">
        <f>ROUND(P128*H128,2)</f>
        <v>0</v>
      </c>
      <c r="L128" s="231" t="s">
        <v>1649</v>
      </c>
      <c r="M128" s="237"/>
      <c r="N128" s="238" t="s">
        <v>20</v>
      </c>
      <c r="O128" s="223" t="s">
        <v>45</v>
      </c>
      <c r="P128" s="224">
        <f>I128+J128</f>
        <v>0</v>
      </c>
      <c r="Q128" s="224">
        <f>ROUND(I128*H128,2)</f>
        <v>0</v>
      </c>
      <c r="R128" s="224">
        <f>ROUND(J128*H128,2)</f>
        <v>0</v>
      </c>
      <c r="S128" s="86"/>
      <c r="T128" s="225">
        <f>S128*H128</f>
        <v>0</v>
      </c>
      <c r="U128" s="225">
        <v>0.0050000000000000001</v>
      </c>
      <c r="V128" s="225">
        <f>U128*H128</f>
        <v>0.0050000000000000001</v>
      </c>
      <c r="W128" s="225">
        <v>0</v>
      </c>
      <c r="X128" s="226">
        <f>W128*H128</f>
        <v>0</v>
      </c>
      <c r="Y128" s="40"/>
      <c r="Z128" s="40"/>
      <c r="AA128" s="40"/>
      <c r="AB128" s="40"/>
      <c r="AC128" s="40"/>
      <c r="AD128" s="40"/>
      <c r="AE128" s="40"/>
      <c r="AR128" s="227" t="s">
        <v>342</v>
      </c>
      <c r="AT128" s="227" t="s">
        <v>222</v>
      </c>
      <c r="AU128" s="227" t="s">
        <v>85</v>
      </c>
      <c r="AY128" s="19" t="s">
        <v>212</v>
      </c>
      <c r="BE128" s="228">
        <f>IF(O128="základní",K128,0)</f>
        <v>0</v>
      </c>
      <c r="BF128" s="228">
        <f>IF(O128="snížená",K128,0)</f>
        <v>0</v>
      </c>
      <c r="BG128" s="228">
        <f>IF(O128="zákl. přenesená",K128,0)</f>
        <v>0</v>
      </c>
      <c r="BH128" s="228">
        <f>IF(O128="sníž. přenesená",K128,0)</f>
        <v>0</v>
      </c>
      <c r="BI128" s="228">
        <f>IF(O128="nulová",K128,0)</f>
        <v>0</v>
      </c>
      <c r="BJ128" s="19" t="s">
        <v>83</v>
      </c>
      <c r="BK128" s="228">
        <f>ROUND(P128*H128,2)</f>
        <v>0</v>
      </c>
      <c r="BL128" s="19" t="s">
        <v>279</v>
      </c>
      <c r="BM128" s="227" t="s">
        <v>2099</v>
      </c>
    </row>
    <row r="129" s="2" customFormat="1" ht="24.15" customHeight="1">
      <c r="A129" s="40"/>
      <c r="B129" s="41"/>
      <c r="C129" s="215" t="s">
        <v>279</v>
      </c>
      <c r="D129" s="215" t="s">
        <v>213</v>
      </c>
      <c r="E129" s="216" t="s">
        <v>2100</v>
      </c>
      <c r="F129" s="217" t="s">
        <v>2101</v>
      </c>
      <c r="G129" s="218" t="s">
        <v>670</v>
      </c>
      <c r="H129" s="219">
        <v>2</v>
      </c>
      <c r="I129" s="220"/>
      <c r="J129" s="220"/>
      <c r="K129" s="221">
        <f>ROUND(P129*H129,2)</f>
        <v>0</v>
      </c>
      <c r="L129" s="217" t="s">
        <v>1314</v>
      </c>
      <c r="M129" s="46"/>
      <c r="N129" s="222" t="s">
        <v>20</v>
      </c>
      <c r="O129" s="223" t="s">
        <v>45</v>
      </c>
      <c r="P129" s="224">
        <f>I129+J129</f>
        <v>0</v>
      </c>
      <c r="Q129" s="224">
        <f>ROUND(I129*H129,2)</f>
        <v>0</v>
      </c>
      <c r="R129" s="224">
        <f>ROUND(J129*H129,2)</f>
        <v>0</v>
      </c>
      <c r="S129" s="86"/>
      <c r="T129" s="225">
        <f>S129*H129</f>
        <v>0</v>
      </c>
      <c r="U129" s="225">
        <v>0</v>
      </c>
      <c r="V129" s="225">
        <f>U129*H129</f>
        <v>0</v>
      </c>
      <c r="W129" s="225">
        <v>0</v>
      </c>
      <c r="X129" s="226">
        <f>W129*H129</f>
        <v>0</v>
      </c>
      <c r="Y129" s="40"/>
      <c r="Z129" s="40"/>
      <c r="AA129" s="40"/>
      <c r="AB129" s="40"/>
      <c r="AC129" s="40"/>
      <c r="AD129" s="40"/>
      <c r="AE129" s="40"/>
      <c r="AR129" s="227" t="s">
        <v>279</v>
      </c>
      <c r="AT129" s="227" t="s">
        <v>213</v>
      </c>
      <c r="AU129" s="227" t="s">
        <v>85</v>
      </c>
      <c r="AY129" s="19" t="s">
        <v>212</v>
      </c>
      <c r="BE129" s="228">
        <f>IF(O129="základní",K129,0)</f>
        <v>0</v>
      </c>
      <c r="BF129" s="228">
        <f>IF(O129="snížená",K129,0)</f>
        <v>0</v>
      </c>
      <c r="BG129" s="228">
        <f>IF(O129="zákl. přenesená",K129,0)</f>
        <v>0</v>
      </c>
      <c r="BH129" s="228">
        <f>IF(O129="sníž. přenesená",K129,0)</f>
        <v>0</v>
      </c>
      <c r="BI129" s="228">
        <f>IF(O129="nulová",K129,0)</f>
        <v>0</v>
      </c>
      <c r="BJ129" s="19" t="s">
        <v>83</v>
      </c>
      <c r="BK129" s="228">
        <f>ROUND(P129*H129,2)</f>
        <v>0</v>
      </c>
      <c r="BL129" s="19" t="s">
        <v>279</v>
      </c>
      <c r="BM129" s="227" t="s">
        <v>2102</v>
      </c>
    </row>
    <row r="130" s="2" customFormat="1">
      <c r="A130" s="40"/>
      <c r="B130" s="41"/>
      <c r="C130" s="42"/>
      <c r="D130" s="258" t="s">
        <v>1316</v>
      </c>
      <c r="E130" s="42"/>
      <c r="F130" s="259" t="s">
        <v>2103</v>
      </c>
      <c r="G130" s="42"/>
      <c r="H130" s="42"/>
      <c r="I130" s="248"/>
      <c r="J130" s="248"/>
      <c r="K130" s="42"/>
      <c r="L130" s="42"/>
      <c r="M130" s="46"/>
      <c r="N130" s="249"/>
      <c r="O130" s="250"/>
      <c r="P130" s="86"/>
      <c r="Q130" s="86"/>
      <c r="R130" s="86"/>
      <c r="S130" s="86"/>
      <c r="T130" s="86"/>
      <c r="U130" s="86"/>
      <c r="V130" s="86"/>
      <c r="W130" s="86"/>
      <c r="X130" s="87"/>
      <c r="Y130" s="40"/>
      <c r="Z130" s="40"/>
      <c r="AA130" s="40"/>
      <c r="AB130" s="40"/>
      <c r="AC130" s="40"/>
      <c r="AD130" s="40"/>
      <c r="AE130" s="40"/>
      <c r="AT130" s="19" t="s">
        <v>1316</v>
      </c>
      <c r="AU130" s="19" t="s">
        <v>85</v>
      </c>
    </row>
    <row r="131" s="2" customFormat="1" ht="16.5" customHeight="1">
      <c r="A131" s="40"/>
      <c r="B131" s="41"/>
      <c r="C131" s="229" t="s">
        <v>283</v>
      </c>
      <c r="D131" s="229" t="s">
        <v>222</v>
      </c>
      <c r="E131" s="230" t="s">
        <v>2104</v>
      </c>
      <c r="F131" s="231" t="s">
        <v>2105</v>
      </c>
      <c r="G131" s="232" t="s">
        <v>670</v>
      </c>
      <c r="H131" s="233">
        <v>2</v>
      </c>
      <c r="I131" s="234"/>
      <c r="J131" s="235"/>
      <c r="K131" s="236">
        <f>ROUND(P131*H131,2)</f>
        <v>0</v>
      </c>
      <c r="L131" s="231" t="s">
        <v>20</v>
      </c>
      <c r="M131" s="237"/>
      <c r="N131" s="238" t="s">
        <v>20</v>
      </c>
      <c r="O131" s="223" t="s">
        <v>45</v>
      </c>
      <c r="P131" s="224">
        <f>I131+J131</f>
        <v>0</v>
      </c>
      <c r="Q131" s="224">
        <f>ROUND(I131*H131,2)</f>
        <v>0</v>
      </c>
      <c r="R131" s="224">
        <f>ROUND(J131*H131,2)</f>
        <v>0</v>
      </c>
      <c r="S131" s="86"/>
      <c r="T131" s="225">
        <f>S131*H131</f>
        <v>0</v>
      </c>
      <c r="U131" s="225">
        <v>0</v>
      </c>
      <c r="V131" s="225">
        <f>U131*H131</f>
        <v>0</v>
      </c>
      <c r="W131" s="225">
        <v>0</v>
      </c>
      <c r="X131" s="226">
        <f>W131*H131</f>
        <v>0</v>
      </c>
      <c r="Y131" s="40"/>
      <c r="Z131" s="40"/>
      <c r="AA131" s="40"/>
      <c r="AB131" s="40"/>
      <c r="AC131" s="40"/>
      <c r="AD131" s="40"/>
      <c r="AE131" s="40"/>
      <c r="AR131" s="227" t="s">
        <v>342</v>
      </c>
      <c r="AT131" s="227" t="s">
        <v>222</v>
      </c>
      <c r="AU131" s="227" t="s">
        <v>85</v>
      </c>
      <c r="AY131" s="19" t="s">
        <v>212</v>
      </c>
      <c r="BE131" s="228">
        <f>IF(O131="základní",K131,0)</f>
        <v>0</v>
      </c>
      <c r="BF131" s="228">
        <f>IF(O131="snížená",K131,0)</f>
        <v>0</v>
      </c>
      <c r="BG131" s="228">
        <f>IF(O131="zákl. přenesená",K131,0)</f>
        <v>0</v>
      </c>
      <c r="BH131" s="228">
        <f>IF(O131="sníž. přenesená",K131,0)</f>
        <v>0</v>
      </c>
      <c r="BI131" s="228">
        <f>IF(O131="nulová",K131,0)</f>
        <v>0</v>
      </c>
      <c r="BJ131" s="19" t="s">
        <v>83</v>
      </c>
      <c r="BK131" s="228">
        <f>ROUND(P131*H131,2)</f>
        <v>0</v>
      </c>
      <c r="BL131" s="19" t="s">
        <v>279</v>
      </c>
      <c r="BM131" s="227" t="s">
        <v>2106</v>
      </c>
    </row>
    <row r="132" s="2" customFormat="1" ht="24.15" customHeight="1">
      <c r="A132" s="40"/>
      <c r="B132" s="41"/>
      <c r="C132" s="215" t="s">
        <v>287</v>
      </c>
      <c r="D132" s="215" t="s">
        <v>213</v>
      </c>
      <c r="E132" s="216" t="s">
        <v>1764</v>
      </c>
      <c r="F132" s="217" t="s">
        <v>1758</v>
      </c>
      <c r="G132" s="218" t="s">
        <v>670</v>
      </c>
      <c r="H132" s="219">
        <v>3</v>
      </c>
      <c r="I132" s="220"/>
      <c r="J132" s="220"/>
      <c r="K132" s="221">
        <f>ROUND(P132*H132,2)</f>
        <v>0</v>
      </c>
      <c r="L132" s="217" t="s">
        <v>1314</v>
      </c>
      <c r="M132" s="46"/>
      <c r="N132" s="222" t="s">
        <v>20</v>
      </c>
      <c r="O132" s="223" t="s">
        <v>45</v>
      </c>
      <c r="P132" s="224">
        <f>I132+J132</f>
        <v>0</v>
      </c>
      <c r="Q132" s="224">
        <f>ROUND(I132*H132,2)</f>
        <v>0</v>
      </c>
      <c r="R132" s="224">
        <f>ROUND(J132*H132,2)</f>
        <v>0</v>
      </c>
      <c r="S132" s="86"/>
      <c r="T132" s="225">
        <f>S132*H132</f>
        <v>0</v>
      </c>
      <c r="U132" s="225">
        <v>0</v>
      </c>
      <c r="V132" s="225">
        <f>U132*H132</f>
        <v>0</v>
      </c>
      <c r="W132" s="225">
        <v>0</v>
      </c>
      <c r="X132" s="226">
        <f>W132*H132</f>
        <v>0</v>
      </c>
      <c r="Y132" s="40"/>
      <c r="Z132" s="40"/>
      <c r="AA132" s="40"/>
      <c r="AB132" s="40"/>
      <c r="AC132" s="40"/>
      <c r="AD132" s="40"/>
      <c r="AE132" s="40"/>
      <c r="AR132" s="227" t="s">
        <v>279</v>
      </c>
      <c r="AT132" s="227" t="s">
        <v>213</v>
      </c>
      <c r="AU132" s="227" t="s">
        <v>85</v>
      </c>
      <c r="AY132" s="19" t="s">
        <v>212</v>
      </c>
      <c r="BE132" s="228">
        <f>IF(O132="základní",K132,0)</f>
        <v>0</v>
      </c>
      <c r="BF132" s="228">
        <f>IF(O132="snížená",K132,0)</f>
        <v>0</v>
      </c>
      <c r="BG132" s="228">
        <f>IF(O132="zákl. přenesená",K132,0)</f>
        <v>0</v>
      </c>
      <c r="BH132" s="228">
        <f>IF(O132="sníž. přenesená",K132,0)</f>
        <v>0</v>
      </c>
      <c r="BI132" s="228">
        <f>IF(O132="nulová",K132,0)</f>
        <v>0</v>
      </c>
      <c r="BJ132" s="19" t="s">
        <v>83</v>
      </c>
      <c r="BK132" s="228">
        <f>ROUND(P132*H132,2)</f>
        <v>0</v>
      </c>
      <c r="BL132" s="19" t="s">
        <v>279</v>
      </c>
      <c r="BM132" s="227" t="s">
        <v>2107</v>
      </c>
    </row>
    <row r="133" s="2" customFormat="1">
      <c r="A133" s="40"/>
      <c r="B133" s="41"/>
      <c r="C133" s="42"/>
      <c r="D133" s="258" t="s">
        <v>1316</v>
      </c>
      <c r="E133" s="42"/>
      <c r="F133" s="259" t="s">
        <v>2108</v>
      </c>
      <c r="G133" s="42"/>
      <c r="H133" s="42"/>
      <c r="I133" s="248"/>
      <c r="J133" s="248"/>
      <c r="K133" s="42"/>
      <c r="L133" s="42"/>
      <c r="M133" s="46"/>
      <c r="N133" s="249"/>
      <c r="O133" s="250"/>
      <c r="P133" s="86"/>
      <c r="Q133" s="86"/>
      <c r="R133" s="86"/>
      <c r="S133" s="86"/>
      <c r="T133" s="86"/>
      <c r="U133" s="86"/>
      <c r="V133" s="86"/>
      <c r="W133" s="86"/>
      <c r="X133" s="87"/>
      <c r="Y133" s="40"/>
      <c r="Z133" s="40"/>
      <c r="AA133" s="40"/>
      <c r="AB133" s="40"/>
      <c r="AC133" s="40"/>
      <c r="AD133" s="40"/>
      <c r="AE133" s="40"/>
      <c r="AT133" s="19" t="s">
        <v>1316</v>
      </c>
      <c r="AU133" s="19" t="s">
        <v>85</v>
      </c>
    </row>
    <row r="134" s="2" customFormat="1" ht="24.15" customHeight="1">
      <c r="A134" s="40"/>
      <c r="B134" s="41"/>
      <c r="C134" s="229" t="s">
        <v>291</v>
      </c>
      <c r="D134" s="229" t="s">
        <v>222</v>
      </c>
      <c r="E134" s="230" t="s">
        <v>1761</v>
      </c>
      <c r="F134" s="231" t="s">
        <v>1762</v>
      </c>
      <c r="G134" s="232" t="s">
        <v>670</v>
      </c>
      <c r="H134" s="233">
        <v>3</v>
      </c>
      <c r="I134" s="234"/>
      <c r="J134" s="235"/>
      <c r="K134" s="236">
        <f>ROUND(P134*H134,2)</f>
        <v>0</v>
      </c>
      <c r="L134" s="231" t="s">
        <v>20</v>
      </c>
      <c r="M134" s="237"/>
      <c r="N134" s="238" t="s">
        <v>20</v>
      </c>
      <c r="O134" s="223" t="s">
        <v>45</v>
      </c>
      <c r="P134" s="224">
        <f>I134+J134</f>
        <v>0</v>
      </c>
      <c r="Q134" s="224">
        <f>ROUND(I134*H134,2)</f>
        <v>0</v>
      </c>
      <c r="R134" s="224">
        <f>ROUND(J134*H134,2)</f>
        <v>0</v>
      </c>
      <c r="S134" s="86"/>
      <c r="T134" s="225">
        <f>S134*H134</f>
        <v>0</v>
      </c>
      <c r="U134" s="225">
        <v>0.00012</v>
      </c>
      <c r="V134" s="225">
        <f>U134*H134</f>
        <v>0.00036000000000000002</v>
      </c>
      <c r="W134" s="225">
        <v>0</v>
      </c>
      <c r="X134" s="226">
        <f>W134*H134</f>
        <v>0</v>
      </c>
      <c r="Y134" s="40"/>
      <c r="Z134" s="40"/>
      <c r="AA134" s="40"/>
      <c r="AB134" s="40"/>
      <c r="AC134" s="40"/>
      <c r="AD134" s="40"/>
      <c r="AE134" s="40"/>
      <c r="AR134" s="227" t="s">
        <v>342</v>
      </c>
      <c r="AT134" s="227" t="s">
        <v>222</v>
      </c>
      <c r="AU134" s="227" t="s">
        <v>85</v>
      </c>
      <c r="AY134" s="19" t="s">
        <v>212</v>
      </c>
      <c r="BE134" s="228">
        <f>IF(O134="základní",K134,0)</f>
        <v>0</v>
      </c>
      <c r="BF134" s="228">
        <f>IF(O134="snížená",K134,0)</f>
        <v>0</v>
      </c>
      <c r="BG134" s="228">
        <f>IF(O134="zákl. přenesená",K134,0)</f>
        <v>0</v>
      </c>
      <c r="BH134" s="228">
        <f>IF(O134="sníž. přenesená",K134,0)</f>
        <v>0</v>
      </c>
      <c r="BI134" s="228">
        <f>IF(O134="nulová",K134,0)</f>
        <v>0</v>
      </c>
      <c r="BJ134" s="19" t="s">
        <v>83</v>
      </c>
      <c r="BK134" s="228">
        <f>ROUND(P134*H134,2)</f>
        <v>0</v>
      </c>
      <c r="BL134" s="19" t="s">
        <v>279</v>
      </c>
      <c r="BM134" s="227" t="s">
        <v>2109</v>
      </c>
    </row>
    <row r="135" s="2" customFormat="1" ht="33" customHeight="1">
      <c r="A135" s="40"/>
      <c r="B135" s="41"/>
      <c r="C135" s="215" t="s">
        <v>295</v>
      </c>
      <c r="D135" s="215" t="s">
        <v>213</v>
      </c>
      <c r="E135" s="216" t="s">
        <v>2110</v>
      </c>
      <c r="F135" s="217" t="s">
        <v>2111</v>
      </c>
      <c r="G135" s="218" t="s">
        <v>670</v>
      </c>
      <c r="H135" s="219">
        <v>1</v>
      </c>
      <c r="I135" s="220"/>
      <c r="J135" s="220"/>
      <c r="K135" s="221">
        <f>ROUND(P135*H135,2)</f>
        <v>0</v>
      </c>
      <c r="L135" s="217" t="s">
        <v>1628</v>
      </c>
      <c r="M135" s="46"/>
      <c r="N135" s="222" t="s">
        <v>20</v>
      </c>
      <c r="O135" s="223" t="s">
        <v>45</v>
      </c>
      <c r="P135" s="224">
        <f>I135+J135</f>
        <v>0</v>
      </c>
      <c r="Q135" s="224">
        <f>ROUND(I135*H135,2)</f>
        <v>0</v>
      </c>
      <c r="R135" s="224">
        <f>ROUND(J135*H135,2)</f>
        <v>0</v>
      </c>
      <c r="S135" s="86"/>
      <c r="T135" s="225">
        <f>S135*H135</f>
        <v>0</v>
      </c>
      <c r="U135" s="225">
        <v>0</v>
      </c>
      <c r="V135" s="225">
        <f>U135*H135</f>
        <v>0</v>
      </c>
      <c r="W135" s="225">
        <v>0</v>
      </c>
      <c r="X135" s="226">
        <f>W135*H135</f>
        <v>0</v>
      </c>
      <c r="Y135" s="40"/>
      <c r="Z135" s="40"/>
      <c r="AA135" s="40"/>
      <c r="AB135" s="40"/>
      <c r="AC135" s="40"/>
      <c r="AD135" s="40"/>
      <c r="AE135" s="40"/>
      <c r="AR135" s="227" t="s">
        <v>279</v>
      </c>
      <c r="AT135" s="227" t="s">
        <v>213</v>
      </c>
      <c r="AU135" s="227" t="s">
        <v>85</v>
      </c>
      <c r="AY135" s="19" t="s">
        <v>212</v>
      </c>
      <c r="BE135" s="228">
        <f>IF(O135="základní",K135,0)</f>
        <v>0</v>
      </c>
      <c r="BF135" s="228">
        <f>IF(O135="snížená",K135,0)</f>
        <v>0</v>
      </c>
      <c r="BG135" s="228">
        <f>IF(O135="zákl. přenesená",K135,0)</f>
        <v>0</v>
      </c>
      <c r="BH135" s="228">
        <f>IF(O135="sníž. přenesená",K135,0)</f>
        <v>0</v>
      </c>
      <c r="BI135" s="228">
        <f>IF(O135="nulová",K135,0)</f>
        <v>0</v>
      </c>
      <c r="BJ135" s="19" t="s">
        <v>83</v>
      </c>
      <c r="BK135" s="228">
        <f>ROUND(P135*H135,2)</f>
        <v>0</v>
      </c>
      <c r="BL135" s="19" t="s">
        <v>279</v>
      </c>
      <c r="BM135" s="227" t="s">
        <v>2112</v>
      </c>
    </row>
    <row r="136" s="2" customFormat="1">
      <c r="A136" s="40"/>
      <c r="B136" s="41"/>
      <c r="C136" s="42"/>
      <c r="D136" s="258" t="s">
        <v>1316</v>
      </c>
      <c r="E136" s="42"/>
      <c r="F136" s="259" t="s">
        <v>2113</v>
      </c>
      <c r="G136" s="42"/>
      <c r="H136" s="42"/>
      <c r="I136" s="248"/>
      <c r="J136" s="248"/>
      <c r="K136" s="42"/>
      <c r="L136" s="42"/>
      <c r="M136" s="46"/>
      <c r="N136" s="249"/>
      <c r="O136" s="250"/>
      <c r="P136" s="86"/>
      <c r="Q136" s="86"/>
      <c r="R136" s="86"/>
      <c r="S136" s="86"/>
      <c r="T136" s="86"/>
      <c r="U136" s="86"/>
      <c r="V136" s="86"/>
      <c r="W136" s="86"/>
      <c r="X136" s="87"/>
      <c r="Y136" s="40"/>
      <c r="Z136" s="40"/>
      <c r="AA136" s="40"/>
      <c r="AB136" s="40"/>
      <c r="AC136" s="40"/>
      <c r="AD136" s="40"/>
      <c r="AE136" s="40"/>
      <c r="AT136" s="19" t="s">
        <v>1316</v>
      </c>
      <c r="AU136" s="19" t="s">
        <v>85</v>
      </c>
    </row>
    <row r="137" s="2" customFormat="1" ht="24.15" customHeight="1">
      <c r="A137" s="40"/>
      <c r="B137" s="41"/>
      <c r="C137" s="215" t="s">
        <v>8</v>
      </c>
      <c r="D137" s="215" t="s">
        <v>213</v>
      </c>
      <c r="E137" s="216" t="s">
        <v>2114</v>
      </c>
      <c r="F137" s="217" t="s">
        <v>2115</v>
      </c>
      <c r="G137" s="218" t="s">
        <v>670</v>
      </c>
      <c r="H137" s="219">
        <v>5</v>
      </c>
      <c r="I137" s="220"/>
      <c r="J137" s="220"/>
      <c r="K137" s="221">
        <f>ROUND(P137*H137,2)</f>
        <v>0</v>
      </c>
      <c r="L137" s="217" t="s">
        <v>1628</v>
      </c>
      <c r="M137" s="46"/>
      <c r="N137" s="222" t="s">
        <v>20</v>
      </c>
      <c r="O137" s="223" t="s">
        <v>45</v>
      </c>
      <c r="P137" s="224">
        <f>I137+J137</f>
        <v>0</v>
      </c>
      <c r="Q137" s="224">
        <f>ROUND(I137*H137,2)</f>
        <v>0</v>
      </c>
      <c r="R137" s="224">
        <f>ROUND(J137*H137,2)</f>
        <v>0</v>
      </c>
      <c r="S137" s="86"/>
      <c r="T137" s="225">
        <f>S137*H137</f>
        <v>0</v>
      </c>
      <c r="U137" s="225">
        <v>0</v>
      </c>
      <c r="V137" s="225">
        <f>U137*H137</f>
        <v>0</v>
      </c>
      <c r="W137" s="225">
        <v>0</v>
      </c>
      <c r="X137" s="226">
        <f>W137*H137</f>
        <v>0</v>
      </c>
      <c r="Y137" s="40"/>
      <c r="Z137" s="40"/>
      <c r="AA137" s="40"/>
      <c r="AB137" s="40"/>
      <c r="AC137" s="40"/>
      <c r="AD137" s="40"/>
      <c r="AE137" s="40"/>
      <c r="AR137" s="227" t="s">
        <v>279</v>
      </c>
      <c r="AT137" s="227" t="s">
        <v>213</v>
      </c>
      <c r="AU137" s="227" t="s">
        <v>85</v>
      </c>
      <c r="AY137" s="19" t="s">
        <v>212</v>
      </c>
      <c r="BE137" s="228">
        <f>IF(O137="základní",K137,0)</f>
        <v>0</v>
      </c>
      <c r="BF137" s="228">
        <f>IF(O137="snížená",K137,0)</f>
        <v>0</v>
      </c>
      <c r="BG137" s="228">
        <f>IF(O137="zákl. přenesená",K137,0)</f>
        <v>0</v>
      </c>
      <c r="BH137" s="228">
        <f>IF(O137="sníž. přenesená",K137,0)</f>
        <v>0</v>
      </c>
      <c r="BI137" s="228">
        <f>IF(O137="nulová",K137,0)</f>
        <v>0</v>
      </c>
      <c r="BJ137" s="19" t="s">
        <v>83</v>
      </c>
      <c r="BK137" s="228">
        <f>ROUND(P137*H137,2)</f>
        <v>0</v>
      </c>
      <c r="BL137" s="19" t="s">
        <v>279</v>
      </c>
      <c r="BM137" s="227" t="s">
        <v>2116</v>
      </c>
    </row>
    <row r="138" s="2" customFormat="1">
      <c r="A138" s="40"/>
      <c r="B138" s="41"/>
      <c r="C138" s="42"/>
      <c r="D138" s="258" t="s">
        <v>1316</v>
      </c>
      <c r="E138" s="42"/>
      <c r="F138" s="259" t="s">
        <v>2117</v>
      </c>
      <c r="G138" s="42"/>
      <c r="H138" s="42"/>
      <c r="I138" s="248"/>
      <c r="J138" s="248"/>
      <c r="K138" s="42"/>
      <c r="L138" s="42"/>
      <c r="M138" s="46"/>
      <c r="N138" s="249"/>
      <c r="O138" s="250"/>
      <c r="P138" s="86"/>
      <c r="Q138" s="86"/>
      <c r="R138" s="86"/>
      <c r="S138" s="86"/>
      <c r="T138" s="86"/>
      <c r="U138" s="86"/>
      <c r="V138" s="86"/>
      <c r="W138" s="86"/>
      <c r="X138" s="87"/>
      <c r="Y138" s="40"/>
      <c r="Z138" s="40"/>
      <c r="AA138" s="40"/>
      <c r="AB138" s="40"/>
      <c r="AC138" s="40"/>
      <c r="AD138" s="40"/>
      <c r="AE138" s="40"/>
      <c r="AT138" s="19" t="s">
        <v>1316</v>
      </c>
      <c r="AU138" s="19" t="s">
        <v>85</v>
      </c>
    </row>
    <row r="139" s="2" customFormat="1">
      <c r="A139" s="40"/>
      <c r="B139" s="41"/>
      <c r="C139" s="215" t="s">
        <v>302</v>
      </c>
      <c r="D139" s="215" t="s">
        <v>213</v>
      </c>
      <c r="E139" s="216" t="s">
        <v>2118</v>
      </c>
      <c r="F139" s="217" t="s">
        <v>2119</v>
      </c>
      <c r="G139" s="218" t="s">
        <v>670</v>
      </c>
      <c r="H139" s="219">
        <v>2</v>
      </c>
      <c r="I139" s="220"/>
      <c r="J139" s="220"/>
      <c r="K139" s="221">
        <f>ROUND(P139*H139,2)</f>
        <v>0</v>
      </c>
      <c r="L139" s="217" t="s">
        <v>1628</v>
      </c>
      <c r="M139" s="46"/>
      <c r="N139" s="222" t="s">
        <v>20</v>
      </c>
      <c r="O139" s="223" t="s">
        <v>45</v>
      </c>
      <c r="P139" s="224">
        <f>I139+J139</f>
        <v>0</v>
      </c>
      <c r="Q139" s="224">
        <f>ROUND(I139*H139,2)</f>
        <v>0</v>
      </c>
      <c r="R139" s="224">
        <f>ROUND(J139*H139,2)</f>
        <v>0</v>
      </c>
      <c r="S139" s="86"/>
      <c r="T139" s="225">
        <f>S139*H139</f>
        <v>0</v>
      </c>
      <c r="U139" s="225">
        <v>0</v>
      </c>
      <c r="V139" s="225">
        <f>U139*H139</f>
        <v>0</v>
      </c>
      <c r="W139" s="225">
        <v>0</v>
      </c>
      <c r="X139" s="226">
        <f>W139*H139</f>
        <v>0</v>
      </c>
      <c r="Y139" s="40"/>
      <c r="Z139" s="40"/>
      <c r="AA139" s="40"/>
      <c r="AB139" s="40"/>
      <c r="AC139" s="40"/>
      <c r="AD139" s="40"/>
      <c r="AE139" s="40"/>
      <c r="AR139" s="227" t="s">
        <v>279</v>
      </c>
      <c r="AT139" s="227" t="s">
        <v>213</v>
      </c>
      <c r="AU139" s="227" t="s">
        <v>85</v>
      </c>
      <c r="AY139" s="19" t="s">
        <v>212</v>
      </c>
      <c r="BE139" s="228">
        <f>IF(O139="základní",K139,0)</f>
        <v>0</v>
      </c>
      <c r="BF139" s="228">
        <f>IF(O139="snížená",K139,0)</f>
        <v>0</v>
      </c>
      <c r="BG139" s="228">
        <f>IF(O139="zákl. přenesená",K139,0)</f>
        <v>0</v>
      </c>
      <c r="BH139" s="228">
        <f>IF(O139="sníž. přenesená",K139,0)</f>
        <v>0</v>
      </c>
      <c r="BI139" s="228">
        <f>IF(O139="nulová",K139,0)</f>
        <v>0</v>
      </c>
      <c r="BJ139" s="19" t="s">
        <v>83</v>
      </c>
      <c r="BK139" s="228">
        <f>ROUND(P139*H139,2)</f>
        <v>0</v>
      </c>
      <c r="BL139" s="19" t="s">
        <v>279</v>
      </c>
      <c r="BM139" s="227" t="s">
        <v>2120</v>
      </c>
    </row>
    <row r="140" s="2" customFormat="1">
      <c r="A140" s="40"/>
      <c r="B140" s="41"/>
      <c r="C140" s="42"/>
      <c r="D140" s="258" t="s">
        <v>1316</v>
      </c>
      <c r="E140" s="42"/>
      <c r="F140" s="259" t="s">
        <v>2121</v>
      </c>
      <c r="G140" s="42"/>
      <c r="H140" s="42"/>
      <c r="I140" s="248"/>
      <c r="J140" s="248"/>
      <c r="K140" s="42"/>
      <c r="L140" s="42"/>
      <c r="M140" s="46"/>
      <c r="N140" s="249"/>
      <c r="O140" s="250"/>
      <c r="P140" s="86"/>
      <c r="Q140" s="86"/>
      <c r="R140" s="86"/>
      <c r="S140" s="86"/>
      <c r="T140" s="86"/>
      <c r="U140" s="86"/>
      <c r="V140" s="86"/>
      <c r="W140" s="86"/>
      <c r="X140" s="87"/>
      <c r="Y140" s="40"/>
      <c r="Z140" s="40"/>
      <c r="AA140" s="40"/>
      <c r="AB140" s="40"/>
      <c r="AC140" s="40"/>
      <c r="AD140" s="40"/>
      <c r="AE140" s="40"/>
      <c r="AT140" s="19" t="s">
        <v>1316</v>
      </c>
      <c r="AU140" s="19" t="s">
        <v>85</v>
      </c>
    </row>
    <row r="141" s="2" customFormat="1" ht="37.8" customHeight="1">
      <c r="A141" s="40"/>
      <c r="B141" s="41"/>
      <c r="C141" s="229" t="s">
        <v>306</v>
      </c>
      <c r="D141" s="229" t="s">
        <v>222</v>
      </c>
      <c r="E141" s="230" t="s">
        <v>2122</v>
      </c>
      <c r="F141" s="231" t="s">
        <v>2123</v>
      </c>
      <c r="G141" s="232" t="s">
        <v>225</v>
      </c>
      <c r="H141" s="233">
        <v>1</v>
      </c>
      <c r="I141" s="234"/>
      <c r="J141" s="235"/>
      <c r="K141" s="236">
        <f>ROUND(P141*H141,2)</f>
        <v>0</v>
      </c>
      <c r="L141" s="231" t="s">
        <v>20</v>
      </c>
      <c r="M141" s="237"/>
      <c r="N141" s="238" t="s">
        <v>20</v>
      </c>
      <c r="O141" s="223" t="s">
        <v>45</v>
      </c>
      <c r="P141" s="224">
        <f>I141+J141</f>
        <v>0</v>
      </c>
      <c r="Q141" s="224">
        <f>ROUND(I141*H141,2)</f>
        <v>0</v>
      </c>
      <c r="R141" s="224">
        <f>ROUND(J141*H141,2)</f>
        <v>0</v>
      </c>
      <c r="S141" s="86"/>
      <c r="T141" s="225">
        <f>S141*H141</f>
        <v>0</v>
      </c>
      <c r="U141" s="225">
        <v>0.00022000000000000001</v>
      </c>
      <c r="V141" s="225">
        <f>U141*H141</f>
        <v>0.00022000000000000001</v>
      </c>
      <c r="W141" s="225">
        <v>0</v>
      </c>
      <c r="X141" s="226">
        <f>W141*H141</f>
        <v>0</v>
      </c>
      <c r="Y141" s="40"/>
      <c r="Z141" s="40"/>
      <c r="AA141" s="40"/>
      <c r="AB141" s="40"/>
      <c r="AC141" s="40"/>
      <c r="AD141" s="40"/>
      <c r="AE141" s="40"/>
      <c r="AR141" s="227" t="s">
        <v>342</v>
      </c>
      <c r="AT141" s="227" t="s">
        <v>222</v>
      </c>
      <c r="AU141" s="227" t="s">
        <v>85</v>
      </c>
      <c r="AY141" s="19" t="s">
        <v>212</v>
      </c>
      <c r="BE141" s="228">
        <f>IF(O141="základní",K141,0)</f>
        <v>0</v>
      </c>
      <c r="BF141" s="228">
        <f>IF(O141="snížená",K141,0)</f>
        <v>0</v>
      </c>
      <c r="BG141" s="228">
        <f>IF(O141="zákl. přenesená",K141,0)</f>
        <v>0</v>
      </c>
      <c r="BH141" s="228">
        <f>IF(O141="sníž. přenesená",K141,0)</f>
        <v>0</v>
      </c>
      <c r="BI141" s="228">
        <f>IF(O141="nulová",K141,0)</f>
        <v>0</v>
      </c>
      <c r="BJ141" s="19" t="s">
        <v>83</v>
      </c>
      <c r="BK141" s="228">
        <f>ROUND(P141*H141,2)</f>
        <v>0</v>
      </c>
      <c r="BL141" s="19" t="s">
        <v>279</v>
      </c>
      <c r="BM141" s="227" t="s">
        <v>2124</v>
      </c>
    </row>
    <row r="142" s="2" customFormat="1" ht="16.5" customHeight="1">
      <c r="A142" s="40"/>
      <c r="B142" s="41"/>
      <c r="C142" s="229" t="s">
        <v>310</v>
      </c>
      <c r="D142" s="229" t="s">
        <v>222</v>
      </c>
      <c r="E142" s="230" t="s">
        <v>2125</v>
      </c>
      <c r="F142" s="231" t="s">
        <v>2126</v>
      </c>
      <c r="G142" s="232" t="s">
        <v>225</v>
      </c>
      <c r="H142" s="233">
        <v>4</v>
      </c>
      <c r="I142" s="234"/>
      <c r="J142" s="235"/>
      <c r="K142" s="236">
        <f>ROUND(P142*H142,2)</f>
        <v>0</v>
      </c>
      <c r="L142" s="231" t="s">
        <v>20</v>
      </c>
      <c r="M142" s="237"/>
      <c r="N142" s="238" t="s">
        <v>20</v>
      </c>
      <c r="O142" s="223" t="s">
        <v>45</v>
      </c>
      <c r="P142" s="224">
        <f>I142+J142</f>
        <v>0</v>
      </c>
      <c r="Q142" s="224">
        <f>ROUND(I142*H142,2)</f>
        <v>0</v>
      </c>
      <c r="R142" s="224">
        <f>ROUND(J142*H142,2)</f>
        <v>0</v>
      </c>
      <c r="S142" s="86"/>
      <c r="T142" s="225">
        <f>S142*H142</f>
        <v>0</v>
      </c>
      <c r="U142" s="225">
        <v>0.00022000000000000001</v>
      </c>
      <c r="V142" s="225">
        <f>U142*H142</f>
        <v>0.00088000000000000003</v>
      </c>
      <c r="W142" s="225">
        <v>0</v>
      </c>
      <c r="X142" s="226">
        <f>W142*H142</f>
        <v>0</v>
      </c>
      <c r="Y142" s="40"/>
      <c r="Z142" s="40"/>
      <c r="AA142" s="40"/>
      <c r="AB142" s="40"/>
      <c r="AC142" s="40"/>
      <c r="AD142" s="40"/>
      <c r="AE142" s="40"/>
      <c r="AR142" s="227" t="s">
        <v>342</v>
      </c>
      <c r="AT142" s="227" t="s">
        <v>222</v>
      </c>
      <c r="AU142" s="227" t="s">
        <v>85</v>
      </c>
      <c r="AY142" s="19" t="s">
        <v>212</v>
      </c>
      <c r="BE142" s="228">
        <f>IF(O142="základní",K142,0)</f>
        <v>0</v>
      </c>
      <c r="BF142" s="228">
        <f>IF(O142="snížená",K142,0)</f>
        <v>0</v>
      </c>
      <c r="BG142" s="228">
        <f>IF(O142="zákl. přenesená",K142,0)</f>
        <v>0</v>
      </c>
      <c r="BH142" s="228">
        <f>IF(O142="sníž. přenesená",K142,0)</f>
        <v>0</v>
      </c>
      <c r="BI142" s="228">
        <f>IF(O142="nulová",K142,0)</f>
        <v>0</v>
      </c>
      <c r="BJ142" s="19" t="s">
        <v>83</v>
      </c>
      <c r="BK142" s="228">
        <f>ROUND(P142*H142,2)</f>
        <v>0</v>
      </c>
      <c r="BL142" s="19" t="s">
        <v>279</v>
      </c>
      <c r="BM142" s="227" t="s">
        <v>2127</v>
      </c>
    </row>
    <row r="143" s="2" customFormat="1" ht="16.5" customHeight="1">
      <c r="A143" s="40"/>
      <c r="B143" s="41"/>
      <c r="C143" s="229" t="s">
        <v>314</v>
      </c>
      <c r="D143" s="229" t="s">
        <v>222</v>
      </c>
      <c r="E143" s="230" t="s">
        <v>2128</v>
      </c>
      <c r="F143" s="231" t="s">
        <v>2129</v>
      </c>
      <c r="G143" s="232" t="s">
        <v>225</v>
      </c>
      <c r="H143" s="233">
        <v>1</v>
      </c>
      <c r="I143" s="234"/>
      <c r="J143" s="235"/>
      <c r="K143" s="236">
        <f>ROUND(P143*H143,2)</f>
        <v>0</v>
      </c>
      <c r="L143" s="231" t="s">
        <v>20</v>
      </c>
      <c r="M143" s="237"/>
      <c r="N143" s="238" t="s">
        <v>20</v>
      </c>
      <c r="O143" s="223" t="s">
        <v>45</v>
      </c>
      <c r="P143" s="224">
        <f>I143+J143</f>
        <v>0</v>
      </c>
      <c r="Q143" s="224">
        <f>ROUND(I143*H143,2)</f>
        <v>0</v>
      </c>
      <c r="R143" s="224">
        <f>ROUND(J143*H143,2)</f>
        <v>0</v>
      </c>
      <c r="S143" s="86"/>
      <c r="T143" s="225">
        <f>S143*H143</f>
        <v>0</v>
      </c>
      <c r="U143" s="225">
        <v>0.00022000000000000001</v>
      </c>
      <c r="V143" s="225">
        <f>U143*H143</f>
        <v>0.00022000000000000001</v>
      </c>
      <c r="W143" s="225">
        <v>0</v>
      </c>
      <c r="X143" s="226">
        <f>W143*H143</f>
        <v>0</v>
      </c>
      <c r="Y143" s="40"/>
      <c r="Z143" s="40"/>
      <c r="AA143" s="40"/>
      <c r="AB143" s="40"/>
      <c r="AC143" s="40"/>
      <c r="AD143" s="40"/>
      <c r="AE143" s="40"/>
      <c r="AR143" s="227" t="s">
        <v>342</v>
      </c>
      <c r="AT143" s="227" t="s">
        <v>222</v>
      </c>
      <c r="AU143" s="227" t="s">
        <v>85</v>
      </c>
      <c r="AY143" s="19" t="s">
        <v>212</v>
      </c>
      <c r="BE143" s="228">
        <f>IF(O143="základní",K143,0)</f>
        <v>0</v>
      </c>
      <c r="BF143" s="228">
        <f>IF(O143="snížená",K143,0)</f>
        <v>0</v>
      </c>
      <c r="BG143" s="228">
        <f>IF(O143="zákl. přenesená",K143,0)</f>
        <v>0</v>
      </c>
      <c r="BH143" s="228">
        <f>IF(O143="sníž. přenesená",K143,0)</f>
        <v>0</v>
      </c>
      <c r="BI143" s="228">
        <f>IF(O143="nulová",K143,0)</f>
        <v>0</v>
      </c>
      <c r="BJ143" s="19" t="s">
        <v>83</v>
      </c>
      <c r="BK143" s="228">
        <f>ROUND(P143*H143,2)</f>
        <v>0</v>
      </c>
      <c r="BL143" s="19" t="s">
        <v>279</v>
      </c>
      <c r="BM143" s="227" t="s">
        <v>2130</v>
      </c>
    </row>
    <row r="144" s="2" customFormat="1" ht="21.75" customHeight="1">
      <c r="A144" s="40"/>
      <c r="B144" s="41"/>
      <c r="C144" s="229" t="s">
        <v>318</v>
      </c>
      <c r="D144" s="229" t="s">
        <v>222</v>
      </c>
      <c r="E144" s="230" t="s">
        <v>2131</v>
      </c>
      <c r="F144" s="231" t="s">
        <v>2132</v>
      </c>
      <c r="G144" s="232" t="s">
        <v>225</v>
      </c>
      <c r="H144" s="233">
        <v>1</v>
      </c>
      <c r="I144" s="234"/>
      <c r="J144" s="235"/>
      <c r="K144" s="236">
        <f>ROUND(P144*H144,2)</f>
        <v>0</v>
      </c>
      <c r="L144" s="231" t="s">
        <v>20</v>
      </c>
      <c r="M144" s="237"/>
      <c r="N144" s="238" t="s">
        <v>20</v>
      </c>
      <c r="O144" s="223" t="s">
        <v>45</v>
      </c>
      <c r="P144" s="224">
        <f>I144+J144</f>
        <v>0</v>
      </c>
      <c r="Q144" s="224">
        <f>ROUND(I144*H144,2)</f>
        <v>0</v>
      </c>
      <c r="R144" s="224">
        <f>ROUND(J144*H144,2)</f>
        <v>0</v>
      </c>
      <c r="S144" s="86"/>
      <c r="T144" s="225">
        <f>S144*H144</f>
        <v>0</v>
      </c>
      <c r="U144" s="225">
        <v>0.00022000000000000001</v>
      </c>
      <c r="V144" s="225">
        <f>U144*H144</f>
        <v>0.00022000000000000001</v>
      </c>
      <c r="W144" s="225">
        <v>0</v>
      </c>
      <c r="X144" s="226">
        <f>W144*H144</f>
        <v>0</v>
      </c>
      <c r="Y144" s="40"/>
      <c r="Z144" s="40"/>
      <c r="AA144" s="40"/>
      <c r="AB144" s="40"/>
      <c r="AC144" s="40"/>
      <c r="AD144" s="40"/>
      <c r="AE144" s="40"/>
      <c r="AR144" s="227" t="s">
        <v>342</v>
      </c>
      <c r="AT144" s="227" t="s">
        <v>222</v>
      </c>
      <c r="AU144" s="227" t="s">
        <v>85</v>
      </c>
      <c r="AY144" s="19" t="s">
        <v>212</v>
      </c>
      <c r="BE144" s="228">
        <f>IF(O144="základní",K144,0)</f>
        <v>0</v>
      </c>
      <c r="BF144" s="228">
        <f>IF(O144="snížená",K144,0)</f>
        <v>0</v>
      </c>
      <c r="BG144" s="228">
        <f>IF(O144="zákl. přenesená",K144,0)</f>
        <v>0</v>
      </c>
      <c r="BH144" s="228">
        <f>IF(O144="sníž. přenesená",K144,0)</f>
        <v>0</v>
      </c>
      <c r="BI144" s="228">
        <f>IF(O144="nulová",K144,0)</f>
        <v>0</v>
      </c>
      <c r="BJ144" s="19" t="s">
        <v>83</v>
      </c>
      <c r="BK144" s="228">
        <f>ROUND(P144*H144,2)</f>
        <v>0</v>
      </c>
      <c r="BL144" s="19" t="s">
        <v>279</v>
      </c>
      <c r="BM144" s="227" t="s">
        <v>2133</v>
      </c>
    </row>
    <row r="145" s="2" customFormat="1" ht="16.5" customHeight="1">
      <c r="A145" s="40"/>
      <c r="B145" s="41"/>
      <c r="C145" s="229" t="s">
        <v>322</v>
      </c>
      <c r="D145" s="229" t="s">
        <v>222</v>
      </c>
      <c r="E145" s="230" t="s">
        <v>2134</v>
      </c>
      <c r="F145" s="231" t="s">
        <v>2135</v>
      </c>
      <c r="G145" s="232" t="s">
        <v>225</v>
      </c>
      <c r="H145" s="233">
        <v>1</v>
      </c>
      <c r="I145" s="234"/>
      <c r="J145" s="235"/>
      <c r="K145" s="236">
        <f>ROUND(P145*H145,2)</f>
        <v>0</v>
      </c>
      <c r="L145" s="231" t="s">
        <v>20</v>
      </c>
      <c r="M145" s="237"/>
      <c r="N145" s="238" t="s">
        <v>20</v>
      </c>
      <c r="O145" s="223" t="s">
        <v>45</v>
      </c>
      <c r="P145" s="224">
        <f>I145+J145</f>
        <v>0</v>
      </c>
      <c r="Q145" s="224">
        <f>ROUND(I145*H145,2)</f>
        <v>0</v>
      </c>
      <c r="R145" s="224">
        <f>ROUND(J145*H145,2)</f>
        <v>0</v>
      </c>
      <c r="S145" s="86"/>
      <c r="T145" s="225">
        <f>S145*H145</f>
        <v>0</v>
      </c>
      <c r="U145" s="225">
        <v>0.00022000000000000001</v>
      </c>
      <c r="V145" s="225">
        <f>U145*H145</f>
        <v>0.00022000000000000001</v>
      </c>
      <c r="W145" s="225">
        <v>0</v>
      </c>
      <c r="X145" s="226">
        <f>W145*H145</f>
        <v>0</v>
      </c>
      <c r="Y145" s="40"/>
      <c r="Z145" s="40"/>
      <c r="AA145" s="40"/>
      <c r="AB145" s="40"/>
      <c r="AC145" s="40"/>
      <c r="AD145" s="40"/>
      <c r="AE145" s="40"/>
      <c r="AR145" s="227" t="s">
        <v>342</v>
      </c>
      <c r="AT145" s="227" t="s">
        <v>222</v>
      </c>
      <c r="AU145" s="227" t="s">
        <v>85</v>
      </c>
      <c r="AY145" s="19" t="s">
        <v>212</v>
      </c>
      <c r="BE145" s="228">
        <f>IF(O145="základní",K145,0)</f>
        <v>0</v>
      </c>
      <c r="BF145" s="228">
        <f>IF(O145="snížená",K145,0)</f>
        <v>0</v>
      </c>
      <c r="BG145" s="228">
        <f>IF(O145="zákl. přenesená",K145,0)</f>
        <v>0</v>
      </c>
      <c r="BH145" s="228">
        <f>IF(O145="sníž. přenesená",K145,0)</f>
        <v>0</v>
      </c>
      <c r="BI145" s="228">
        <f>IF(O145="nulová",K145,0)</f>
        <v>0</v>
      </c>
      <c r="BJ145" s="19" t="s">
        <v>83</v>
      </c>
      <c r="BK145" s="228">
        <f>ROUND(P145*H145,2)</f>
        <v>0</v>
      </c>
      <c r="BL145" s="19" t="s">
        <v>279</v>
      </c>
      <c r="BM145" s="227" t="s">
        <v>2136</v>
      </c>
    </row>
    <row r="146" s="11" customFormat="1" ht="25.92" customHeight="1">
      <c r="A146" s="11"/>
      <c r="B146" s="200"/>
      <c r="C146" s="201"/>
      <c r="D146" s="202" t="s">
        <v>75</v>
      </c>
      <c r="E146" s="203" t="s">
        <v>171</v>
      </c>
      <c r="F146" s="203" t="s">
        <v>1615</v>
      </c>
      <c r="G146" s="201"/>
      <c r="H146" s="201"/>
      <c r="I146" s="204"/>
      <c r="J146" s="204"/>
      <c r="K146" s="205">
        <f>BK146</f>
        <v>0</v>
      </c>
      <c r="L146" s="201"/>
      <c r="M146" s="206"/>
      <c r="N146" s="207"/>
      <c r="O146" s="208"/>
      <c r="P146" s="208"/>
      <c r="Q146" s="209">
        <f>Q147+Q149+Q154+Q157</f>
        <v>0</v>
      </c>
      <c r="R146" s="209">
        <f>R147+R149+R154+R157</f>
        <v>0</v>
      </c>
      <c r="S146" s="208"/>
      <c r="T146" s="210">
        <f>T147+T149+T154+T157</f>
        <v>0</v>
      </c>
      <c r="U146" s="208"/>
      <c r="V146" s="210">
        <f>V147+V149+V154+V157</f>
        <v>0</v>
      </c>
      <c r="W146" s="208"/>
      <c r="X146" s="211">
        <f>X147+X149+X154+X157</f>
        <v>0</v>
      </c>
      <c r="Y146" s="11"/>
      <c r="Z146" s="11"/>
      <c r="AA146" s="11"/>
      <c r="AB146" s="11"/>
      <c r="AC146" s="11"/>
      <c r="AD146" s="11"/>
      <c r="AE146" s="11"/>
      <c r="AR146" s="212" t="s">
        <v>234</v>
      </c>
      <c r="AT146" s="213" t="s">
        <v>75</v>
      </c>
      <c r="AU146" s="213" t="s">
        <v>76</v>
      </c>
      <c r="AY146" s="212" t="s">
        <v>212</v>
      </c>
      <c r="BK146" s="214">
        <f>BK147+BK149+BK154+BK157</f>
        <v>0</v>
      </c>
    </row>
    <row r="147" s="11" customFormat="1" ht="22.8" customHeight="1">
      <c r="A147" s="11"/>
      <c r="B147" s="200"/>
      <c r="C147" s="201"/>
      <c r="D147" s="202" t="s">
        <v>75</v>
      </c>
      <c r="E147" s="256" t="s">
        <v>1616</v>
      </c>
      <c r="F147" s="256" t="s">
        <v>1617</v>
      </c>
      <c r="G147" s="201"/>
      <c r="H147" s="201"/>
      <c r="I147" s="204"/>
      <c r="J147" s="204"/>
      <c r="K147" s="257">
        <f>BK147</f>
        <v>0</v>
      </c>
      <c r="L147" s="201"/>
      <c r="M147" s="206"/>
      <c r="N147" s="207"/>
      <c r="O147" s="208"/>
      <c r="P147" s="208"/>
      <c r="Q147" s="209">
        <f>Q148</f>
        <v>0</v>
      </c>
      <c r="R147" s="209">
        <f>R148</f>
        <v>0</v>
      </c>
      <c r="S147" s="208"/>
      <c r="T147" s="210">
        <f>T148</f>
        <v>0</v>
      </c>
      <c r="U147" s="208"/>
      <c r="V147" s="210">
        <f>V148</f>
        <v>0</v>
      </c>
      <c r="W147" s="208"/>
      <c r="X147" s="211">
        <f>X148</f>
        <v>0</v>
      </c>
      <c r="Y147" s="11"/>
      <c r="Z147" s="11"/>
      <c r="AA147" s="11"/>
      <c r="AB147" s="11"/>
      <c r="AC147" s="11"/>
      <c r="AD147" s="11"/>
      <c r="AE147" s="11"/>
      <c r="AR147" s="212" t="s">
        <v>234</v>
      </c>
      <c r="AT147" s="213" t="s">
        <v>75</v>
      </c>
      <c r="AU147" s="213" t="s">
        <v>83</v>
      </c>
      <c r="AY147" s="212" t="s">
        <v>212</v>
      </c>
      <c r="BK147" s="214">
        <f>BK148</f>
        <v>0</v>
      </c>
    </row>
    <row r="148" s="2" customFormat="1" ht="16.5" customHeight="1">
      <c r="A148" s="40"/>
      <c r="B148" s="41"/>
      <c r="C148" s="215" t="s">
        <v>326</v>
      </c>
      <c r="D148" s="215" t="s">
        <v>213</v>
      </c>
      <c r="E148" s="216" t="s">
        <v>2137</v>
      </c>
      <c r="F148" s="217" t="s">
        <v>2138</v>
      </c>
      <c r="G148" s="218" t="s">
        <v>264</v>
      </c>
      <c r="H148" s="219">
        <v>1</v>
      </c>
      <c r="I148" s="220"/>
      <c r="J148" s="220"/>
      <c r="K148" s="221">
        <f>ROUND(P148*H148,2)</f>
        <v>0</v>
      </c>
      <c r="L148" s="217" t="s">
        <v>20</v>
      </c>
      <c r="M148" s="46"/>
      <c r="N148" s="222" t="s">
        <v>20</v>
      </c>
      <c r="O148" s="223" t="s">
        <v>45</v>
      </c>
      <c r="P148" s="224">
        <f>I148+J148</f>
        <v>0</v>
      </c>
      <c r="Q148" s="224">
        <f>ROUND(I148*H148,2)</f>
        <v>0</v>
      </c>
      <c r="R148" s="224">
        <f>ROUND(J148*H148,2)</f>
        <v>0</v>
      </c>
      <c r="S148" s="86"/>
      <c r="T148" s="225">
        <f>S148*H148</f>
        <v>0</v>
      </c>
      <c r="U148" s="225">
        <v>0</v>
      </c>
      <c r="V148" s="225">
        <f>U148*H148</f>
        <v>0</v>
      </c>
      <c r="W148" s="225">
        <v>0</v>
      </c>
      <c r="X148" s="226">
        <f>W148*H148</f>
        <v>0</v>
      </c>
      <c r="Y148" s="40"/>
      <c r="Z148" s="40"/>
      <c r="AA148" s="40"/>
      <c r="AB148" s="40"/>
      <c r="AC148" s="40"/>
      <c r="AD148" s="40"/>
      <c r="AE148" s="40"/>
      <c r="AR148" s="227" t="s">
        <v>228</v>
      </c>
      <c r="AT148" s="227" t="s">
        <v>213</v>
      </c>
      <c r="AU148" s="227" t="s">
        <v>85</v>
      </c>
      <c r="AY148" s="19" t="s">
        <v>212</v>
      </c>
      <c r="BE148" s="228">
        <f>IF(O148="základní",K148,0)</f>
        <v>0</v>
      </c>
      <c r="BF148" s="228">
        <f>IF(O148="snížená",K148,0)</f>
        <v>0</v>
      </c>
      <c r="BG148" s="228">
        <f>IF(O148="zákl. přenesená",K148,0)</f>
        <v>0</v>
      </c>
      <c r="BH148" s="228">
        <f>IF(O148="sníž. přenesená",K148,0)</f>
        <v>0</v>
      </c>
      <c r="BI148" s="228">
        <f>IF(O148="nulová",K148,0)</f>
        <v>0</v>
      </c>
      <c r="BJ148" s="19" t="s">
        <v>83</v>
      </c>
      <c r="BK148" s="228">
        <f>ROUND(P148*H148,2)</f>
        <v>0</v>
      </c>
      <c r="BL148" s="19" t="s">
        <v>228</v>
      </c>
      <c r="BM148" s="227" t="s">
        <v>2139</v>
      </c>
    </row>
    <row r="149" s="11" customFormat="1" ht="22.8" customHeight="1">
      <c r="A149" s="11"/>
      <c r="B149" s="200"/>
      <c r="C149" s="201"/>
      <c r="D149" s="202" t="s">
        <v>75</v>
      </c>
      <c r="E149" s="256" t="s">
        <v>1624</v>
      </c>
      <c r="F149" s="256" t="s">
        <v>1625</v>
      </c>
      <c r="G149" s="201"/>
      <c r="H149" s="201"/>
      <c r="I149" s="204"/>
      <c r="J149" s="204"/>
      <c r="K149" s="257">
        <f>BK149</f>
        <v>0</v>
      </c>
      <c r="L149" s="201"/>
      <c r="M149" s="206"/>
      <c r="N149" s="207"/>
      <c r="O149" s="208"/>
      <c r="P149" s="208"/>
      <c r="Q149" s="209">
        <f>SUM(Q150:Q153)</f>
        <v>0</v>
      </c>
      <c r="R149" s="209">
        <f>SUM(R150:R153)</f>
        <v>0</v>
      </c>
      <c r="S149" s="208"/>
      <c r="T149" s="210">
        <f>SUM(T150:T153)</f>
        <v>0</v>
      </c>
      <c r="U149" s="208"/>
      <c r="V149" s="210">
        <f>SUM(V150:V153)</f>
        <v>0</v>
      </c>
      <c r="W149" s="208"/>
      <c r="X149" s="211">
        <f>SUM(X150:X153)</f>
        <v>0</v>
      </c>
      <c r="Y149" s="11"/>
      <c r="Z149" s="11"/>
      <c r="AA149" s="11"/>
      <c r="AB149" s="11"/>
      <c r="AC149" s="11"/>
      <c r="AD149" s="11"/>
      <c r="AE149" s="11"/>
      <c r="AR149" s="212" t="s">
        <v>234</v>
      </c>
      <c r="AT149" s="213" t="s">
        <v>75</v>
      </c>
      <c r="AU149" s="213" t="s">
        <v>83</v>
      </c>
      <c r="AY149" s="212" t="s">
        <v>212</v>
      </c>
      <c r="BK149" s="214">
        <f>SUM(BK150:BK153)</f>
        <v>0</v>
      </c>
    </row>
    <row r="150" s="2" customFormat="1" ht="24.15" customHeight="1">
      <c r="A150" s="40"/>
      <c r="B150" s="41"/>
      <c r="C150" s="215" t="s">
        <v>330</v>
      </c>
      <c r="D150" s="215" t="s">
        <v>213</v>
      </c>
      <c r="E150" s="216" t="s">
        <v>1626</v>
      </c>
      <c r="F150" s="217" t="s">
        <v>1627</v>
      </c>
      <c r="G150" s="218" t="s">
        <v>264</v>
      </c>
      <c r="H150" s="219">
        <v>4</v>
      </c>
      <c r="I150" s="220"/>
      <c r="J150" s="220"/>
      <c r="K150" s="221">
        <f>ROUND(P150*H150,2)</f>
        <v>0</v>
      </c>
      <c r="L150" s="217" t="s">
        <v>1628</v>
      </c>
      <c r="M150" s="46"/>
      <c r="N150" s="222" t="s">
        <v>20</v>
      </c>
      <c r="O150" s="223" t="s">
        <v>45</v>
      </c>
      <c r="P150" s="224">
        <f>I150+J150</f>
        <v>0</v>
      </c>
      <c r="Q150" s="224">
        <f>ROUND(I150*H150,2)</f>
        <v>0</v>
      </c>
      <c r="R150" s="224">
        <f>ROUND(J150*H150,2)</f>
        <v>0</v>
      </c>
      <c r="S150" s="86"/>
      <c r="T150" s="225">
        <f>S150*H150</f>
        <v>0</v>
      </c>
      <c r="U150" s="225">
        <v>0</v>
      </c>
      <c r="V150" s="225">
        <f>U150*H150</f>
        <v>0</v>
      </c>
      <c r="W150" s="225">
        <v>0</v>
      </c>
      <c r="X150" s="226">
        <f>W150*H150</f>
        <v>0</v>
      </c>
      <c r="Y150" s="40"/>
      <c r="Z150" s="40"/>
      <c r="AA150" s="40"/>
      <c r="AB150" s="40"/>
      <c r="AC150" s="40"/>
      <c r="AD150" s="40"/>
      <c r="AE150" s="40"/>
      <c r="AR150" s="227" t="s">
        <v>1621</v>
      </c>
      <c r="AT150" s="227" t="s">
        <v>213</v>
      </c>
      <c r="AU150" s="227" t="s">
        <v>85</v>
      </c>
      <c r="AY150" s="19" t="s">
        <v>212</v>
      </c>
      <c r="BE150" s="228">
        <f>IF(O150="základní",K150,0)</f>
        <v>0</v>
      </c>
      <c r="BF150" s="228">
        <f>IF(O150="snížená",K150,0)</f>
        <v>0</v>
      </c>
      <c r="BG150" s="228">
        <f>IF(O150="zákl. přenesená",K150,0)</f>
        <v>0</v>
      </c>
      <c r="BH150" s="228">
        <f>IF(O150="sníž. přenesená",K150,0)</f>
        <v>0</v>
      </c>
      <c r="BI150" s="228">
        <f>IF(O150="nulová",K150,0)</f>
        <v>0</v>
      </c>
      <c r="BJ150" s="19" t="s">
        <v>83</v>
      </c>
      <c r="BK150" s="228">
        <f>ROUND(P150*H150,2)</f>
        <v>0</v>
      </c>
      <c r="BL150" s="19" t="s">
        <v>1621</v>
      </c>
      <c r="BM150" s="227" t="s">
        <v>2140</v>
      </c>
    </row>
    <row r="151" s="2" customFormat="1">
      <c r="A151" s="40"/>
      <c r="B151" s="41"/>
      <c r="C151" s="42"/>
      <c r="D151" s="258" t="s">
        <v>1316</v>
      </c>
      <c r="E151" s="42"/>
      <c r="F151" s="259" t="s">
        <v>1630</v>
      </c>
      <c r="G151" s="42"/>
      <c r="H151" s="42"/>
      <c r="I151" s="248"/>
      <c r="J151" s="248"/>
      <c r="K151" s="42"/>
      <c r="L151" s="42"/>
      <c r="M151" s="46"/>
      <c r="N151" s="249"/>
      <c r="O151" s="250"/>
      <c r="P151" s="86"/>
      <c r="Q151" s="86"/>
      <c r="R151" s="86"/>
      <c r="S151" s="86"/>
      <c r="T151" s="86"/>
      <c r="U151" s="86"/>
      <c r="V151" s="86"/>
      <c r="W151" s="86"/>
      <c r="X151" s="87"/>
      <c r="Y151" s="40"/>
      <c r="Z151" s="40"/>
      <c r="AA151" s="40"/>
      <c r="AB151" s="40"/>
      <c r="AC151" s="40"/>
      <c r="AD151" s="40"/>
      <c r="AE151" s="40"/>
      <c r="AT151" s="19" t="s">
        <v>1316</v>
      </c>
      <c r="AU151" s="19" t="s">
        <v>85</v>
      </c>
    </row>
    <row r="152" s="2" customFormat="1" ht="24.15" customHeight="1">
      <c r="A152" s="40"/>
      <c r="B152" s="41"/>
      <c r="C152" s="215" t="s">
        <v>334</v>
      </c>
      <c r="D152" s="215" t="s">
        <v>213</v>
      </c>
      <c r="E152" s="216" t="s">
        <v>1631</v>
      </c>
      <c r="F152" s="217" t="s">
        <v>1632</v>
      </c>
      <c r="G152" s="218" t="s">
        <v>225</v>
      </c>
      <c r="H152" s="219">
        <v>1</v>
      </c>
      <c r="I152" s="220"/>
      <c r="J152" s="220"/>
      <c r="K152" s="221">
        <f>ROUND(P152*H152,2)</f>
        <v>0</v>
      </c>
      <c r="L152" s="217" t="s">
        <v>1628</v>
      </c>
      <c r="M152" s="46"/>
      <c r="N152" s="222" t="s">
        <v>20</v>
      </c>
      <c r="O152" s="223" t="s">
        <v>45</v>
      </c>
      <c r="P152" s="224">
        <f>I152+J152</f>
        <v>0</v>
      </c>
      <c r="Q152" s="224">
        <f>ROUND(I152*H152,2)</f>
        <v>0</v>
      </c>
      <c r="R152" s="224">
        <f>ROUND(J152*H152,2)</f>
        <v>0</v>
      </c>
      <c r="S152" s="86"/>
      <c r="T152" s="225">
        <f>S152*H152</f>
        <v>0</v>
      </c>
      <c r="U152" s="225">
        <v>0</v>
      </c>
      <c r="V152" s="225">
        <f>U152*H152</f>
        <v>0</v>
      </c>
      <c r="W152" s="225">
        <v>0</v>
      </c>
      <c r="X152" s="226">
        <f>W152*H152</f>
        <v>0</v>
      </c>
      <c r="Y152" s="40"/>
      <c r="Z152" s="40"/>
      <c r="AA152" s="40"/>
      <c r="AB152" s="40"/>
      <c r="AC152" s="40"/>
      <c r="AD152" s="40"/>
      <c r="AE152" s="40"/>
      <c r="AR152" s="227" t="s">
        <v>1621</v>
      </c>
      <c r="AT152" s="227" t="s">
        <v>213</v>
      </c>
      <c r="AU152" s="227" t="s">
        <v>85</v>
      </c>
      <c r="AY152" s="19" t="s">
        <v>212</v>
      </c>
      <c r="BE152" s="228">
        <f>IF(O152="základní",K152,0)</f>
        <v>0</v>
      </c>
      <c r="BF152" s="228">
        <f>IF(O152="snížená",K152,0)</f>
        <v>0</v>
      </c>
      <c r="BG152" s="228">
        <f>IF(O152="zákl. přenesená",K152,0)</f>
        <v>0</v>
      </c>
      <c r="BH152" s="228">
        <f>IF(O152="sníž. přenesená",K152,0)</f>
        <v>0</v>
      </c>
      <c r="BI152" s="228">
        <f>IF(O152="nulová",K152,0)</f>
        <v>0</v>
      </c>
      <c r="BJ152" s="19" t="s">
        <v>83</v>
      </c>
      <c r="BK152" s="228">
        <f>ROUND(P152*H152,2)</f>
        <v>0</v>
      </c>
      <c r="BL152" s="19" t="s">
        <v>1621</v>
      </c>
      <c r="BM152" s="227" t="s">
        <v>2141</v>
      </c>
    </row>
    <row r="153" s="2" customFormat="1">
      <c r="A153" s="40"/>
      <c r="B153" s="41"/>
      <c r="C153" s="42"/>
      <c r="D153" s="258" t="s">
        <v>1316</v>
      </c>
      <c r="E153" s="42"/>
      <c r="F153" s="259" t="s">
        <v>1634</v>
      </c>
      <c r="G153" s="42"/>
      <c r="H153" s="42"/>
      <c r="I153" s="248"/>
      <c r="J153" s="248"/>
      <c r="K153" s="42"/>
      <c r="L153" s="42"/>
      <c r="M153" s="46"/>
      <c r="N153" s="249"/>
      <c r="O153" s="250"/>
      <c r="P153" s="86"/>
      <c r="Q153" s="86"/>
      <c r="R153" s="86"/>
      <c r="S153" s="86"/>
      <c r="T153" s="86"/>
      <c r="U153" s="86"/>
      <c r="V153" s="86"/>
      <c r="W153" s="86"/>
      <c r="X153" s="87"/>
      <c r="Y153" s="40"/>
      <c r="Z153" s="40"/>
      <c r="AA153" s="40"/>
      <c r="AB153" s="40"/>
      <c r="AC153" s="40"/>
      <c r="AD153" s="40"/>
      <c r="AE153" s="40"/>
      <c r="AT153" s="19" t="s">
        <v>1316</v>
      </c>
      <c r="AU153" s="19" t="s">
        <v>85</v>
      </c>
    </row>
    <row r="154" s="11" customFormat="1" ht="22.8" customHeight="1">
      <c r="A154" s="11"/>
      <c r="B154" s="200"/>
      <c r="C154" s="201"/>
      <c r="D154" s="202" t="s">
        <v>75</v>
      </c>
      <c r="E154" s="256" t="s">
        <v>1635</v>
      </c>
      <c r="F154" s="256" t="s">
        <v>1636</v>
      </c>
      <c r="G154" s="201"/>
      <c r="H154" s="201"/>
      <c r="I154" s="204"/>
      <c r="J154" s="204"/>
      <c r="K154" s="257">
        <f>BK154</f>
        <v>0</v>
      </c>
      <c r="L154" s="201"/>
      <c r="M154" s="206"/>
      <c r="N154" s="207"/>
      <c r="O154" s="208"/>
      <c r="P154" s="208"/>
      <c r="Q154" s="209">
        <f>SUM(Q155:Q156)</f>
        <v>0</v>
      </c>
      <c r="R154" s="209">
        <f>SUM(R155:R156)</f>
        <v>0</v>
      </c>
      <c r="S154" s="208"/>
      <c r="T154" s="210">
        <f>SUM(T155:T156)</f>
        <v>0</v>
      </c>
      <c r="U154" s="208"/>
      <c r="V154" s="210">
        <f>SUM(V155:V156)</f>
        <v>0</v>
      </c>
      <c r="W154" s="208"/>
      <c r="X154" s="211">
        <f>SUM(X155:X156)</f>
        <v>0</v>
      </c>
      <c r="Y154" s="11"/>
      <c r="Z154" s="11"/>
      <c r="AA154" s="11"/>
      <c r="AB154" s="11"/>
      <c r="AC154" s="11"/>
      <c r="AD154" s="11"/>
      <c r="AE154" s="11"/>
      <c r="AR154" s="212" t="s">
        <v>234</v>
      </c>
      <c r="AT154" s="213" t="s">
        <v>75</v>
      </c>
      <c r="AU154" s="213" t="s">
        <v>83</v>
      </c>
      <c r="AY154" s="212" t="s">
        <v>212</v>
      </c>
      <c r="BK154" s="214">
        <f>SUM(BK155:BK156)</f>
        <v>0</v>
      </c>
    </row>
    <row r="155" s="2" customFormat="1" ht="24.15" customHeight="1">
      <c r="A155" s="40"/>
      <c r="B155" s="41"/>
      <c r="C155" s="215" t="s">
        <v>338</v>
      </c>
      <c r="D155" s="215" t="s">
        <v>213</v>
      </c>
      <c r="E155" s="216" t="s">
        <v>1637</v>
      </c>
      <c r="F155" s="217" t="s">
        <v>1638</v>
      </c>
      <c r="G155" s="218" t="s">
        <v>1620</v>
      </c>
      <c r="H155" s="219">
        <v>1</v>
      </c>
      <c r="I155" s="220"/>
      <c r="J155" s="220"/>
      <c r="K155" s="221">
        <f>ROUND(P155*H155,2)</f>
        <v>0</v>
      </c>
      <c r="L155" s="217" t="s">
        <v>1497</v>
      </c>
      <c r="M155" s="46"/>
      <c r="N155" s="222" t="s">
        <v>20</v>
      </c>
      <c r="O155" s="223" t="s">
        <v>45</v>
      </c>
      <c r="P155" s="224">
        <f>I155+J155</f>
        <v>0</v>
      </c>
      <c r="Q155" s="224">
        <f>ROUND(I155*H155,2)</f>
        <v>0</v>
      </c>
      <c r="R155" s="224">
        <f>ROUND(J155*H155,2)</f>
        <v>0</v>
      </c>
      <c r="S155" s="86"/>
      <c r="T155" s="225">
        <f>S155*H155</f>
        <v>0</v>
      </c>
      <c r="U155" s="225">
        <v>0</v>
      </c>
      <c r="V155" s="225">
        <f>U155*H155</f>
        <v>0</v>
      </c>
      <c r="W155" s="225">
        <v>0</v>
      </c>
      <c r="X155" s="226">
        <f>W155*H155</f>
        <v>0</v>
      </c>
      <c r="Y155" s="40"/>
      <c r="Z155" s="40"/>
      <c r="AA155" s="40"/>
      <c r="AB155" s="40"/>
      <c r="AC155" s="40"/>
      <c r="AD155" s="40"/>
      <c r="AE155" s="40"/>
      <c r="AR155" s="227" t="s">
        <v>1621</v>
      </c>
      <c r="AT155" s="227" t="s">
        <v>213</v>
      </c>
      <c r="AU155" s="227" t="s">
        <v>85</v>
      </c>
      <c r="AY155" s="19" t="s">
        <v>212</v>
      </c>
      <c r="BE155" s="228">
        <f>IF(O155="základní",K155,0)</f>
        <v>0</v>
      </c>
      <c r="BF155" s="228">
        <f>IF(O155="snížená",K155,0)</f>
        <v>0</v>
      </c>
      <c r="BG155" s="228">
        <f>IF(O155="zákl. přenesená",K155,0)</f>
        <v>0</v>
      </c>
      <c r="BH155" s="228">
        <f>IF(O155="sníž. přenesená",K155,0)</f>
        <v>0</v>
      </c>
      <c r="BI155" s="228">
        <f>IF(O155="nulová",K155,0)</f>
        <v>0</v>
      </c>
      <c r="BJ155" s="19" t="s">
        <v>83</v>
      </c>
      <c r="BK155" s="228">
        <f>ROUND(P155*H155,2)</f>
        <v>0</v>
      </c>
      <c r="BL155" s="19" t="s">
        <v>1621</v>
      </c>
      <c r="BM155" s="227" t="s">
        <v>2142</v>
      </c>
    </row>
    <row r="156" s="2" customFormat="1">
      <c r="A156" s="40"/>
      <c r="B156" s="41"/>
      <c r="C156" s="42"/>
      <c r="D156" s="258" t="s">
        <v>1316</v>
      </c>
      <c r="E156" s="42"/>
      <c r="F156" s="259" t="s">
        <v>1640</v>
      </c>
      <c r="G156" s="42"/>
      <c r="H156" s="42"/>
      <c r="I156" s="248"/>
      <c r="J156" s="248"/>
      <c r="K156" s="42"/>
      <c r="L156" s="42"/>
      <c r="M156" s="46"/>
      <c r="N156" s="249"/>
      <c r="O156" s="250"/>
      <c r="P156" s="86"/>
      <c r="Q156" s="86"/>
      <c r="R156" s="86"/>
      <c r="S156" s="86"/>
      <c r="T156" s="86"/>
      <c r="U156" s="86"/>
      <c r="V156" s="86"/>
      <c r="W156" s="86"/>
      <c r="X156" s="87"/>
      <c r="Y156" s="40"/>
      <c r="Z156" s="40"/>
      <c r="AA156" s="40"/>
      <c r="AB156" s="40"/>
      <c r="AC156" s="40"/>
      <c r="AD156" s="40"/>
      <c r="AE156" s="40"/>
      <c r="AT156" s="19" t="s">
        <v>1316</v>
      </c>
      <c r="AU156" s="19" t="s">
        <v>85</v>
      </c>
    </row>
    <row r="157" s="11" customFormat="1" ht="22.8" customHeight="1">
      <c r="A157" s="11"/>
      <c r="B157" s="200"/>
      <c r="C157" s="201"/>
      <c r="D157" s="202" t="s">
        <v>75</v>
      </c>
      <c r="E157" s="256" t="s">
        <v>1641</v>
      </c>
      <c r="F157" s="256" t="s">
        <v>1642</v>
      </c>
      <c r="G157" s="201"/>
      <c r="H157" s="201"/>
      <c r="I157" s="204"/>
      <c r="J157" s="204"/>
      <c r="K157" s="257">
        <f>BK157</f>
        <v>0</v>
      </c>
      <c r="L157" s="201"/>
      <c r="M157" s="206"/>
      <c r="N157" s="207"/>
      <c r="O157" s="208"/>
      <c r="P157" s="208"/>
      <c r="Q157" s="209">
        <f>SUM(Q158:Q161)</f>
        <v>0</v>
      </c>
      <c r="R157" s="209">
        <f>SUM(R158:R161)</f>
        <v>0</v>
      </c>
      <c r="S157" s="208"/>
      <c r="T157" s="210">
        <f>SUM(T158:T161)</f>
        <v>0</v>
      </c>
      <c r="U157" s="208"/>
      <c r="V157" s="210">
        <f>SUM(V158:V161)</f>
        <v>0</v>
      </c>
      <c r="W157" s="208"/>
      <c r="X157" s="211">
        <f>SUM(X158:X161)</f>
        <v>0</v>
      </c>
      <c r="Y157" s="11"/>
      <c r="Z157" s="11"/>
      <c r="AA157" s="11"/>
      <c r="AB157" s="11"/>
      <c r="AC157" s="11"/>
      <c r="AD157" s="11"/>
      <c r="AE157" s="11"/>
      <c r="AR157" s="212" t="s">
        <v>234</v>
      </c>
      <c r="AT157" s="213" t="s">
        <v>75</v>
      </c>
      <c r="AU157" s="213" t="s">
        <v>83</v>
      </c>
      <c r="AY157" s="212" t="s">
        <v>212</v>
      </c>
      <c r="BK157" s="214">
        <f>SUM(BK158:BK161)</f>
        <v>0</v>
      </c>
    </row>
    <row r="158" s="2" customFormat="1" ht="24.15" customHeight="1">
      <c r="A158" s="40"/>
      <c r="B158" s="41"/>
      <c r="C158" s="215" t="s">
        <v>342</v>
      </c>
      <c r="D158" s="215" t="s">
        <v>213</v>
      </c>
      <c r="E158" s="216" t="s">
        <v>1643</v>
      </c>
      <c r="F158" s="217" t="s">
        <v>1642</v>
      </c>
      <c r="G158" s="218" t="s">
        <v>264</v>
      </c>
      <c r="H158" s="219">
        <v>2</v>
      </c>
      <c r="I158" s="220"/>
      <c r="J158" s="220"/>
      <c r="K158" s="221">
        <f>ROUND(P158*H158,2)</f>
        <v>0</v>
      </c>
      <c r="L158" s="217" t="s">
        <v>1628</v>
      </c>
      <c r="M158" s="46"/>
      <c r="N158" s="222" t="s">
        <v>20</v>
      </c>
      <c r="O158" s="223" t="s">
        <v>45</v>
      </c>
      <c r="P158" s="224">
        <f>I158+J158</f>
        <v>0</v>
      </c>
      <c r="Q158" s="224">
        <f>ROUND(I158*H158,2)</f>
        <v>0</v>
      </c>
      <c r="R158" s="224">
        <f>ROUND(J158*H158,2)</f>
        <v>0</v>
      </c>
      <c r="S158" s="86"/>
      <c r="T158" s="225">
        <f>S158*H158</f>
        <v>0</v>
      </c>
      <c r="U158" s="225">
        <v>0</v>
      </c>
      <c r="V158" s="225">
        <f>U158*H158</f>
        <v>0</v>
      </c>
      <c r="W158" s="225">
        <v>0</v>
      </c>
      <c r="X158" s="226">
        <f>W158*H158</f>
        <v>0</v>
      </c>
      <c r="Y158" s="40"/>
      <c r="Z158" s="40"/>
      <c r="AA158" s="40"/>
      <c r="AB158" s="40"/>
      <c r="AC158" s="40"/>
      <c r="AD158" s="40"/>
      <c r="AE158" s="40"/>
      <c r="AR158" s="227" t="s">
        <v>1621</v>
      </c>
      <c r="AT158" s="227" t="s">
        <v>213</v>
      </c>
      <c r="AU158" s="227" t="s">
        <v>85</v>
      </c>
      <c r="AY158" s="19" t="s">
        <v>212</v>
      </c>
      <c r="BE158" s="228">
        <f>IF(O158="základní",K158,0)</f>
        <v>0</v>
      </c>
      <c r="BF158" s="228">
        <f>IF(O158="snížená",K158,0)</f>
        <v>0</v>
      </c>
      <c r="BG158" s="228">
        <f>IF(O158="zákl. přenesená",K158,0)</f>
        <v>0</v>
      </c>
      <c r="BH158" s="228">
        <f>IF(O158="sníž. přenesená",K158,0)</f>
        <v>0</v>
      </c>
      <c r="BI158" s="228">
        <f>IF(O158="nulová",K158,0)</f>
        <v>0</v>
      </c>
      <c r="BJ158" s="19" t="s">
        <v>83</v>
      </c>
      <c r="BK158" s="228">
        <f>ROUND(P158*H158,2)</f>
        <v>0</v>
      </c>
      <c r="BL158" s="19" t="s">
        <v>1621</v>
      </c>
      <c r="BM158" s="227" t="s">
        <v>2143</v>
      </c>
    </row>
    <row r="159" s="2" customFormat="1">
      <c r="A159" s="40"/>
      <c r="B159" s="41"/>
      <c r="C159" s="42"/>
      <c r="D159" s="258" t="s">
        <v>1316</v>
      </c>
      <c r="E159" s="42"/>
      <c r="F159" s="259" t="s">
        <v>1646</v>
      </c>
      <c r="G159" s="42"/>
      <c r="H159" s="42"/>
      <c r="I159" s="248"/>
      <c r="J159" s="248"/>
      <c r="K159" s="42"/>
      <c r="L159" s="42"/>
      <c r="M159" s="46"/>
      <c r="N159" s="249"/>
      <c r="O159" s="250"/>
      <c r="P159" s="86"/>
      <c r="Q159" s="86"/>
      <c r="R159" s="86"/>
      <c r="S159" s="86"/>
      <c r="T159" s="86"/>
      <c r="U159" s="86"/>
      <c r="V159" s="86"/>
      <c r="W159" s="86"/>
      <c r="X159" s="87"/>
      <c r="Y159" s="40"/>
      <c r="Z159" s="40"/>
      <c r="AA159" s="40"/>
      <c r="AB159" s="40"/>
      <c r="AC159" s="40"/>
      <c r="AD159" s="40"/>
      <c r="AE159" s="40"/>
      <c r="AT159" s="19" t="s">
        <v>1316</v>
      </c>
      <c r="AU159" s="19" t="s">
        <v>85</v>
      </c>
    </row>
    <row r="160" s="2" customFormat="1" ht="16.5" customHeight="1">
      <c r="A160" s="40"/>
      <c r="B160" s="41"/>
      <c r="C160" s="215" t="s">
        <v>346</v>
      </c>
      <c r="D160" s="215" t="s">
        <v>213</v>
      </c>
      <c r="E160" s="216" t="s">
        <v>2144</v>
      </c>
      <c r="F160" s="217" t="s">
        <v>2145</v>
      </c>
      <c r="G160" s="218" t="s">
        <v>225</v>
      </c>
      <c r="H160" s="219">
        <v>1</v>
      </c>
      <c r="I160" s="220"/>
      <c r="J160" s="220"/>
      <c r="K160" s="221">
        <f>ROUND(P160*H160,2)</f>
        <v>0</v>
      </c>
      <c r="L160" s="217" t="s">
        <v>20</v>
      </c>
      <c r="M160" s="46"/>
      <c r="N160" s="222" t="s">
        <v>20</v>
      </c>
      <c r="O160" s="223" t="s">
        <v>45</v>
      </c>
      <c r="P160" s="224">
        <f>I160+J160</f>
        <v>0</v>
      </c>
      <c r="Q160" s="224">
        <f>ROUND(I160*H160,2)</f>
        <v>0</v>
      </c>
      <c r="R160" s="224">
        <f>ROUND(J160*H160,2)</f>
        <v>0</v>
      </c>
      <c r="S160" s="86"/>
      <c r="T160" s="225">
        <f>S160*H160</f>
        <v>0</v>
      </c>
      <c r="U160" s="225">
        <v>0</v>
      </c>
      <c r="V160" s="225">
        <f>U160*H160</f>
        <v>0</v>
      </c>
      <c r="W160" s="225">
        <v>0</v>
      </c>
      <c r="X160" s="226">
        <f>W160*H160</f>
        <v>0</v>
      </c>
      <c r="Y160" s="40"/>
      <c r="Z160" s="40"/>
      <c r="AA160" s="40"/>
      <c r="AB160" s="40"/>
      <c r="AC160" s="40"/>
      <c r="AD160" s="40"/>
      <c r="AE160" s="40"/>
      <c r="AR160" s="227" t="s">
        <v>1621</v>
      </c>
      <c r="AT160" s="227" t="s">
        <v>213</v>
      </c>
      <c r="AU160" s="227" t="s">
        <v>85</v>
      </c>
      <c r="AY160" s="19" t="s">
        <v>212</v>
      </c>
      <c r="BE160" s="228">
        <f>IF(O160="základní",K160,0)</f>
        <v>0</v>
      </c>
      <c r="BF160" s="228">
        <f>IF(O160="snížená",K160,0)</f>
        <v>0</v>
      </c>
      <c r="BG160" s="228">
        <f>IF(O160="zákl. přenesená",K160,0)</f>
        <v>0</v>
      </c>
      <c r="BH160" s="228">
        <f>IF(O160="sníž. přenesená",K160,0)</f>
        <v>0</v>
      </c>
      <c r="BI160" s="228">
        <f>IF(O160="nulová",K160,0)</f>
        <v>0</v>
      </c>
      <c r="BJ160" s="19" t="s">
        <v>83</v>
      </c>
      <c r="BK160" s="228">
        <f>ROUND(P160*H160,2)</f>
        <v>0</v>
      </c>
      <c r="BL160" s="19" t="s">
        <v>1621</v>
      </c>
      <c r="BM160" s="227" t="s">
        <v>2146</v>
      </c>
    </row>
    <row r="161" s="2" customFormat="1" ht="16.5" customHeight="1">
      <c r="A161" s="40"/>
      <c r="B161" s="41"/>
      <c r="C161" s="215" t="s">
        <v>350</v>
      </c>
      <c r="D161" s="215" t="s">
        <v>213</v>
      </c>
      <c r="E161" s="216" t="s">
        <v>2147</v>
      </c>
      <c r="F161" s="217" t="s">
        <v>2148</v>
      </c>
      <c r="G161" s="218" t="s">
        <v>264</v>
      </c>
      <c r="H161" s="219">
        <v>16</v>
      </c>
      <c r="I161" s="220"/>
      <c r="J161" s="220"/>
      <c r="K161" s="221">
        <f>ROUND(P161*H161,2)</f>
        <v>0</v>
      </c>
      <c r="L161" s="217" t="s">
        <v>20</v>
      </c>
      <c r="M161" s="46"/>
      <c r="N161" s="245" t="s">
        <v>20</v>
      </c>
      <c r="O161" s="240" t="s">
        <v>45</v>
      </c>
      <c r="P161" s="241">
        <f>I161+J161</f>
        <v>0</v>
      </c>
      <c r="Q161" s="241">
        <f>ROUND(I161*H161,2)</f>
        <v>0</v>
      </c>
      <c r="R161" s="241">
        <f>ROUND(J161*H161,2)</f>
        <v>0</v>
      </c>
      <c r="S161" s="242"/>
      <c r="T161" s="243">
        <f>S161*H161</f>
        <v>0</v>
      </c>
      <c r="U161" s="243">
        <v>0</v>
      </c>
      <c r="V161" s="243">
        <f>U161*H161</f>
        <v>0</v>
      </c>
      <c r="W161" s="243">
        <v>0</v>
      </c>
      <c r="X161" s="244">
        <f>W161*H161</f>
        <v>0</v>
      </c>
      <c r="Y161" s="40"/>
      <c r="Z161" s="40"/>
      <c r="AA161" s="40"/>
      <c r="AB161" s="40"/>
      <c r="AC161" s="40"/>
      <c r="AD161" s="40"/>
      <c r="AE161" s="40"/>
      <c r="AR161" s="227" t="s">
        <v>1621</v>
      </c>
      <c r="AT161" s="227" t="s">
        <v>213</v>
      </c>
      <c r="AU161" s="227" t="s">
        <v>85</v>
      </c>
      <c r="AY161" s="19" t="s">
        <v>212</v>
      </c>
      <c r="BE161" s="228">
        <f>IF(O161="základní",K161,0)</f>
        <v>0</v>
      </c>
      <c r="BF161" s="228">
        <f>IF(O161="snížená",K161,0)</f>
        <v>0</v>
      </c>
      <c r="BG161" s="228">
        <f>IF(O161="zákl. přenesená",K161,0)</f>
        <v>0</v>
      </c>
      <c r="BH161" s="228">
        <f>IF(O161="sníž. přenesená",K161,0)</f>
        <v>0</v>
      </c>
      <c r="BI161" s="228">
        <f>IF(O161="nulová",K161,0)</f>
        <v>0</v>
      </c>
      <c r="BJ161" s="19" t="s">
        <v>83</v>
      </c>
      <c r="BK161" s="228">
        <f>ROUND(P161*H161,2)</f>
        <v>0</v>
      </c>
      <c r="BL161" s="19" t="s">
        <v>1621</v>
      </c>
      <c r="BM161" s="227" t="s">
        <v>2149</v>
      </c>
    </row>
    <row r="162" s="2" customFormat="1" ht="6.96" customHeight="1">
      <c r="A162" s="40"/>
      <c r="B162" s="61"/>
      <c r="C162" s="62"/>
      <c r="D162" s="62"/>
      <c r="E162" s="62"/>
      <c r="F162" s="62"/>
      <c r="G162" s="62"/>
      <c r="H162" s="62"/>
      <c r="I162" s="62"/>
      <c r="J162" s="62"/>
      <c r="K162" s="62"/>
      <c r="L162" s="62"/>
      <c r="M162" s="46"/>
      <c r="N162" s="40"/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</row>
  </sheetData>
  <sheetProtection sheet="1" autoFilter="0" formatColumns="0" formatRows="0" objects="1" scenarios="1" spinCount="100000" saltValue="T/YZRJpWkVOkE1eWxmM3Ayxrapnzse6c97/1TDfMo6JXxkttZN3ztjRGvcLzSkuTSHHqBFLhvUWTBA6zIbApoQ==" hashValue="gQv9jKvX0lsnfm/y0PN7d+uxh2sAQf/x0pdicMNAJQw+pCbzWaCh579uEtfM/CeowfAGOKbrIexTKUdRomIyVQ==" algorithmName="SHA-512" password="CC35"/>
  <autoFilter ref="C100:L161"/>
  <mergeCells count="15">
    <mergeCell ref="E7:H7"/>
    <mergeCell ref="E11:H11"/>
    <mergeCell ref="E9:H9"/>
    <mergeCell ref="E13:H13"/>
    <mergeCell ref="E22:H22"/>
    <mergeCell ref="E31:H31"/>
    <mergeCell ref="E54:H54"/>
    <mergeCell ref="E58:H58"/>
    <mergeCell ref="E56:H56"/>
    <mergeCell ref="E60:H60"/>
    <mergeCell ref="E87:H87"/>
    <mergeCell ref="E91:H91"/>
    <mergeCell ref="E89:H89"/>
    <mergeCell ref="E93:H93"/>
    <mergeCell ref="M2:Z2"/>
  </mergeCells>
  <hyperlinks>
    <hyperlink ref="F105" r:id="rId1" display="https://podminky.urs.cz/item/CS_URS_2024_02/741110001"/>
    <hyperlink ref="F108" r:id="rId2" display="https://podminky.urs.cz/item/CS_URS_2024_02/741110002"/>
    <hyperlink ref="F111" r:id="rId3" display="https://podminky.urs.cz/item/CS_URS_2024_02/741122015"/>
    <hyperlink ref="F114" r:id="rId4" display="https://podminky.urs.cz/item/CS_URS_2024_02/741124703"/>
    <hyperlink ref="F117" r:id="rId5" display="https://podminky.urs.cz/item/CS_URS_2024_02/741130021"/>
    <hyperlink ref="F120" r:id="rId6" display="https://podminky.urs.cz/item/CS_URS_2021_02/742210421"/>
    <hyperlink ref="F122" r:id="rId7" display="https://podminky.urs.cz/item/CS_URS_2024_02/741320105"/>
    <hyperlink ref="F125" r:id="rId8" display="https://podminky.urs.cz/item/CS_URS_2024_02/741330632"/>
    <hyperlink ref="F127" r:id="rId9" display="https://podminky.urs.cz/item/CS_URS_2021_02/742210031"/>
    <hyperlink ref="F130" r:id="rId10" display="https://podminky.urs.cz/item/CS_URS_2024_02/741330651"/>
    <hyperlink ref="F133" r:id="rId11" display="https://podminky.urs.cz/item/CS_URS_2024_02/741320105.1"/>
    <hyperlink ref="F136" r:id="rId12" display="https://podminky.urs.cz/item/CS_URS_2021_01/742220001"/>
    <hyperlink ref="F138" r:id="rId13" display="https://podminky.urs.cz/item/CS_URS_2021_01/742220141"/>
    <hyperlink ref="F140" r:id="rId14" display="https://podminky.urs.cz/item/CS_URS_2021_01/742220161"/>
    <hyperlink ref="F151" r:id="rId15" display="https://podminky.urs.cz/item/CS_URS_2021_01/043002000"/>
    <hyperlink ref="F153" r:id="rId16" display="https://podminky.urs.cz/item/CS_URS_2021_01/045002000"/>
    <hyperlink ref="F156" r:id="rId17" display="https://podminky.urs.cz/item/CS_URS_2022_01/065002000"/>
    <hyperlink ref="F159" r:id="rId18" display="https://podminky.urs.cz/item/CS_URS_2021_01/090001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9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121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 s="2" customFormat="1" ht="12" customHeight="1">
      <c r="A8" s="40"/>
      <c r="B8" s="46"/>
      <c r="C8" s="40"/>
      <c r="D8" s="150" t="s">
        <v>175</v>
      </c>
      <c r="E8" s="40"/>
      <c r="F8" s="40"/>
      <c r="G8" s="40"/>
      <c r="H8" s="40"/>
      <c r="I8" s="40"/>
      <c r="J8" s="40"/>
      <c r="K8" s="40"/>
      <c r="L8" s="40"/>
      <c r="M8" s="152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30" customHeight="1">
      <c r="A9" s="40"/>
      <c r="B9" s="46"/>
      <c r="C9" s="40"/>
      <c r="D9" s="40"/>
      <c r="E9" s="153" t="s">
        <v>2150</v>
      </c>
      <c r="F9" s="40"/>
      <c r="G9" s="40"/>
      <c r="H9" s="40"/>
      <c r="I9" s="40"/>
      <c r="J9" s="40"/>
      <c r="K9" s="40"/>
      <c r="L9" s="40"/>
      <c r="M9" s="152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152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50" t="s">
        <v>19</v>
      </c>
      <c r="E11" s="40"/>
      <c r="F11" s="137" t="s">
        <v>20</v>
      </c>
      <c r="G11" s="40"/>
      <c r="H11" s="40"/>
      <c r="I11" s="150" t="s">
        <v>21</v>
      </c>
      <c r="J11" s="137" t="s">
        <v>20</v>
      </c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50" t="s">
        <v>22</v>
      </c>
      <c r="E12" s="40"/>
      <c r="F12" s="137" t="s">
        <v>2151</v>
      </c>
      <c r="G12" s="40"/>
      <c r="H12" s="40"/>
      <c r="I12" s="150" t="s">
        <v>24</v>
      </c>
      <c r="J12" s="154" t="str">
        <f>'Rekapitulace stavby'!AN8</f>
        <v>24. 1. 2025</v>
      </c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50" t="s">
        <v>26</v>
      </c>
      <c r="E14" s="40"/>
      <c r="F14" s="40"/>
      <c r="G14" s="40"/>
      <c r="H14" s="40"/>
      <c r="I14" s="150" t="s">
        <v>27</v>
      </c>
      <c r="J14" s="137" t="s">
        <v>20</v>
      </c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7" t="s">
        <v>28</v>
      </c>
      <c r="F15" s="40"/>
      <c r="G15" s="40"/>
      <c r="H15" s="40"/>
      <c r="I15" s="150" t="s">
        <v>29</v>
      </c>
      <c r="J15" s="137" t="s">
        <v>20</v>
      </c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50" t="s">
        <v>30</v>
      </c>
      <c r="E17" s="40"/>
      <c r="F17" s="40"/>
      <c r="G17" s="40"/>
      <c r="H17" s="40"/>
      <c r="I17" s="150" t="s">
        <v>27</v>
      </c>
      <c r="J17" s="35" t="str">
        <f>'Rekapitulace stavby'!AN13</f>
        <v>Vyplň údaj</v>
      </c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7"/>
      <c r="G18" s="137"/>
      <c r="H18" s="137"/>
      <c r="I18" s="150" t="s">
        <v>29</v>
      </c>
      <c r="J18" s="35" t="str">
        <f>'Rekapitulace stavby'!AN14</f>
        <v>Vyplň údaj</v>
      </c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50" t="s">
        <v>32</v>
      </c>
      <c r="E20" s="40"/>
      <c r="F20" s="40"/>
      <c r="G20" s="40"/>
      <c r="H20" s="40"/>
      <c r="I20" s="150" t="s">
        <v>27</v>
      </c>
      <c r="J20" s="137" t="str">
        <f>IF('Rekapitulace stavby'!AN16="","",'Rekapitulace stavby'!AN16)</f>
        <v/>
      </c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7" t="str">
        <f>IF('Rekapitulace stavby'!E17="","",'Rekapitulace stavby'!E17)</f>
        <v xml:space="preserve"> </v>
      </c>
      <c r="F21" s="40"/>
      <c r="G21" s="40"/>
      <c r="H21" s="40"/>
      <c r="I21" s="150" t="s">
        <v>29</v>
      </c>
      <c r="J21" s="137" t="str">
        <f>IF('Rekapitulace stavby'!AN17="","",'Rekapitulace stavby'!AN17)</f>
        <v/>
      </c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50" t="s">
        <v>34</v>
      </c>
      <c r="E23" s="40"/>
      <c r="F23" s="40"/>
      <c r="G23" s="40"/>
      <c r="H23" s="40"/>
      <c r="I23" s="150" t="s">
        <v>27</v>
      </c>
      <c r="J23" s="137" t="s">
        <v>35</v>
      </c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7" t="s">
        <v>36</v>
      </c>
      <c r="F24" s="40"/>
      <c r="G24" s="40"/>
      <c r="H24" s="40"/>
      <c r="I24" s="150" t="s">
        <v>29</v>
      </c>
      <c r="J24" s="137" t="s">
        <v>37</v>
      </c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50" t="s">
        <v>38</v>
      </c>
      <c r="E26" s="40"/>
      <c r="F26" s="40"/>
      <c r="G26" s="40"/>
      <c r="H26" s="40"/>
      <c r="I26" s="40"/>
      <c r="J26" s="40"/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55"/>
      <c r="B27" s="156"/>
      <c r="C27" s="155"/>
      <c r="D27" s="155"/>
      <c r="E27" s="157" t="s">
        <v>20</v>
      </c>
      <c r="F27" s="157"/>
      <c r="G27" s="157"/>
      <c r="H27" s="157"/>
      <c r="I27" s="155"/>
      <c r="J27" s="155"/>
      <c r="K27" s="155"/>
      <c r="L27" s="155"/>
      <c r="M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59"/>
      <c r="E29" s="159"/>
      <c r="F29" s="159"/>
      <c r="G29" s="159"/>
      <c r="H29" s="159"/>
      <c r="I29" s="159"/>
      <c r="J29" s="159"/>
      <c r="K29" s="159"/>
      <c r="L29" s="159"/>
      <c r="M29" s="152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>
      <c r="A30" s="40"/>
      <c r="B30" s="46"/>
      <c r="C30" s="40"/>
      <c r="D30" s="40"/>
      <c r="E30" s="150" t="s">
        <v>179</v>
      </c>
      <c r="F30" s="40"/>
      <c r="G30" s="40"/>
      <c r="H30" s="40"/>
      <c r="I30" s="40"/>
      <c r="J30" s="40"/>
      <c r="K30" s="160">
        <f>I61</f>
        <v>0</v>
      </c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>
      <c r="A31" s="40"/>
      <c r="B31" s="46"/>
      <c r="C31" s="40"/>
      <c r="D31" s="40"/>
      <c r="E31" s="150" t="s">
        <v>180</v>
      </c>
      <c r="F31" s="40"/>
      <c r="G31" s="40"/>
      <c r="H31" s="40"/>
      <c r="I31" s="40"/>
      <c r="J31" s="40"/>
      <c r="K31" s="160">
        <f>J61</f>
        <v>0</v>
      </c>
      <c r="L31" s="40"/>
      <c r="M31" s="152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61" t="s">
        <v>40</v>
      </c>
      <c r="E32" s="40"/>
      <c r="F32" s="40"/>
      <c r="G32" s="40"/>
      <c r="H32" s="40"/>
      <c r="I32" s="40"/>
      <c r="J32" s="40"/>
      <c r="K32" s="162">
        <f>ROUND(K99, 2)</f>
        <v>0</v>
      </c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9"/>
      <c r="E33" s="159"/>
      <c r="F33" s="159"/>
      <c r="G33" s="159"/>
      <c r="H33" s="159"/>
      <c r="I33" s="159"/>
      <c r="J33" s="159"/>
      <c r="K33" s="159"/>
      <c r="L33" s="159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63" t="s">
        <v>42</v>
      </c>
      <c r="G34" s="40"/>
      <c r="H34" s="40"/>
      <c r="I34" s="163" t="s">
        <v>41</v>
      </c>
      <c r="J34" s="40"/>
      <c r="K34" s="163" t="s">
        <v>43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64" t="s">
        <v>44</v>
      </c>
      <c r="E35" s="150" t="s">
        <v>45</v>
      </c>
      <c r="F35" s="160">
        <f>ROUND((SUM(BE99:BE302)),  2)</f>
        <v>0</v>
      </c>
      <c r="G35" s="40"/>
      <c r="H35" s="40"/>
      <c r="I35" s="165">
        <v>0.20999999999999999</v>
      </c>
      <c r="J35" s="40"/>
      <c r="K35" s="160">
        <f>ROUND(((SUM(BE99:BE302))*I35),  2)</f>
        <v>0</v>
      </c>
      <c r="L35" s="40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50" t="s">
        <v>46</v>
      </c>
      <c r="F36" s="160">
        <f>ROUND((SUM(BF99:BF302)),  2)</f>
        <v>0</v>
      </c>
      <c r="G36" s="40"/>
      <c r="H36" s="40"/>
      <c r="I36" s="165">
        <v>0.12</v>
      </c>
      <c r="J36" s="40"/>
      <c r="K36" s="160">
        <f>ROUND(((SUM(BF99:BF302))*I36),  2)</f>
        <v>0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50" t="s">
        <v>47</v>
      </c>
      <c r="F37" s="160">
        <f>ROUND((SUM(BG99:BG302)),  2)</f>
        <v>0</v>
      </c>
      <c r="G37" s="40"/>
      <c r="H37" s="40"/>
      <c r="I37" s="165">
        <v>0.20999999999999999</v>
      </c>
      <c r="J37" s="40"/>
      <c r="K37" s="160">
        <f>0</f>
        <v>0</v>
      </c>
      <c r="L37" s="40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50" t="s">
        <v>48</v>
      </c>
      <c r="F38" s="160">
        <f>ROUND((SUM(BH99:BH302)),  2)</f>
        <v>0</v>
      </c>
      <c r="G38" s="40"/>
      <c r="H38" s="40"/>
      <c r="I38" s="165">
        <v>0.12</v>
      </c>
      <c r="J38" s="40"/>
      <c r="K38" s="160">
        <f>0</f>
        <v>0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50" t="s">
        <v>49</v>
      </c>
      <c r="F39" s="160">
        <f>ROUND((SUM(BI99:BI302)),  2)</f>
        <v>0</v>
      </c>
      <c r="G39" s="40"/>
      <c r="H39" s="40"/>
      <c r="I39" s="165">
        <v>0</v>
      </c>
      <c r="J39" s="40"/>
      <c r="K39" s="160">
        <f>0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6"/>
      <c r="D41" s="167" t="s">
        <v>50</v>
      </c>
      <c r="E41" s="168"/>
      <c r="F41" s="168"/>
      <c r="G41" s="169" t="s">
        <v>51</v>
      </c>
      <c r="H41" s="170" t="s">
        <v>52</v>
      </c>
      <c r="I41" s="168"/>
      <c r="J41" s="168"/>
      <c r="K41" s="171">
        <f>SUM(K32:K39)</f>
        <v>0</v>
      </c>
      <c r="L41" s="172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73"/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75"/>
      <c r="C46" s="176"/>
      <c r="D46" s="176"/>
      <c r="E46" s="176"/>
      <c r="F46" s="176"/>
      <c r="G46" s="176"/>
      <c r="H46" s="176"/>
      <c r="I46" s="176"/>
      <c r="J46" s="176"/>
      <c r="K46" s="176"/>
      <c r="L46" s="176"/>
      <c r="M46" s="152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181</v>
      </c>
      <c r="D47" s="42"/>
      <c r="E47" s="42"/>
      <c r="F47" s="42"/>
      <c r="G47" s="42"/>
      <c r="H47" s="42"/>
      <c r="I47" s="42"/>
      <c r="J47" s="42"/>
      <c r="K47" s="42"/>
      <c r="L47" s="42"/>
      <c r="M47" s="152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152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17</v>
      </c>
      <c r="D49" s="42"/>
      <c r="E49" s="42"/>
      <c r="F49" s="42"/>
      <c r="G49" s="42"/>
      <c r="H49" s="42"/>
      <c r="I49" s="42"/>
      <c r="J49" s="42"/>
      <c r="K49" s="42"/>
      <c r="L49" s="42"/>
      <c r="M49" s="152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26.25" customHeight="1">
      <c r="A50" s="40"/>
      <c r="B50" s="41"/>
      <c r="C50" s="42"/>
      <c r="D50" s="42"/>
      <c r="E50" s="177" t="str">
        <f>E7</f>
        <v>Rekonstrukce plynové kotelny v IB, instalace plynové kogenerační jednotky včetně tepelných čerpadel</v>
      </c>
      <c r="F50" s="34"/>
      <c r="G50" s="34"/>
      <c r="H50" s="34"/>
      <c r="I50" s="42"/>
      <c r="J50" s="42"/>
      <c r="K50" s="42"/>
      <c r="L50" s="42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12" customHeight="1">
      <c r="A51" s="40"/>
      <c r="B51" s="41"/>
      <c r="C51" s="34" t="s">
        <v>175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30" customHeight="1">
      <c r="A52" s="40"/>
      <c r="B52" s="41"/>
      <c r="C52" s="42"/>
      <c r="D52" s="42"/>
      <c r="E52" s="71" t="str">
        <f>E9</f>
        <v>SO01,SO02 - D.1.1. Úprava plynové kotelny a kogen. jednotka - stavba</v>
      </c>
      <c r="F52" s="42"/>
      <c r="G52" s="42"/>
      <c r="H52" s="42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152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2" customHeight="1">
      <c r="A54" s="40"/>
      <c r="B54" s="41"/>
      <c r="C54" s="34" t="s">
        <v>22</v>
      </c>
      <c r="D54" s="42"/>
      <c r="E54" s="42"/>
      <c r="F54" s="29" t="str">
        <f>F12</f>
        <v>Vysoká škola ekonomická v Praze</v>
      </c>
      <c r="G54" s="42"/>
      <c r="H54" s="42"/>
      <c r="I54" s="34" t="s">
        <v>24</v>
      </c>
      <c r="J54" s="74" t="str">
        <f>IF(J12="","",J12)</f>
        <v>24. 1. 2025</v>
      </c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152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5.15" customHeight="1">
      <c r="A56" s="40"/>
      <c r="B56" s="41"/>
      <c r="C56" s="34" t="s">
        <v>26</v>
      </c>
      <c r="D56" s="42"/>
      <c r="E56" s="42"/>
      <c r="F56" s="29" t="str">
        <f>E15</f>
        <v>VŠE v Praze,W. Churchila 1938/4,Praha 3,13067</v>
      </c>
      <c r="G56" s="42"/>
      <c r="H56" s="42"/>
      <c r="I56" s="34" t="s">
        <v>32</v>
      </c>
      <c r="J56" s="38" t="str">
        <f>E21</f>
        <v xml:space="preserve"> </v>
      </c>
      <c r="K56" s="42"/>
      <c r="L56" s="42"/>
      <c r="M56" s="152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40.05" customHeight="1">
      <c r="A57" s="40"/>
      <c r="B57" s="41"/>
      <c r="C57" s="34" t="s">
        <v>30</v>
      </c>
      <c r="D57" s="42"/>
      <c r="E57" s="42"/>
      <c r="F57" s="29" t="str">
        <f>IF(E18="","",E18)</f>
        <v>Vyplň údaj</v>
      </c>
      <c r="G57" s="42"/>
      <c r="H57" s="42"/>
      <c r="I57" s="34" t="s">
        <v>34</v>
      </c>
      <c r="J57" s="38" t="str">
        <f>E24</f>
        <v>Intecon spol. s.r.o., Stará 2569/96,Ústí n/L,40011</v>
      </c>
      <c r="K57" s="42"/>
      <c r="L57" s="42"/>
      <c r="M57" s="152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9.28" customHeight="1">
      <c r="A59" s="40"/>
      <c r="B59" s="41"/>
      <c r="C59" s="178" t="s">
        <v>182</v>
      </c>
      <c r="D59" s="179"/>
      <c r="E59" s="179"/>
      <c r="F59" s="179"/>
      <c r="G59" s="179"/>
      <c r="H59" s="179"/>
      <c r="I59" s="180" t="s">
        <v>183</v>
      </c>
      <c r="J59" s="180" t="s">
        <v>184</v>
      </c>
      <c r="K59" s="180" t="s">
        <v>185</v>
      </c>
      <c r="L59" s="179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2.8" customHeight="1">
      <c r="A61" s="40"/>
      <c r="B61" s="41"/>
      <c r="C61" s="181" t="s">
        <v>74</v>
      </c>
      <c r="D61" s="42"/>
      <c r="E61" s="42"/>
      <c r="F61" s="42"/>
      <c r="G61" s="42"/>
      <c r="H61" s="42"/>
      <c r="I61" s="104">
        <f>Q99</f>
        <v>0</v>
      </c>
      <c r="J61" s="104">
        <f>R99</f>
        <v>0</v>
      </c>
      <c r="K61" s="104">
        <f>K99</f>
        <v>0</v>
      </c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U61" s="19" t="s">
        <v>186</v>
      </c>
    </row>
    <row r="62" s="9" customFormat="1" ht="24.96" customHeight="1">
      <c r="A62" s="9"/>
      <c r="B62" s="182"/>
      <c r="C62" s="183"/>
      <c r="D62" s="184" t="s">
        <v>1298</v>
      </c>
      <c r="E62" s="185"/>
      <c r="F62" s="185"/>
      <c r="G62" s="185"/>
      <c r="H62" s="185"/>
      <c r="I62" s="186">
        <f>Q100</f>
        <v>0</v>
      </c>
      <c r="J62" s="186">
        <f>R100</f>
        <v>0</v>
      </c>
      <c r="K62" s="186">
        <f>K100</f>
        <v>0</v>
      </c>
      <c r="L62" s="183"/>
      <c r="M62" s="187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</row>
    <row r="63" s="12" customFormat="1" ht="19.92" customHeight="1">
      <c r="A63" s="12"/>
      <c r="B63" s="251"/>
      <c r="C63" s="129"/>
      <c r="D63" s="252" t="s">
        <v>2152</v>
      </c>
      <c r="E63" s="253"/>
      <c r="F63" s="253"/>
      <c r="G63" s="253"/>
      <c r="H63" s="253"/>
      <c r="I63" s="254">
        <f>Q101</f>
        <v>0</v>
      </c>
      <c r="J63" s="254">
        <f>R101</f>
        <v>0</v>
      </c>
      <c r="K63" s="254">
        <f>K101</f>
        <v>0</v>
      </c>
      <c r="L63" s="129"/>
      <c r="M63" s="255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</row>
    <row r="64" s="12" customFormat="1" ht="19.92" customHeight="1">
      <c r="A64" s="12"/>
      <c r="B64" s="251"/>
      <c r="C64" s="129"/>
      <c r="D64" s="252" t="s">
        <v>2153</v>
      </c>
      <c r="E64" s="253"/>
      <c r="F64" s="253"/>
      <c r="G64" s="253"/>
      <c r="H64" s="253"/>
      <c r="I64" s="254">
        <f>Q137</f>
        <v>0</v>
      </c>
      <c r="J64" s="254">
        <f>R137</f>
        <v>0</v>
      </c>
      <c r="K64" s="254">
        <f>K137</f>
        <v>0</v>
      </c>
      <c r="L64" s="129"/>
      <c r="M64" s="255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</row>
    <row r="65" s="12" customFormat="1" ht="19.92" customHeight="1">
      <c r="A65" s="12"/>
      <c r="B65" s="251"/>
      <c r="C65" s="129"/>
      <c r="D65" s="252" t="s">
        <v>2154</v>
      </c>
      <c r="E65" s="253"/>
      <c r="F65" s="253"/>
      <c r="G65" s="253"/>
      <c r="H65" s="253"/>
      <c r="I65" s="254">
        <f>Q152</f>
        <v>0</v>
      </c>
      <c r="J65" s="254">
        <f>R152</f>
        <v>0</v>
      </c>
      <c r="K65" s="254">
        <f>K152</f>
        <v>0</v>
      </c>
      <c r="L65" s="129"/>
      <c r="M65" s="255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</row>
    <row r="66" s="12" customFormat="1" ht="19.92" customHeight="1">
      <c r="A66" s="12"/>
      <c r="B66" s="251"/>
      <c r="C66" s="129"/>
      <c r="D66" s="252" t="s">
        <v>2155</v>
      </c>
      <c r="E66" s="253"/>
      <c r="F66" s="253"/>
      <c r="G66" s="253"/>
      <c r="H66" s="253"/>
      <c r="I66" s="254">
        <f>Q158</f>
        <v>0</v>
      </c>
      <c r="J66" s="254">
        <f>R158</f>
        <v>0</v>
      </c>
      <c r="K66" s="254">
        <f>K158</f>
        <v>0</v>
      </c>
      <c r="L66" s="129"/>
      <c r="M66" s="255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</row>
    <row r="67" s="12" customFormat="1" ht="19.92" customHeight="1">
      <c r="A67" s="12"/>
      <c r="B67" s="251"/>
      <c r="C67" s="129"/>
      <c r="D67" s="252" t="s">
        <v>2156</v>
      </c>
      <c r="E67" s="253"/>
      <c r="F67" s="253"/>
      <c r="G67" s="253"/>
      <c r="H67" s="253"/>
      <c r="I67" s="254">
        <f>Q161</f>
        <v>0</v>
      </c>
      <c r="J67" s="254">
        <f>R161</f>
        <v>0</v>
      </c>
      <c r="K67" s="254">
        <f>K161</f>
        <v>0</v>
      </c>
      <c r="L67" s="129"/>
      <c r="M67" s="255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</row>
    <row r="68" s="12" customFormat="1" ht="19.92" customHeight="1">
      <c r="A68" s="12"/>
      <c r="B68" s="251"/>
      <c r="C68" s="129"/>
      <c r="D68" s="252" t="s">
        <v>2157</v>
      </c>
      <c r="E68" s="253"/>
      <c r="F68" s="253"/>
      <c r="G68" s="253"/>
      <c r="H68" s="253"/>
      <c r="I68" s="254">
        <f>Q164</f>
        <v>0</v>
      </c>
      <c r="J68" s="254">
        <f>R164</f>
        <v>0</v>
      </c>
      <c r="K68" s="254">
        <f>K164</f>
        <v>0</v>
      </c>
      <c r="L68" s="129"/>
      <c r="M68" s="255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</row>
    <row r="69" s="12" customFormat="1" ht="19.92" customHeight="1">
      <c r="A69" s="12"/>
      <c r="B69" s="251"/>
      <c r="C69" s="129"/>
      <c r="D69" s="252" t="s">
        <v>2158</v>
      </c>
      <c r="E69" s="253"/>
      <c r="F69" s="253"/>
      <c r="G69" s="253"/>
      <c r="H69" s="253"/>
      <c r="I69" s="254">
        <f>Q187</f>
        <v>0</v>
      </c>
      <c r="J69" s="254">
        <f>R187</f>
        <v>0</v>
      </c>
      <c r="K69" s="254">
        <f>K187</f>
        <v>0</v>
      </c>
      <c r="L69" s="129"/>
      <c r="M69" s="255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</row>
    <row r="70" s="12" customFormat="1" ht="19.92" customHeight="1">
      <c r="A70" s="12"/>
      <c r="B70" s="251"/>
      <c r="C70" s="129"/>
      <c r="D70" s="252" t="s">
        <v>1299</v>
      </c>
      <c r="E70" s="253"/>
      <c r="F70" s="253"/>
      <c r="G70" s="253"/>
      <c r="H70" s="253"/>
      <c r="I70" s="254">
        <f>Q222</f>
        <v>0</v>
      </c>
      <c r="J70" s="254">
        <f>R222</f>
        <v>0</v>
      </c>
      <c r="K70" s="254">
        <f>K222</f>
        <v>0</v>
      </c>
      <c r="L70" s="129"/>
      <c r="M70" s="255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</row>
    <row r="71" s="12" customFormat="1" ht="19.92" customHeight="1">
      <c r="A71" s="12"/>
      <c r="B71" s="251"/>
      <c r="C71" s="129"/>
      <c r="D71" s="252" t="s">
        <v>2159</v>
      </c>
      <c r="E71" s="253"/>
      <c r="F71" s="253"/>
      <c r="G71" s="253"/>
      <c r="H71" s="253"/>
      <c r="I71" s="254">
        <f>Q238</f>
        <v>0</v>
      </c>
      <c r="J71" s="254">
        <f>R238</f>
        <v>0</v>
      </c>
      <c r="K71" s="254">
        <f>K238</f>
        <v>0</v>
      </c>
      <c r="L71" s="129"/>
      <c r="M71" s="255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="9" customFormat="1" ht="24.96" customHeight="1">
      <c r="A72" s="9"/>
      <c r="B72" s="182"/>
      <c r="C72" s="183"/>
      <c r="D72" s="184" t="s">
        <v>1300</v>
      </c>
      <c r="E72" s="185"/>
      <c r="F72" s="185"/>
      <c r="G72" s="185"/>
      <c r="H72" s="185"/>
      <c r="I72" s="186">
        <f>Q241</f>
        <v>0</v>
      </c>
      <c r="J72" s="186">
        <f>R241</f>
        <v>0</v>
      </c>
      <c r="K72" s="186">
        <f>K241</f>
        <v>0</v>
      </c>
      <c r="L72" s="183"/>
      <c r="M72" s="187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12" customFormat="1" ht="19.92" customHeight="1">
      <c r="A73" s="12"/>
      <c r="B73" s="251"/>
      <c r="C73" s="129"/>
      <c r="D73" s="252" t="s">
        <v>2160</v>
      </c>
      <c r="E73" s="253"/>
      <c r="F73" s="253"/>
      <c r="G73" s="253"/>
      <c r="H73" s="253"/>
      <c r="I73" s="254">
        <f>Q243</f>
        <v>0</v>
      </c>
      <c r="J73" s="254">
        <f>R243</f>
        <v>0</v>
      </c>
      <c r="K73" s="254">
        <f>K243</f>
        <v>0</v>
      </c>
      <c r="L73" s="129"/>
      <c r="M73" s="255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</row>
    <row r="74" s="12" customFormat="1" ht="19.92" customHeight="1">
      <c r="A74" s="12"/>
      <c r="B74" s="251"/>
      <c r="C74" s="129"/>
      <c r="D74" s="252" t="s">
        <v>2161</v>
      </c>
      <c r="E74" s="253"/>
      <c r="F74" s="253"/>
      <c r="G74" s="253"/>
      <c r="H74" s="253"/>
      <c r="I74" s="254">
        <f>Q260</f>
        <v>0</v>
      </c>
      <c r="J74" s="254">
        <f>R260</f>
        <v>0</v>
      </c>
      <c r="K74" s="254">
        <f>K260</f>
        <v>0</v>
      </c>
      <c r="L74" s="129"/>
      <c r="M74" s="255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</row>
    <row r="75" s="12" customFormat="1" ht="19.92" customHeight="1">
      <c r="A75" s="12"/>
      <c r="B75" s="251"/>
      <c r="C75" s="129"/>
      <c r="D75" s="252" t="s">
        <v>2162</v>
      </c>
      <c r="E75" s="253"/>
      <c r="F75" s="253"/>
      <c r="G75" s="253"/>
      <c r="H75" s="253"/>
      <c r="I75" s="254">
        <f>Q271</f>
        <v>0</v>
      </c>
      <c r="J75" s="254">
        <f>R271</f>
        <v>0</v>
      </c>
      <c r="K75" s="254">
        <f>K271</f>
        <v>0</v>
      </c>
      <c r="L75" s="129"/>
      <c r="M75" s="255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</row>
    <row r="76" s="12" customFormat="1" ht="19.92" customHeight="1">
      <c r="A76" s="12"/>
      <c r="B76" s="251"/>
      <c r="C76" s="129"/>
      <c r="D76" s="252" t="s">
        <v>2163</v>
      </c>
      <c r="E76" s="253"/>
      <c r="F76" s="253"/>
      <c r="G76" s="253"/>
      <c r="H76" s="253"/>
      <c r="I76" s="254">
        <f>Q276</f>
        <v>0</v>
      </c>
      <c r="J76" s="254">
        <f>R276</f>
        <v>0</v>
      </c>
      <c r="K76" s="254">
        <f>K276</f>
        <v>0</v>
      </c>
      <c r="L76" s="129"/>
      <c r="M76" s="255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</row>
    <row r="77" s="12" customFormat="1" ht="19.92" customHeight="1">
      <c r="A77" s="12"/>
      <c r="B77" s="251"/>
      <c r="C77" s="129"/>
      <c r="D77" s="252" t="s">
        <v>2164</v>
      </c>
      <c r="E77" s="253"/>
      <c r="F77" s="253"/>
      <c r="G77" s="253"/>
      <c r="H77" s="253"/>
      <c r="I77" s="254">
        <f>Q280</f>
        <v>0</v>
      </c>
      <c r="J77" s="254">
        <f>R280</f>
        <v>0</v>
      </c>
      <c r="K77" s="254">
        <f>K280</f>
        <v>0</v>
      </c>
      <c r="L77" s="129"/>
      <c r="M77" s="255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</row>
    <row r="78" s="9" customFormat="1" ht="24.96" customHeight="1">
      <c r="A78" s="9"/>
      <c r="B78" s="182"/>
      <c r="C78" s="183"/>
      <c r="D78" s="184" t="s">
        <v>1486</v>
      </c>
      <c r="E78" s="185"/>
      <c r="F78" s="185"/>
      <c r="G78" s="185"/>
      <c r="H78" s="185"/>
      <c r="I78" s="186">
        <f>Q299</f>
        <v>0</v>
      </c>
      <c r="J78" s="186">
        <f>R299</f>
        <v>0</v>
      </c>
      <c r="K78" s="186">
        <f>K299</f>
        <v>0</v>
      </c>
      <c r="L78" s="183"/>
      <c r="M78" s="187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</row>
    <row r="79" s="12" customFormat="1" ht="19.92" customHeight="1">
      <c r="A79" s="12"/>
      <c r="B79" s="251"/>
      <c r="C79" s="129"/>
      <c r="D79" s="252" t="s">
        <v>2165</v>
      </c>
      <c r="E79" s="253"/>
      <c r="F79" s="253"/>
      <c r="G79" s="253"/>
      <c r="H79" s="253"/>
      <c r="I79" s="254">
        <f>Q300</f>
        <v>0</v>
      </c>
      <c r="J79" s="254">
        <f>R300</f>
        <v>0</v>
      </c>
      <c r="K79" s="254">
        <f>K300</f>
        <v>0</v>
      </c>
      <c r="L79" s="129"/>
      <c r="M79" s="255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</row>
    <row r="80" s="2" customFormat="1" ht="21.84" customHeight="1">
      <c r="A80" s="40"/>
      <c r="B80" s="41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152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61"/>
      <c r="C81" s="62"/>
      <c r="D81" s="62"/>
      <c r="E81" s="62"/>
      <c r="F81" s="62"/>
      <c r="G81" s="62"/>
      <c r="H81" s="62"/>
      <c r="I81" s="62"/>
      <c r="J81" s="62"/>
      <c r="K81" s="62"/>
      <c r="L81" s="62"/>
      <c r="M81" s="152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5" s="2" customFormat="1" ht="6.96" customHeight="1">
      <c r="A85" s="40"/>
      <c r="B85" s="63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152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24.96" customHeight="1">
      <c r="A86" s="40"/>
      <c r="B86" s="41"/>
      <c r="C86" s="25" t="s">
        <v>193</v>
      </c>
      <c r="D86" s="42"/>
      <c r="E86" s="42"/>
      <c r="F86" s="42"/>
      <c r="G86" s="42"/>
      <c r="H86" s="42"/>
      <c r="I86" s="42"/>
      <c r="J86" s="42"/>
      <c r="K86" s="42"/>
      <c r="L86" s="42"/>
      <c r="M86" s="152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6.96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152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2" customHeight="1">
      <c r="A88" s="40"/>
      <c r="B88" s="41"/>
      <c r="C88" s="34" t="s">
        <v>17</v>
      </c>
      <c r="D88" s="42"/>
      <c r="E88" s="42"/>
      <c r="F88" s="42"/>
      <c r="G88" s="42"/>
      <c r="H88" s="42"/>
      <c r="I88" s="42"/>
      <c r="J88" s="42"/>
      <c r="K88" s="42"/>
      <c r="L88" s="42"/>
      <c r="M88" s="152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26.25" customHeight="1">
      <c r="A89" s="40"/>
      <c r="B89" s="41"/>
      <c r="C89" s="42"/>
      <c r="D89" s="42"/>
      <c r="E89" s="177" t="str">
        <f>E7</f>
        <v>Rekonstrukce plynové kotelny v IB, instalace plynové kogenerační jednotky včetně tepelných čerpadel</v>
      </c>
      <c r="F89" s="34"/>
      <c r="G89" s="34"/>
      <c r="H89" s="34"/>
      <c r="I89" s="42"/>
      <c r="J89" s="42"/>
      <c r="K89" s="42"/>
      <c r="L89" s="42"/>
      <c r="M89" s="152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2" customHeight="1">
      <c r="A90" s="40"/>
      <c r="B90" s="41"/>
      <c r="C90" s="34" t="s">
        <v>175</v>
      </c>
      <c r="D90" s="42"/>
      <c r="E90" s="42"/>
      <c r="F90" s="42"/>
      <c r="G90" s="42"/>
      <c r="H90" s="42"/>
      <c r="I90" s="42"/>
      <c r="J90" s="42"/>
      <c r="K90" s="42"/>
      <c r="L90" s="42"/>
      <c r="M90" s="152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30" customHeight="1">
      <c r="A91" s="40"/>
      <c r="B91" s="41"/>
      <c r="C91" s="42"/>
      <c r="D91" s="42"/>
      <c r="E91" s="71" t="str">
        <f>E9</f>
        <v>SO01,SO02 - D.1.1. Úprava plynové kotelny a kogen. jednotka - stavba</v>
      </c>
      <c r="F91" s="42"/>
      <c r="G91" s="42"/>
      <c r="H91" s="42"/>
      <c r="I91" s="42"/>
      <c r="J91" s="42"/>
      <c r="K91" s="42"/>
      <c r="L91" s="42"/>
      <c r="M91" s="152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6.96" customHeight="1">
      <c r="A92" s="40"/>
      <c r="B92" s="41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152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12" customHeight="1">
      <c r="A93" s="40"/>
      <c r="B93" s="41"/>
      <c r="C93" s="34" t="s">
        <v>22</v>
      </c>
      <c r="D93" s="42"/>
      <c r="E93" s="42"/>
      <c r="F93" s="29" t="str">
        <f>F12</f>
        <v>Vysoká škola ekonomická v Praze</v>
      </c>
      <c r="G93" s="42"/>
      <c r="H93" s="42"/>
      <c r="I93" s="34" t="s">
        <v>24</v>
      </c>
      <c r="J93" s="74" t="str">
        <f>IF(J12="","",J12)</f>
        <v>24. 1. 2025</v>
      </c>
      <c r="K93" s="42"/>
      <c r="L93" s="42"/>
      <c r="M93" s="152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6.96" customHeight="1">
      <c r="A94" s="40"/>
      <c r="B94" s="41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152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15.15" customHeight="1">
      <c r="A95" s="40"/>
      <c r="B95" s="41"/>
      <c r="C95" s="34" t="s">
        <v>26</v>
      </c>
      <c r="D95" s="42"/>
      <c r="E95" s="42"/>
      <c r="F95" s="29" t="str">
        <f>E15</f>
        <v>VŠE v Praze,W. Churchila 1938/4,Praha 3,13067</v>
      </c>
      <c r="G95" s="42"/>
      <c r="H95" s="42"/>
      <c r="I95" s="34" t="s">
        <v>32</v>
      </c>
      <c r="J95" s="38" t="str">
        <f>E21</f>
        <v xml:space="preserve"> </v>
      </c>
      <c r="K95" s="42"/>
      <c r="L95" s="42"/>
      <c r="M95" s="152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2" customFormat="1" ht="40.05" customHeight="1">
      <c r="A96" s="40"/>
      <c r="B96" s="41"/>
      <c r="C96" s="34" t="s">
        <v>30</v>
      </c>
      <c r="D96" s="42"/>
      <c r="E96" s="42"/>
      <c r="F96" s="29" t="str">
        <f>IF(E18="","",E18)</f>
        <v>Vyplň údaj</v>
      </c>
      <c r="G96" s="42"/>
      <c r="H96" s="42"/>
      <c r="I96" s="34" t="s">
        <v>34</v>
      </c>
      <c r="J96" s="38" t="str">
        <f>E24</f>
        <v>Intecon spol. s.r.o., Stará 2569/96,Ústí n/L,40011</v>
      </c>
      <c r="K96" s="42"/>
      <c r="L96" s="42"/>
      <c r="M96" s="152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  <row r="97" s="2" customFormat="1" ht="10.32" customHeight="1">
      <c r="A97" s="40"/>
      <c r="B97" s="41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152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</row>
    <row r="98" s="10" customFormat="1" ht="29.28" customHeight="1">
      <c r="A98" s="188"/>
      <c r="B98" s="189"/>
      <c r="C98" s="190" t="s">
        <v>194</v>
      </c>
      <c r="D98" s="191" t="s">
        <v>59</v>
      </c>
      <c r="E98" s="191" t="s">
        <v>55</v>
      </c>
      <c r="F98" s="191" t="s">
        <v>56</v>
      </c>
      <c r="G98" s="191" t="s">
        <v>195</v>
      </c>
      <c r="H98" s="191" t="s">
        <v>196</v>
      </c>
      <c r="I98" s="191" t="s">
        <v>197</v>
      </c>
      <c r="J98" s="191" t="s">
        <v>198</v>
      </c>
      <c r="K98" s="191" t="s">
        <v>185</v>
      </c>
      <c r="L98" s="192" t="s">
        <v>199</v>
      </c>
      <c r="M98" s="193"/>
      <c r="N98" s="94" t="s">
        <v>20</v>
      </c>
      <c r="O98" s="95" t="s">
        <v>44</v>
      </c>
      <c r="P98" s="95" t="s">
        <v>200</v>
      </c>
      <c r="Q98" s="95" t="s">
        <v>201</v>
      </c>
      <c r="R98" s="95" t="s">
        <v>202</v>
      </c>
      <c r="S98" s="95" t="s">
        <v>203</v>
      </c>
      <c r="T98" s="95" t="s">
        <v>204</v>
      </c>
      <c r="U98" s="95" t="s">
        <v>205</v>
      </c>
      <c r="V98" s="95" t="s">
        <v>206</v>
      </c>
      <c r="W98" s="95" t="s">
        <v>207</v>
      </c>
      <c r="X98" s="96" t="s">
        <v>208</v>
      </c>
      <c r="Y98" s="188"/>
      <c r="Z98" s="188"/>
      <c r="AA98" s="188"/>
      <c r="AB98" s="188"/>
      <c r="AC98" s="188"/>
      <c r="AD98" s="188"/>
      <c r="AE98" s="188"/>
    </row>
    <row r="99" s="2" customFormat="1" ht="22.8" customHeight="1">
      <c r="A99" s="40"/>
      <c r="B99" s="41"/>
      <c r="C99" s="101" t="s">
        <v>209</v>
      </c>
      <c r="D99" s="42"/>
      <c r="E99" s="42"/>
      <c r="F99" s="42"/>
      <c r="G99" s="42"/>
      <c r="H99" s="42"/>
      <c r="I99" s="42"/>
      <c r="J99" s="42"/>
      <c r="K99" s="194">
        <f>BK99</f>
        <v>0</v>
      </c>
      <c r="L99" s="42"/>
      <c r="M99" s="46"/>
      <c r="N99" s="97"/>
      <c r="O99" s="195"/>
      <c r="P99" s="98"/>
      <c r="Q99" s="196">
        <f>Q100+Q241+Q299</f>
        <v>0</v>
      </c>
      <c r="R99" s="196">
        <f>R100+R241+R299</f>
        <v>0</v>
      </c>
      <c r="S99" s="98"/>
      <c r="T99" s="197">
        <f>T100+T241+T299</f>
        <v>0</v>
      </c>
      <c r="U99" s="98"/>
      <c r="V99" s="197">
        <f>V100+V241+V299</f>
        <v>21.453222589999999</v>
      </c>
      <c r="W99" s="98"/>
      <c r="X99" s="198">
        <f>X100+X241+X299</f>
        <v>13.509349</v>
      </c>
      <c r="Y99" s="40"/>
      <c r="Z99" s="40"/>
      <c r="AA99" s="40"/>
      <c r="AB99" s="40"/>
      <c r="AC99" s="40"/>
      <c r="AD99" s="40"/>
      <c r="AE99" s="40"/>
      <c r="AT99" s="19" t="s">
        <v>75</v>
      </c>
      <c r="AU99" s="19" t="s">
        <v>186</v>
      </c>
      <c r="BK99" s="199">
        <f>BK100+BK241+BK299</f>
        <v>0</v>
      </c>
    </row>
    <row r="100" s="11" customFormat="1" ht="25.92" customHeight="1">
      <c r="A100" s="11"/>
      <c r="B100" s="200"/>
      <c r="C100" s="201"/>
      <c r="D100" s="202" t="s">
        <v>75</v>
      </c>
      <c r="E100" s="203" t="s">
        <v>1304</v>
      </c>
      <c r="F100" s="203" t="s">
        <v>1305</v>
      </c>
      <c r="G100" s="201"/>
      <c r="H100" s="201"/>
      <c r="I100" s="204"/>
      <c r="J100" s="204"/>
      <c r="K100" s="205">
        <f>BK100</f>
        <v>0</v>
      </c>
      <c r="L100" s="201"/>
      <c r="M100" s="206"/>
      <c r="N100" s="207"/>
      <c r="O100" s="208"/>
      <c r="P100" s="208"/>
      <c r="Q100" s="209">
        <f>Q101+Q137+Q152+Q158+Q161+Q164+Q187+Q222+Q238</f>
        <v>0</v>
      </c>
      <c r="R100" s="209">
        <f>R101+R137+R152+R158+R161+R164+R187+R222+R238</f>
        <v>0</v>
      </c>
      <c r="S100" s="208"/>
      <c r="T100" s="210">
        <f>T101+T137+T152+T158+T161+T164+T187+T222+T238</f>
        <v>0</v>
      </c>
      <c r="U100" s="208"/>
      <c r="V100" s="210">
        <f>V101+V137+V152+V158+V161+V164+V187+V222+V238</f>
        <v>21.120626219999998</v>
      </c>
      <c r="W100" s="208"/>
      <c r="X100" s="211">
        <f>X101+X137+X152+X158+X161+X164+X187+X222+X238</f>
        <v>12.703949</v>
      </c>
      <c r="Y100" s="11"/>
      <c r="Z100" s="11"/>
      <c r="AA100" s="11"/>
      <c r="AB100" s="11"/>
      <c r="AC100" s="11"/>
      <c r="AD100" s="11"/>
      <c r="AE100" s="11"/>
      <c r="AR100" s="212" t="s">
        <v>83</v>
      </c>
      <c r="AT100" s="213" t="s">
        <v>75</v>
      </c>
      <c r="AU100" s="213" t="s">
        <v>76</v>
      </c>
      <c r="AY100" s="212" t="s">
        <v>212</v>
      </c>
      <c r="BK100" s="214">
        <f>BK101+BK137+BK152+BK158+BK161+BK164+BK187+BK222+BK238</f>
        <v>0</v>
      </c>
    </row>
    <row r="101" s="11" customFormat="1" ht="22.8" customHeight="1">
      <c r="A101" s="11"/>
      <c r="B101" s="200"/>
      <c r="C101" s="201"/>
      <c r="D101" s="202" t="s">
        <v>75</v>
      </c>
      <c r="E101" s="256" t="s">
        <v>83</v>
      </c>
      <c r="F101" s="256" t="s">
        <v>2166</v>
      </c>
      <c r="G101" s="201"/>
      <c r="H101" s="201"/>
      <c r="I101" s="204"/>
      <c r="J101" s="204"/>
      <c r="K101" s="257">
        <f>BK101</f>
        <v>0</v>
      </c>
      <c r="L101" s="201"/>
      <c r="M101" s="206"/>
      <c r="N101" s="207"/>
      <c r="O101" s="208"/>
      <c r="P101" s="208"/>
      <c r="Q101" s="209">
        <f>SUM(Q102:Q136)</f>
        <v>0</v>
      </c>
      <c r="R101" s="209">
        <f>SUM(R102:R136)</f>
        <v>0</v>
      </c>
      <c r="S101" s="208"/>
      <c r="T101" s="210">
        <f>SUM(T102:T136)</f>
        <v>0</v>
      </c>
      <c r="U101" s="208"/>
      <c r="V101" s="210">
        <f>SUM(V102:V136)</f>
        <v>0.0123272</v>
      </c>
      <c r="W101" s="208"/>
      <c r="X101" s="211">
        <f>SUM(X102:X136)</f>
        <v>1.121</v>
      </c>
      <c r="Y101" s="11"/>
      <c r="Z101" s="11"/>
      <c r="AA101" s="11"/>
      <c r="AB101" s="11"/>
      <c r="AC101" s="11"/>
      <c r="AD101" s="11"/>
      <c r="AE101" s="11"/>
      <c r="AR101" s="212" t="s">
        <v>83</v>
      </c>
      <c r="AT101" s="213" t="s">
        <v>75</v>
      </c>
      <c r="AU101" s="213" t="s">
        <v>83</v>
      </c>
      <c r="AY101" s="212" t="s">
        <v>212</v>
      </c>
      <c r="BK101" s="214">
        <f>SUM(BK102:BK136)</f>
        <v>0</v>
      </c>
    </row>
    <row r="102" s="2" customFormat="1" ht="66.75" customHeight="1">
      <c r="A102" s="40"/>
      <c r="B102" s="41"/>
      <c r="C102" s="215" t="s">
        <v>83</v>
      </c>
      <c r="D102" s="215" t="s">
        <v>213</v>
      </c>
      <c r="E102" s="216" t="s">
        <v>2167</v>
      </c>
      <c r="F102" s="217" t="s">
        <v>2168</v>
      </c>
      <c r="G102" s="218" t="s">
        <v>272</v>
      </c>
      <c r="H102" s="219">
        <v>3.7999999999999998</v>
      </c>
      <c r="I102" s="220"/>
      <c r="J102" s="220"/>
      <c r="K102" s="221">
        <f>ROUND(P102*H102,2)</f>
        <v>0</v>
      </c>
      <c r="L102" s="217" t="s">
        <v>1314</v>
      </c>
      <c r="M102" s="46"/>
      <c r="N102" s="222" t="s">
        <v>20</v>
      </c>
      <c r="O102" s="223" t="s">
        <v>45</v>
      </c>
      <c r="P102" s="224">
        <f>I102+J102</f>
        <v>0</v>
      </c>
      <c r="Q102" s="224">
        <f>ROUND(I102*H102,2)</f>
        <v>0</v>
      </c>
      <c r="R102" s="224">
        <f>ROUND(J102*H102,2)</f>
        <v>0</v>
      </c>
      <c r="S102" s="86"/>
      <c r="T102" s="225">
        <f>S102*H102</f>
        <v>0</v>
      </c>
      <c r="U102" s="225">
        <v>0</v>
      </c>
      <c r="V102" s="225">
        <f>U102*H102</f>
        <v>0</v>
      </c>
      <c r="W102" s="225">
        <v>0.29499999999999998</v>
      </c>
      <c r="X102" s="226">
        <f>W102*H102</f>
        <v>1.121</v>
      </c>
      <c r="Y102" s="40"/>
      <c r="Z102" s="40"/>
      <c r="AA102" s="40"/>
      <c r="AB102" s="40"/>
      <c r="AC102" s="40"/>
      <c r="AD102" s="40"/>
      <c r="AE102" s="40"/>
      <c r="AR102" s="227" t="s">
        <v>228</v>
      </c>
      <c r="AT102" s="227" t="s">
        <v>213</v>
      </c>
      <c r="AU102" s="227" t="s">
        <v>85</v>
      </c>
      <c r="AY102" s="19" t="s">
        <v>212</v>
      </c>
      <c r="BE102" s="228">
        <f>IF(O102="základní",K102,0)</f>
        <v>0</v>
      </c>
      <c r="BF102" s="228">
        <f>IF(O102="snížená",K102,0)</f>
        <v>0</v>
      </c>
      <c r="BG102" s="228">
        <f>IF(O102="zákl. přenesená",K102,0)</f>
        <v>0</v>
      </c>
      <c r="BH102" s="228">
        <f>IF(O102="sníž. přenesená",K102,0)</f>
        <v>0</v>
      </c>
      <c r="BI102" s="228">
        <f>IF(O102="nulová",K102,0)</f>
        <v>0</v>
      </c>
      <c r="BJ102" s="19" t="s">
        <v>83</v>
      </c>
      <c r="BK102" s="228">
        <f>ROUND(P102*H102,2)</f>
        <v>0</v>
      </c>
      <c r="BL102" s="19" t="s">
        <v>228</v>
      </c>
      <c r="BM102" s="227" t="s">
        <v>2169</v>
      </c>
    </row>
    <row r="103" s="2" customFormat="1">
      <c r="A103" s="40"/>
      <c r="B103" s="41"/>
      <c r="C103" s="42"/>
      <c r="D103" s="258" t="s">
        <v>1316</v>
      </c>
      <c r="E103" s="42"/>
      <c r="F103" s="259" t="s">
        <v>2170</v>
      </c>
      <c r="G103" s="42"/>
      <c r="H103" s="42"/>
      <c r="I103" s="248"/>
      <c r="J103" s="248"/>
      <c r="K103" s="42"/>
      <c r="L103" s="42"/>
      <c r="M103" s="46"/>
      <c r="N103" s="249"/>
      <c r="O103" s="250"/>
      <c r="P103" s="86"/>
      <c r="Q103" s="86"/>
      <c r="R103" s="86"/>
      <c r="S103" s="86"/>
      <c r="T103" s="86"/>
      <c r="U103" s="86"/>
      <c r="V103" s="86"/>
      <c r="W103" s="86"/>
      <c r="X103" s="87"/>
      <c r="Y103" s="40"/>
      <c r="Z103" s="40"/>
      <c r="AA103" s="40"/>
      <c r="AB103" s="40"/>
      <c r="AC103" s="40"/>
      <c r="AD103" s="40"/>
      <c r="AE103" s="40"/>
      <c r="AT103" s="19" t="s">
        <v>1316</v>
      </c>
      <c r="AU103" s="19" t="s">
        <v>85</v>
      </c>
    </row>
    <row r="104" s="2" customFormat="1" ht="37.8" customHeight="1">
      <c r="A104" s="40"/>
      <c r="B104" s="41"/>
      <c r="C104" s="215" t="s">
        <v>85</v>
      </c>
      <c r="D104" s="215" t="s">
        <v>213</v>
      </c>
      <c r="E104" s="216" t="s">
        <v>2171</v>
      </c>
      <c r="F104" s="217" t="s">
        <v>2172</v>
      </c>
      <c r="G104" s="218" t="s">
        <v>670</v>
      </c>
      <c r="H104" s="219">
        <v>1</v>
      </c>
      <c r="I104" s="220"/>
      <c r="J104" s="220"/>
      <c r="K104" s="221">
        <f>ROUND(P104*H104,2)</f>
        <v>0</v>
      </c>
      <c r="L104" s="217" t="s">
        <v>1314</v>
      </c>
      <c r="M104" s="46"/>
      <c r="N104" s="222" t="s">
        <v>20</v>
      </c>
      <c r="O104" s="223" t="s">
        <v>45</v>
      </c>
      <c r="P104" s="224">
        <f>I104+J104</f>
        <v>0</v>
      </c>
      <c r="Q104" s="224">
        <f>ROUND(I104*H104,2)</f>
        <v>0</v>
      </c>
      <c r="R104" s="224">
        <f>ROUND(J104*H104,2)</f>
        <v>0</v>
      </c>
      <c r="S104" s="86"/>
      <c r="T104" s="225">
        <f>S104*H104</f>
        <v>0</v>
      </c>
      <c r="U104" s="225">
        <v>0.00064999999999999997</v>
      </c>
      <c r="V104" s="225">
        <f>U104*H104</f>
        <v>0.00064999999999999997</v>
      </c>
      <c r="W104" s="225">
        <v>0</v>
      </c>
      <c r="X104" s="226">
        <f>W104*H104</f>
        <v>0</v>
      </c>
      <c r="Y104" s="40"/>
      <c r="Z104" s="40"/>
      <c r="AA104" s="40"/>
      <c r="AB104" s="40"/>
      <c r="AC104" s="40"/>
      <c r="AD104" s="40"/>
      <c r="AE104" s="40"/>
      <c r="AR104" s="227" t="s">
        <v>228</v>
      </c>
      <c r="AT104" s="227" t="s">
        <v>213</v>
      </c>
      <c r="AU104" s="227" t="s">
        <v>85</v>
      </c>
      <c r="AY104" s="19" t="s">
        <v>212</v>
      </c>
      <c r="BE104" s="228">
        <f>IF(O104="základní",K104,0)</f>
        <v>0</v>
      </c>
      <c r="BF104" s="228">
        <f>IF(O104="snížená",K104,0)</f>
        <v>0</v>
      </c>
      <c r="BG104" s="228">
        <f>IF(O104="zákl. přenesená",K104,0)</f>
        <v>0</v>
      </c>
      <c r="BH104" s="228">
        <f>IF(O104="sníž. přenesená",K104,0)</f>
        <v>0</v>
      </c>
      <c r="BI104" s="228">
        <f>IF(O104="nulová",K104,0)</f>
        <v>0</v>
      </c>
      <c r="BJ104" s="19" t="s">
        <v>83</v>
      </c>
      <c r="BK104" s="228">
        <f>ROUND(P104*H104,2)</f>
        <v>0</v>
      </c>
      <c r="BL104" s="19" t="s">
        <v>228</v>
      </c>
      <c r="BM104" s="227" t="s">
        <v>2173</v>
      </c>
    </row>
    <row r="105" s="2" customFormat="1">
      <c r="A105" s="40"/>
      <c r="B105" s="41"/>
      <c r="C105" s="42"/>
      <c r="D105" s="258" t="s">
        <v>1316</v>
      </c>
      <c r="E105" s="42"/>
      <c r="F105" s="259" t="s">
        <v>2174</v>
      </c>
      <c r="G105" s="42"/>
      <c r="H105" s="42"/>
      <c r="I105" s="248"/>
      <c r="J105" s="248"/>
      <c r="K105" s="42"/>
      <c r="L105" s="42"/>
      <c r="M105" s="46"/>
      <c r="N105" s="249"/>
      <c r="O105" s="250"/>
      <c r="P105" s="86"/>
      <c r="Q105" s="86"/>
      <c r="R105" s="86"/>
      <c r="S105" s="86"/>
      <c r="T105" s="86"/>
      <c r="U105" s="86"/>
      <c r="V105" s="86"/>
      <c r="W105" s="86"/>
      <c r="X105" s="87"/>
      <c r="Y105" s="40"/>
      <c r="Z105" s="40"/>
      <c r="AA105" s="40"/>
      <c r="AB105" s="40"/>
      <c r="AC105" s="40"/>
      <c r="AD105" s="40"/>
      <c r="AE105" s="40"/>
      <c r="AT105" s="19" t="s">
        <v>1316</v>
      </c>
      <c r="AU105" s="19" t="s">
        <v>85</v>
      </c>
    </row>
    <row r="106" s="2" customFormat="1" ht="37.8" customHeight="1">
      <c r="A106" s="40"/>
      <c r="B106" s="41"/>
      <c r="C106" s="215" t="s">
        <v>105</v>
      </c>
      <c r="D106" s="215" t="s">
        <v>213</v>
      </c>
      <c r="E106" s="216" t="s">
        <v>2175</v>
      </c>
      <c r="F106" s="217" t="s">
        <v>2176</v>
      </c>
      <c r="G106" s="218" t="s">
        <v>670</v>
      </c>
      <c r="H106" s="219">
        <v>1</v>
      </c>
      <c r="I106" s="220"/>
      <c r="J106" s="220"/>
      <c r="K106" s="221">
        <f>ROUND(P106*H106,2)</f>
        <v>0</v>
      </c>
      <c r="L106" s="217" t="s">
        <v>1314</v>
      </c>
      <c r="M106" s="46"/>
      <c r="N106" s="222" t="s">
        <v>20</v>
      </c>
      <c r="O106" s="223" t="s">
        <v>45</v>
      </c>
      <c r="P106" s="224">
        <f>I106+J106</f>
        <v>0</v>
      </c>
      <c r="Q106" s="224">
        <f>ROUND(I106*H106,2)</f>
        <v>0</v>
      </c>
      <c r="R106" s="224">
        <f>ROUND(J106*H106,2)</f>
        <v>0</v>
      </c>
      <c r="S106" s="86"/>
      <c r="T106" s="225">
        <f>S106*H106</f>
        <v>0</v>
      </c>
      <c r="U106" s="225">
        <v>0</v>
      </c>
      <c r="V106" s="225">
        <f>U106*H106</f>
        <v>0</v>
      </c>
      <c r="W106" s="225">
        <v>0</v>
      </c>
      <c r="X106" s="226">
        <f>W106*H106</f>
        <v>0</v>
      </c>
      <c r="Y106" s="40"/>
      <c r="Z106" s="40"/>
      <c r="AA106" s="40"/>
      <c r="AB106" s="40"/>
      <c r="AC106" s="40"/>
      <c r="AD106" s="40"/>
      <c r="AE106" s="40"/>
      <c r="AR106" s="227" t="s">
        <v>228</v>
      </c>
      <c r="AT106" s="227" t="s">
        <v>213</v>
      </c>
      <c r="AU106" s="227" t="s">
        <v>85</v>
      </c>
      <c r="AY106" s="19" t="s">
        <v>212</v>
      </c>
      <c r="BE106" s="228">
        <f>IF(O106="základní",K106,0)</f>
        <v>0</v>
      </c>
      <c r="BF106" s="228">
        <f>IF(O106="snížená",K106,0)</f>
        <v>0</v>
      </c>
      <c r="BG106" s="228">
        <f>IF(O106="zákl. přenesená",K106,0)</f>
        <v>0</v>
      </c>
      <c r="BH106" s="228">
        <f>IF(O106="sníž. přenesená",K106,0)</f>
        <v>0</v>
      </c>
      <c r="BI106" s="228">
        <f>IF(O106="nulová",K106,0)</f>
        <v>0</v>
      </c>
      <c r="BJ106" s="19" t="s">
        <v>83</v>
      </c>
      <c r="BK106" s="228">
        <f>ROUND(P106*H106,2)</f>
        <v>0</v>
      </c>
      <c r="BL106" s="19" t="s">
        <v>228</v>
      </c>
      <c r="BM106" s="227" t="s">
        <v>2177</v>
      </c>
    </row>
    <row r="107" s="2" customFormat="1">
      <c r="A107" s="40"/>
      <c r="B107" s="41"/>
      <c r="C107" s="42"/>
      <c r="D107" s="258" t="s">
        <v>1316</v>
      </c>
      <c r="E107" s="42"/>
      <c r="F107" s="259" t="s">
        <v>2178</v>
      </c>
      <c r="G107" s="42"/>
      <c r="H107" s="42"/>
      <c r="I107" s="248"/>
      <c r="J107" s="248"/>
      <c r="K107" s="42"/>
      <c r="L107" s="42"/>
      <c r="M107" s="46"/>
      <c r="N107" s="249"/>
      <c r="O107" s="250"/>
      <c r="P107" s="86"/>
      <c r="Q107" s="86"/>
      <c r="R107" s="86"/>
      <c r="S107" s="86"/>
      <c r="T107" s="86"/>
      <c r="U107" s="86"/>
      <c r="V107" s="86"/>
      <c r="W107" s="86"/>
      <c r="X107" s="87"/>
      <c r="Y107" s="40"/>
      <c r="Z107" s="40"/>
      <c r="AA107" s="40"/>
      <c r="AB107" s="40"/>
      <c r="AC107" s="40"/>
      <c r="AD107" s="40"/>
      <c r="AE107" s="40"/>
      <c r="AT107" s="19" t="s">
        <v>1316</v>
      </c>
      <c r="AU107" s="19" t="s">
        <v>85</v>
      </c>
    </row>
    <row r="108" s="2" customFormat="1" ht="37.8" customHeight="1">
      <c r="A108" s="40"/>
      <c r="B108" s="41"/>
      <c r="C108" s="215" t="s">
        <v>228</v>
      </c>
      <c r="D108" s="215" t="s">
        <v>213</v>
      </c>
      <c r="E108" s="216" t="s">
        <v>2179</v>
      </c>
      <c r="F108" s="217" t="s">
        <v>2180</v>
      </c>
      <c r="G108" s="218" t="s">
        <v>272</v>
      </c>
      <c r="H108" s="219">
        <v>6.4800000000000004</v>
      </c>
      <c r="I108" s="220"/>
      <c r="J108" s="220"/>
      <c r="K108" s="221">
        <f>ROUND(P108*H108,2)</f>
        <v>0</v>
      </c>
      <c r="L108" s="217" t="s">
        <v>1314</v>
      </c>
      <c r="M108" s="46"/>
      <c r="N108" s="222" t="s">
        <v>20</v>
      </c>
      <c r="O108" s="223" t="s">
        <v>45</v>
      </c>
      <c r="P108" s="224">
        <f>I108+J108</f>
        <v>0</v>
      </c>
      <c r="Q108" s="224">
        <f>ROUND(I108*H108,2)</f>
        <v>0</v>
      </c>
      <c r="R108" s="224">
        <f>ROUND(J108*H108,2)</f>
        <v>0</v>
      </c>
      <c r="S108" s="86"/>
      <c r="T108" s="225">
        <f>S108*H108</f>
        <v>0</v>
      </c>
      <c r="U108" s="225">
        <v>0.00064000000000000005</v>
      </c>
      <c r="V108" s="225">
        <f>U108*H108</f>
        <v>0.0041472000000000002</v>
      </c>
      <c r="W108" s="225">
        <v>0</v>
      </c>
      <c r="X108" s="226">
        <f>W108*H108</f>
        <v>0</v>
      </c>
      <c r="Y108" s="40"/>
      <c r="Z108" s="40"/>
      <c r="AA108" s="40"/>
      <c r="AB108" s="40"/>
      <c r="AC108" s="40"/>
      <c r="AD108" s="40"/>
      <c r="AE108" s="40"/>
      <c r="AR108" s="227" t="s">
        <v>228</v>
      </c>
      <c r="AT108" s="227" t="s">
        <v>213</v>
      </c>
      <c r="AU108" s="227" t="s">
        <v>85</v>
      </c>
      <c r="AY108" s="19" t="s">
        <v>212</v>
      </c>
      <c r="BE108" s="228">
        <f>IF(O108="základní",K108,0)</f>
        <v>0</v>
      </c>
      <c r="BF108" s="228">
        <f>IF(O108="snížená",K108,0)</f>
        <v>0</v>
      </c>
      <c r="BG108" s="228">
        <f>IF(O108="zákl. přenesená",K108,0)</f>
        <v>0</v>
      </c>
      <c r="BH108" s="228">
        <f>IF(O108="sníž. přenesená",K108,0)</f>
        <v>0</v>
      </c>
      <c r="BI108" s="228">
        <f>IF(O108="nulová",K108,0)</f>
        <v>0</v>
      </c>
      <c r="BJ108" s="19" t="s">
        <v>83</v>
      </c>
      <c r="BK108" s="228">
        <f>ROUND(P108*H108,2)</f>
        <v>0</v>
      </c>
      <c r="BL108" s="19" t="s">
        <v>228</v>
      </c>
      <c r="BM108" s="227" t="s">
        <v>2181</v>
      </c>
    </row>
    <row r="109" s="2" customFormat="1">
      <c r="A109" s="40"/>
      <c r="B109" s="41"/>
      <c r="C109" s="42"/>
      <c r="D109" s="258" t="s">
        <v>1316</v>
      </c>
      <c r="E109" s="42"/>
      <c r="F109" s="259" t="s">
        <v>2182</v>
      </c>
      <c r="G109" s="42"/>
      <c r="H109" s="42"/>
      <c r="I109" s="248"/>
      <c r="J109" s="248"/>
      <c r="K109" s="42"/>
      <c r="L109" s="42"/>
      <c r="M109" s="46"/>
      <c r="N109" s="249"/>
      <c r="O109" s="250"/>
      <c r="P109" s="86"/>
      <c r="Q109" s="86"/>
      <c r="R109" s="86"/>
      <c r="S109" s="86"/>
      <c r="T109" s="86"/>
      <c r="U109" s="86"/>
      <c r="V109" s="86"/>
      <c r="W109" s="86"/>
      <c r="X109" s="87"/>
      <c r="Y109" s="40"/>
      <c r="Z109" s="40"/>
      <c r="AA109" s="40"/>
      <c r="AB109" s="40"/>
      <c r="AC109" s="40"/>
      <c r="AD109" s="40"/>
      <c r="AE109" s="40"/>
      <c r="AT109" s="19" t="s">
        <v>1316</v>
      </c>
      <c r="AU109" s="19" t="s">
        <v>85</v>
      </c>
    </row>
    <row r="110" s="13" customFormat="1">
      <c r="A110" s="13"/>
      <c r="B110" s="260"/>
      <c r="C110" s="261"/>
      <c r="D110" s="246" t="s">
        <v>1321</v>
      </c>
      <c r="E110" s="262" t="s">
        <v>20</v>
      </c>
      <c r="F110" s="263" t="s">
        <v>2183</v>
      </c>
      <c r="G110" s="261"/>
      <c r="H110" s="264">
        <v>6.4800000000000004</v>
      </c>
      <c r="I110" s="265"/>
      <c r="J110" s="265"/>
      <c r="K110" s="261"/>
      <c r="L110" s="261"/>
      <c r="M110" s="266"/>
      <c r="N110" s="267"/>
      <c r="O110" s="268"/>
      <c r="P110" s="268"/>
      <c r="Q110" s="268"/>
      <c r="R110" s="268"/>
      <c r="S110" s="268"/>
      <c r="T110" s="268"/>
      <c r="U110" s="268"/>
      <c r="V110" s="268"/>
      <c r="W110" s="268"/>
      <c r="X110" s="269"/>
      <c r="Y110" s="13"/>
      <c r="Z110" s="13"/>
      <c r="AA110" s="13"/>
      <c r="AB110" s="13"/>
      <c r="AC110" s="13"/>
      <c r="AD110" s="13"/>
      <c r="AE110" s="13"/>
      <c r="AT110" s="270" t="s">
        <v>1321</v>
      </c>
      <c r="AU110" s="270" t="s">
        <v>85</v>
      </c>
      <c r="AV110" s="13" t="s">
        <v>85</v>
      </c>
      <c r="AW110" s="13" t="s">
        <v>5</v>
      </c>
      <c r="AX110" s="13" t="s">
        <v>83</v>
      </c>
      <c r="AY110" s="270" t="s">
        <v>212</v>
      </c>
    </row>
    <row r="111" s="2" customFormat="1" ht="37.8" customHeight="1">
      <c r="A111" s="40"/>
      <c r="B111" s="41"/>
      <c r="C111" s="215" t="s">
        <v>234</v>
      </c>
      <c r="D111" s="215" t="s">
        <v>213</v>
      </c>
      <c r="E111" s="216" t="s">
        <v>2184</v>
      </c>
      <c r="F111" s="217" t="s">
        <v>2185</v>
      </c>
      <c r="G111" s="218" t="s">
        <v>272</v>
      </c>
      <c r="H111" s="219">
        <v>6.4800000000000004</v>
      </c>
      <c r="I111" s="220"/>
      <c r="J111" s="220"/>
      <c r="K111" s="221">
        <f>ROUND(P111*H111,2)</f>
        <v>0</v>
      </c>
      <c r="L111" s="217" t="s">
        <v>1314</v>
      </c>
      <c r="M111" s="46"/>
      <c r="N111" s="222" t="s">
        <v>20</v>
      </c>
      <c r="O111" s="223" t="s">
        <v>45</v>
      </c>
      <c r="P111" s="224">
        <f>I111+J111</f>
        <v>0</v>
      </c>
      <c r="Q111" s="224">
        <f>ROUND(I111*H111,2)</f>
        <v>0</v>
      </c>
      <c r="R111" s="224">
        <f>ROUND(J111*H111,2)</f>
        <v>0</v>
      </c>
      <c r="S111" s="86"/>
      <c r="T111" s="225">
        <f>S111*H111</f>
        <v>0</v>
      </c>
      <c r="U111" s="225">
        <v>0</v>
      </c>
      <c r="V111" s="225">
        <f>U111*H111</f>
        <v>0</v>
      </c>
      <c r="W111" s="225">
        <v>0</v>
      </c>
      <c r="X111" s="226">
        <f>W111*H111</f>
        <v>0</v>
      </c>
      <c r="Y111" s="40"/>
      <c r="Z111" s="40"/>
      <c r="AA111" s="40"/>
      <c r="AB111" s="40"/>
      <c r="AC111" s="40"/>
      <c r="AD111" s="40"/>
      <c r="AE111" s="40"/>
      <c r="AR111" s="227" t="s">
        <v>228</v>
      </c>
      <c r="AT111" s="227" t="s">
        <v>213</v>
      </c>
      <c r="AU111" s="227" t="s">
        <v>85</v>
      </c>
      <c r="AY111" s="19" t="s">
        <v>212</v>
      </c>
      <c r="BE111" s="228">
        <f>IF(O111="základní",K111,0)</f>
        <v>0</v>
      </c>
      <c r="BF111" s="228">
        <f>IF(O111="snížená",K111,0)</f>
        <v>0</v>
      </c>
      <c r="BG111" s="228">
        <f>IF(O111="zákl. přenesená",K111,0)</f>
        <v>0</v>
      </c>
      <c r="BH111" s="228">
        <f>IF(O111="sníž. přenesená",K111,0)</f>
        <v>0</v>
      </c>
      <c r="BI111" s="228">
        <f>IF(O111="nulová",K111,0)</f>
        <v>0</v>
      </c>
      <c r="BJ111" s="19" t="s">
        <v>83</v>
      </c>
      <c r="BK111" s="228">
        <f>ROUND(P111*H111,2)</f>
        <v>0</v>
      </c>
      <c r="BL111" s="19" t="s">
        <v>228</v>
      </c>
      <c r="BM111" s="227" t="s">
        <v>2186</v>
      </c>
    </row>
    <row r="112" s="2" customFormat="1">
      <c r="A112" s="40"/>
      <c r="B112" s="41"/>
      <c r="C112" s="42"/>
      <c r="D112" s="258" t="s">
        <v>1316</v>
      </c>
      <c r="E112" s="42"/>
      <c r="F112" s="259" t="s">
        <v>2187</v>
      </c>
      <c r="G112" s="42"/>
      <c r="H112" s="42"/>
      <c r="I112" s="248"/>
      <c r="J112" s="248"/>
      <c r="K112" s="42"/>
      <c r="L112" s="42"/>
      <c r="M112" s="46"/>
      <c r="N112" s="249"/>
      <c r="O112" s="250"/>
      <c r="P112" s="86"/>
      <c r="Q112" s="86"/>
      <c r="R112" s="86"/>
      <c r="S112" s="86"/>
      <c r="T112" s="86"/>
      <c r="U112" s="86"/>
      <c r="V112" s="86"/>
      <c r="W112" s="86"/>
      <c r="X112" s="87"/>
      <c r="Y112" s="40"/>
      <c r="Z112" s="40"/>
      <c r="AA112" s="40"/>
      <c r="AB112" s="40"/>
      <c r="AC112" s="40"/>
      <c r="AD112" s="40"/>
      <c r="AE112" s="40"/>
      <c r="AT112" s="19" t="s">
        <v>1316</v>
      </c>
      <c r="AU112" s="19" t="s">
        <v>85</v>
      </c>
    </row>
    <row r="113" s="13" customFormat="1">
      <c r="A113" s="13"/>
      <c r="B113" s="260"/>
      <c r="C113" s="261"/>
      <c r="D113" s="246" t="s">
        <v>1321</v>
      </c>
      <c r="E113" s="262" t="s">
        <v>20</v>
      </c>
      <c r="F113" s="263" t="s">
        <v>2183</v>
      </c>
      <c r="G113" s="261"/>
      <c r="H113" s="264">
        <v>6.4800000000000004</v>
      </c>
      <c r="I113" s="265"/>
      <c r="J113" s="265"/>
      <c r="K113" s="261"/>
      <c r="L113" s="261"/>
      <c r="M113" s="266"/>
      <c r="N113" s="267"/>
      <c r="O113" s="268"/>
      <c r="P113" s="268"/>
      <c r="Q113" s="268"/>
      <c r="R113" s="268"/>
      <c r="S113" s="268"/>
      <c r="T113" s="268"/>
      <c r="U113" s="268"/>
      <c r="V113" s="268"/>
      <c r="W113" s="268"/>
      <c r="X113" s="269"/>
      <c r="Y113" s="13"/>
      <c r="Z113" s="13"/>
      <c r="AA113" s="13"/>
      <c r="AB113" s="13"/>
      <c r="AC113" s="13"/>
      <c r="AD113" s="13"/>
      <c r="AE113" s="13"/>
      <c r="AT113" s="270" t="s">
        <v>1321</v>
      </c>
      <c r="AU113" s="270" t="s">
        <v>85</v>
      </c>
      <c r="AV113" s="13" t="s">
        <v>85</v>
      </c>
      <c r="AW113" s="13" t="s">
        <v>5</v>
      </c>
      <c r="AX113" s="13" t="s">
        <v>83</v>
      </c>
      <c r="AY113" s="270" t="s">
        <v>212</v>
      </c>
    </row>
    <row r="114" s="2" customFormat="1" ht="37.8" customHeight="1">
      <c r="A114" s="40"/>
      <c r="B114" s="41"/>
      <c r="C114" s="215" t="s">
        <v>238</v>
      </c>
      <c r="D114" s="215" t="s">
        <v>213</v>
      </c>
      <c r="E114" s="216" t="s">
        <v>2188</v>
      </c>
      <c r="F114" s="217" t="s">
        <v>2189</v>
      </c>
      <c r="G114" s="218" t="s">
        <v>525</v>
      </c>
      <c r="H114" s="219">
        <v>7.5</v>
      </c>
      <c r="I114" s="220"/>
      <c r="J114" s="220"/>
      <c r="K114" s="221">
        <f>ROUND(P114*H114,2)</f>
        <v>0</v>
      </c>
      <c r="L114" s="217" t="s">
        <v>1314</v>
      </c>
      <c r="M114" s="46"/>
      <c r="N114" s="222" t="s">
        <v>20</v>
      </c>
      <c r="O114" s="223" t="s">
        <v>45</v>
      </c>
      <c r="P114" s="224">
        <f>I114+J114</f>
        <v>0</v>
      </c>
      <c r="Q114" s="224">
        <f>ROUND(I114*H114,2)</f>
        <v>0</v>
      </c>
      <c r="R114" s="224">
        <f>ROUND(J114*H114,2)</f>
        <v>0</v>
      </c>
      <c r="S114" s="86"/>
      <c r="T114" s="225">
        <f>S114*H114</f>
        <v>0</v>
      </c>
      <c r="U114" s="225">
        <v>0.00013999999999999999</v>
      </c>
      <c r="V114" s="225">
        <f>U114*H114</f>
        <v>0.0010499999999999999</v>
      </c>
      <c r="W114" s="225">
        <v>0</v>
      </c>
      <c r="X114" s="226">
        <f>W114*H114</f>
        <v>0</v>
      </c>
      <c r="Y114" s="40"/>
      <c r="Z114" s="40"/>
      <c r="AA114" s="40"/>
      <c r="AB114" s="40"/>
      <c r="AC114" s="40"/>
      <c r="AD114" s="40"/>
      <c r="AE114" s="40"/>
      <c r="AR114" s="227" t="s">
        <v>228</v>
      </c>
      <c r="AT114" s="227" t="s">
        <v>213</v>
      </c>
      <c r="AU114" s="227" t="s">
        <v>85</v>
      </c>
      <c r="AY114" s="19" t="s">
        <v>212</v>
      </c>
      <c r="BE114" s="228">
        <f>IF(O114="základní",K114,0)</f>
        <v>0</v>
      </c>
      <c r="BF114" s="228">
        <f>IF(O114="snížená",K114,0)</f>
        <v>0</v>
      </c>
      <c r="BG114" s="228">
        <f>IF(O114="zákl. přenesená",K114,0)</f>
        <v>0</v>
      </c>
      <c r="BH114" s="228">
        <f>IF(O114="sníž. přenesená",K114,0)</f>
        <v>0</v>
      </c>
      <c r="BI114" s="228">
        <f>IF(O114="nulová",K114,0)</f>
        <v>0</v>
      </c>
      <c r="BJ114" s="19" t="s">
        <v>83</v>
      </c>
      <c r="BK114" s="228">
        <f>ROUND(P114*H114,2)</f>
        <v>0</v>
      </c>
      <c r="BL114" s="19" t="s">
        <v>228</v>
      </c>
      <c r="BM114" s="227" t="s">
        <v>2190</v>
      </c>
    </row>
    <row r="115" s="2" customFormat="1">
      <c r="A115" s="40"/>
      <c r="B115" s="41"/>
      <c r="C115" s="42"/>
      <c r="D115" s="258" t="s">
        <v>1316</v>
      </c>
      <c r="E115" s="42"/>
      <c r="F115" s="259" t="s">
        <v>2191</v>
      </c>
      <c r="G115" s="42"/>
      <c r="H115" s="42"/>
      <c r="I115" s="248"/>
      <c r="J115" s="248"/>
      <c r="K115" s="42"/>
      <c r="L115" s="42"/>
      <c r="M115" s="46"/>
      <c r="N115" s="249"/>
      <c r="O115" s="250"/>
      <c r="P115" s="86"/>
      <c r="Q115" s="86"/>
      <c r="R115" s="86"/>
      <c r="S115" s="86"/>
      <c r="T115" s="86"/>
      <c r="U115" s="86"/>
      <c r="V115" s="86"/>
      <c r="W115" s="86"/>
      <c r="X115" s="87"/>
      <c r="Y115" s="40"/>
      <c r="Z115" s="40"/>
      <c r="AA115" s="40"/>
      <c r="AB115" s="40"/>
      <c r="AC115" s="40"/>
      <c r="AD115" s="40"/>
      <c r="AE115" s="40"/>
      <c r="AT115" s="19" t="s">
        <v>1316</v>
      </c>
      <c r="AU115" s="19" t="s">
        <v>85</v>
      </c>
    </row>
    <row r="116" s="2" customFormat="1" ht="44.25" customHeight="1">
      <c r="A116" s="40"/>
      <c r="B116" s="41"/>
      <c r="C116" s="215" t="s">
        <v>242</v>
      </c>
      <c r="D116" s="215" t="s">
        <v>213</v>
      </c>
      <c r="E116" s="216" t="s">
        <v>2192</v>
      </c>
      <c r="F116" s="217" t="s">
        <v>2193</v>
      </c>
      <c r="G116" s="218" t="s">
        <v>525</v>
      </c>
      <c r="H116" s="219">
        <v>7.5</v>
      </c>
      <c r="I116" s="220"/>
      <c r="J116" s="220"/>
      <c r="K116" s="221">
        <f>ROUND(P116*H116,2)</f>
        <v>0</v>
      </c>
      <c r="L116" s="217" t="s">
        <v>1314</v>
      </c>
      <c r="M116" s="46"/>
      <c r="N116" s="222" t="s">
        <v>20</v>
      </c>
      <c r="O116" s="223" t="s">
        <v>45</v>
      </c>
      <c r="P116" s="224">
        <f>I116+J116</f>
        <v>0</v>
      </c>
      <c r="Q116" s="224">
        <f>ROUND(I116*H116,2)</f>
        <v>0</v>
      </c>
      <c r="R116" s="224">
        <f>ROUND(J116*H116,2)</f>
        <v>0</v>
      </c>
      <c r="S116" s="86"/>
      <c r="T116" s="225">
        <f>S116*H116</f>
        <v>0</v>
      </c>
      <c r="U116" s="225">
        <v>0</v>
      </c>
      <c r="V116" s="225">
        <f>U116*H116</f>
        <v>0</v>
      </c>
      <c r="W116" s="225">
        <v>0</v>
      </c>
      <c r="X116" s="226">
        <f>W116*H116</f>
        <v>0</v>
      </c>
      <c r="Y116" s="40"/>
      <c r="Z116" s="40"/>
      <c r="AA116" s="40"/>
      <c r="AB116" s="40"/>
      <c r="AC116" s="40"/>
      <c r="AD116" s="40"/>
      <c r="AE116" s="40"/>
      <c r="AR116" s="227" t="s">
        <v>228</v>
      </c>
      <c r="AT116" s="227" t="s">
        <v>213</v>
      </c>
      <c r="AU116" s="227" t="s">
        <v>85</v>
      </c>
      <c r="AY116" s="19" t="s">
        <v>212</v>
      </c>
      <c r="BE116" s="228">
        <f>IF(O116="základní",K116,0)</f>
        <v>0</v>
      </c>
      <c r="BF116" s="228">
        <f>IF(O116="snížená",K116,0)</f>
        <v>0</v>
      </c>
      <c r="BG116" s="228">
        <f>IF(O116="zákl. přenesená",K116,0)</f>
        <v>0</v>
      </c>
      <c r="BH116" s="228">
        <f>IF(O116="sníž. přenesená",K116,0)</f>
        <v>0</v>
      </c>
      <c r="BI116" s="228">
        <f>IF(O116="nulová",K116,0)</f>
        <v>0</v>
      </c>
      <c r="BJ116" s="19" t="s">
        <v>83</v>
      </c>
      <c r="BK116" s="228">
        <f>ROUND(P116*H116,2)</f>
        <v>0</v>
      </c>
      <c r="BL116" s="19" t="s">
        <v>228</v>
      </c>
      <c r="BM116" s="227" t="s">
        <v>2194</v>
      </c>
    </row>
    <row r="117" s="2" customFormat="1">
      <c r="A117" s="40"/>
      <c r="B117" s="41"/>
      <c r="C117" s="42"/>
      <c r="D117" s="258" t="s">
        <v>1316</v>
      </c>
      <c r="E117" s="42"/>
      <c r="F117" s="259" t="s">
        <v>2195</v>
      </c>
      <c r="G117" s="42"/>
      <c r="H117" s="42"/>
      <c r="I117" s="248"/>
      <c r="J117" s="248"/>
      <c r="K117" s="42"/>
      <c r="L117" s="42"/>
      <c r="M117" s="46"/>
      <c r="N117" s="249"/>
      <c r="O117" s="250"/>
      <c r="P117" s="86"/>
      <c r="Q117" s="86"/>
      <c r="R117" s="86"/>
      <c r="S117" s="86"/>
      <c r="T117" s="86"/>
      <c r="U117" s="86"/>
      <c r="V117" s="86"/>
      <c r="W117" s="86"/>
      <c r="X117" s="87"/>
      <c r="Y117" s="40"/>
      <c r="Z117" s="40"/>
      <c r="AA117" s="40"/>
      <c r="AB117" s="40"/>
      <c r="AC117" s="40"/>
      <c r="AD117" s="40"/>
      <c r="AE117" s="40"/>
      <c r="AT117" s="19" t="s">
        <v>1316</v>
      </c>
      <c r="AU117" s="19" t="s">
        <v>85</v>
      </c>
    </row>
    <row r="118" s="2" customFormat="1" ht="44.25" customHeight="1">
      <c r="A118" s="40"/>
      <c r="B118" s="41"/>
      <c r="C118" s="215" t="s">
        <v>246</v>
      </c>
      <c r="D118" s="215" t="s">
        <v>213</v>
      </c>
      <c r="E118" s="216" t="s">
        <v>2196</v>
      </c>
      <c r="F118" s="217" t="s">
        <v>2197</v>
      </c>
      <c r="G118" s="218" t="s">
        <v>2198</v>
      </c>
      <c r="H118" s="219">
        <v>4.3600000000000003</v>
      </c>
      <c r="I118" s="220"/>
      <c r="J118" s="220"/>
      <c r="K118" s="221">
        <f>ROUND(P118*H118,2)</f>
        <v>0</v>
      </c>
      <c r="L118" s="217" t="s">
        <v>1314</v>
      </c>
      <c r="M118" s="46"/>
      <c r="N118" s="222" t="s">
        <v>20</v>
      </c>
      <c r="O118" s="223" t="s">
        <v>45</v>
      </c>
      <c r="P118" s="224">
        <f>I118+J118</f>
        <v>0</v>
      </c>
      <c r="Q118" s="224">
        <f>ROUND(I118*H118,2)</f>
        <v>0</v>
      </c>
      <c r="R118" s="224">
        <f>ROUND(J118*H118,2)</f>
        <v>0</v>
      </c>
      <c r="S118" s="86"/>
      <c r="T118" s="225">
        <f>S118*H118</f>
        <v>0</v>
      </c>
      <c r="U118" s="225">
        <v>0</v>
      </c>
      <c r="V118" s="225">
        <f>U118*H118</f>
        <v>0</v>
      </c>
      <c r="W118" s="225">
        <v>0</v>
      </c>
      <c r="X118" s="226">
        <f>W118*H118</f>
        <v>0</v>
      </c>
      <c r="Y118" s="40"/>
      <c r="Z118" s="40"/>
      <c r="AA118" s="40"/>
      <c r="AB118" s="40"/>
      <c r="AC118" s="40"/>
      <c r="AD118" s="40"/>
      <c r="AE118" s="40"/>
      <c r="AR118" s="227" t="s">
        <v>228</v>
      </c>
      <c r="AT118" s="227" t="s">
        <v>213</v>
      </c>
      <c r="AU118" s="227" t="s">
        <v>85</v>
      </c>
      <c r="AY118" s="19" t="s">
        <v>212</v>
      </c>
      <c r="BE118" s="228">
        <f>IF(O118="základní",K118,0)</f>
        <v>0</v>
      </c>
      <c r="BF118" s="228">
        <f>IF(O118="snížená",K118,0)</f>
        <v>0</v>
      </c>
      <c r="BG118" s="228">
        <f>IF(O118="zákl. přenesená",K118,0)</f>
        <v>0</v>
      </c>
      <c r="BH118" s="228">
        <f>IF(O118="sníž. přenesená",K118,0)</f>
        <v>0</v>
      </c>
      <c r="BI118" s="228">
        <f>IF(O118="nulová",K118,0)</f>
        <v>0</v>
      </c>
      <c r="BJ118" s="19" t="s">
        <v>83</v>
      </c>
      <c r="BK118" s="228">
        <f>ROUND(P118*H118,2)</f>
        <v>0</v>
      </c>
      <c r="BL118" s="19" t="s">
        <v>228</v>
      </c>
      <c r="BM118" s="227" t="s">
        <v>2199</v>
      </c>
    </row>
    <row r="119" s="2" customFormat="1">
      <c r="A119" s="40"/>
      <c r="B119" s="41"/>
      <c r="C119" s="42"/>
      <c r="D119" s="258" t="s">
        <v>1316</v>
      </c>
      <c r="E119" s="42"/>
      <c r="F119" s="259" t="s">
        <v>2200</v>
      </c>
      <c r="G119" s="42"/>
      <c r="H119" s="42"/>
      <c r="I119" s="248"/>
      <c r="J119" s="248"/>
      <c r="K119" s="42"/>
      <c r="L119" s="42"/>
      <c r="M119" s="46"/>
      <c r="N119" s="249"/>
      <c r="O119" s="250"/>
      <c r="P119" s="86"/>
      <c r="Q119" s="86"/>
      <c r="R119" s="86"/>
      <c r="S119" s="86"/>
      <c r="T119" s="86"/>
      <c r="U119" s="86"/>
      <c r="V119" s="86"/>
      <c r="W119" s="86"/>
      <c r="X119" s="87"/>
      <c r="Y119" s="40"/>
      <c r="Z119" s="40"/>
      <c r="AA119" s="40"/>
      <c r="AB119" s="40"/>
      <c r="AC119" s="40"/>
      <c r="AD119" s="40"/>
      <c r="AE119" s="40"/>
      <c r="AT119" s="19" t="s">
        <v>1316</v>
      </c>
      <c r="AU119" s="19" t="s">
        <v>85</v>
      </c>
    </row>
    <row r="120" s="13" customFormat="1">
      <c r="A120" s="13"/>
      <c r="B120" s="260"/>
      <c r="C120" s="261"/>
      <c r="D120" s="246" t="s">
        <v>1321</v>
      </c>
      <c r="E120" s="262" t="s">
        <v>20</v>
      </c>
      <c r="F120" s="263" t="s">
        <v>2201</v>
      </c>
      <c r="G120" s="261"/>
      <c r="H120" s="264">
        <v>0.52500000000000002</v>
      </c>
      <c r="I120" s="265"/>
      <c r="J120" s="265"/>
      <c r="K120" s="261"/>
      <c r="L120" s="261"/>
      <c r="M120" s="266"/>
      <c r="N120" s="267"/>
      <c r="O120" s="268"/>
      <c r="P120" s="268"/>
      <c r="Q120" s="268"/>
      <c r="R120" s="268"/>
      <c r="S120" s="268"/>
      <c r="T120" s="268"/>
      <c r="U120" s="268"/>
      <c r="V120" s="268"/>
      <c r="W120" s="268"/>
      <c r="X120" s="269"/>
      <c r="Y120" s="13"/>
      <c r="Z120" s="13"/>
      <c r="AA120" s="13"/>
      <c r="AB120" s="13"/>
      <c r="AC120" s="13"/>
      <c r="AD120" s="13"/>
      <c r="AE120" s="13"/>
      <c r="AT120" s="270" t="s">
        <v>1321</v>
      </c>
      <c r="AU120" s="270" t="s">
        <v>85</v>
      </c>
      <c r="AV120" s="13" t="s">
        <v>85</v>
      </c>
      <c r="AW120" s="13" t="s">
        <v>5</v>
      </c>
      <c r="AX120" s="13" t="s">
        <v>76</v>
      </c>
      <c r="AY120" s="270" t="s">
        <v>212</v>
      </c>
    </row>
    <row r="121" s="13" customFormat="1">
      <c r="A121" s="13"/>
      <c r="B121" s="260"/>
      <c r="C121" s="261"/>
      <c r="D121" s="246" t="s">
        <v>1321</v>
      </c>
      <c r="E121" s="262" t="s">
        <v>20</v>
      </c>
      <c r="F121" s="263" t="s">
        <v>2202</v>
      </c>
      <c r="G121" s="261"/>
      <c r="H121" s="264">
        <v>1.0640000000000001</v>
      </c>
      <c r="I121" s="265"/>
      <c r="J121" s="265"/>
      <c r="K121" s="261"/>
      <c r="L121" s="261"/>
      <c r="M121" s="266"/>
      <c r="N121" s="267"/>
      <c r="O121" s="268"/>
      <c r="P121" s="268"/>
      <c r="Q121" s="268"/>
      <c r="R121" s="268"/>
      <c r="S121" s="268"/>
      <c r="T121" s="268"/>
      <c r="U121" s="268"/>
      <c r="V121" s="268"/>
      <c r="W121" s="268"/>
      <c r="X121" s="269"/>
      <c r="Y121" s="13"/>
      <c r="Z121" s="13"/>
      <c r="AA121" s="13"/>
      <c r="AB121" s="13"/>
      <c r="AC121" s="13"/>
      <c r="AD121" s="13"/>
      <c r="AE121" s="13"/>
      <c r="AT121" s="270" t="s">
        <v>1321</v>
      </c>
      <c r="AU121" s="270" t="s">
        <v>85</v>
      </c>
      <c r="AV121" s="13" t="s">
        <v>85</v>
      </c>
      <c r="AW121" s="13" t="s">
        <v>5</v>
      </c>
      <c r="AX121" s="13" t="s">
        <v>76</v>
      </c>
      <c r="AY121" s="270" t="s">
        <v>212</v>
      </c>
    </row>
    <row r="122" s="13" customFormat="1">
      <c r="A122" s="13"/>
      <c r="B122" s="260"/>
      <c r="C122" s="261"/>
      <c r="D122" s="246" t="s">
        <v>1321</v>
      </c>
      <c r="E122" s="262" t="s">
        <v>20</v>
      </c>
      <c r="F122" s="263" t="s">
        <v>2203</v>
      </c>
      <c r="G122" s="261"/>
      <c r="H122" s="264">
        <v>0.34699999999999998</v>
      </c>
      <c r="I122" s="265"/>
      <c r="J122" s="265"/>
      <c r="K122" s="261"/>
      <c r="L122" s="261"/>
      <c r="M122" s="266"/>
      <c r="N122" s="267"/>
      <c r="O122" s="268"/>
      <c r="P122" s="268"/>
      <c r="Q122" s="268"/>
      <c r="R122" s="268"/>
      <c r="S122" s="268"/>
      <c r="T122" s="268"/>
      <c r="U122" s="268"/>
      <c r="V122" s="268"/>
      <c r="W122" s="268"/>
      <c r="X122" s="269"/>
      <c r="Y122" s="13"/>
      <c r="Z122" s="13"/>
      <c r="AA122" s="13"/>
      <c r="AB122" s="13"/>
      <c r="AC122" s="13"/>
      <c r="AD122" s="13"/>
      <c r="AE122" s="13"/>
      <c r="AT122" s="270" t="s">
        <v>1321</v>
      </c>
      <c r="AU122" s="270" t="s">
        <v>85</v>
      </c>
      <c r="AV122" s="13" t="s">
        <v>85</v>
      </c>
      <c r="AW122" s="13" t="s">
        <v>5</v>
      </c>
      <c r="AX122" s="13" t="s">
        <v>76</v>
      </c>
      <c r="AY122" s="270" t="s">
        <v>212</v>
      </c>
    </row>
    <row r="123" s="13" customFormat="1">
      <c r="A123" s="13"/>
      <c r="B123" s="260"/>
      <c r="C123" s="261"/>
      <c r="D123" s="246" t="s">
        <v>1321</v>
      </c>
      <c r="E123" s="262" t="s">
        <v>20</v>
      </c>
      <c r="F123" s="263" t="s">
        <v>2204</v>
      </c>
      <c r="G123" s="261"/>
      <c r="H123" s="264">
        <v>0.504</v>
      </c>
      <c r="I123" s="265"/>
      <c r="J123" s="265"/>
      <c r="K123" s="261"/>
      <c r="L123" s="261"/>
      <c r="M123" s="266"/>
      <c r="N123" s="267"/>
      <c r="O123" s="268"/>
      <c r="P123" s="268"/>
      <c r="Q123" s="268"/>
      <c r="R123" s="268"/>
      <c r="S123" s="268"/>
      <c r="T123" s="268"/>
      <c r="U123" s="268"/>
      <c r="V123" s="268"/>
      <c r="W123" s="268"/>
      <c r="X123" s="269"/>
      <c r="Y123" s="13"/>
      <c r="Z123" s="13"/>
      <c r="AA123" s="13"/>
      <c r="AB123" s="13"/>
      <c r="AC123" s="13"/>
      <c r="AD123" s="13"/>
      <c r="AE123" s="13"/>
      <c r="AT123" s="270" t="s">
        <v>1321</v>
      </c>
      <c r="AU123" s="270" t="s">
        <v>85</v>
      </c>
      <c r="AV123" s="13" t="s">
        <v>85</v>
      </c>
      <c r="AW123" s="13" t="s">
        <v>5</v>
      </c>
      <c r="AX123" s="13" t="s">
        <v>76</v>
      </c>
      <c r="AY123" s="270" t="s">
        <v>212</v>
      </c>
    </row>
    <row r="124" s="13" customFormat="1">
      <c r="A124" s="13"/>
      <c r="B124" s="260"/>
      <c r="C124" s="261"/>
      <c r="D124" s="246" t="s">
        <v>1321</v>
      </c>
      <c r="E124" s="262" t="s">
        <v>20</v>
      </c>
      <c r="F124" s="263" t="s">
        <v>2205</v>
      </c>
      <c r="G124" s="261"/>
      <c r="H124" s="264">
        <v>1.9199999999999999</v>
      </c>
      <c r="I124" s="265"/>
      <c r="J124" s="265"/>
      <c r="K124" s="261"/>
      <c r="L124" s="261"/>
      <c r="M124" s="266"/>
      <c r="N124" s="267"/>
      <c r="O124" s="268"/>
      <c r="P124" s="268"/>
      <c r="Q124" s="268"/>
      <c r="R124" s="268"/>
      <c r="S124" s="268"/>
      <c r="T124" s="268"/>
      <c r="U124" s="268"/>
      <c r="V124" s="268"/>
      <c r="W124" s="268"/>
      <c r="X124" s="269"/>
      <c r="Y124" s="13"/>
      <c r="Z124" s="13"/>
      <c r="AA124" s="13"/>
      <c r="AB124" s="13"/>
      <c r="AC124" s="13"/>
      <c r="AD124" s="13"/>
      <c r="AE124" s="13"/>
      <c r="AT124" s="270" t="s">
        <v>1321</v>
      </c>
      <c r="AU124" s="270" t="s">
        <v>85</v>
      </c>
      <c r="AV124" s="13" t="s">
        <v>85</v>
      </c>
      <c r="AW124" s="13" t="s">
        <v>5</v>
      </c>
      <c r="AX124" s="13" t="s">
        <v>76</v>
      </c>
      <c r="AY124" s="270" t="s">
        <v>212</v>
      </c>
    </row>
    <row r="125" s="14" customFormat="1">
      <c r="A125" s="14"/>
      <c r="B125" s="271"/>
      <c r="C125" s="272"/>
      <c r="D125" s="246" t="s">
        <v>1321</v>
      </c>
      <c r="E125" s="273" t="s">
        <v>20</v>
      </c>
      <c r="F125" s="274" t="s">
        <v>1338</v>
      </c>
      <c r="G125" s="272"/>
      <c r="H125" s="275">
        <v>4.3600000000000003</v>
      </c>
      <c r="I125" s="276"/>
      <c r="J125" s="276"/>
      <c r="K125" s="272"/>
      <c r="L125" s="272"/>
      <c r="M125" s="277"/>
      <c r="N125" s="278"/>
      <c r="O125" s="279"/>
      <c r="P125" s="279"/>
      <c r="Q125" s="279"/>
      <c r="R125" s="279"/>
      <c r="S125" s="279"/>
      <c r="T125" s="279"/>
      <c r="U125" s="279"/>
      <c r="V125" s="279"/>
      <c r="W125" s="279"/>
      <c r="X125" s="280"/>
      <c r="Y125" s="14"/>
      <c r="Z125" s="14"/>
      <c r="AA125" s="14"/>
      <c r="AB125" s="14"/>
      <c r="AC125" s="14"/>
      <c r="AD125" s="14"/>
      <c r="AE125" s="14"/>
      <c r="AT125" s="281" t="s">
        <v>1321</v>
      </c>
      <c r="AU125" s="281" t="s">
        <v>85</v>
      </c>
      <c r="AV125" s="14" t="s">
        <v>228</v>
      </c>
      <c r="AW125" s="14" t="s">
        <v>5</v>
      </c>
      <c r="AX125" s="14" t="s">
        <v>83</v>
      </c>
      <c r="AY125" s="281" t="s">
        <v>212</v>
      </c>
    </row>
    <row r="126" s="2" customFormat="1" ht="44.25" customHeight="1">
      <c r="A126" s="40"/>
      <c r="B126" s="41"/>
      <c r="C126" s="215" t="s">
        <v>250</v>
      </c>
      <c r="D126" s="215" t="s">
        <v>213</v>
      </c>
      <c r="E126" s="216" t="s">
        <v>2206</v>
      </c>
      <c r="F126" s="217" t="s">
        <v>2207</v>
      </c>
      <c r="G126" s="218" t="s">
        <v>2198</v>
      </c>
      <c r="H126" s="219">
        <v>2.5920000000000001</v>
      </c>
      <c r="I126" s="220"/>
      <c r="J126" s="220"/>
      <c r="K126" s="221">
        <f>ROUND(P126*H126,2)</f>
        <v>0</v>
      </c>
      <c r="L126" s="217" t="s">
        <v>1314</v>
      </c>
      <c r="M126" s="46"/>
      <c r="N126" s="222" t="s">
        <v>20</v>
      </c>
      <c r="O126" s="223" t="s">
        <v>45</v>
      </c>
      <c r="P126" s="224">
        <f>I126+J126</f>
        <v>0</v>
      </c>
      <c r="Q126" s="224">
        <f>ROUND(I126*H126,2)</f>
        <v>0</v>
      </c>
      <c r="R126" s="224">
        <f>ROUND(J126*H126,2)</f>
        <v>0</v>
      </c>
      <c r="S126" s="86"/>
      <c r="T126" s="225">
        <f>S126*H126</f>
        <v>0</v>
      </c>
      <c r="U126" s="225">
        <v>0</v>
      </c>
      <c r="V126" s="225">
        <f>U126*H126</f>
        <v>0</v>
      </c>
      <c r="W126" s="225">
        <v>0</v>
      </c>
      <c r="X126" s="226">
        <f>W126*H126</f>
        <v>0</v>
      </c>
      <c r="Y126" s="40"/>
      <c r="Z126" s="40"/>
      <c r="AA126" s="40"/>
      <c r="AB126" s="40"/>
      <c r="AC126" s="40"/>
      <c r="AD126" s="40"/>
      <c r="AE126" s="40"/>
      <c r="AR126" s="227" t="s">
        <v>228</v>
      </c>
      <c r="AT126" s="227" t="s">
        <v>213</v>
      </c>
      <c r="AU126" s="227" t="s">
        <v>85</v>
      </c>
      <c r="AY126" s="19" t="s">
        <v>212</v>
      </c>
      <c r="BE126" s="228">
        <f>IF(O126="základní",K126,0)</f>
        <v>0</v>
      </c>
      <c r="BF126" s="228">
        <f>IF(O126="snížená",K126,0)</f>
        <v>0</v>
      </c>
      <c r="BG126" s="228">
        <f>IF(O126="zákl. přenesená",K126,0)</f>
        <v>0</v>
      </c>
      <c r="BH126" s="228">
        <f>IF(O126="sníž. přenesená",K126,0)</f>
        <v>0</v>
      </c>
      <c r="BI126" s="228">
        <f>IF(O126="nulová",K126,0)</f>
        <v>0</v>
      </c>
      <c r="BJ126" s="19" t="s">
        <v>83</v>
      </c>
      <c r="BK126" s="228">
        <f>ROUND(P126*H126,2)</f>
        <v>0</v>
      </c>
      <c r="BL126" s="19" t="s">
        <v>228</v>
      </c>
      <c r="BM126" s="227" t="s">
        <v>2208</v>
      </c>
    </row>
    <row r="127" s="2" customFormat="1">
      <c r="A127" s="40"/>
      <c r="B127" s="41"/>
      <c r="C127" s="42"/>
      <c r="D127" s="258" t="s">
        <v>1316</v>
      </c>
      <c r="E127" s="42"/>
      <c r="F127" s="259" t="s">
        <v>2209</v>
      </c>
      <c r="G127" s="42"/>
      <c r="H127" s="42"/>
      <c r="I127" s="248"/>
      <c r="J127" s="248"/>
      <c r="K127" s="42"/>
      <c r="L127" s="42"/>
      <c r="M127" s="46"/>
      <c r="N127" s="249"/>
      <c r="O127" s="250"/>
      <c r="P127" s="86"/>
      <c r="Q127" s="86"/>
      <c r="R127" s="86"/>
      <c r="S127" s="86"/>
      <c r="T127" s="86"/>
      <c r="U127" s="86"/>
      <c r="V127" s="86"/>
      <c r="W127" s="86"/>
      <c r="X127" s="87"/>
      <c r="Y127" s="40"/>
      <c r="Z127" s="40"/>
      <c r="AA127" s="40"/>
      <c r="AB127" s="40"/>
      <c r="AC127" s="40"/>
      <c r="AD127" s="40"/>
      <c r="AE127" s="40"/>
      <c r="AT127" s="19" t="s">
        <v>1316</v>
      </c>
      <c r="AU127" s="19" t="s">
        <v>85</v>
      </c>
    </row>
    <row r="128" s="13" customFormat="1">
      <c r="A128" s="13"/>
      <c r="B128" s="260"/>
      <c r="C128" s="261"/>
      <c r="D128" s="246" t="s">
        <v>1321</v>
      </c>
      <c r="E128" s="262" t="s">
        <v>20</v>
      </c>
      <c r="F128" s="263" t="s">
        <v>2210</v>
      </c>
      <c r="G128" s="261"/>
      <c r="H128" s="264">
        <v>2.5920000000000001</v>
      </c>
      <c r="I128" s="265"/>
      <c r="J128" s="265"/>
      <c r="K128" s="261"/>
      <c r="L128" s="261"/>
      <c r="M128" s="266"/>
      <c r="N128" s="267"/>
      <c r="O128" s="268"/>
      <c r="P128" s="268"/>
      <c r="Q128" s="268"/>
      <c r="R128" s="268"/>
      <c r="S128" s="268"/>
      <c r="T128" s="268"/>
      <c r="U128" s="268"/>
      <c r="V128" s="268"/>
      <c r="W128" s="268"/>
      <c r="X128" s="269"/>
      <c r="Y128" s="13"/>
      <c r="Z128" s="13"/>
      <c r="AA128" s="13"/>
      <c r="AB128" s="13"/>
      <c r="AC128" s="13"/>
      <c r="AD128" s="13"/>
      <c r="AE128" s="13"/>
      <c r="AT128" s="270" t="s">
        <v>1321</v>
      </c>
      <c r="AU128" s="270" t="s">
        <v>85</v>
      </c>
      <c r="AV128" s="13" t="s">
        <v>85</v>
      </c>
      <c r="AW128" s="13" t="s">
        <v>5</v>
      </c>
      <c r="AX128" s="13" t="s">
        <v>83</v>
      </c>
      <c r="AY128" s="270" t="s">
        <v>212</v>
      </c>
    </row>
    <row r="129" s="2" customFormat="1" ht="44.25" customHeight="1">
      <c r="A129" s="40"/>
      <c r="B129" s="41"/>
      <c r="C129" s="215" t="s">
        <v>154</v>
      </c>
      <c r="D129" s="215" t="s">
        <v>213</v>
      </c>
      <c r="E129" s="216" t="s">
        <v>2211</v>
      </c>
      <c r="F129" s="217" t="s">
        <v>2212</v>
      </c>
      <c r="G129" s="218" t="s">
        <v>272</v>
      </c>
      <c r="H129" s="219">
        <v>2.1600000000000001</v>
      </c>
      <c r="I129" s="220"/>
      <c r="J129" s="220"/>
      <c r="K129" s="221">
        <f>ROUND(P129*H129,2)</f>
        <v>0</v>
      </c>
      <c r="L129" s="217" t="s">
        <v>1314</v>
      </c>
      <c r="M129" s="46"/>
      <c r="N129" s="222" t="s">
        <v>20</v>
      </c>
      <c r="O129" s="223" t="s">
        <v>45</v>
      </c>
      <c r="P129" s="224">
        <f>I129+J129</f>
        <v>0</v>
      </c>
      <c r="Q129" s="224">
        <f>ROUND(I129*H129,2)</f>
        <v>0</v>
      </c>
      <c r="R129" s="224">
        <f>ROUND(J129*H129,2)</f>
        <v>0</v>
      </c>
      <c r="S129" s="86"/>
      <c r="T129" s="225">
        <f>S129*H129</f>
        <v>0</v>
      </c>
      <c r="U129" s="225">
        <v>0.0030000000000000001</v>
      </c>
      <c r="V129" s="225">
        <f>U129*H129</f>
        <v>0.0064800000000000005</v>
      </c>
      <c r="W129" s="225">
        <v>0</v>
      </c>
      <c r="X129" s="226">
        <f>W129*H129</f>
        <v>0</v>
      </c>
      <c r="Y129" s="40"/>
      <c r="Z129" s="40"/>
      <c r="AA129" s="40"/>
      <c r="AB129" s="40"/>
      <c r="AC129" s="40"/>
      <c r="AD129" s="40"/>
      <c r="AE129" s="40"/>
      <c r="AR129" s="227" t="s">
        <v>228</v>
      </c>
      <c r="AT129" s="227" t="s">
        <v>213</v>
      </c>
      <c r="AU129" s="227" t="s">
        <v>85</v>
      </c>
      <c r="AY129" s="19" t="s">
        <v>212</v>
      </c>
      <c r="BE129" s="228">
        <f>IF(O129="základní",K129,0)</f>
        <v>0</v>
      </c>
      <c r="BF129" s="228">
        <f>IF(O129="snížená",K129,0)</f>
        <v>0</v>
      </c>
      <c r="BG129" s="228">
        <f>IF(O129="zákl. přenesená",K129,0)</f>
        <v>0</v>
      </c>
      <c r="BH129" s="228">
        <f>IF(O129="sníž. přenesená",K129,0)</f>
        <v>0</v>
      </c>
      <c r="BI129" s="228">
        <f>IF(O129="nulová",K129,0)</f>
        <v>0</v>
      </c>
      <c r="BJ129" s="19" t="s">
        <v>83</v>
      </c>
      <c r="BK129" s="228">
        <f>ROUND(P129*H129,2)</f>
        <v>0</v>
      </c>
      <c r="BL129" s="19" t="s">
        <v>228</v>
      </c>
      <c r="BM129" s="227" t="s">
        <v>2213</v>
      </c>
    </row>
    <row r="130" s="2" customFormat="1">
      <c r="A130" s="40"/>
      <c r="B130" s="41"/>
      <c r="C130" s="42"/>
      <c r="D130" s="258" t="s">
        <v>1316</v>
      </c>
      <c r="E130" s="42"/>
      <c r="F130" s="259" t="s">
        <v>2214</v>
      </c>
      <c r="G130" s="42"/>
      <c r="H130" s="42"/>
      <c r="I130" s="248"/>
      <c r="J130" s="248"/>
      <c r="K130" s="42"/>
      <c r="L130" s="42"/>
      <c r="M130" s="46"/>
      <c r="N130" s="249"/>
      <c r="O130" s="250"/>
      <c r="P130" s="86"/>
      <c r="Q130" s="86"/>
      <c r="R130" s="86"/>
      <c r="S130" s="86"/>
      <c r="T130" s="86"/>
      <c r="U130" s="86"/>
      <c r="V130" s="86"/>
      <c r="W130" s="86"/>
      <c r="X130" s="87"/>
      <c r="Y130" s="40"/>
      <c r="Z130" s="40"/>
      <c r="AA130" s="40"/>
      <c r="AB130" s="40"/>
      <c r="AC130" s="40"/>
      <c r="AD130" s="40"/>
      <c r="AE130" s="40"/>
      <c r="AT130" s="19" t="s">
        <v>1316</v>
      </c>
      <c r="AU130" s="19" t="s">
        <v>85</v>
      </c>
    </row>
    <row r="131" s="13" customFormat="1">
      <c r="A131" s="13"/>
      <c r="B131" s="260"/>
      <c r="C131" s="261"/>
      <c r="D131" s="246" t="s">
        <v>1321</v>
      </c>
      <c r="E131" s="262" t="s">
        <v>20</v>
      </c>
      <c r="F131" s="263" t="s">
        <v>2215</v>
      </c>
      <c r="G131" s="261"/>
      <c r="H131" s="264">
        <v>2.1600000000000001</v>
      </c>
      <c r="I131" s="265"/>
      <c r="J131" s="265"/>
      <c r="K131" s="261"/>
      <c r="L131" s="261"/>
      <c r="M131" s="266"/>
      <c r="N131" s="267"/>
      <c r="O131" s="268"/>
      <c r="P131" s="268"/>
      <c r="Q131" s="268"/>
      <c r="R131" s="268"/>
      <c r="S131" s="268"/>
      <c r="T131" s="268"/>
      <c r="U131" s="268"/>
      <c r="V131" s="268"/>
      <c r="W131" s="268"/>
      <c r="X131" s="269"/>
      <c r="Y131" s="13"/>
      <c r="Z131" s="13"/>
      <c r="AA131" s="13"/>
      <c r="AB131" s="13"/>
      <c r="AC131" s="13"/>
      <c r="AD131" s="13"/>
      <c r="AE131" s="13"/>
      <c r="AT131" s="270" t="s">
        <v>1321</v>
      </c>
      <c r="AU131" s="270" t="s">
        <v>85</v>
      </c>
      <c r="AV131" s="13" t="s">
        <v>85</v>
      </c>
      <c r="AW131" s="13" t="s">
        <v>5</v>
      </c>
      <c r="AX131" s="13" t="s">
        <v>83</v>
      </c>
      <c r="AY131" s="270" t="s">
        <v>212</v>
      </c>
    </row>
    <row r="132" s="2" customFormat="1" ht="49.05" customHeight="1">
      <c r="A132" s="40"/>
      <c r="B132" s="41"/>
      <c r="C132" s="215" t="s">
        <v>157</v>
      </c>
      <c r="D132" s="215" t="s">
        <v>213</v>
      </c>
      <c r="E132" s="216" t="s">
        <v>2216</v>
      </c>
      <c r="F132" s="217" t="s">
        <v>2217</v>
      </c>
      <c r="G132" s="218" t="s">
        <v>272</v>
      </c>
      <c r="H132" s="219">
        <v>2.1600000000000001</v>
      </c>
      <c r="I132" s="220"/>
      <c r="J132" s="220"/>
      <c r="K132" s="221">
        <f>ROUND(P132*H132,2)</f>
        <v>0</v>
      </c>
      <c r="L132" s="217" t="s">
        <v>1314</v>
      </c>
      <c r="M132" s="46"/>
      <c r="N132" s="222" t="s">
        <v>20</v>
      </c>
      <c r="O132" s="223" t="s">
        <v>45</v>
      </c>
      <c r="P132" s="224">
        <f>I132+J132</f>
        <v>0</v>
      </c>
      <c r="Q132" s="224">
        <f>ROUND(I132*H132,2)</f>
        <v>0</v>
      </c>
      <c r="R132" s="224">
        <f>ROUND(J132*H132,2)</f>
        <v>0</v>
      </c>
      <c r="S132" s="86"/>
      <c r="T132" s="225">
        <f>S132*H132</f>
        <v>0</v>
      </c>
      <c r="U132" s="225">
        <v>0</v>
      </c>
      <c r="V132" s="225">
        <f>U132*H132</f>
        <v>0</v>
      </c>
      <c r="W132" s="225">
        <v>0</v>
      </c>
      <c r="X132" s="226">
        <f>W132*H132</f>
        <v>0</v>
      </c>
      <c r="Y132" s="40"/>
      <c r="Z132" s="40"/>
      <c r="AA132" s="40"/>
      <c r="AB132" s="40"/>
      <c r="AC132" s="40"/>
      <c r="AD132" s="40"/>
      <c r="AE132" s="40"/>
      <c r="AR132" s="227" t="s">
        <v>228</v>
      </c>
      <c r="AT132" s="227" t="s">
        <v>213</v>
      </c>
      <c r="AU132" s="227" t="s">
        <v>85</v>
      </c>
      <c r="AY132" s="19" t="s">
        <v>212</v>
      </c>
      <c r="BE132" s="228">
        <f>IF(O132="základní",K132,0)</f>
        <v>0</v>
      </c>
      <c r="BF132" s="228">
        <f>IF(O132="snížená",K132,0)</f>
        <v>0</v>
      </c>
      <c r="BG132" s="228">
        <f>IF(O132="zákl. přenesená",K132,0)</f>
        <v>0</v>
      </c>
      <c r="BH132" s="228">
        <f>IF(O132="sníž. přenesená",K132,0)</f>
        <v>0</v>
      </c>
      <c r="BI132" s="228">
        <f>IF(O132="nulová",K132,0)</f>
        <v>0</v>
      </c>
      <c r="BJ132" s="19" t="s">
        <v>83</v>
      </c>
      <c r="BK132" s="228">
        <f>ROUND(P132*H132,2)</f>
        <v>0</v>
      </c>
      <c r="BL132" s="19" t="s">
        <v>228</v>
      </c>
      <c r="BM132" s="227" t="s">
        <v>2218</v>
      </c>
    </row>
    <row r="133" s="2" customFormat="1">
      <c r="A133" s="40"/>
      <c r="B133" s="41"/>
      <c r="C133" s="42"/>
      <c r="D133" s="258" t="s">
        <v>1316</v>
      </c>
      <c r="E133" s="42"/>
      <c r="F133" s="259" t="s">
        <v>2219</v>
      </c>
      <c r="G133" s="42"/>
      <c r="H133" s="42"/>
      <c r="I133" s="248"/>
      <c r="J133" s="248"/>
      <c r="K133" s="42"/>
      <c r="L133" s="42"/>
      <c r="M133" s="46"/>
      <c r="N133" s="249"/>
      <c r="O133" s="250"/>
      <c r="P133" s="86"/>
      <c r="Q133" s="86"/>
      <c r="R133" s="86"/>
      <c r="S133" s="86"/>
      <c r="T133" s="86"/>
      <c r="U133" s="86"/>
      <c r="V133" s="86"/>
      <c r="W133" s="86"/>
      <c r="X133" s="87"/>
      <c r="Y133" s="40"/>
      <c r="Z133" s="40"/>
      <c r="AA133" s="40"/>
      <c r="AB133" s="40"/>
      <c r="AC133" s="40"/>
      <c r="AD133" s="40"/>
      <c r="AE133" s="40"/>
      <c r="AT133" s="19" t="s">
        <v>1316</v>
      </c>
      <c r="AU133" s="19" t="s">
        <v>85</v>
      </c>
    </row>
    <row r="134" s="2" customFormat="1" ht="44.25" customHeight="1">
      <c r="A134" s="40"/>
      <c r="B134" s="41"/>
      <c r="C134" s="215" t="s">
        <v>9</v>
      </c>
      <c r="D134" s="215" t="s">
        <v>213</v>
      </c>
      <c r="E134" s="216" t="s">
        <v>2220</v>
      </c>
      <c r="F134" s="217" t="s">
        <v>2221</v>
      </c>
      <c r="G134" s="218" t="s">
        <v>2198</v>
      </c>
      <c r="H134" s="219">
        <v>0.33600000000000002</v>
      </c>
      <c r="I134" s="220"/>
      <c r="J134" s="220"/>
      <c r="K134" s="221">
        <f>ROUND(P134*H134,2)</f>
        <v>0</v>
      </c>
      <c r="L134" s="217" t="s">
        <v>1314</v>
      </c>
      <c r="M134" s="46"/>
      <c r="N134" s="222" t="s">
        <v>20</v>
      </c>
      <c r="O134" s="223" t="s">
        <v>45</v>
      </c>
      <c r="P134" s="224">
        <f>I134+J134</f>
        <v>0</v>
      </c>
      <c r="Q134" s="224">
        <f>ROUND(I134*H134,2)</f>
        <v>0</v>
      </c>
      <c r="R134" s="224">
        <f>ROUND(J134*H134,2)</f>
        <v>0</v>
      </c>
      <c r="S134" s="86"/>
      <c r="T134" s="225">
        <f>S134*H134</f>
        <v>0</v>
      </c>
      <c r="U134" s="225">
        <v>0</v>
      </c>
      <c r="V134" s="225">
        <f>U134*H134</f>
        <v>0</v>
      </c>
      <c r="W134" s="225">
        <v>0</v>
      </c>
      <c r="X134" s="226">
        <f>W134*H134</f>
        <v>0</v>
      </c>
      <c r="Y134" s="40"/>
      <c r="Z134" s="40"/>
      <c r="AA134" s="40"/>
      <c r="AB134" s="40"/>
      <c r="AC134" s="40"/>
      <c r="AD134" s="40"/>
      <c r="AE134" s="40"/>
      <c r="AR134" s="227" t="s">
        <v>228</v>
      </c>
      <c r="AT134" s="227" t="s">
        <v>213</v>
      </c>
      <c r="AU134" s="227" t="s">
        <v>85</v>
      </c>
      <c r="AY134" s="19" t="s">
        <v>212</v>
      </c>
      <c r="BE134" s="228">
        <f>IF(O134="základní",K134,0)</f>
        <v>0</v>
      </c>
      <c r="BF134" s="228">
        <f>IF(O134="snížená",K134,0)</f>
        <v>0</v>
      </c>
      <c r="BG134" s="228">
        <f>IF(O134="zákl. přenesená",K134,0)</f>
        <v>0</v>
      </c>
      <c r="BH134" s="228">
        <f>IF(O134="sníž. přenesená",K134,0)</f>
        <v>0</v>
      </c>
      <c r="BI134" s="228">
        <f>IF(O134="nulová",K134,0)</f>
        <v>0</v>
      </c>
      <c r="BJ134" s="19" t="s">
        <v>83</v>
      </c>
      <c r="BK134" s="228">
        <f>ROUND(P134*H134,2)</f>
        <v>0</v>
      </c>
      <c r="BL134" s="19" t="s">
        <v>228</v>
      </c>
      <c r="BM134" s="227" t="s">
        <v>2222</v>
      </c>
    </row>
    <row r="135" s="2" customFormat="1">
      <c r="A135" s="40"/>
      <c r="B135" s="41"/>
      <c r="C135" s="42"/>
      <c r="D135" s="258" t="s">
        <v>1316</v>
      </c>
      <c r="E135" s="42"/>
      <c r="F135" s="259" t="s">
        <v>2223</v>
      </c>
      <c r="G135" s="42"/>
      <c r="H135" s="42"/>
      <c r="I135" s="248"/>
      <c r="J135" s="248"/>
      <c r="K135" s="42"/>
      <c r="L135" s="42"/>
      <c r="M135" s="46"/>
      <c r="N135" s="249"/>
      <c r="O135" s="250"/>
      <c r="P135" s="86"/>
      <c r="Q135" s="86"/>
      <c r="R135" s="86"/>
      <c r="S135" s="86"/>
      <c r="T135" s="86"/>
      <c r="U135" s="86"/>
      <c r="V135" s="86"/>
      <c r="W135" s="86"/>
      <c r="X135" s="87"/>
      <c r="Y135" s="40"/>
      <c r="Z135" s="40"/>
      <c r="AA135" s="40"/>
      <c r="AB135" s="40"/>
      <c r="AC135" s="40"/>
      <c r="AD135" s="40"/>
      <c r="AE135" s="40"/>
      <c r="AT135" s="19" t="s">
        <v>1316</v>
      </c>
      <c r="AU135" s="19" t="s">
        <v>85</v>
      </c>
    </row>
    <row r="136" s="13" customFormat="1">
      <c r="A136" s="13"/>
      <c r="B136" s="260"/>
      <c r="C136" s="261"/>
      <c r="D136" s="246" t="s">
        <v>1321</v>
      </c>
      <c r="E136" s="262" t="s">
        <v>20</v>
      </c>
      <c r="F136" s="263" t="s">
        <v>2224</v>
      </c>
      <c r="G136" s="261"/>
      <c r="H136" s="264">
        <v>0.33600000000000002</v>
      </c>
      <c r="I136" s="265"/>
      <c r="J136" s="265"/>
      <c r="K136" s="261"/>
      <c r="L136" s="261"/>
      <c r="M136" s="266"/>
      <c r="N136" s="267"/>
      <c r="O136" s="268"/>
      <c r="P136" s="268"/>
      <c r="Q136" s="268"/>
      <c r="R136" s="268"/>
      <c r="S136" s="268"/>
      <c r="T136" s="268"/>
      <c r="U136" s="268"/>
      <c r="V136" s="268"/>
      <c r="W136" s="268"/>
      <c r="X136" s="269"/>
      <c r="Y136" s="13"/>
      <c r="Z136" s="13"/>
      <c r="AA136" s="13"/>
      <c r="AB136" s="13"/>
      <c r="AC136" s="13"/>
      <c r="AD136" s="13"/>
      <c r="AE136" s="13"/>
      <c r="AT136" s="270" t="s">
        <v>1321</v>
      </c>
      <c r="AU136" s="270" t="s">
        <v>85</v>
      </c>
      <c r="AV136" s="13" t="s">
        <v>85</v>
      </c>
      <c r="AW136" s="13" t="s">
        <v>5</v>
      </c>
      <c r="AX136" s="13" t="s">
        <v>83</v>
      </c>
      <c r="AY136" s="270" t="s">
        <v>212</v>
      </c>
    </row>
    <row r="137" s="11" customFormat="1" ht="22.8" customHeight="1">
      <c r="A137" s="11"/>
      <c r="B137" s="200"/>
      <c r="C137" s="201"/>
      <c r="D137" s="202" t="s">
        <v>75</v>
      </c>
      <c r="E137" s="256" t="s">
        <v>85</v>
      </c>
      <c r="F137" s="256" t="s">
        <v>2225</v>
      </c>
      <c r="G137" s="201"/>
      <c r="H137" s="201"/>
      <c r="I137" s="204"/>
      <c r="J137" s="204"/>
      <c r="K137" s="257">
        <f>BK137</f>
        <v>0</v>
      </c>
      <c r="L137" s="201"/>
      <c r="M137" s="206"/>
      <c r="N137" s="207"/>
      <c r="O137" s="208"/>
      <c r="P137" s="208"/>
      <c r="Q137" s="209">
        <f>SUM(Q138:Q151)</f>
        <v>0</v>
      </c>
      <c r="R137" s="209">
        <f>SUM(R138:R151)</f>
        <v>0</v>
      </c>
      <c r="S137" s="208"/>
      <c r="T137" s="210">
        <f>SUM(T138:T151)</f>
        <v>0</v>
      </c>
      <c r="U137" s="208"/>
      <c r="V137" s="210">
        <f>SUM(V138:V151)</f>
        <v>11.606332439999999</v>
      </c>
      <c r="W137" s="208"/>
      <c r="X137" s="211">
        <f>SUM(X138:X151)</f>
        <v>0</v>
      </c>
      <c r="Y137" s="11"/>
      <c r="Z137" s="11"/>
      <c r="AA137" s="11"/>
      <c r="AB137" s="11"/>
      <c r="AC137" s="11"/>
      <c r="AD137" s="11"/>
      <c r="AE137" s="11"/>
      <c r="AR137" s="212" t="s">
        <v>83</v>
      </c>
      <c r="AT137" s="213" t="s">
        <v>75</v>
      </c>
      <c r="AU137" s="213" t="s">
        <v>83</v>
      </c>
      <c r="AY137" s="212" t="s">
        <v>212</v>
      </c>
      <c r="BK137" s="214">
        <f>SUM(BK138:BK151)</f>
        <v>0</v>
      </c>
    </row>
    <row r="138" s="2" customFormat="1" ht="33" customHeight="1">
      <c r="A138" s="40"/>
      <c r="B138" s="41"/>
      <c r="C138" s="215" t="s">
        <v>162</v>
      </c>
      <c r="D138" s="215" t="s">
        <v>213</v>
      </c>
      <c r="E138" s="216" t="s">
        <v>2226</v>
      </c>
      <c r="F138" s="217" t="s">
        <v>2227</v>
      </c>
      <c r="G138" s="218" t="s">
        <v>2198</v>
      </c>
      <c r="H138" s="219">
        <v>1.1200000000000001</v>
      </c>
      <c r="I138" s="220"/>
      <c r="J138" s="220"/>
      <c r="K138" s="221">
        <f>ROUND(P138*H138,2)</f>
        <v>0</v>
      </c>
      <c r="L138" s="217" t="s">
        <v>1314</v>
      </c>
      <c r="M138" s="46"/>
      <c r="N138" s="222" t="s">
        <v>20</v>
      </c>
      <c r="O138" s="223" t="s">
        <v>45</v>
      </c>
      <c r="P138" s="224">
        <f>I138+J138</f>
        <v>0</v>
      </c>
      <c r="Q138" s="224">
        <f>ROUND(I138*H138,2)</f>
        <v>0</v>
      </c>
      <c r="R138" s="224">
        <f>ROUND(J138*H138,2)</f>
        <v>0</v>
      </c>
      <c r="S138" s="86"/>
      <c r="T138" s="225">
        <f>S138*H138</f>
        <v>0</v>
      </c>
      <c r="U138" s="225">
        <v>2.5018699999999998</v>
      </c>
      <c r="V138" s="225">
        <f>U138*H138</f>
        <v>2.8020944000000001</v>
      </c>
      <c r="W138" s="225">
        <v>0</v>
      </c>
      <c r="X138" s="226">
        <f>W138*H138</f>
        <v>0</v>
      </c>
      <c r="Y138" s="40"/>
      <c r="Z138" s="40"/>
      <c r="AA138" s="40"/>
      <c r="AB138" s="40"/>
      <c r="AC138" s="40"/>
      <c r="AD138" s="40"/>
      <c r="AE138" s="40"/>
      <c r="AR138" s="227" t="s">
        <v>228</v>
      </c>
      <c r="AT138" s="227" t="s">
        <v>213</v>
      </c>
      <c r="AU138" s="227" t="s">
        <v>85</v>
      </c>
      <c r="AY138" s="19" t="s">
        <v>212</v>
      </c>
      <c r="BE138" s="228">
        <f>IF(O138="základní",K138,0)</f>
        <v>0</v>
      </c>
      <c r="BF138" s="228">
        <f>IF(O138="snížená",K138,0)</f>
        <v>0</v>
      </c>
      <c r="BG138" s="228">
        <f>IF(O138="zákl. přenesená",K138,0)</f>
        <v>0</v>
      </c>
      <c r="BH138" s="228">
        <f>IF(O138="sníž. přenesená",K138,0)</f>
        <v>0</v>
      </c>
      <c r="BI138" s="228">
        <f>IF(O138="nulová",K138,0)</f>
        <v>0</v>
      </c>
      <c r="BJ138" s="19" t="s">
        <v>83</v>
      </c>
      <c r="BK138" s="228">
        <f>ROUND(P138*H138,2)</f>
        <v>0</v>
      </c>
      <c r="BL138" s="19" t="s">
        <v>228</v>
      </c>
      <c r="BM138" s="227" t="s">
        <v>2228</v>
      </c>
    </row>
    <row r="139" s="2" customFormat="1">
      <c r="A139" s="40"/>
      <c r="B139" s="41"/>
      <c r="C139" s="42"/>
      <c r="D139" s="258" t="s">
        <v>1316</v>
      </c>
      <c r="E139" s="42"/>
      <c r="F139" s="259" t="s">
        <v>2229</v>
      </c>
      <c r="G139" s="42"/>
      <c r="H139" s="42"/>
      <c r="I139" s="248"/>
      <c r="J139" s="248"/>
      <c r="K139" s="42"/>
      <c r="L139" s="42"/>
      <c r="M139" s="46"/>
      <c r="N139" s="249"/>
      <c r="O139" s="250"/>
      <c r="P139" s="86"/>
      <c r="Q139" s="86"/>
      <c r="R139" s="86"/>
      <c r="S139" s="86"/>
      <c r="T139" s="86"/>
      <c r="U139" s="86"/>
      <c r="V139" s="86"/>
      <c r="W139" s="86"/>
      <c r="X139" s="87"/>
      <c r="Y139" s="40"/>
      <c r="Z139" s="40"/>
      <c r="AA139" s="40"/>
      <c r="AB139" s="40"/>
      <c r="AC139" s="40"/>
      <c r="AD139" s="40"/>
      <c r="AE139" s="40"/>
      <c r="AT139" s="19" t="s">
        <v>1316</v>
      </c>
      <c r="AU139" s="19" t="s">
        <v>85</v>
      </c>
    </row>
    <row r="140" s="13" customFormat="1">
      <c r="A140" s="13"/>
      <c r="B140" s="260"/>
      <c r="C140" s="261"/>
      <c r="D140" s="246" t="s">
        <v>1321</v>
      </c>
      <c r="E140" s="262" t="s">
        <v>20</v>
      </c>
      <c r="F140" s="263" t="s">
        <v>2230</v>
      </c>
      <c r="G140" s="261"/>
      <c r="H140" s="264">
        <v>1.1200000000000001</v>
      </c>
      <c r="I140" s="265"/>
      <c r="J140" s="265"/>
      <c r="K140" s="261"/>
      <c r="L140" s="261"/>
      <c r="M140" s="266"/>
      <c r="N140" s="267"/>
      <c r="O140" s="268"/>
      <c r="P140" s="268"/>
      <c r="Q140" s="268"/>
      <c r="R140" s="268"/>
      <c r="S140" s="268"/>
      <c r="T140" s="268"/>
      <c r="U140" s="268"/>
      <c r="V140" s="268"/>
      <c r="W140" s="268"/>
      <c r="X140" s="269"/>
      <c r="Y140" s="13"/>
      <c r="Z140" s="13"/>
      <c r="AA140" s="13"/>
      <c r="AB140" s="13"/>
      <c r="AC140" s="13"/>
      <c r="AD140" s="13"/>
      <c r="AE140" s="13"/>
      <c r="AT140" s="270" t="s">
        <v>1321</v>
      </c>
      <c r="AU140" s="270" t="s">
        <v>85</v>
      </c>
      <c r="AV140" s="13" t="s">
        <v>85</v>
      </c>
      <c r="AW140" s="13" t="s">
        <v>5</v>
      </c>
      <c r="AX140" s="13" t="s">
        <v>83</v>
      </c>
      <c r="AY140" s="270" t="s">
        <v>212</v>
      </c>
    </row>
    <row r="141" s="2" customFormat="1" ht="24.15" customHeight="1">
      <c r="A141" s="40"/>
      <c r="B141" s="41"/>
      <c r="C141" s="215" t="s">
        <v>165</v>
      </c>
      <c r="D141" s="215" t="s">
        <v>213</v>
      </c>
      <c r="E141" s="216" t="s">
        <v>2231</v>
      </c>
      <c r="F141" s="217" t="s">
        <v>2232</v>
      </c>
      <c r="G141" s="218" t="s">
        <v>1310</v>
      </c>
      <c r="H141" s="219">
        <v>0.050000000000000003</v>
      </c>
      <c r="I141" s="220"/>
      <c r="J141" s="220"/>
      <c r="K141" s="221">
        <f>ROUND(P141*H141,2)</f>
        <v>0</v>
      </c>
      <c r="L141" s="217" t="s">
        <v>1314</v>
      </c>
      <c r="M141" s="46"/>
      <c r="N141" s="222" t="s">
        <v>20</v>
      </c>
      <c r="O141" s="223" t="s">
        <v>45</v>
      </c>
      <c r="P141" s="224">
        <f>I141+J141</f>
        <v>0</v>
      </c>
      <c r="Q141" s="224">
        <f>ROUND(I141*H141,2)</f>
        <v>0</v>
      </c>
      <c r="R141" s="224">
        <f>ROUND(J141*H141,2)</f>
        <v>0</v>
      </c>
      <c r="S141" s="86"/>
      <c r="T141" s="225">
        <f>S141*H141</f>
        <v>0</v>
      </c>
      <c r="U141" s="225">
        <v>1.0606199999999999</v>
      </c>
      <c r="V141" s="225">
        <f>U141*H141</f>
        <v>0.053030999999999995</v>
      </c>
      <c r="W141" s="225">
        <v>0</v>
      </c>
      <c r="X141" s="226">
        <f>W141*H141</f>
        <v>0</v>
      </c>
      <c r="Y141" s="40"/>
      <c r="Z141" s="40"/>
      <c r="AA141" s="40"/>
      <c r="AB141" s="40"/>
      <c r="AC141" s="40"/>
      <c r="AD141" s="40"/>
      <c r="AE141" s="40"/>
      <c r="AR141" s="227" t="s">
        <v>228</v>
      </c>
      <c r="AT141" s="227" t="s">
        <v>213</v>
      </c>
      <c r="AU141" s="227" t="s">
        <v>85</v>
      </c>
      <c r="AY141" s="19" t="s">
        <v>212</v>
      </c>
      <c r="BE141" s="228">
        <f>IF(O141="základní",K141,0)</f>
        <v>0</v>
      </c>
      <c r="BF141" s="228">
        <f>IF(O141="snížená",K141,0)</f>
        <v>0</v>
      </c>
      <c r="BG141" s="228">
        <f>IF(O141="zákl. přenesená",K141,0)</f>
        <v>0</v>
      </c>
      <c r="BH141" s="228">
        <f>IF(O141="sníž. přenesená",K141,0)</f>
        <v>0</v>
      </c>
      <c r="BI141" s="228">
        <f>IF(O141="nulová",K141,0)</f>
        <v>0</v>
      </c>
      <c r="BJ141" s="19" t="s">
        <v>83</v>
      </c>
      <c r="BK141" s="228">
        <f>ROUND(P141*H141,2)</f>
        <v>0</v>
      </c>
      <c r="BL141" s="19" t="s">
        <v>228</v>
      </c>
      <c r="BM141" s="227" t="s">
        <v>2233</v>
      </c>
    </row>
    <row r="142" s="2" customFormat="1">
      <c r="A142" s="40"/>
      <c r="B142" s="41"/>
      <c r="C142" s="42"/>
      <c r="D142" s="258" t="s">
        <v>1316</v>
      </c>
      <c r="E142" s="42"/>
      <c r="F142" s="259" t="s">
        <v>2234</v>
      </c>
      <c r="G142" s="42"/>
      <c r="H142" s="42"/>
      <c r="I142" s="248"/>
      <c r="J142" s="248"/>
      <c r="K142" s="42"/>
      <c r="L142" s="42"/>
      <c r="M142" s="46"/>
      <c r="N142" s="249"/>
      <c r="O142" s="250"/>
      <c r="P142" s="86"/>
      <c r="Q142" s="86"/>
      <c r="R142" s="86"/>
      <c r="S142" s="86"/>
      <c r="T142" s="86"/>
      <c r="U142" s="86"/>
      <c r="V142" s="86"/>
      <c r="W142" s="86"/>
      <c r="X142" s="87"/>
      <c r="Y142" s="40"/>
      <c r="Z142" s="40"/>
      <c r="AA142" s="40"/>
      <c r="AB142" s="40"/>
      <c r="AC142" s="40"/>
      <c r="AD142" s="40"/>
      <c r="AE142" s="40"/>
      <c r="AT142" s="19" t="s">
        <v>1316</v>
      </c>
      <c r="AU142" s="19" t="s">
        <v>85</v>
      </c>
    </row>
    <row r="143" s="2" customFormat="1" ht="33" customHeight="1">
      <c r="A143" s="40"/>
      <c r="B143" s="41"/>
      <c r="C143" s="215" t="s">
        <v>168</v>
      </c>
      <c r="D143" s="215" t="s">
        <v>213</v>
      </c>
      <c r="E143" s="216" t="s">
        <v>2235</v>
      </c>
      <c r="F143" s="217" t="s">
        <v>2236</v>
      </c>
      <c r="G143" s="218" t="s">
        <v>1310</v>
      </c>
      <c r="H143" s="219">
        <v>0.080000000000000002</v>
      </c>
      <c r="I143" s="220"/>
      <c r="J143" s="220"/>
      <c r="K143" s="221">
        <f>ROUND(P143*H143,2)</f>
        <v>0</v>
      </c>
      <c r="L143" s="217" t="s">
        <v>1314</v>
      </c>
      <c r="M143" s="46"/>
      <c r="N143" s="222" t="s">
        <v>20</v>
      </c>
      <c r="O143" s="223" t="s">
        <v>45</v>
      </c>
      <c r="P143" s="224">
        <f>I143+J143</f>
        <v>0</v>
      </c>
      <c r="Q143" s="224">
        <f>ROUND(I143*H143,2)</f>
        <v>0</v>
      </c>
      <c r="R143" s="224">
        <f>ROUND(J143*H143,2)</f>
        <v>0</v>
      </c>
      <c r="S143" s="86"/>
      <c r="T143" s="225">
        <f>S143*H143</f>
        <v>0</v>
      </c>
      <c r="U143" s="225">
        <v>1.0398799999999999</v>
      </c>
      <c r="V143" s="225">
        <f>U143*H143</f>
        <v>0.083190399999999998</v>
      </c>
      <c r="W143" s="225">
        <v>0</v>
      </c>
      <c r="X143" s="226">
        <f>W143*H143</f>
        <v>0</v>
      </c>
      <c r="Y143" s="40"/>
      <c r="Z143" s="40"/>
      <c r="AA143" s="40"/>
      <c r="AB143" s="40"/>
      <c r="AC143" s="40"/>
      <c r="AD143" s="40"/>
      <c r="AE143" s="40"/>
      <c r="AR143" s="227" t="s">
        <v>228</v>
      </c>
      <c r="AT143" s="227" t="s">
        <v>213</v>
      </c>
      <c r="AU143" s="227" t="s">
        <v>85</v>
      </c>
      <c r="AY143" s="19" t="s">
        <v>212</v>
      </c>
      <c r="BE143" s="228">
        <f>IF(O143="základní",K143,0)</f>
        <v>0</v>
      </c>
      <c r="BF143" s="228">
        <f>IF(O143="snížená",K143,0)</f>
        <v>0</v>
      </c>
      <c r="BG143" s="228">
        <f>IF(O143="zákl. přenesená",K143,0)</f>
        <v>0</v>
      </c>
      <c r="BH143" s="228">
        <f>IF(O143="sníž. přenesená",K143,0)</f>
        <v>0</v>
      </c>
      <c r="BI143" s="228">
        <f>IF(O143="nulová",K143,0)</f>
        <v>0</v>
      </c>
      <c r="BJ143" s="19" t="s">
        <v>83</v>
      </c>
      <c r="BK143" s="228">
        <f>ROUND(P143*H143,2)</f>
        <v>0</v>
      </c>
      <c r="BL143" s="19" t="s">
        <v>228</v>
      </c>
      <c r="BM143" s="227" t="s">
        <v>2237</v>
      </c>
    </row>
    <row r="144" s="2" customFormat="1">
      <c r="A144" s="40"/>
      <c r="B144" s="41"/>
      <c r="C144" s="42"/>
      <c r="D144" s="258" t="s">
        <v>1316</v>
      </c>
      <c r="E144" s="42"/>
      <c r="F144" s="259" t="s">
        <v>2238</v>
      </c>
      <c r="G144" s="42"/>
      <c r="H144" s="42"/>
      <c r="I144" s="248"/>
      <c r="J144" s="248"/>
      <c r="K144" s="42"/>
      <c r="L144" s="42"/>
      <c r="M144" s="46"/>
      <c r="N144" s="249"/>
      <c r="O144" s="250"/>
      <c r="P144" s="86"/>
      <c r="Q144" s="86"/>
      <c r="R144" s="86"/>
      <c r="S144" s="86"/>
      <c r="T144" s="86"/>
      <c r="U144" s="86"/>
      <c r="V144" s="86"/>
      <c r="W144" s="86"/>
      <c r="X144" s="87"/>
      <c r="Y144" s="40"/>
      <c r="Z144" s="40"/>
      <c r="AA144" s="40"/>
      <c r="AB144" s="40"/>
      <c r="AC144" s="40"/>
      <c r="AD144" s="40"/>
      <c r="AE144" s="40"/>
      <c r="AT144" s="19" t="s">
        <v>1316</v>
      </c>
      <c r="AU144" s="19" t="s">
        <v>85</v>
      </c>
    </row>
    <row r="145" s="13" customFormat="1">
      <c r="A145" s="13"/>
      <c r="B145" s="260"/>
      <c r="C145" s="261"/>
      <c r="D145" s="246" t="s">
        <v>1321</v>
      </c>
      <c r="E145" s="262" t="s">
        <v>20</v>
      </c>
      <c r="F145" s="263" t="s">
        <v>2239</v>
      </c>
      <c r="G145" s="261"/>
      <c r="H145" s="264">
        <v>0.080000000000000002</v>
      </c>
      <c r="I145" s="265"/>
      <c r="J145" s="265"/>
      <c r="K145" s="261"/>
      <c r="L145" s="261"/>
      <c r="M145" s="266"/>
      <c r="N145" s="267"/>
      <c r="O145" s="268"/>
      <c r="P145" s="268"/>
      <c r="Q145" s="268"/>
      <c r="R145" s="268"/>
      <c r="S145" s="268"/>
      <c r="T145" s="268"/>
      <c r="U145" s="268"/>
      <c r="V145" s="268"/>
      <c r="W145" s="268"/>
      <c r="X145" s="269"/>
      <c r="Y145" s="13"/>
      <c r="Z145" s="13"/>
      <c r="AA145" s="13"/>
      <c r="AB145" s="13"/>
      <c r="AC145" s="13"/>
      <c r="AD145" s="13"/>
      <c r="AE145" s="13"/>
      <c r="AT145" s="270" t="s">
        <v>1321</v>
      </c>
      <c r="AU145" s="270" t="s">
        <v>85</v>
      </c>
      <c r="AV145" s="13" t="s">
        <v>85</v>
      </c>
      <c r="AW145" s="13" t="s">
        <v>5</v>
      </c>
      <c r="AX145" s="13" t="s">
        <v>83</v>
      </c>
      <c r="AY145" s="270" t="s">
        <v>212</v>
      </c>
    </row>
    <row r="146" s="2" customFormat="1" ht="55.5" customHeight="1">
      <c r="A146" s="40"/>
      <c r="B146" s="41"/>
      <c r="C146" s="215" t="s">
        <v>279</v>
      </c>
      <c r="D146" s="215" t="s">
        <v>213</v>
      </c>
      <c r="E146" s="216" t="s">
        <v>2240</v>
      </c>
      <c r="F146" s="217" t="s">
        <v>2241</v>
      </c>
      <c r="G146" s="218" t="s">
        <v>2198</v>
      </c>
      <c r="H146" s="219">
        <v>3.4409999999999998</v>
      </c>
      <c r="I146" s="220"/>
      <c r="J146" s="220"/>
      <c r="K146" s="221">
        <f>ROUND(P146*H146,2)</f>
        <v>0</v>
      </c>
      <c r="L146" s="217" t="s">
        <v>1314</v>
      </c>
      <c r="M146" s="46"/>
      <c r="N146" s="222" t="s">
        <v>20</v>
      </c>
      <c r="O146" s="223" t="s">
        <v>45</v>
      </c>
      <c r="P146" s="224">
        <f>I146+J146</f>
        <v>0</v>
      </c>
      <c r="Q146" s="224">
        <f>ROUND(I146*H146,2)</f>
        <v>0</v>
      </c>
      <c r="R146" s="224">
        <f>ROUND(J146*H146,2)</f>
        <v>0</v>
      </c>
      <c r="S146" s="86"/>
      <c r="T146" s="225">
        <f>S146*H146</f>
        <v>0</v>
      </c>
      <c r="U146" s="225">
        <v>2.5190399999999999</v>
      </c>
      <c r="V146" s="225">
        <f>U146*H146</f>
        <v>8.6680166399999994</v>
      </c>
      <c r="W146" s="225">
        <v>0</v>
      </c>
      <c r="X146" s="226">
        <f>W146*H146</f>
        <v>0</v>
      </c>
      <c r="Y146" s="40"/>
      <c r="Z146" s="40"/>
      <c r="AA146" s="40"/>
      <c r="AB146" s="40"/>
      <c r="AC146" s="40"/>
      <c r="AD146" s="40"/>
      <c r="AE146" s="40"/>
      <c r="AR146" s="227" t="s">
        <v>228</v>
      </c>
      <c r="AT146" s="227" t="s">
        <v>213</v>
      </c>
      <c r="AU146" s="227" t="s">
        <v>85</v>
      </c>
      <c r="AY146" s="19" t="s">
        <v>212</v>
      </c>
      <c r="BE146" s="228">
        <f>IF(O146="základní",K146,0)</f>
        <v>0</v>
      </c>
      <c r="BF146" s="228">
        <f>IF(O146="snížená",K146,0)</f>
        <v>0</v>
      </c>
      <c r="BG146" s="228">
        <f>IF(O146="zákl. přenesená",K146,0)</f>
        <v>0</v>
      </c>
      <c r="BH146" s="228">
        <f>IF(O146="sníž. přenesená",K146,0)</f>
        <v>0</v>
      </c>
      <c r="BI146" s="228">
        <f>IF(O146="nulová",K146,0)</f>
        <v>0</v>
      </c>
      <c r="BJ146" s="19" t="s">
        <v>83</v>
      </c>
      <c r="BK146" s="228">
        <f>ROUND(P146*H146,2)</f>
        <v>0</v>
      </c>
      <c r="BL146" s="19" t="s">
        <v>228</v>
      </c>
      <c r="BM146" s="227" t="s">
        <v>2242</v>
      </c>
    </row>
    <row r="147" s="2" customFormat="1">
      <c r="A147" s="40"/>
      <c r="B147" s="41"/>
      <c r="C147" s="42"/>
      <c r="D147" s="258" t="s">
        <v>1316</v>
      </c>
      <c r="E147" s="42"/>
      <c r="F147" s="259" t="s">
        <v>2243</v>
      </c>
      <c r="G147" s="42"/>
      <c r="H147" s="42"/>
      <c r="I147" s="248"/>
      <c r="J147" s="248"/>
      <c r="K147" s="42"/>
      <c r="L147" s="42"/>
      <c r="M147" s="46"/>
      <c r="N147" s="249"/>
      <c r="O147" s="250"/>
      <c r="P147" s="86"/>
      <c r="Q147" s="86"/>
      <c r="R147" s="86"/>
      <c r="S147" s="86"/>
      <c r="T147" s="86"/>
      <c r="U147" s="86"/>
      <c r="V147" s="86"/>
      <c r="W147" s="86"/>
      <c r="X147" s="87"/>
      <c r="Y147" s="40"/>
      <c r="Z147" s="40"/>
      <c r="AA147" s="40"/>
      <c r="AB147" s="40"/>
      <c r="AC147" s="40"/>
      <c r="AD147" s="40"/>
      <c r="AE147" s="40"/>
      <c r="AT147" s="19" t="s">
        <v>1316</v>
      </c>
      <c r="AU147" s="19" t="s">
        <v>85</v>
      </c>
    </row>
    <row r="148" s="13" customFormat="1">
      <c r="A148" s="13"/>
      <c r="B148" s="260"/>
      <c r="C148" s="261"/>
      <c r="D148" s="246" t="s">
        <v>1321</v>
      </c>
      <c r="E148" s="262" t="s">
        <v>20</v>
      </c>
      <c r="F148" s="263" t="s">
        <v>2244</v>
      </c>
      <c r="G148" s="261"/>
      <c r="H148" s="264">
        <v>1.05</v>
      </c>
      <c r="I148" s="265"/>
      <c r="J148" s="265"/>
      <c r="K148" s="261"/>
      <c r="L148" s="261"/>
      <c r="M148" s="266"/>
      <c r="N148" s="267"/>
      <c r="O148" s="268"/>
      <c r="P148" s="268"/>
      <c r="Q148" s="268"/>
      <c r="R148" s="268"/>
      <c r="S148" s="268"/>
      <c r="T148" s="268"/>
      <c r="U148" s="268"/>
      <c r="V148" s="268"/>
      <c r="W148" s="268"/>
      <c r="X148" s="269"/>
      <c r="Y148" s="13"/>
      <c r="Z148" s="13"/>
      <c r="AA148" s="13"/>
      <c r="AB148" s="13"/>
      <c r="AC148" s="13"/>
      <c r="AD148" s="13"/>
      <c r="AE148" s="13"/>
      <c r="AT148" s="270" t="s">
        <v>1321</v>
      </c>
      <c r="AU148" s="270" t="s">
        <v>85</v>
      </c>
      <c r="AV148" s="13" t="s">
        <v>85</v>
      </c>
      <c r="AW148" s="13" t="s">
        <v>5</v>
      </c>
      <c r="AX148" s="13" t="s">
        <v>76</v>
      </c>
      <c r="AY148" s="270" t="s">
        <v>212</v>
      </c>
    </row>
    <row r="149" s="13" customFormat="1">
      <c r="A149" s="13"/>
      <c r="B149" s="260"/>
      <c r="C149" s="261"/>
      <c r="D149" s="246" t="s">
        <v>1321</v>
      </c>
      <c r="E149" s="262" t="s">
        <v>20</v>
      </c>
      <c r="F149" s="263" t="s">
        <v>2245</v>
      </c>
      <c r="G149" s="261"/>
      <c r="H149" s="264">
        <v>1.8240000000000001</v>
      </c>
      <c r="I149" s="265"/>
      <c r="J149" s="265"/>
      <c r="K149" s="261"/>
      <c r="L149" s="261"/>
      <c r="M149" s="266"/>
      <c r="N149" s="267"/>
      <c r="O149" s="268"/>
      <c r="P149" s="268"/>
      <c r="Q149" s="268"/>
      <c r="R149" s="268"/>
      <c r="S149" s="268"/>
      <c r="T149" s="268"/>
      <c r="U149" s="268"/>
      <c r="V149" s="268"/>
      <c r="W149" s="268"/>
      <c r="X149" s="269"/>
      <c r="Y149" s="13"/>
      <c r="Z149" s="13"/>
      <c r="AA149" s="13"/>
      <c r="AB149" s="13"/>
      <c r="AC149" s="13"/>
      <c r="AD149" s="13"/>
      <c r="AE149" s="13"/>
      <c r="AT149" s="270" t="s">
        <v>1321</v>
      </c>
      <c r="AU149" s="270" t="s">
        <v>85</v>
      </c>
      <c r="AV149" s="13" t="s">
        <v>85</v>
      </c>
      <c r="AW149" s="13" t="s">
        <v>5</v>
      </c>
      <c r="AX149" s="13" t="s">
        <v>76</v>
      </c>
      <c r="AY149" s="270" t="s">
        <v>212</v>
      </c>
    </row>
    <row r="150" s="13" customFormat="1">
      <c r="A150" s="13"/>
      <c r="B150" s="260"/>
      <c r="C150" s="261"/>
      <c r="D150" s="246" t="s">
        <v>1321</v>
      </c>
      <c r="E150" s="262" t="s">
        <v>20</v>
      </c>
      <c r="F150" s="263" t="s">
        <v>2246</v>
      </c>
      <c r="G150" s="261"/>
      <c r="H150" s="264">
        <v>0.56699999999999995</v>
      </c>
      <c r="I150" s="265"/>
      <c r="J150" s="265"/>
      <c r="K150" s="261"/>
      <c r="L150" s="261"/>
      <c r="M150" s="266"/>
      <c r="N150" s="267"/>
      <c r="O150" s="268"/>
      <c r="P150" s="268"/>
      <c r="Q150" s="268"/>
      <c r="R150" s="268"/>
      <c r="S150" s="268"/>
      <c r="T150" s="268"/>
      <c r="U150" s="268"/>
      <c r="V150" s="268"/>
      <c r="W150" s="268"/>
      <c r="X150" s="269"/>
      <c r="Y150" s="13"/>
      <c r="Z150" s="13"/>
      <c r="AA150" s="13"/>
      <c r="AB150" s="13"/>
      <c r="AC150" s="13"/>
      <c r="AD150" s="13"/>
      <c r="AE150" s="13"/>
      <c r="AT150" s="270" t="s">
        <v>1321</v>
      </c>
      <c r="AU150" s="270" t="s">
        <v>85</v>
      </c>
      <c r="AV150" s="13" t="s">
        <v>85</v>
      </c>
      <c r="AW150" s="13" t="s">
        <v>5</v>
      </c>
      <c r="AX150" s="13" t="s">
        <v>76</v>
      </c>
      <c r="AY150" s="270" t="s">
        <v>212</v>
      </c>
    </row>
    <row r="151" s="14" customFormat="1">
      <c r="A151" s="14"/>
      <c r="B151" s="271"/>
      <c r="C151" s="272"/>
      <c r="D151" s="246" t="s">
        <v>1321</v>
      </c>
      <c r="E151" s="273" t="s">
        <v>20</v>
      </c>
      <c r="F151" s="274" t="s">
        <v>1338</v>
      </c>
      <c r="G151" s="272"/>
      <c r="H151" s="275">
        <v>3.4409999999999998</v>
      </c>
      <c r="I151" s="276"/>
      <c r="J151" s="276"/>
      <c r="K151" s="272"/>
      <c r="L151" s="272"/>
      <c r="M151" s="277"/>
      <c r="N151" s="278"/>
      <c r="O151" s="279"/>
      <c r="P151" s="279"/>
      <c r="Q151" s="279"/>
      <c r="R151" s="279"/>
      <c r="S151" s="279"/>
      <c r="T151" s="279"/>
      <c r="U151" s="279"/>
      <c r="V151" s="279"/>
      <c r="W151" s="279"/>
      <c r="X151" s="280"/>
      <c r="Y151" s="14"/>
      <c r="Z151" s="14"/>
      <c r="AA151" s="14"/>
      <c r="AB151" s="14"/>
      <c r="AC151" s="14"/>
      <c r="AD151" s="14"/>
      <c r="AE151" s="14"/>
      <c r="AT151" s="281" t="s">
        <v>1321</v>
      </c>
      <c r="AU151" s="281" t="s">
        <v>85</v>
      </c>
      <c r="AV151" s="14" t="s">
        <v>228</v>
      </c>
      <c r="AW151" s="14" t="s">
        <v>5</v>
      </c>
      <c r="AX151" s="14" t="s">
        <v>83</v>
      </c>
      <c r="AY151" s="281" t="s">
        <v>212</v>
      </c>
    </row>
    <row r="152" s="11" customFormat="1" ht="22.8" customHeight="1">
      <c r="A152" s="11"/>
      <c r="B152" s="200"/>
      <c r="C152" s="201"/>
      <c r="D152" s="202" t="s">
        <v>75</v>
      </c>
      <c r="E152" s="256" t="s">
        <v>105</v>
      </c>
      <c r="F152" s="256" t="s">
        <v>2247</v>
      </c>
      <c r="G152" s="201"/>
      <c r="H152" s="201"/>
      <c r="I152" s="204"/>
      <c r="J152" s="204"/>
      <c r="K152" s="257">
        <f>BK152</f>
        <v>0</v>
      </c>
      <c r="L152" s="201"/>
      <c r="M152" s="206"/>
      <c r="N152" s="207"/>
      <c r="O152" s="208"/>
      <c r="P152" s="208"/>
      <c r="Q152" s="209">
        <f>SUM(Q153:Q157)</f>
        <v>0</v>
      </c>
      <c r="R152" s="209">
        <f>SUM(R153:R157)</f>
        <v>0</v>
      </c>
      <c r="S152" s="208"/>
      <c r="T152" s="210">
        <f>SUM(T153:T157)</f>
        <v>0</v>
      </c>
      <c r="U152" s="208"/>
      <c r="V152" s="210">
        <f>SUM(V153:V157)</f>
        <v>0.95631340000000009</v>
      </c>
      <c r="W152" s="208"/>
      <c r="X152" s="211">
        <f>SUM(X153:X157)</f>
        <v>0</v>
      </c>
      <c r="Y152" s="11"/>
      <c r="Z152" s="11"/>
      <c r="AA152" s="11"/>
      <c r="AB152" s="11"/>
      <c r="AC152" s="11"/>
      <c r="AD152" s="11"/>
      <c r="AE152" s="11"/>
      <c r="AR152" s="212" t="s">
        <v>83</v>
      </c>
      <c r="AT152" s="213" t="s">
        <v>75</v>
      </c>
      <c r="AU152" s="213" t="s">
        <v>83</v>
      </c>
      <c r="AY152" s="212" t="s">
        <v>212</v>
      </c>
      <c r="BK152" s="214">
        <f>SUM(BK153:BK157)</f>
        <v>0</v>
      </c>
    </row>
    <row r="153" s="2" customFormat="1" ht="49.05" customHeight="1">
      <c r="A153" s="40"/>
      <c r="B153" s="41"/>
      <c r="C153" s="215" t="s">
        <v>283</v>
      </c>
      <c r="D153" s="215" t="s">
        <v>213</v>
      </c>
      <c r="E153" s="216" t="s">
        <v>2248</v>
      </c>
      <c r="F153" s="217" t="s">
        <v>2249</v>
      </c>
      <c r="G153" s="218" t="s">
        <v>272</v>
      </c>
      <c r="H153" s="219">
        <v>12.68</v>
      </c>
      <c r="I153" s="220"/>
      <c r="J153" s="220"/>
      <c r="K153" s="221">
        <f>ROUND(P153*H153,2)</f>
        <v>0</v>
      </c>
      <c r="L153" s="217" t="s">
        <v>1314</v>
      </c>
      <c r="M153" s="46"/>
      <c r="N153" s="222" t="s">
        <v>20</v>
      </c>
      <c r="O153" s="223" t="s">
        <v>45</v>
      </c>
      <c r="P153" s="224">
        <f>I153+J153</f>
        <v>0</v>
      </c>
      <c r="Q153" s="224">
        <f>ROUND(I153*H153,2)</f>
        <v>0</v>
      </c>
      <c r="R153" s="224">
        <f>ROUND(J153*H153,2)</f>
        <v>0</v>
      </c>
      <c r="S153" s="86"/>
      <c r="T153" s="225">
        <f>S153*H153</f>
        <v>0</v>
      </c>
      <c r="U153" s="225">
        <v>0.071330000000000005</v>
      </c>
      <c r="V153" s="225">
        <f>U153*H153</f>
        <v>0.90446440000000006</v>
      </c>
      <c r="W153" s="225">
        <v>0</v>
      </c>
      <c r="X153" s="226">
        <f>W153*H153</f>
        <v>0</v>
      </c>
      <c r="Y153" s="40"/>
      <c r="Z153" s="40"/>
      <c r="AA153" s="40"/>
      <c r="AB153" s="40"/>
      <c r="AC153" s="40"/>
      <c r="AD153" s="40"/>
      <c r="AE153" s="40"/>
      <c r="AR153" s="227" t="s">
        <v>228</v>
      </c>
      <c r="AT153" s="227" t="s">
        <v>213</v>
      </c>
      <c r="AU153" s="227" t="s">
        <v>85</v>
      </c>
      <c r="AY153" s="19" t="s">
        <v>212</v>
      </c>
      <c r="BE153" s="228">
        <f>IF(O153="základní",K153,0)</f>
        <v>0</v>
      </c>
      <c r="BF153" s="228">
        <f>IF(O153="snížená",K153,0)</f>
        <v>0</v>
      </c>
      <c r="BG153" s="228">
        <f>IF(O153="zákl. přenesená",K153,0)</f>
        <v>0</v>
      </c>
      <c r="BH153" s="228">
        <f>IF(O153="sníž. přenesená",K153,0)</f>
        <v>0</v>
      </c>
      <c r="BI153" s="228">
        <f>IF(O153="nulová",K153,0)</f>
        <v>0</v>
      </c>
      <c r="BJ153" s="19" t="s">
        <v>83</v>
      </c>
      <c r="BK153" s="228">
        <f>ROUND(P153*H153,2)</f>
        <v>0</v>
      </c>
      <c r="BL153" s="19" t="s">
        <v>228</v>
      </c>
      <c r="BM153" s="227" t="s">
        <v>2250</v>
      </c>
    </row>
    <row r="154" s="2" customFormat="1">
      <c r="A154" s="40"/>
      <c r="B154" s="41"/>
      <c r="C154" s="42"/>
      <c r="D154" s="258" t="s">
        <v>1316</v>
      </c>
      <c r="E154" s="42"/>
      <c r="F154" s="259" t="s">
        <v>2251</v>
      </c>
      <c r="G154" s="42"/>
      <c r="H154" s="42"/>
      <c r="I154" s="248"/>
      <c r="J154" s="248"/>
      <c r="K154" s="42"/>
      <c r="L154" s="42"/>
      <c r="M154" s="46"/>
      <c r="N154" s="249"/>
      <c r="O154" s="250"/>
      <c r="P154" s="86"/>
      <c r="Q154" s="86"/>
      <c r="R154" s="86"/>
      <c r="S154" s="86"/>
      <c r="T154" s="86"/>
      <c r="U154" s="86"/>
      <c r="V154" s="86"/>
      <c r="W154" s="86"/>
      <c r="X154" s="87"/>
      <c r="Y154" s="40"/>
      <c r="Z154" s="40"/>
      <c r="AA154" s="40"/>
      <c r="AB154" s="40"/>
      <c r="AC154" s="40"/>
      <c r="AD154" s="40"/>
      <c r="AE154" s="40"/>
      <c r="AT154" s="19" t="s">
        <v>1316</v>
      </c>
      <c r="AU154" s="19" t="s">
        <v>85</v>
      </c>
    </row>
    <row r="155" s="13" customFormat="1">
      <c r="A155" s="13"/>
      <c r="B155" s="260"/>
      <c r="C155" s="261"/>
      <c r="D155" s="246" t="s">
        <v>1321</v>
      </c>
      <c r="E155" s="262" t="s">
        <v>20</v>
      </c>
      <c r="F155" s="263" t="s">
        <v>2252</v>
      </c>
      <c r="G155" s="261"/>
      <c r="H155" s="264">
        <v>12.68</v>
      </c>
      <c r="I155" s="265"/>
      <c r="J155" s="265"/>
      <c r="K155" s="261"/>
      <c r="L155" s="261"/>
      <c r="M155" s="266"/>
      <c r="N155" s="267"/>
      <c r="O155" s="268"/>
      <c r="P155" s="268"/>
      <c r="Q155" s="268"/>
      <c r="R155" s="268"/>
      <c r="S155" s="268"/>
      <c r="T155" s="268"/>
      <c r="U155" s="268"/>
      <c r="V155" s="268"/>
      <c r="W155" s="268"/>
      <c r="X155" s="269"/>
      <c r="Y155" s="13"/>
      <c r="Z155" s="13"/>
      <c r="AA155" s="13"/>
      <c r="AB155" s="13"/>
      <c r="AC155" s="13"/>
      <c r="AD155" s="13"/>
      <c r="AE155" s="13"/>
      <c r="AT155" s="270" t="s">
        <v>1321</v>
      </c>
      <c r="AU155" s="270" t="s">
        <v>85</v>
      </c>
      <c r="AV155" s="13" t="s">
        <v>85</v>
      </c>
      <c r="AW155" s="13" t="s">
        <v>5</v>
      </c>
      <c r="AX155" s="13" t="s">
        <v>83</v>
      </c>
      <c r="AY155" s="270" t="s">
        <v>212</v>
      </c>
    </row>
    <row r="156" s="2" customFormat="1">
      <c r="A156" s="40"/>
      <c r="B156" s="41"/>
      <c r="C156" s="215" t="s">
        <v>287</v>
      </c>
      <c r="D156" s="215" t="s">
        <v>213</v>
      </c>
      <c r="E156" s="216" t="s">
        <v>2253</v>
      </c>
      <c r="F156" s="217" t="s">
        <v>2254</v>
      </c>
      <c r="G156" s="218" t="s">
        <v>525</v>
      </c>
      <c r="H156" s="219">
        <v>0.90000000000000002</v>
      </c>
      <c r="I156" s="220"/>
      <c r="J156" s="220"/>
      <c r="K156" s="221">
        <f>ROUND(P156*H156,2)</f>
        <v>0</v>
      </c>
      <c r="L156" s="217" t="s">
        <v>1314</v>
      </c>
      <c r="M156" s="46"/>
      <c r="N156" s="222" t="s">
        <v>20</v>
      </c>
      <c r="O156" s="223" t="s">
        <v>45</v>
      </c>
      <c r="P156" s="224">
        <f>I156+J156</f>
        <v>0</v>
      </c>
      <c r="Q156" s="224">
        <f>ROUND(I156*H156,2)</f>
        <v>0</v>
      </c>
      <c r="R156" s="224">
        <f>ROUND(J156*H156,2)</f>
        <v>0</v>
      </c>
      <c r="S156" s="86"/>
      <c r="T156" s="225">
        <f>S156*H156</f>
        <v>0</v>
      </c>
      <c r="U156" s="225">
        <v>0.057610000000000001</v>
      </c>
      <c r="V156" s="225">
        <f>U156*H156</f>
        <v>0.051848999999999999</v>
      </c>
      <c r="W156" s="225">
        <v>0</v>
      </c>
      <c r="X156" s="226">
        <f>W156*H156</f>
        <v>0</v>
      </c>
      <c r="Y156" s="40"/>
      <c r="Z156" s="40"/>
      <c r="AA156" s="40"/>
      <c r="AB156" s="40"/>
      <c r="AC156" s="40"/>
      <c r="AD156" s="40"/>
      <c r="AE156" s="40"/>
      <c r="AR156" s="227" t="s">
        <v>228</v>
      </c>
      <c r="AT156" s="227" t="s">
        <v>213</v>
      </c>
      <c r="AU156" s="227" t="s">
        <v>85</v>
      </c>
      <c r="AY156" s="19" t="s">
        <v>212</v>
      </c>
      <c r="BE156" s="228">
        <f>IF(O156="základní",K156,0)</f>
        <v>0</v>
      </c>
      <c r="BF156" s="228">
        <f>IF(O156="snížená",K156,0)</f>
        <v>0</v>
      </c>
      <c r="BG156" s="228">
        <f>IF(O156="zákl. přenesená",K156,0)</f>
        <v>0</v>
      </c>
      <c r="BH156" s="228">
        <f>IF(O156="sníž. přenesená",K156,0)</f>
        <v>0</v>
      </c>
      <c r="BI156" s="228">
        <f>IF(O156="nulová",K156,0)</f>
        <v>0</v>
      </c>
      <c r="BJ156" s="19" t="s">
        <v>83</v>
      </c>
      <c r="BK156" s="228">
        <f>ROUND(P156*H156,2)</f>
        <v>0</v>
      </c>
      <c r="BL156" s="19" t="s">
        <v>228</v>
      </c>
      <c r="BM156" s="227" t="s">
        <v>2255</v>
      </c>
    </row>
    <row r="157" s="2" customFormat="1">
      <c r="A157" s="40"/>
      <c r="B157" s="41"/>
      <c r="C157" s="42"/>
      <c r="D157" s="258" t="s">
        <v>1316</v>
      </c>
      <c r="E157" s="42"/>
      <c r="F157" s="259" t="s">
        <v>2256</v>
      </c>
      <c r="G157" s="42"/>
      <c r="H157" s="42"/>
      <c r="I157" s="248"/>
      <c r="J157" s="248"/>
      <c r="K157" s="42"/>
      <c r="L157" s="42"/>
      <c r="M157" s="46"/>
      <c r="N157" s="249"/>
      <c r="O157" s="250"/>
      <c r="P157" s="86"/>
      <c r="Q157" s="86"/>
      <c r="R157" s="86"/>
      <c r="S157" s="86"/>
      <c r="T157" s="86"/>
      <c r="U157" s="86"/>
      <c r="V157" s="86"/>
      <c r="W157" s="86"/>
      <c r="X157" s="87"/>
      <c r="Y157" s="40"/>
      <c r="Z157" s="40"/>
      <c r="AA157" s="40"/>
      <c r="AB157" s="40"/>
      <c r="AC157" s="40"/>
      <c r="AD157" s="40"/>
      <c r="AE157" s="40"/>
      <c r="AT157" s="19" t="s">
        <v>1316</v>
      </c>
      <c r="AU157" s="19" t="s">
        <v>85</v>
      </c>
    </row>
    <row r="158" s="11" customFormat="1" ht="22.8" customHeight="1">
      <c r="A158" s="11"/>
      <c r="B158" s="200"/>
      <c r="C158" s="201"/>
      <c r="D158" s="202" t="s">
        <v>75</v>
      </c>
      <c r="E158" s="256" t="s">
        <v>228</v>
      </c>
      <c r="F158" s="256" t="s">
        <v>2257</v>
      </c>
      <c r="G158" s="201"/>
      <c r="H158" s="201"/>
      <c r="I158" s="204"/>
      <c r="J158" s="204"/>
      <c r="K158" s="257">
        <f>BK158</f>
        <v>0</v>
      </c>
      <c r="L158" s="201"/>
      <c r="M158" s="206"/>
      <c r="N158" s="207"/>
      <c r="O158" s="208"/>
      <c r="P158" s="208"/>
      <c r="Q158" s="209">
        <f>SUM(Q159:Q160)</f>
        <v>0</v>
      </c>
      <c r="R158" s="209">
        <f>SUM(R159:R160)</f>
        <v>0</v>
      </c>
      <c r="S158" s="208"/>
      <c r="T158" s="210">
        <f>SUM(T159:T160)</f>
        <v>0</v>
      </c>
      <c r="U158" s="208"/>
      <c r="V158" s="210">
        <f>SUM(V159:V160)</f>
        <v>0.53280000000000005</v>
      </c>
      <c r="W158" s="208"/>
      <c r="X158" s="211">
        <f>SUM(X159:X160)</f>
        <v>0</v>
      </c>
      <c r="Y158" s="11"/>
      <c r="Z158" s="11"/>
      <c r="AA158" s="11"/>
      <c r="AB158" s="11"/>
      <c r="AC158" s="11"/>
      <c r="AD158" s="11"/>
      <c r="AE158" s="11"/>
      <c r="AR158" s="212" t="s">
        <v>83</v>
      </c>
      <c r="AT158" s="213" t="s">
        <v>75</v>
      </c>
      <c r="AU158" s="213" t="s">
        <v>83</v>
      </c>
      <c r="AY158" s="212" t="s">
        <v>212</v>
      </c>
      <c r="BK158" s="214">
        <f>SUM(BK159:BK160)</f>
        <v>0</v>
      </c>
    </row>
    <row r="159" s="2" customFormat="1" ht="66.75" customHeight="1">
      <c r="A159" s="40"/>
      <c r="B159" s="41"/>
      <c r="C159" s="215" t="s">
        <v>291</v>
      </c>
      <c r="D159" s="215" t="s">
        <v>213</v>
      </c>
      <c r="E159" s="216" t="s">
        <v>2258</v>
      </c>
      <c r="F159" s="217" t="s">
        <v>2259</v>
      </c>
      <c r="G159" s="218" t="s">
        <v>670</v>
      </c>
      <c r="H159" s="219">
        <v>10</v>
      </c>
      <c r="I159" s="220"/>
      <c r="J159" s="220"/>
      <c r="K159" s="221">
        <f>ROUND(P159*H159,2)</f>
        <v>0</v>
      </c>
      <c r="L159" s="217" t="s">
        <v>1314</v>
      </c>
      <c r="M159" s="46"/>
      <c r="N159" s="222" t="s">
        <v>20</v>
      </c>
      <c r="O159" s="223" t="s">
        <v>45</v>
      </c>
      <c r="P159" s="224">
        <f>I159+J159</f>
        <v>0</v>
      </c>
      <c r="Q159" s="224">
        <f>ROUND(I159*H159,2)</f>
        <v>0</v>
      </c>
      <c r="R159" s="224">
        <f>ROUND(J159*H159,2)</f>
        <v>0</v>
      </c>
      <c r="S159" s="86"/>
      <c r="T159" s="225">
        <f>S159*H159</f>
        <v>0</v>
      </c>
      <c r="U159" s="225">
        <v>0.053280000000000001</v>
      </c>
      <c r="V159" s="225">
        <f>U159*H159</f>
        <v>0.53280000000000005</v>
      </c>
      <c r="W159" s="225">
        <v>0</v>
      </c>
      <c r="X159" s="226">
        <f>W159*H159</f>
        <v>0</v>
      </c>
      <c r="Y159" s="40"/>
      <c r="Z159" s="40"/>
      <c r="AA159" s="40"/>
      <c r="AB159" s="40"/>
      <c r="AC159" s="40"/>
      <c r="AD159" s="40"/>
      <c r="AE159" s="40"/>
      <c r="AR159" s="227" t="s">
        <v>228</v>
      </c>
      <c r="AT159" s="227" t="s">
        <v>213</v>
      </c>
      <c r="AU159" s="227" t="s">
        <v>85</v>
      </c>
      <c r="AY159" s="19" t="s">
        <v>212</v>
      </c>
      <c r="BE159" s="228">
        <f>IF(O159="základní",K159,0)</f>
        <v>0</v>
      </c>
      <c r="BF159" s="228">
        <f>IF(O159="snížená",K159,0)</f>
        <v>0</v>
      </c>
      <c r="BG159" s="228">
        <f>IF(O159="zákl. přenesená",K159,0)</f>
        <v>0</v>
      </c>
      <c r="BH159" s="228">
        <f>IF(O159="sníž. přenesená",K159,0)</f>
        <v>0</v>
      </c>
      <c r="BI159" s="228">
        <f>IF(O159="nulová",K159,0)</f>
        <v>0</v>
      </c>
      <c r="BJ159" s="19" t="s">
        <v>83</v>
      </c>
      <c r="BK159" s="228">
        <f>ROUND(P159*H159,2)</f>
        <v>0</v>
      </c>
      <c r="BL159" s="19" t="s">
        <v>228</v>
      </c>
      <c r="BM159" s="227" t="s">
        <v>2260</v>
      </c>
    </row>
    <row r="160" s="2" customFormat="1">
      <c r="A160" s="40"/>
      <c r="B160" s="41"/>
      <c r="C160" s="42"/>
      <c r="D160" s="258" t="s">
        <v>1316</v>
      </c>
      <c r="E160" s="42"/>
      <c r="F160" s="259" t="s">
        <v>2261</v>
      </c>
      <c r="G160" s="42"/>
      <c r="H160" s="42"/>
      <c r="I160" s="248"/>
      <c r="J160" s="248"/>
      <c r="K160" s="42"/>
      <c r="L160" s="42"/>
      <c r="M160" s="46"/>
      <c r="N160" s="249"/>
      <c r="O160" s="250"/>
      <c r="P160" s="86"/>
      <c r="Q160" s="86"/>
      <c r="R160" s="86"/>
      <c r="S160" s="86"/>
      <c r="T160" s="86"/>
      <c r="U160" s="86"/>
      <c r="V160" s="86"/>
      <c r="W160" s="86"/>
      <c r="X160" s="87"/>
      <c r="Y160" s="40"/>
      <c r="Z160" s="40"/>
      <c r="AA160" s="40"/>
      <c r="AB160" s="40"/>
      <c r="AC160" s="40"/>
      <c r="AD160" s="40"/>
      <c r="AE160" s="40"/>
      <c r="AT160" s="19" t="s">
        <v>1316</v>
      </c>
      <c r="AU160" s="19" t="s">
        <v>85</v>
      </c>
    </row>
    <row r="161" s="11" customFormat="1" ht="22.8" customHeight="1">
      <c r="A161" s="11"/>
      <c r="B161" s="200"/>
      <c r="C161" s="201"/>
      <c r="D161" s="202" t="s">
        <v>75</v>
      </c>
      <c r="E161" s="256" t="s">
        <v>234</v>
      </c>
      <c r="F161" s="256" t="s">
        <v>2262</v>
      </c>
      <c r="G161" s="201"/>
      <c r="H161" s="201"/>
      <c r="I161" s="204"/>
      <c r="J161" s="204"/>
      <c r="K161" s="257">
        <f>BK161</f>
        <v>0</v>
      </c>
      <c r="L161" s="201"/>
      <c r="M161" s="206"/>
      <c r="N161" s="207"/>
      <c r="O161" s="208"/>
      <c r="P161" s="208"/>
      <c r="Q161" s="209">
        <f>SUM(Q162:Q163)</f>
        <v>0</v>
      </c>
      <c r="R161" s="209">
        <f>SUM(R162:R163)</f>
        <v>0</v>
      </c>
      <c r="S161" s="208"/>
      <c r="T161" s="210">
        <f>SUM(T162:T163)</f>
        <v>0</v>
      </c>
      <c r="U161" s="208"/>
      <c r="V161" s="210">
        <f>SUM(V162:V163)</f>
        <v>0.44647999999999999</v>
      </c>
      <c r="W161" s="208"/>
      <c r="X161" s="211">
        <f>SUM(X162:X163)</f>
        <v>0</v>
      </c>
      <c r="Y161" s="11"/>
      <c r="Z161" s="11"/>
      <c r="AA161" s="11"/>
      <c r="AB161" s="11"/>
      <c r="AC161" s="11"/>
      <c r="AD161" s="11"/>
      <c r="AE161" s="11"/>
      <c r="AR161" s="212" t="s">
        <v>83</v>
      </c>
      <c r="AT161" s="213" t="s">
        <v>75</v>
      </c>
      <c r="AU161" s="213" t="s">
        <v>83</v>
      </c>
      <c r="AY161" s="212" t="s">
        <v>212</v>
      </c>
      <c r="BK161" s="214">
        <f>SUM(BK162:BK163)</f>
        <v>0</v>
      </c>
    </row>
    <row r="162" s="2" customFormat="1" ht="78" customHeight="1">
      <c r="A162" s="40"/>
      <c r="B162" s="41"/>
      <c r="C162" s="215" t="s">
        <v>295</v>
      </c>
      <c r="D162" s="215" t="s">
        <v>213</v>
      </c>
      <c r="E162" s="216" t="s">
        <v>2263</v>
      </c>
      <c r="F162" s="217" t="s">
        <v>2264</v>
      </c>
      <c r="G162" s="218" t="s">
        <v>272</v>
      </c>
      <c r="H162" s="219">
        <v>4</v>
      </c>
      <c r="I162" s="220"/>
      <c r="J162" s="220"/>
      <c r="K162" s="221">
        <f>ROUND(P162*H162,2)</f>
        <v>0</v>
      </c>
      <c r="L162" s="217" t="s">
        <v>1314</v>
      </c>
      <c r="M162" s="46"/>
      <c r="N162" s="222" t="s">
        <v>20</v>
      </c>
      <c r="O162" s="223" t="s">
        <v>45</v>
      </c>
      <c r="P162" s="224">
        <f>I162+J162</f>
        <v>0</v>
      </c>
      <c r="Q162" s="224">
        <f>ROUND(I162*H162,2)</f>
        <v>0</v>
      </c>
      <c r="R162" s="224">
        <f>ROUND(J162*H162,2)</f>
        <v>0</v>
      </c>
      <c r="S162" s="86"/>
      <c r="T162" s="225">
        <f>S162*H162</f>
        <v>0</v>
      </c>
      <c r="U162" s="225">
        <v>0.11162</v>
      </c>
      <c r="V162" s="225">
        <f>U162*H162</f>
        <v>0.44647999999999999</v>
      </c>
      <c r="W162" s="225">
        <v>0</v>
      </c>
      <c r="X162" s="226">
        <f>W162*H162</f>
        <v>0</v>
      </c>
      <c r="Y162" s="40"/>
      <c r="Z162" s="40"/>
      <c r="AA162" s="40"/>
      <c r="AB162" s="40"/>
      <c r="AC162" s="40"/>
      <c r="AD162" s="40"/>
      <c r="AE162" s="40"/>
      <c r="AR162" s="227" t="s">
        <v>228</v>
      </c>
      <c r="AT162" s="227" t="s">
        <v>213</v>
      </c>
      <c r="AU162" s="227" t="s">
        <v>85</v>
      </c>
      <c r="AY162" s="19" t="s">
        <v>212</v>
      </c>
      <c r="BE162" s="228">
        <f>IF(O162="základní",K162,0)</f>
        <v>0</v>
      </c>
      <c r="BF162" s="228">
        <f>IF(O162="snížená",K162,0)</f>
        <v>0</v>
      </c>
      <c r="BG162" s="228">
        <f>IF(O162="zákl. přenesená",K162,0)</f>
        <v>0</v>
      </c>
      <c r="BH162" s="228">
        <f>IF(O162="sníž. přenesená",K162,0)</f>
        <v>0</v>
      </c>
      <c r="BI162" s="228">
        <f>IF(O162="nulová",K162,0)</f>
        <v>0</v>
      </c>
      <c r="BJ162" s="19" t="s">
        <v>83</v>
      </c>
      <c r="BK162" s="228">
        <f>ROUND(P162*H162,2)</f>
        <v>0</v>
      </c>
      <c r="BL162" s="19" t="s">
        <v>228</v>
      </c>
      <c r="BM162" s="227" t="s">
        <v>2265</v>
      </c>
    </row>
    <row r="163" s="2" customFormat="1">
      <c r="A163" s="40"/>
      <c r="B163" s="41"/>
      <c r="C163" s="42"/>
      <c r="D163" s="258" t="s">
        <v>1316</v>
      </c>
      <c r="E163" s="42"/>
      <c r="F163" s="259" t="s">
        <v>2266</v>
      </c>
      <c r="G163" s="42"/>
      <c r="H163" s="42"/>
      <c r="I163" s="248"/>
      <c r="J163" s="248"/>
      <c r="K163" s="42"/>
      <c r="L163" s="42"/>
      <c r="M163" s="46"/>
      <c r="N163" s="249"/>
      <c r="O163" s="250"/>
      <c r="P163" s="86"/>
      <c r="Q163" s="86"/>
      <c r="R163" s="86"/>
      <c r="S163" s="86"/>
      <c r="T163" s="86"/>
      <c r="U163" s="86"/>
      <c r="V163" s="86"/>
      <c r="W163" s="86"/>
      <c r="X163" s="87"/>
      <c r="Y163" s="40"/>
      <c r="Z163" s="40"/>
      <c r="AA163" s="40"/>
      <c r="AB163" s="40"/>
      <c r="AC163" s="40"/>
      <c r="AD163" s="40"/>
      <c r="AE163" s="40"/>
      <c r="AT163" s="19" t="s">
        <v>1316</v>
      </c>
      <c r="AU163" s="19" t="s">
        <v>85</v>
      </c>
    </row>
    <row r="164" s="11" customFormat="1" ht="22.8" customHeight="1">
      <c r="A164" s="11"/>
      <c r="B164" s="200"/>
      <c r="C164" s="201"/>
      <c r="D164" s="202" t="s">
        <v>75</v>
      </c>
      <c r="E164" s="256" t="s">
        <v>238</v>
      </c>
      <c r="F164" s="256" t="s">
        <v>2267</v>
      </c>
      <c r="G164" s="201"/>
      <c r="H164" s="201"/>
      <c r="I164" s="204"/>
      <c r="J164" s="204"/>
      <c r="K164" s="257">
        <f>BK164</f>
        <v>0</v>
      </c>
      <c r="L164" s="201"/>
      <c r="M164" s="206"/>
      <c r="N164" s="207"/>
      <c r="O164" s="208"/>
      <c r="P164" s="208"/>
      <c r="Q164" s="209">
        <f>SUM(Q165:Q186)</f>
        <v>0</v>
      </c>
      <c r="R164" s="209">
        <f>SUM(R165:R186)</f>
        <v>0</v>
      </c>
      <c r="S164" s="208"/>
      <c r="T164" s="210">
        <f>SUM(T165:T186)</f>
        <v>0</v>
      </c>
      <c r="U164" s="208"/>
      <c r="V164" s="210">
        <f>SUM(V165:V186)</f>
        <v>7.5658121799999991</v>
      </c>
      <c r="W164" s="208"/>
      <c r="X164" s="211">
        <f>SUM(X165:X186)</f>
        <v>1</v>
      </c>
      <c r="Y164" s="11"/>
      <c r="Z164" s="11"/>
      <c r="AA164" s="11"/>
      <c r="AB164" s="11"/>
      <c r="AC164" s="11"/>
      <c r="AD164" s="11"/>
      <c r="AE164" s="11"/>
      <c r="AR164" s="212" t="s">
        <v>83</v>
      </c>
      <c r="AT164" s="213" t="s">
        <v>75</v>
      </c>
      <c r="AU164" s="213" t="s">
        <v>83</v>
      </c>
      <c r="AY164" s="212" t="s">
        <v>212</v>
      </c>
      <c r="BK164" s="214">
        <f>SUM(BK165:BK186)</f>
        <v>0</v>
      </c>
    </row>
    <row r="165" s="2" customFormat="1" ht="33" customHeight="1">
      <c r="A165" s="40"/>
      <c r="B165" s="41"/>
      <c r="C165" s="215" t="s">
        <v>8</v>
      </c>
      <c r="D165" s="215" t="s">
        <v>213</v>
      </c>
      <c r="E165" s="216" t="s">
        <v>2268</v>
      </c>
      <c r="F165" s="217" t="s">
        <v>2269</v>
      </c>
      <c r="G165" s="218" t="s">
        <v>670</v>
      </c>
      <c r="H165" s="219">
        <v>1</v>
      </c>
      <c r="I165" s="220"/>
      <c r="J165" s="220"/>
      <c r="K165" s="221">
        <f>ROUND(P165*H165,2)</f>
        <v>0</v>
      </c>
      <c r="L165" s="217" t="s">
        <v>1314</v>
      </c>
      <c r="M165" s="46"/>
      <c r="N165" s="222" t="s">
        <v>20</v>
      </c>
      <c r="O165" s="223" t="s">
        <v>45</v>
      </c>
      <c r="P165" s="224">
        <f>I165+J165</f>
        <v>0</v>
      </c>
      <c r="Q165" s="224">
        <f>ROUND(I165*H165,2)</f>
        <v>0</v>
      </c>
      <c r="R165" s="224">
        <f>ROUND(J165*H165,2)</f>
        <v>0</v>
      </c>
      <c r="S165" s="86"/>
      <c r="T165" s="225">
        <f>S165*H165</f>
        <v>0</v>
      </c>
      <c r="U165" s="225">
        <v>0.15529999999999999</v>
      </c>
      <c r="V165" s="225">
        <f>U165*H165</f>
        <v>0.15529999999999999</v>
      </c>
      <c r="W165" s="225">
        <v>0</v>
      </c>
      <c r="X165" s="226">
        <f>W165*H165</f>
        <v>0</v>
      </c>
      <c r="Y165" s="40"/>
      <c r="Z165" s="40"/>
      <c r="AA165" s="40"/>
      <c r="AB165" s="40"/>
      <c r="AC165" s="40"/>
      <c r="AD165" s="40"/>
      <c r="AE165" s="40"/>
      <c r="AR165" s="227" t="s">
        <v>228</v>
      </c>
      <c r="AT165" s="227" t="s">
        <v>213</v>
      </c>
      <c r="AU165" s="227" t="s">
        <v>85</v>
      </c>
      <c r="AY165" s="19" t="s">
        <v>212</v>
      </c>
      <c r="BE165" s="228">
        <f>IF(O165="základní",K165,0)</f>
        <v>0</v>
      </c>
      <c r="BF165" s="228">
        <f>IF(O165="snížená",K165,0)</f>
        <v>0</v>
      </c>
      <c r="BG165" s="228">
        <f>IF(O165="zákl. přenesená",K165,0)</f>
        <v>0</v>
      </c>
      <c r="BH165" s="228">
        <f>IF(O165="sníž. přenesená",K165,0)</f>
        <v>0</v>
      </c>
      <c r="BI165" s="228">
        <f>IF(O165="nulová",K165,0)</f>
        <v>0</v>
      </c>
      <c r="BJ165" s="19" t="s">
        <v>83</v>
      </c>
      <c r="BK165" s="228">
        <f>ROUND(P165*H165,2)</f>
        <v>0</v>
      </c>
      <c r="BL165" s="19" t="s">
        <v>228</v>
      </c>
      <c r="BM165" s="227" t="s">
        <v>2270</v>
      </c>
    </row>
    <row r="166" s="2" customFormat="1">
      <c r="A166" s="40"/>
      <c r="B166" s="41"/>
      <c r="C166" s="42"/>
      <c r="D166" s="258" t="s">
        <v>1316</v>
      </c>
      <c r="E166" s="42"/>
      <c r="F166" s="259" t="s">
        <v>2271</v>
      </c>
      <c r="G166" s="42"/>
      <c r="H166" s="42"/>
      <c r="I166" s="248"/>
      <c r="J166" s="248"/>
      <c r="K166" s="42"/>
      <c r="L166" s="42"/>
      <c r="M166" s="46"/>
      <c r="N166" s="249"/>
      <c r="O166" s="250"/>
      <c r="P166" s="86"/>
      <c r="Q166" s="86"/>
      <c r="R166" s="86"/>
      <c r="S166" s="86"/>
      <c r="T166" s="86"/>
      <c r="U166" s="86"/>
      <c r="V166" s="86"/>
      <c r="W166" s="86"/>
      <c r="X166" s="87"/>
      <c r="Y166" s="40"/>
      <c r="Z166" s="40"/>
      <c r="AA166" s="40"/>
      <c r="AB166" s="40"/>
      <c r="AC166" s="40"/>
      <c r="AD166" s="40"/>
      <c r="AE166" s="40"/>
      <c r="AT166" s="19" t="s">
        <v>1316</v>
      </c>
      <c r="AU166" s="19" t="s">
        <v>85</v>
      </c>
    </row>
    <row r="167" s="2" customFormat="1" ht="33" customHeight="1">
      <c r="A167" s="40"/>
      <c r="B167" s="41"/>
      <c r="C167" s="215" t="s">
        <v>302</v>
      </c>
      <c r="D167" s="215" t="s">
        <v>213</v>
      </c>
      <c r="E167" s="216" t="s">
        <v>2272</v>
      </c>
      <c r="F167" s="217" t="s">
        <v>2273</v>
      </c>
      <c r="G167" s="218" t="s">
        <v>670</v>
      </c>
      <c r="H167" s="219">
        <v>1</v>
      </c>
      <c r="I167" s="220"/>
      <c r="J167" s="220"/>
      <c r="K167" s="221">
        <f>ROUND(P167*H167,2)</f>
        <v>0</v>
      </c>
      <c r="L167" s="217" t="s">
        <v>1314</v>
      </c>
      <c r="M167" s="46"/>
      <c r="N167" s="222" t="s">
        <v>20</v>
      </c>
      <c r="O167" s="223" t="s">
        <v>45</v>
      </c>
      <c r="P167" s="224">
        <f>I167+J167</f>
        <v>0</v>
      </c>
      <c r="Q167" s="224">
        <f>ROUND(I167*H167,2)</f>
        <v>0</v>
      </c>
      <c r="R167" s="224">
        <f>ROUND(J167*H167,2)</f>
        <v>0</v>
      </c>
      <c r="S167" s="86"/>
      <c r="T167" s="225">
        <f>S167*H167</f>
        <v>0</v>
      </c>
      <c r="U167" s="225">
        <v>0.18940000000000001</v>
      </c>
      <c r="V167" s="225">
        <f>U167*H167</f>
        <v>0.18940000000000001</v>
      </c>
      <c r="W167" s="225">
        <v>0</v>
      </c>
      <c r="X167" s="226">
        <f>W167*H167</f>
        <v>0</v>
      </c>
      <c r="Y167" s="40"/>
      <c r="Z167" s="40"/>
      <c r="AA167" s="40"/>
      <c r="AB167" s="40"/>
      <c r="AC167" s="40"/>
      <c r="AD167" s="40"/>
      <c r="AE167" s="40"/>
      <c r="AR167" s="227" t="s">
        <v>228</v>
      </c>
      <c r="AT167" s="227" t="s">
        <v>213</v>
      </c>
      <c r="AU167" s="227" t="s">
        <v>85</v>
      </c>
      <c r="AY167" s="19" t="s">
        <v>212</v>
      </c>
      <c r="BE167" s="228">
        <f>IF(O167="základní",K167,0)</f>
        <v>0</v>
      </c>
      <c r="BF167" s="228">
        <f>IF(O167="snížená",K167,0)</f>
        <v>0</v>
      </c>
      <c r="BG167" s="228">
        <f>IF(O167="zákl. přenesená",K167,0)</f>
        <v>0</v>
      </c>
      <c r="BH167" s="228">
        <f>IF(O167="sníž. přenesená",K167,0)</f>
        <v>0</v>
      </c>
      <c r="BI167" s="228">
        <f>IF(O167="nulová",K167,0)</f>
        <v>0</v>
      </c>
      <c r="BJ167" s="19" t="s">
        <v>83</v>
      </c>
      <c r="BK167" s="228">
        <f>ROUND(P167*H167,2)</f>
        <v>0</v>
      </c>
      <c r="BL167" s="19" t="s">
        <v>228</v>
      </c>
      <c r="BM167" s="227" t="s">
        <v>2274</v>
      </c>
    </row>
    <row r="168" s="2" customFormat="1">
      <c r="A168" s="40"/>
      <c r="B168" s="41"/>
      <c r="C168" s="42"/>
      <c r="D168" s="258" t="s">
        <v>1316</v>
      </c>
      <c r="E168" s="42"/>
      <c r="F168" s="259" t="s">
        <v>2275</v>
      </c>
      <c r="G168" s="42"/>
      <c r="H168" s="42"/>
      <c r="I168" s="248"/>
      <c r="J168" s="248"/>
      <c r="K168" s="42"/>
      <c r="L168" s="42"/>
      <c r="M168" s="46"/>
      <c r="N168" s="249"/>
      <c r="O168" s="250"/>
      <c r="P168" s="86"/>
      <c r="Q168" s="86"/>
      <c r="R168" s="86"/>
      <c r="S168" s="86"/>
      <c r="T168" s="86"/>
      <c r="U168" s="86"/>
      <c r="V168" s="86"/>
      <c r="W168" s="86"/>
      <c r="X168" s="87"/>
      <c r="Y168" s="40"/>
      <c r="Z168" s="40"/>
      <c r="AA168" s="40"/>
      <c r="AB168" s="40"/>
      <c r="AC168" s="40"/>
      <c r="AD168" s="40"/>
      <c r="AE168" s="40"/>
      <c r="AT168" s="19" t="s">
        <v>1316</v>
      </c>
      <c r="AU168" s="19" t="s">
        <v>85</v>
      </c>
    </row>
    <row r="169" s="2" customFormat="1" ht="24.15" customHeight="1">
      <c r="A169" s="40"/>
      <c r="B169" s="41"/>
      <c r="C169" s="215" t="s">
        <v>306</v>
      </c>
      <c r="D169" s="215" t="s">
        <v>213</v>
      </c>
      <c r="E169" s="216" t="s">
        <v>2276</v>
      </c>
      <c r="F169" s="217" t="s">
        <v>2277</v>
      </c>
      <c r="G169" s="218" t="s">
        <v>525</v>
      </c>
      <c r="H169" s="219">
        <v>10</v>
      </c>
      <c r="I169" s="220"/>
      <c r="J169" s="220"/>
      <c r="K169" s="221">
        <f>ROUND(P169*H169,2)</f>
        <v>0</v>
      </c>
      <c r="L169" s="217" t="s">
        <v>1314</v>
      </c>
      <c r="M169" s="46"/>
      <c r="N169" s="222" t="s">
        <v>20</v>
      </c>
      <c r="O169" s="223" t="s">
        <v>45</v>
      </c>
      <c r="P169" s="224">
        <f>I169+J169</f>
        <v>0</v>
      </c>
      <c r="Q169" s="224">
        <f>ROUND(I169*H169,2)</f>
        <v>0</v>
      </c>
      <c r="R169" s="224">
        <f>ROUND(J169*H169,2)</f>
        <v>0</v>
      </c>
      <c r="S169" s="86"/>
      <c r="T169" s="225">
        <f>S169*H169</f>
        <v>0</v>
      </c>
      <c r="U169" s="225">
        <v>0.0015</v>
      </c>
      <c r="V169" s="225">
        <f>U169*H169</f>
        <v>0.014999999999999999</v>
      </c>
      <c r="W169" s="225">
        <v>0</v>
      </c>
      <c r="X169" s="226">
        <f>W169*H169</f>
        <v>0</v>
      </c>
      <c r="Y169" s="40"/>
      <c r="Z169" s="40"/>
      <c r="AA169" s="40"/>
      <c r="AB169" s="40"/>
      <c r="AC169" s="40"/>
      <c r="AD169" s="40"/>
      <c r="AE169" s="40"/>
      <c r="AR169" s="227" t="s">
        <v>228</v>
      </c>
      <c r="AT169" s="227" t="s">
        <v>213</v>
      </c>
      <c r="AU169" s="227" t="s">
        <v>85</v>
      </c>
      <c r="AY169" s="19" t="s">
        <v>212</v>
      </c>
      <c r="BE169" s="228">
        <f>IF(O169="základní",K169,0)</f>
        <v>0</v>
      </c>
      <c r="BF169" s="228">
        <f>IF(O169="snížená",K169,0)</f>
        <v>0</v>
      </c>
      <c r="BG169" s="228">
        <f>IF(O169="zákl. přenesená",K169,0)</f>
        <v>0</v>
      </c>
      <c r="BH169" s="228">
        <f>IF(O169="sníž. přenesená",K169,0)</f>
        <v>0</v>
      </c>
      <c r="BI169" s="228">
        <f>IF(O169="nulová",K169,0)</f>
        <v>0</v>
      </c>
      <c r="BJ169" s="19" t="s">
        <v>83</v>
      </c>
      <c r="BK169" s="228">
        <f>ROUND(P169*H169,2)</f>
        <v>0</v>
      </c>
      <c r="BL169" s="19" t="s">
        <v>228</v>
      </c>
      <c r="BM169" s="227" t="s">
        <v>2278</v>
      </c>
    </row>
    <row r="170" s="2" customFormat="1">
      <c r="A170" s="40"/>
      <c r="B170" s="41"/>
      <c r="C170" s="42"/>
      <c r="D170" s="258" t="s">
        <v>1316</v>
      </c>
      <c r="E170" s="42"/>
      <c r="F170" s="259" t="s">
        <v>2279</v>
      </c>
      <c r="G170" s="42"/>
      <c r="H170" s="42"/>
      <c r="I170" s="248"/>
      <c r="J170" s="248"/>
      <c r="K170" s="42"/>
      <c r="L170" s="42"/>
      <c r="M170" s="46"/>
      <c r="N170" s="249"/>
      <c r="O170" s="250"/>
      <c r="P170" s="86"/>
      <c r="Q170" s="86"/>
      <c r="R170" s="86"/>
      <c r="S170" s="86"/>
      <c r="T170" s="86"/>
      <c r="U170" s="86"/>
      <c r="V170" s="86"/>
      <c r="W170" s="86"/>
      <c r="X170" s="87"/>
      <c r="Y170" s="40"/>
      <c r="Z170" s="40"/>
      <c r="AA170" s="40"/>
      <c r="AB170" s="40"/>
      <c r="AC170" s="40"/>
      <c r="AD170" s="40"/>
      <c r="AE170" s="40"/>
      <c r="AT170" s="19" t="s">
        <v>1316</v>
      </c>
      <c r="AU170" s="19" t="s">
        <v>85</v>
      </c>
    </row>
    <row r="171" s="2" customFormat="1" ht="37.8" customHeight="1">
      <c r="A171" s="40"/>
      <c r="B171" s="41"/>
      <c r="C171" s="215" t="s">
        <v>310</v>
      </c>
      <c r="D171" s="215" t="s">
        <v>213</v>
      </c>
      <c r="E171" s="216" t="s">
        <v>2280</v>
      </c>
      <c r="F171" s="217" t="s">
        <v>2281</v>
      </c>
      <c r="G171" s="218" t="s">
        <v>272</v>
      </c>
      <c r="H171" s="219">
        <v>50</v>
      </c>
      <c r="I171" s="220"/>
      <c r="J171" s="220"/>
      <c r="K171" s="221">
        <f>ROUND(P171*H171,2)</f>
        <v>0</v>
      </c>
      <c r="L171" s="217" t="s">
        <v>1314</v>
      </c>
      <c r="M171" s="46"/>
      <c r="N171" s="222" t="s">
        <v>20</v>
      </c>
      <c r="O171" s="223" t="s">
        <v>45</v>
      </c>
      <c r="P171" s="224">
        <f>I171+J171</f>
        <v>0</v>
      </c>
      <c r="Q171" s="224">
        <f>ROUND(I171*H171,2)</f>
        <v>0</v>
      </c>
      <c r="R171" s="224">
        <f>ROUND(J171*H171,2)</f>
        <v>0</v>
      </c>
      <c r="S171" s="86"/>
      <c r="T171" s="225">
        <f>S171*H171</f>
        <v>0</v>
      </c>
      <c r="U171" s="225">
        <v>0.020930000000000001</v>
      </c>
      <c r="V171" s="225">
        <f>U171*H171</f>
        <v>1.0465</v>
      </c>
      <c r="W171" s="225">
        <v>0.02</v>
      </c>
      <c r="X171" s="226">
        <f>W171*H171</f>
        <v>1</v>
      </c>
      <c r="Y171" s="40"/>
      <c r="Z171" s="40"/>
      <c r="AA171" s="40"/>
      <c r="AB171" s="40"/>
      <c r="AC171" s="40"/>
      <c r="AD171" s="40"/>
      <c r="AE171" s="40"/>
      <c r="AR171" s="227" t="s">
        <v>228</v>
      </c>
      <c r="AT171" s="227" t="s">
        <v>213</v>
      </c>
      <c r="AU171" s="227" t="s">
        <v>85</v>
      </c>
      <c r="AY171" s="19" t="s">
        <v>212</v>
      </c>
      <c r="BE171" s="228">
        <f>IF(O171="základní",K171,0)</f>
        <v>0</v>
      </c>
      <c r="BF171" s="228">
        <f>IF(O171="snížená",K171,0)</f>
        <v>0</v>
      </c>
      <c r="BG171" s="228">
        <f>IF(O171="zákl. přenesená",K171,0)</f>
        <v>0</v>
      </c>
      <c r="BH171" s="228">
        <f>IF(O171="sníž. přenesená",K171,0)</f>
        <v>0</v>
      </c>
      <c r="BI171" s="228">
        <f>IF(O171="nulová",K171,0)</f>
        <v>0</v>
      </c>
      <c r="BJ171" s="19" t="s">
        <v>83</v>
      </c>
      <c r="BK171" s="228">
        <f>ROUND(P171*H171,2)</f>
        <v>0</v>
      </c>
      <c r="BL171" s="19" t="s">
        <v>228</v>
      </c>
      <c r="BM171" s="227" t="s">
        <v>2282</v>
      </c>
    </row>
    <row r="172" s="2" customFormat="1">
      <c r="A172" s="40"/>
      <c r="B172" s="41"/>
      <c r="C172" s="42"/>
      <c r="D172" s="258" t="s">
        <v>1316</v>
      </c>
      <c r="E172" s="42"/>
      <c r="F172" s="259" t="s">
        <v>2283</v>
      </c>
      <c r="G172" s="42"/>
      <c r="H172" s="42"/>
      <c r="I172" s="248"/>
      <c r="J172" s="248"/>
      <c r="K172" s="42"/>
      <c r="L172" s="42"/>
      <c r="M172" s="46"/>
      <c r="N172" s="249"/>
      <c r="O172" s="250"/>
      <c r="P172" s="86"/>
      <c r="Q172" s="86"/>
      <c r="R172" s="86"/>
      <c r="S172" s="86"/>
      <c r="T172" s="86"/>
      <c r="U172" s="86"/>
      <c r="V172" s="86"/>
      <c r="W172" s="86"/>
      <c r="X172" s="87"/>
      <c r="Y172" s="40"/>
      <c r="Z172" s="40"/>
      <c r="AA172" s="40"/>
      <c r="AB172" s="40"/>
      <c r="AC172" s="40"/>
      <c r="AD172" s="40"/>
      <c r="AE172" s="40"/>
      <c r="AT172" s="19" t="s">
        <v>1316</v>
      </c>
      <c r="AU172" s="19" t="s">
        <v>85</v>
      </c>
    </row>
    <row r="173" s="2" customFormat="1" ht="33" customHeight="1">
      <c r="A173" s="40"/>
      <c r="B173" s="41"/>
      <c r="C173" s="215" t="s">
        <v>314</v>
      </c>
      <c r="D173" s="215" t="s">
        <v>213</v>
      </c>
      <c r="E173" s="216" t="s">
        <v>2284</v>
      </c>
      <c r="F173" s="217" t="s">
        <v>2285</v>
      </c>
      <c r="G173" s="218" t="s">
        <v>2198</v>
      </c>
      <c r="H173" s="219">
        <v>0.27400000000000002</v>
      </c>
      <c r="I173" s="220"/>
      <c r="J173" s="220"/>
      <c r="K173" s="221">
        <f>ROUND(P173*H173,2)</f>
        <v>0</v>
      </c>
      <c r="L173" s="217" t="s">
        <v>1314</v>
      </c>
      <c r="M173" s="46"/>
      <c r="N173" s="222" t="s">
        <v>20</v>
      </c>
      <c r="O173" s="223" t="s">
        <v>45</v>
      </c>
      <c r="P173" s="224">
        <f>I173+J173</f>
        <v>0</v>
      </c>
      <c r="Q173" s="224">
        <f>ROUND(I173*H173,2)</f>
        <v>0</v>
      </c>
      <c r="R173" s="224">
        <f>ROUND(J173*H173,2)</f>
        <v>0</v>
      </c>
      <c r="S173" s="86"/>
      <c r="T173" s="225">
        <f>S173*H173</f>
        <v>0</v>
      </c>
      <c r="U173" s="225">
        <v>2.3010199999999998</v>
      </c>
      <c r="V173" s="225">
        <f>U173*H173</f>
        <v>0.63047947999999998</v>
      </c>
      <c r="W173" s="225">
        <v>0</v>
      </c>
      <c r="X173" s="226">
        <f>W173*H173</f>
        <v>0</v>
      </c>
      <c r="Y173" s="40"/>
      <c r="Z173" s="40"/>
      <c r="AA173" s="40"/>
      <c r="AB173" s="40"/>
      <c r="AC173" s="40"/>
      <c r="AD173" s="40"/>
      <c r="AE173" s="40"/>
      <c r="AR173" s="227" t="s">
        <v>228</v>
      </c>
      <c r="AT173" s="227" t="s">
        <v>213</v>
      </c>
      <c r="AU173" s="227" t="s">
        <v>85</v>
      </c>
      <c r="AY173" s="19" t="s">
        <v>212</v>
      </c>
      <c r="BE173" s="228">
        <f>IF(O173="základní",K173,0)</f>
        <v>0</v>
      </c>
      <c r="BF173" s="228">
        <f>IF(O173="snížená",K173,0)</f>
        <v>0</v>
      </c>
      <c r="BG173" s="228">
        <f>IF(O173="zákl. přenesená",K173,0)</f>
        <v>0</v>
      </c>
      <c r="BH173" s="228">
        <f>IF(O173="sníž. přenesená",K173,0)</f>
        <v>0</v>
      </c>
      <c r="BI173" s="228">
        <f>IF(O173="nulová",K173,0)</f>
        <v>0</v>
      </c>
      <c r="BJ173" s="19" t="s">
        <v>83</v>
      </c>
      <c r="BK173" s="228">
        <f>ROUND(P173*H173,2)</f>
        <v>0</v>
      </c>
      <c r="BL173" s="19" t="s">
        <v>228</v>
      </c>
      <c r="BM173" s="227" t="s">
        <v>2286</v>
      </c>
    </row>
    <row r="174" s="2" customFormat="1">
      <c r="A174" s="40"/>
      <c r="B174" s="41"/>
      <c r="C174" s="42"/>
      <c r="D174" s="258" t="s">
        <v>1316</v>
      </c>
      <c r="E174" s="42"/>
      <c r="F174" s="259" t="s">
        <v>2287</v>
      </c>
      <c r="G174" s="42"/>
      <c r="H174" s="42"/>
      <c r="I174" s="248"/>
      <c r="J174" s="248"/>
      <c r="K174" s="42"/>
      <c r="L174" s="42"/>
      <c r="M174" s="46"/>
      <c r="N174" s="249"/>
      <c r="O174" s="250"/>
      <c r="P174" s="86"/>
      <c r="Q174" s="86"/>
      <c r="R174" s="86"/>
      <c r="S174" s="86"/>
      <c r="T174" s="86"/>
      <c r="U174" s="86"/>
      <c r="V174" s="86"/>
      <c r="W174" s="86"/>
      <c r="X174" s="87"/>
      <c r="Y174" s="40"/>
      <c r="Z174" s="40"/>
      <c r="AA174" s="40"/>
      <c r="AB174" s="40"/>
      <c r="AC174" s="40"/>
      <c r="AD174" s="40"/>
      <c r="AE174" s="40"/>
      <c r="AT174" s="19" t="s">
        <v>1316</v>
      </c>
      <c r="AU174" s="19" t="s">
        <v>85</v>
      </c>
    </row>
    <row r="175" s="13" customFormat="1">
      <c r="A175" s="13"/>
      <c r="B175" s="260"/>
      <c r="C175" s="261"/>
      <c r="D175" s="246" t="s">
        <v>1321</v>
      </c>
      <c r="E175" s="262" t="s">
        <v>20</v>
      </c>
      <c r="F175" s="263" t="s">
        <v>2288</v>
      </c>
      <c r="G175" s="261"/>
      <c r="H175" s="264">
        <v>0.074999999999999997</v>
      </c>
      <c r="I175" s="265"/>
      <c r="J175" s="265"/>
      <c r="K175" s="261"/>
      <c r="L175" s="261"/>
      <c r="M175" s="266"/>
      <c r="N175" s="267"/>
      <c r="O175" s="268"/>
      <c r="P175" s="268"/>
      <c r="Q175" s="268"/>
      <c r="R175" s="268"/>
      <c r="S175" s="268"/>
      <c r="T175" s="268"/>
      <c r="U175" s="268"/>
      <c r="V175" s="268"/>
      <c r="W175" s="268"/>
      <c r="X175" s="269"/>
      <c r="Y175" s="13"/>
      <c r="Z175" s="13"/>
      <c r="AA175" s="13"/>
      <c r="AB175" s="13"/>
      <c r="AC175" s="13"/>
      <c r="AD175" s="13"/>
      <c r="AE175" s="13"/>
      <c r="AT175" s="270" t="s">
        <v>1321</v>
      </c>
      <c r="AU175" s="270" t="s">
        <v>85</v>
      </c>
      <c r="AV175" s="13" t="s">
        <v>85</v>
      </c>
      <c r="AW175" s="13" t="s">
        <v>5</v>
      </c>
      <c r="AX175" s="13" t="s">
        <v>76</v>
      </c>
      <c r="AY175" s="270" t="s">
        <v>212</v>
      </c>
    </row>
    <row r="176" s="13" customFormat="1">
      <c r="A176" s="13"/>
      <c r="B176" s="260"/>
      <c r="C176" s="261"/>
      <c r="D176" s="246" t="s">
        <v>1321</v>
      </c>
      <c r="E176" s="262" t="s">
        <v>20</v>
      </c>
      <c r="F176" s="263" t="s">
        <v>2289</v>
      </c>
      <c r="G176" s="261"/>
      <c r="H176" s="264">
        <v>0.152</v>
      </c>
      <c r="I176" s="265"/>
      <c r="J176" s="265"/>
      <c r="K176" s="261"/>
      <c r="L176" s="261"/>
      <c r="M176" s="266"/>
      <c r="N176" s="267"/>
      <c r="O176" s="268"/>
      <c r="P176" s="268"/>
      <c r="Q176" s="268"/>
      <c r="R176" s="268"/>
      <c r="S176" s="268"/>
      <c r="T176" s="268"/>
      <c r="U176" s="268"/>
      <c r="V176" s="268"/>
      <c r="W176" s="268"/>
      <c r="X176" s="269"/>
      <c r="Y176" s="13"/>
      <c r="Z176" s="13"/>
      <c r="AA176" s="13"/>
      <c r="AB176" s="13"/>
      <c r="AC176" s="13"/>
      <c r="AD176" s="13"/>
      <c r="AE176" s="13"/>
      <c r="AT176" s="270" t="s">
        <v>1321</v>
      </c>
      <c r="AU176" s="270" t="s">
        <v>85</v>
      </c>
      <c r="AV176" s="13" t="s">
        <v>85</v>
      </c>
      <c r="AW176" s="13" t="s">
        <v>5</v>
      </c>
      <c r="AX176" s="13" t="s">
        <v>76</v>
      </c>
      <c r="AY176" s="270" t="s">
        <v>212</v>
      </c>
    </row>
    <row r="177" s="13" customFormat="1">
      <c r="A177" s="13"/>
      <c r="B177" s="260"/>
      <c r="C177" s="261"/>
      <c r="D177" s="246" t="s">
        <v>1321</v>
      </c>
      <c r="E177" s="262" t="s">
        <v>20</v>
      </c>
      <c r="F177" s="263" t="s">
        <v>2290</v>
      </c>
      <c r="G177" s="261"/>
      <c r="H177" s="264">
        <v>0.047</v>
      </c>
      <c r="I177" s="265"/>
      <c r="J177" s="265"/>
      <c r="K177" s="261"/>
      <c r="L177" s="261"/>
      <c r="M177" s="266"/>
      <c r="N177" s="267"/>
      <c r="O177" s="268"/>
      <c r="P177" s="268"/>
      <c r="Q177" s="268"/>
      <c r="R177" s="268"/>
      <c r="S177" s="268"/>
      <c r="T177" s="268"/>
      <c r="U177" s="268"/>
      <c r="V177" s="268"/>
      <c r="W177" s="268"/>
      <c r="X177" s="269"/>
      <c r="Y177" s="13"/>
      <c r="Z177" s="13"/>
      <c r="AA177" s="13"/>
      <c r="AB177" s="13"/>
      <c r="AC177" s="13"/>
      <c r="AD177" s="13"/>
      <c r="AE177" s="13"/>
      <c r="AT177" s="270" t="s">
        <v>1321</v>
      </c>
      <c r="AU177" s="270" t="s">
        <v>85</v>
      </c>
      <c r="AV177" s="13" t="s">
        <v>85</v>
      </c>
      <c r="AW177" s="13" t="s">
        <v>5</v>
      </c>
      <c r="AX177" s="13" t="s">
        <v>76</v>
      </c>
      <c r="AY177" s="270" t="s">
        <v>212</v>
      </c>
    </row>
    <row r="178" s="14" customFormat="1">
      <c r="A178" s="14"/>
      <c r="B178" s="271"/>
      <c r="C178" s="272"/>
      <c r="D178" s="246" t="s">
        <v>1321</v>
      </c>
      <c r="E178" s="273" t="s">
        <v>20</v>
      </c>
      <c r="F178" s="274" t="s">
        <v>1338</v>
      </c>
      <c r="G178" s="272"/>
      <c r="H178" s="275">
        <v>0.27400000000000002</v>
      </c>
      <c r="I178" s="276"/>
      <c r="J178" s="276"/>
      <c r="K178" s="272"/>
      <c r="L178" s="272"/>
      <c r="M178" s="277"/>
      <c r="N178" s="278"/>
      <c r="O178" s="279"/>
      <c r="P178" s="279"/>
      <c r="Q178" s="279"/>
      <c r="R178" s="279"/>
      <c r="S178" s="279"/>
      <c r="T178" s="279"/>
      <c r="U178" s="279"/>
      <c r="V178" s="279"/>
      <c r="W178" s="279"/>
      <c r="X178" s="280"/>
      <c r="Y178" s="14"/>
      <c r="Z178" s="14"/>
      <c r="AA178" s="14"/>
      <c r="AB178" s="14"/>
      <c r="AC178" s="14"/>
      <c r="AD178" s="14"/>
      <c r="AE178" s="14"/>
      <c r="AT178" s="281" t="s">
        <v>1321</v>
      </c>
      <c r="AU178" s="281" t="s">
        <v>85</v>
      </c>
      <c r="AV178" s="14" t="s">
        <v>228</v>
      </c>
      <c r="AW178" s="14" t="s">
        <v>5</v>
      </c>
      <c r="AX178" s="14" t="s">
        <v>83</v>
      </c>
      <c r="AY178" s="281" t="s">
        <v>212</v>
      </c>
    </row>
    <row r="179" s="2" customFormat="1" ht="33" customHeight="1">
      <c r="A179" s="40"/>
      <c r="B179" s="41"/>
      <c r="C179" s="215" t="s">
        <v>318</v>
      </c>
      <c r="D179" s="215" t="s">
        <v>213</v>
      </c>
      <c r="E179" s="216" t="s">
        <v>2291</v>
      </c>
      <c r="F179" s="217" t="s">
        <v>2292</v>
      </c>
      <c r="G179" s="218" t="s">
        <v>2198</v>
      </c>
      <c r="H179" s="219">
        <v>2.21</v>
      </c>
      <c r="I179" s="220"/>
      <c r="J179" s="220"/>
      <c r="K179" s="221">
        <f>ROUND(P179*H179,2)</f>
        <v>0</v>
      </c>
      <c r="L179" s="217" t="s">
        <v>1314</v>
      </c>
      <c r="M179" s="46"/>
      <c r="N179" s="222" t="s">
        <v>20</v>
      </c>
      <c r="O179" s="223" t="s">
        <v>45</v>
      </c>
      <c r="P179" s="224">
        <f>I179+J179</f>
        <v>0</v>
      </c>
      <c r="Q179" s="224">
        <f>ROUND(I179*H179,2)</f>
        <v>0</v>
      </c>
      <c r="R179" s="224">
        <f>ROUND(J179*H179,2)</f>
        <v>0</v>
      </c>
      <c r="S179" s="86"/>
      <c r="T179" s="225">
        <f>S179*H179</f>
        <v>0</v>
      </c>
      <c r="U179" s="225">
        <v>2.5018699999999998</v>
      </c>
      <c r="V179" s="225">
        <f>U179*H179</f>
        <v>5.5291326999999999</v>
      </c>
      <c r="W179" s="225">
        <v>0</v>
      </c>
      <c r="X179" s="226">
        <f>W179*H179</f>
        <v>0</v>
      </c>
      <c r="Y179" s="40"/>
      <c r="Z179" s="40"/>
      <c r="AA179" s="40"/>
      <c r="AB179" s="40"/>
      <c r="AC179" s="40"/>
      <c r="AD179" s="40"/>
      <c r="AE179" s="40"/>
      <c r="AR179" s="227" t="s">
        <v>228</v>
      </c>
      <c r="AT179" s="227" t="s">
        <v>213</v>
      </c>
      <c r="AU179" s="227" t="s">
        <v>85</v>
      </c>
      <c r="AY179" s="19" t="s">
        <v>212</v>
      </c>
      <c r="BE179" s="228">
        <f>IF(O179="základní",K179,0)</f>
        <v>0</v>
      </c>
      <c r="BF179" s="228">
        <f>IF(O179="snížená",K179,0)</f>
        <v>0</v>
      </c>
      <c r="BG179" s="228">
        <f>IF(O179="zákl. přenesená",K179,0)</f>
        <v>0</v>
      </c>
      <c r="BH179" s="228">
        <f>IF(O179="sníž. přenesená",K179,0)</f>
        <v>0</v>
      </c>
      <c r="BI179" s="228">
        <f>IF(O179="nulová",K179,0)</f>
        <v>0</v>
      </c>
      <c r="BJ179" s="19" t="s">
        <v>83</v>
      </c>
      <c r="BK179" s="228">
        <f>ROUND(P179*H179,2)</f>
        <v>0</v>
      </c>
      <c r="BL179" s="19" t="s">
        <v>228</v>
      </c>
      <c r="BM179" s="227" t="s">
        <v>2293</v>
      </c>
    </row>
    <row r="180" s="2" customFormat="1">
      <c r="A180" s="40"/>
      <c r="B180" s="41"/>
      <c r="C180" s="42"/>
      <c r="D180" s="258" t="s">
        <v>1316</v>
      </c>
      <c r="E180" s="42"/>
      <c r="F180" s="259" t="s">
        <v>2294</v>
      </c>
      <c r="G180" s="42"/>
      <c r="H180" s="42"/>
      <c r="I180" s="248"/>
      <c r="J180" s="248"/>
      <c r="K180" s="42"/>
      <c r="L180" s="42"/>
      <c r="M180" s="46"/>
      <c r="N180" s="249"/>
      <c r="O180" s="250"/>
      <c r="P180" s="86"/>
      <c r="Q180" s="86"/>
      <c r="R180" s="86"/>
      <c r="S180" s="86"/>
      <c r="T180" s="86"/>
      <c r="U180" s="86"/>
      <c r="V180" s="86"/>
      <c r="W180" s="86"/>
      <c r="X180" s="87"/>
      <c r="Y180" s="40"/>
      <c r="Z180" s="40"/>
      <c r="AA180" s="40"/>
      <c r="AB180" s="40"/>
      <c r="AC180" s="40"/>
      <c r="AD180" s="40"/>
      <c r="AE180" s="40"/>
      <c r="AT180" s="19" t="s">
        <v>1316</v>
      </c>
      <c r="AU180" s="19" t="s">
        <v>85</v>
      </c>
    </row>
    <row r="181" s="13" customFormat="1">
      <c r="A181" s="13"/>
      <c r="B181" s="260"/>
      <c r="C181" s="261"/>
      <c r="D181" s="246" t="s">
        <v>1321</v>
      </c>
      <c r="E181" s="262" t="s">
        <v>20</v>
      </c>
      <c r="F181" s="263" t="s">
        <v>2295</v>
      </c>
      <c r="G181" s="261"/>
      <c r="H181" s="264">
        <v>2.21</v>
      </c>
      <c r="I181" s="265"/>
      <c r="J181" s="265"/>
      <c r="K181" s="261"/>
      <c r="L181" s="261"/>
      <c r="M181" s="266"/>
      <c r="N181" s="267"/>
      <c r="O181" s="268"/>
      <c r="P181" s="268"/>
      <c r="Q181" s="268"/>
      <c r="R181" s="268"/>
      <c r="S181" s="268"/>
      <c r="T181" s="268"/>
      <c r="U181" s="268"/>
      <c r="V181" s="268"/>
      <c r="W181" s="268"/>
      <c r="X181" s="269"/>
      <c r="Y181" s="13"/>
      <c r="Z181" s="13"/>
      <c r="AA181" s="13"/>
      <c r="AB181" s="13"/>
      <c r="AC181" s="13"/>
      <c r="AD181" s="13"/>
      <c r="AE181" s="13"/>
      <c r="AT181" s="270" t="s">
        <v>1321</v>
      </c>
      <c r="AU181" s="270" t="s">
        <v>85</v>
      </c>
      <c r="AV181" s="13" t="s">
        <v>85</v>
      </c>
      <c r="AW181" s="13" t="s">
        <v>5</v>
      </c>
      <c r="AX181" s="13" t="s">
        <v>83</v>
      </c>
      <c r="AY181" s="270" t="s">
        <v>212</v>
      </c>
    </row>
    <row r="182" s="2" customFormat="1" ht="24.15" customHeight="1">
      <c r="A182" s="40"/>
      <c r="B182" s="41"/>
      <c r="C182" s="215" t="s">
        <v>322</v>
      </c>
      <c r="D182" s="215" t="s">
        <v>213</v>
      </c>
      <c r="E182" s="216" t="s">
        <v>2296</v>
      </c>
      <c r="F182" s="217" t="s">
        <v>2297</v>
      </c>
      <c r="G182" s="218" t="s">
        <v>272</v>
      </c>
      <c r="H182" s="219">
        <v>0.34999999999999998</v>
      </c>
      <c r="I182" s="220"/>
      <c r="J182" s="220"/>
      <c r="K182" s="221">
        <f>ROUND(P182*H182,2)</f>
        <v>0</v>
      </c>
      <c r="L182" s="217" t="s">
        <v>1314</v>
      </c>
      <c r="M182" s="46"/>
      <c r="N182" s="222" t="s">
        <v>20</v>
      </c>
      <c r="O182" s="223" t="s">
        <v>45</v>
      </c>
      <c r="P182" s="224">
        <f>I182+J182</f>
        <v>0</v>
      </c>
      <c r="Q182" s="224">
        <f>ROUND(I182*H182,2)</f>
        <v>0</v>
      </c>
      <c r="R182" s="224">
        <f>ROUND(J182*H182,2)</f>
        <v>0</v>
      </c>
      <c r="S182" s="86"/>
      <c r="T182" s="225">
        <f>S182*H182</f>
        <v>0</v>
      </c>
      <c r="U182" s="225">
        <v>0</v>
      </c>
      <c r="V182" s="225">
        <f>U182*H182</f>
        <v>0</v>
      </c>
      <c r="W182" s="225">
        <v>0</v>
      </c>
      <c r="X182" s="226">
        <f>W182*H182</f>
        <v>0</v>
      </c>
      <c r="Y182" s="40"/>
      <c r="Z182" s="40"/>
      <c r="AA182" s="40"/>
      <c r="AB182" s="40"/>
      <c r="AC182" s="40"/>
      <c r="AD182" s="40"/>
      <c r="AE182" s="40"/>
      <c r="AR182" s="227" t="s">
        <v>228</v>
      </c>
      <c r="AT182" s="227" t="s">
        <v>213</v>
      </c>
      <c r="AU182" s="227" t="s">
        <v>85</v>
      </c>
      <c r="AY182" s="19" t="s">
        <v>212</v>
      </c>
      <c r="BE182" s="228">
        <f>IF(O182="základní",K182,0)</f>
        <v>0</v>
      </c>
      <c r="BF182" s="228">
        <f>IF(O182="snížená",K182,0)</f>
        <v>0</v>
      </c>
      <c r="BG182" s="228">
        <f>IF(O182="zákl. přenesená",K182,0)</f>
        <v>0</v>
      </c>
      <c r="BH182" s="228">
        <f>IF(O182="sníž. přenesená",K182,0)</f>
        <v>0</v>
      </c>
      <c r="BI182" s="228">
        <f>IF(O182="nulová",K182,0)</f>
        <v>0</v>
      </c>
      <c r="BJ182" s="19" t="s">
        <v>83</v>
      </c>
      <c r="BK182" s="228">
        <f>ROUND(P182*H182,2)</f>
        <v>0</v>
      </c>
      <c r="BL182" s="19" t="s">
        <v>228</v>
      </c>
      <c r="BM182" s="227" t="s">
        <v>2298</v>
      </c>
    </row>
    <row r="183" s="2" customFormat="1">
      <c r="A183" s="40"/>
      <c r="B183" s="41"/>
      <c r="C183" s="42"/>
      <c r="D183" s="258" t="s">
        <v>1316</v>
      </c>
      <c r="E183" s="42"/>
      <c r="F183" s="259" t="s">
        <v>2299</v>
      </c>
      <c r="G183" s="42"/>
      <c r="H183" s="42"/>
      <c r="I183" s="248"/>
      <c r="J183" s="248"/>
      <c r="K183" s="42"/>
      <c r="L183" s="42"/>
      <c r="M183" s="46"/>
      <c r="N183" s="249"/>
      <c r="O183" s="250"/>
      <c r="P183" s="86"/>
      <c r="Q183" s="86"/>
      <c r="R183" s="86"/>
      <c r="S183" s="86"/>
      <c r="T183" s="86"/>
      <c r="U183" s="86"/>
      <c r="V183" s="86"/>
      <c r="W183" s="86"/>
      <c r="X183" s="87"/>
      <c r="Y183" s="40"/>
      <c r="Z183" s="40"/>
      <c r="AA183" s="40"/>
      <c r="AB183" s="40"/>
      <c r="AC183" s="40"/>
      <c r="AD183" s="40"/>
      <c r="AE183" s="40"/>
      <c r="AT183" s="19" t="s">
        <v>1316</v>
      </c>
      <c r="AU183" s="19" t="s">
        <v>85</v>
      </c>
    </row>
    <row r="184" s="13" customFormat="1">
      <c r="A184" s="13"/>
      <c r="B184" s="260"/>
      <c r="C184" s="261"/>
      <c r="D184" s="246" t="s">
        <v>1321</v>
      </c>
      <c r="E184" s="262" t="s">
        <v>20</v>
      </c>
      <c r="F184" s="263" t="s">
        <v>2300</v>
      </c>
      <c r="G184" s="261"/>
      <c r="H184" s="264">
        <v>0.34999999999999998</v>
      </c>
      <c r="I184" s="265"/>
      <c r="J184" s="265"/>
      <c r="K184" s="261"/>
      <c r="L184" s="261"/>
      <c r="M184" s="266"/>
      <c r="N184" s="267"/>
      <c r="O184" s="268"/>
      <c r="P184" s="268"/>
      <c r="Q184" s="268"/>
      <c r="R184" s="268"/>
      <c r="S184" s="268"/>
      <c r="T184" s="268"/>
      <c r="U184" s="268"/>
      <c r="V184" s="268"/>
      <c r="W184" s="268"/>
      <c r="X184" s="269"/>
      <c r="Y184" s="13"/>
      <c r="Z184" s="13"/>
      <c r="AA184" s="13"/>
      <c r="AB184" s="13"/>
      <c r="AC184" s="13"/>
      <c r="AD184" s="13"/>
      <c r="AE184" s="13"/>
      <c r="AT184" s="270" t="s">
        <v>1321</v>
      </c>
      <c r="AU184" s="270" t="s">
        <v>85</v>
      </c>
      <c r="AV184" s="13" t="s">
        <v>85</v>
      </c>
      <c r="AW184" s="13" t="s">
        <v>5</v>
      </c>
      <c r="AX184" s="13" t="s">
        <v>83</v>
      </c>
      <c r="AY184" s="270" t="s">
        <v>212</v>
      </c>
    </row>
    <row r="185" s="2" customFormat="1" ht="24.15" customHeight="1">
      <c r="A185" s="40"/>
      <c r="B185" s="41"/>
      <c r="C185" s="215" t="s">
        <v>326</v>
      </c>
      <c r="D185" s="215" t="s">
        <v>213</v>
      </c>
      <c r="E185" s="216" t="s">
        <v>2301</v>
      </c>
      <c r="F185" s="217" t="s">
        <v>2302</v>
      </c>
      <c r="G185" s="218" t="s">
        <v>272</v>
      </c>
      <c r="H185" s="219">
        <v>20</v>
      </c>
      <c r="I185" s="220"/>
      <c r="J185" s="220"/>
      <c r="K185" s="221">
        <f>ROUND(P185*H185,2)</f>
        <v>0</v>
      </c>
      <c r="L185" s="217" t="s">
        <v>1314</v>
      </c>
      <c r="M185" s="46"/>
      <c r="N185" s="222" t="s">
        <v>20</v>
      </c>
      <c r="O185" s="223" t="s">
        <v>45</v>
      </c>
      <c r="P185" s="224">
        <f>I185+J185</f>
        <v>0</v>
      </c>
      <c r="Q185" s="224">
        <f>ROUND(I185*H185,2)</f>
        <v>0</v>
      </c>
      <c r="R185" s="224">
        <f>ROUND(J185*H185,2)</f>
        <v>0</v>
      </c>
      <c r="S185" s="86"/>
      <c r="T185" s="225">
        <f>S185*H185</f>
        <v>0</v>
      </c>
      <c r="U185" s="225">
        <v>0</v>
      </c>
      <c r="V185" s="225">
        <f>U185*H185</f>
        <v>0</v>
      </c>
      <c r="W185" s="225">
        <v>0</v>
      </c>
      <c r="X185" s="226">
        <f>W185*H185</f>
        <v>0</v>
      </c>
      <c r="Y185" s="40"/>
      <c r="Z185" s="40"/>
      <c r="AA185" s="40"/>
      <c r="AB185" s="40"/>
      <c r="AC185" s="40"/>
      <c r="AD185" s="40"/>
      <c r="AE185" s="40"/>
      <c r="AR185" s="227" t="s">
        <v>228</v>
      </c>
      <c r="AT185" s="227" t="s">
        <v>213</v>
      </c>
      <c r="AU185" s="227" t="s">
        <v>85</v>
      </c>
      <c r="AY185" s="19" t="s">
        <v>212</v>
      </c>
      <c r="BE185" s="228">
        <f>IF(O185="základní",K185,0)</f>
        <v>0</v>
      </c>
      <c r="BF185" s="228">
        <f>IF(O185="snížená",K185,0)</f>
        <v>0</v>
      </c>
      <c r="BG185" s="228">
        <f>IF(O185="zákl. přenesená",K185,0)</f>
        <v>0</v>
      </c>
      <c r="BH185" s="228">
        <f>IF(O185="sníž. přenesená",K185,0)</f>
        <v>0</v>
      </c>
      <c r="BI185" s="228">
        <f>IF(O185="nulová",K185,0)</f>
        <v>0</v>
      </c>
      <c r="BJ185" s="19" t="s">
        <v>83</v>
      </c>
      <c r="BK185" s="228">
        <f>ROUND(P185*H185,2)</f>
        <v>0</v>
      </c>
      <c r="BL185" s="19" t="s">
        <v>228</v>
      </c>
      <c r="BM185" s="227" t="s">
        <v>2303</v>
      </c>
    </row>
    <row r="186" s="2" customFormat="1">
      <c r="A186" s="40"/>
      <c r="B186" s="41"/>
      <c r="C186" s="42"/>
      <c r="D186" s="258" t="s">
        <v>1316</v>
      </c>
      <c r="E186" s="42"/>
      <c r="F186" s="259" t="s">
        <v>2304</v>
      </c>
      <c r="G186" s="42"/>
      <c r="H186" s="42"/>
      <c r="I186" s="248"/>
      <c r="J186" s="248"/>
      <c r="K186" s="42"/>
      <c r="L186" s="42"/>
      <c r="M186" s="46"/>
      <c r="N186" s="249"/>
      <c r="O186" s="250"/>
      <c r="P186" s="86"/>
      <c r="Q186" s="86"/>
      <c r="R186" s="86"/>
      <c r="S186" s="86"/>
      <c r="T186" s="86"/>
      <c r="U186" s="86"/>
      <c r="V186" s="86"/>
      <c r="W186" s="86"/>
      <c r="X186" s="87"/>
      <c r="Y186" s="40"/>
      <c r="Z186" s="40"/>
      <c r="AA186" s="40"/>
      <c r="AB186" s="40"/>
      <c r="AC186" s="40"/>
      <c r="AD186" s="40"/>
      <c r="AE186" s="40"/>
      <c r="AT186" s="19" t="s">
        <v>1316</v>
      </c>
      <c r="AU186" s="19" t="s">
        <v>85</v>
      </c>
    </row>
    <row r="187" s="11" customFormat="1" ht="22.8" customHeight="1">
      <c r="A187" s="11"/>
      <c r="B187" s="200"/>
      <c r="C187" s="201"/>
      <c r="D187" s="202" t="s">
        <v>75</v>
      </c>
      <c r="E187" s="256" t="s">
        <v>250</v>
      </c>
      <c r="F187" s="256" t="s">
        <v>2305</v>
      </c>
      <c r="G187" s="201"/>
      <c r="H187" s="201"/>
      <c r="I187" s="204"/>
      <c r="J187" s="204"/>
      <c r="K187" s="257">
        <f>BK187</f>
        <v>0</v>
      </c>
      <c r="L187" s="201"/>
      <c r="M187" s="206"/>
      <c r="N187" s="207"/>
      <c r="O187" s="208"/>
      <c r="P187" s="208"/>
      <c r="Q187" s="209">
        <f>SUM(Q188:Q221)</f>
        <v>0</v>
      </c>
      <c r="R187" s="209">
        <f>SUM(R188:R221)</f>
        <v>0</v>
      </c>
      <c r="S187" s="208"/>
      <c r="T187" s="210">
        <f>SUM(T188:T221)</f>
        <v>0</v>
      </c>
      <c r="U187" s="208"/>
      <c r="V187" s="210">
        <f>SUM(V188:V221)</f>
        <v>0.00056099999999999998</v>
      </c>
      <c r="W187" s="208"/>
      <c r="X187" s="211">
        <f>SUM(X188:X221)</f>
        <v>10.582948999999999</v>
      </c>
      <c r="Y187" s="11"/>
      <c r="Z187" s="11"/>
      <c r="AA187" s="11"/>
      <c r="AB187" s="11"/>
      <c r="AC187" s="11"/>
      <c r="AD187" s="11"/>
      <c r="AE187" s="11"/>
      <c r="AR187" s="212" t="s">
        <v>83</v>
      </c>
      <c r="AT187" s="213" t="s">
        <v>75</v>
      </c>
      <c r="AU187" s="213" t="s">
        <v>83</v>
      </c>
      <c r="AY187" s="212" t="s">
        <v>212</v>
      </c>
      <c r="BK187" s="214">
        <f>SUM(BK188:BK221)</f>
        <v>0</v>
      </c>
    </row>
    <row r="188" s="2" customFormat="1" ht="37.8" customHeight="1">
      <c r="A188" s="40"/>
      <c r="B188" s="41"/>
      <c r="C188" s="215" t="s">
        <v>330</v>
      </c>
      <c r="D188" s="215" t="s">
        <v>213</v>
      </c>
      <c r="E188" s="216" t="s">
        <v>2306</v>
      </c>
      <c r="F188" s="217" t="s">
        <v>2307</v>
      </c>
      <c r="G188" s="218" t="s">
        <v>272</v>
      </c>
      <c r="H188" s="219">
        <v>2.1200000000000001</v>
      </c>
      <c r="I188" s="220"/>
      <c r="J188" s="220"/>
      <c r="K188" s="221">
        <f>ROUND(P188*H188,2)</f>
        <v>0</v>
      </c>
      <c r="L188" s="217" t="s">
        <v>1314</v>
      </c>
      <c r="M188" s="46"/>
      <c r="N188" s="222" t="s">
        <v>20</v>
      </c>
      <c r="O188" s="223" t="s">
        <v>45</v>
      </c>
      <c r="P188" s="224">
        <f>I188+J188</f>
        <v>0</v>
      </c>
      <c r="Q188" s="224">
        <f>ROUND(I188*H188,2)</f>
        <v>0</v>
      </c>
      <c r="R188" s="224">
        <f>ROUND(J188*H188,2)</f>
        <v>0</v>
      </c>
      <c r="S188" s="86"/>
      <c r="T188" s="225">
        <f>S188*H188</f>
        <v>0</v>
      </c>
      <c r="U188" s="225">
        <v>0.00014999999999999999</v>
      </c>
      <c r="V188" s="225">
        <f>U188*H188</f>
        <v>0.00031799999999999998</v>
      </c>
      <c r="W188" s="225">
        <v>0</v>
      </c>
      <c r="X188" s="226">
        <f>W188*H188</f>
        <v>0</v>
      </c>
      <c r="Y188" s="40"/>
      <c r="Z188" s="40"/>
      <c r="AA188" s="40"/>
      <c r="AB188" s="40"/>
      <c r="AC188" s="40"/>
      <c r="AD188" s="40"/>
      <c r="AE188" s="40"/>
      <c r="AR188" s="227" t="s">
        <v>228</v>
      </c>
      <c r="AT188" s="227" t="s">
        <v>213</v>
      </c>
      <c r="AU188" s="227" t="s">
        <v>85</v>
      </c>
      <c r="AY188" s="19" t="s">
        <v>212</v>
      </c>
      <c r="BE188" s="228">
        <f>IF(O188="základní",K188,0)</f>
        <v>0</v>
      </c>
      <c r="BF188" s="228">
        <f>IF(O188="snížená",K188,0)</f>
        <v>0</v>
      </c>
      <c r="BG188" s="228">
        <f>IF(O188="zákl. přenesená",K188,0)</f>
        <v>0</v>
      </c>
      <c r="BH188" s="228">
        <f>IF(O188="sníž. přenesená",K188,0)</f>
        <v>0</v>
      </c>
      <c r="BI188" s="228">
        <f>IF(O188="nulová",K188,0)</f>
        <v>0</v>
      </c>
      <c r="BJ188" s="19" t="s">
        <v>83</v>
      </c>
      <c r="BK188" s="228">
        <f>ROUND(P188*H188,2)</f>
        <v>0</v>
      </c>
      <c r="BL188" s="19" t="s">
        <v>228</v>
      </c>
      <c r="BM188" s="227" t="s">
        <v>2308</v>
      </c>
    </row>
    <row r="189" s="2" customFormat="1">
      <c r="A189" s="40"/>
      <c r="B189" s="41"/>
      <c r="C189" s="42"/>
      <c r="D189" s="258" t="s">
        <v>1316</v>
      </c>
      <c r="E189" s="42"/>
      <c r="F189" s="259" t="s">
        <v>2309</v>
      </c>
      <c r="G189" s="42"/>
      <c r="H189" s="42"/>
      <c r="I189" s="248"/>
      <c r="J189" s="248"/>
      <c r="K189" s="42"/>
      <c r="L189" s="42"/>
      <c r="M189" s="46"/>
      <c r="N189" s="249"/>
      <c r="O189" s="250"/>
      <c r="P189" s="86"/>
      <c r="Q189" s="86"/>
      <c r="R189" s="86"/>
      <c r="S189" s="86"/>
      <c r="T189" s="86"/>
      <c r="U189" s="86"/>
      <c r="V189" s="86"/>
      <c r="W189" s="86"/>
      <c r="X189" s="87"/>
      <c r="Y189" s="40"/>
      <c r="Z189" s="40"/>
      <c r="AA189" s="40"/>
      <c r="AB189" s="40"/>
      <c r="AC189" s="40"/>
      <c r="AD189" s="40"/>
      <c r="AE189" s="40"/>
      <c r="AT189" s="19" t="s">
        <v>1316</v>
      </c>
      <c r="AU189" s="19" t="s">
        <v>85</v>
      </c>
    </row>
    <row r="190" s="13" customFormat="1">
      <c r="A190" s="13"/>
      <c r="B190" s="260"/>
      <c r="C190" s="261"/>
      <c r="D190" s="246" t="s">
        <v>1321</v>
      </c>
      <c r="E190" s="262" t="s">
        <v>20</v>
      </c>
      <c r="F190" s="263" t="s">
        <v>2310</v>
      </c>
      <c r="G190" s="261"/>
      <c r="H190" s="264">
        <v>2.1200000000000001</v>
      </c>
      <c r="I190" s="265"/>
      <c r="J190" s="265"/>
      <c r="K190" s="261"/>
      <c r="L190" s="261"/>
      <c r="M190" s="266"/>
      <c r="N190" s="267"/>
      <c r="O190" s="268"/>
      <c r="P190" s="268"/>
      <c r="Q190" s="268"/>
      <c r="R190" s="268"/>
      <c r="S190" s="268"/>
      <c r="T190" s="268"/>
      <c r="U190" s="268"/>
      <c r="V190" s="268"/>
      <c r="W190" s="268"/>
      <c r="X190" s="269"/>
      <c r="Y190" s="13"/>
      <c r="Z190" s="13"/>
      <c r="AA190" s="13"/>
      <c r="AB190" s="13"/>
      <c r="AC190" s="13"/>
      <c r="AD190" s="13"/>
      <c r="AE190" s="13"/>
      <c r="AT190" s="270" t="s">
        <v>1321</v>
      </c>
      <c r="AU190" s="270" t="s">
        <v>85</v>
      </c>
      <c r="AV190" s="13" t="s">
        <v>85</v>
      </c>
      <c r="AW190" s="13" t="s">
        <v>5</v>
      </c>
      <c r="AX190" s="13" t="s">
        <v>83</v>
      </c>
      <c r="AY190" s="270" t="s">
        <v>212</v>
      </c>
    </row>
    <row r="191" s="2" customFormat="1" ht="24.15" customHeight="1">
      <c r="A191" s="40"/>
      <c r="B191" s="41"/>
      <c r="C191" s="215" t="s">
        <v>334</v>
      </c>
      <c r="D191" s="215" t="s">
        <v>213</v>
      </c>
      <c r="E191" s="216" t="s">
        <v>2311</v>
      </c>
      <c r="F191" s="217" t="s">
        <v>2312</v>
      </c>
      <c r="G191" s="218" t="s">
        <v>2198</v>
      </c>
      <c r="H191" s="219">
        <v>4.3029999999999999</v>
      </c>
      <c r="I191" s="220"/>
      <c r="J191" s="220"/>
      <c r="K191" s="221">
        <f>ROUND(P191*H191,2)</f>
        <v>0</v>
      </c>
      <c r="L191" s="217" t="s">
        <v>1314</v>
      </c>
      <c r="M191" s="46"/>
      <c r="N191" s="222" t="s">
        <v>20</v>
      </c>
      <c r="O191" s="223" t="s">
        <v>45</v>
      </c>
      <c r="P191" s="224">
        <f>I191+J191</f>
        <v>0</v>
      </c>
      <c r="Q191" s="224">
        <f>ROUND(I191*H191,2)</f>
        <v>0</v>
      </c>
      <c r="R191" s="224">
        <f>ROUND(J191*H191,2)</f>
        <v>0</v>
      </c>
      <c r="S191" s="86"/>
      <c r="T191" s="225">
        <f>S191*H191</f>
        <v>0</v>
      </c>
      <c r="U191" s="225">
        <v>0</v>
      </c>
      <c r="V191" s="225">
        <f>U191*H191</f>
        <v>0</v>
      </c>
      <c r="W191" s="225">
        <v>2.3999999999999999</v>
      </c>
      <c r="X191" s="226">
        <f>W191*H191</f>
        <v>10.3272</v>
      </c>
      <c r="Y191" s="40"/>
      <c r="Z191" s="40"/>
      <c r="AA191" s="40"/>
      <c r="AB191" s="40"/>
      <c r="AC191" s="40"/>
      <c r="AD191" s="40"/>
      <c r="AE191" s="40"/>
      <c r="AR191" s="227" t="s">
        <v>228</v>
      </c>
      <c r="AT191" s="227" t="s">
        <v>213</v>
      </c>
      <c r="AU191" s="227" t="s">
        <v>85</v>
      </c>
      <c r="AY191" s="19" t="s">
        <v>212</v>
      </c>
      <c r="BE191" s="228">
        <f>IF(O191="základní",K191,0)</f>
        <v>0</v>
      </c>
      <c r="BF191" s="228">
        <f>IF(O191="snížená",K191,0)</f>
        <v>0</v>
      </c>
      <c r="BG191" s="228">
        <f>IF(O191="zákl. přenesená",K191,0)</f>
        <v>0</v>
      </c>
      <c r="BH191" s="228">
        <f>IF(O191="sníž. přenesená",K191,0)</f>
        <v>0</v>
      </c>
      <c r="BI191" s="228">
        <f>IF(O191="nulová",K191,0)</f>
        <v>0</v>
      </c>
      <c r="BJ191" s="19" t="s">
        <v>83</v>
      </c>
      <c r="BK191" s="228">
        <f>ROUND(P191*H191,2)</f>
        <v>0</v>
      </c>
      <c r="BL191" s="19" t="s">
        <v>228</v>
      </c>
      <c r="BM191" s="227" t="s">
        <v>2313</v>
      </c>
    </row>
    <row r="192" s="2" customFormat="1">
      <c r="A192" s="40"/>
      <c r="B192" s="41"/>
      <c r="C192" s="42"/>
      <c r="D192" s="258" t="s">
        <v>1316</v>
      </c>
      <c r="E192" s="42"/>
      <c r="F192" s="259" t="s">
        <v>2314</v>
      </c>
      <c r="G192" s="42"/>
      <c r="H192" s="42"/>
      <c r="I192" s="248"/>
      <c r="J192" s="248"/>
      <c r="K192" s="42"/>
      <c r="L192" s="42"/>
      <c r="M192" s="46"/>
      <c r="N192" s="249"/>
      <c r="O192" s="250"/>
      <c r="P192" s="86"/>
      <c r="Q192" s="86"/>
      <c r="R192" s="86"/>
      <c r="S192" s="86"/>
      <c r="T192" s="86"/>
      <c r="U192" s="86"/>
      <c r="V192" s="86"/>
      <c r="W192" s="86"/>
      <c r="X192" s="87"/>
      <c r="Y192" s="40"/>
      <c r="Z192" s="40"/>
      <c r="AA192" s="40"/>
      <c r="AB192" s="40"/>
      <c r="AC192" s="40"/>
      <c r="AD192" s="40"/>
      <c r="AE192" s="40"/>
      <c r="AT192" s="19" t="s">
        <v>1316</v>
      </c>
      <c r="AU192" s="19" t="s">
        <v>85</v>
      </c>
    </row>
    <row r="193" s="13" customFormat="1">
      <c r="A193" s="13"/>
      <c r="B193" s="260"/>
      <c r="C193" s="261"/>
      <c r="D193" s="246" t="s">
        <v>1321</v>
      </c>
      <c r="E193" s="262" t="s">
        <v>20</v>
      </c>
      <c r="F193" s="263" t="s">
        <v>2315</v>
      </c>
      <c r="G193" s="261"/>
      <c r="H193" s="264">
        <v>1.7250000000000001</v>
      </c>
      <c r="I193" s="265"/>
      <c r="J193" s="265"/>
      <c r="K193" s="261"/>
      <c r="L193" s="261"/>
      <c r="M193" s="266"/>
      <c r="N193" s="267"/>
      <c r="O193" s="268"/>
      <c r="P193" s="268"/>
      <c r="Q193" s="268"/>
      <c r="R193" s="268"/>
      <c r="S193" s="268"/>
      <c r="T193" s="268"/>
      <c r="U193" s="268"/>
      <c r="V193" s="268"/>
      <c r="W193" s="268"/>
      <c r="X193" s="269"/>
      <c r="Y193" s="13"/>
      <c r="Z193" s="13"/>
      <c r="AA193" s="13"/>
      <c r="AB193" s="13"/>
      <c r="AC193" s="13"/>
      <c r="AD193" s="13"/>
      <c r="AE193" s="13"/>
      <c r="AT193" s="270" t="s">
        <v>1321</v>
      </c>
      <c r="AU193" s="270" t="s">
        <v>85</v>
      </c>
      <c r="AV193" s="13" t="s">
        <v>85</v>
      </c>
      <c r="AW193" s="13" t="s">
        <v>5</v>
      </c>
      <c r="AX193" s="13" t="s">
        <v>76</v>
      </c>
      <c r="AY193" s="270" t="s">
        <v>212</v>
      </c>
    </row>
    <row r="194" s="13" customFormat="1">
      <c r="A194" s="13"/>
      <c r="B194" s="260"/>
      <c r="C194" s="261"/>
      <c r="D194" s="246" t="s">
        <v>1321</v>
      </c>
      <c r="E194" s="262" t="s">
        <v>20</v>
      </c>
      <c r="F194" s="263" t="s">
        <v>2316</v>
      </c>
      <c r="G194" s="261"/>
      <c r="H194" s="264">
        <v>0.19800000000000001</v>
      </c>
      <c r="I194" s="265"/>
      <c r="J194" s="265"/>
      <c r="K194" s="261"/>
      <c r="L194" s="261"/>
      <c r="M194" s="266"/>
      <c r="N194" s="267"/>
      <c r="O194" s="268"/>
      <c r="P194" s="268"/>
      <c r="Q194" s="268"/>
      <c r="R194" s="268"/>
      <c r="S194" s="268"/>
      <c r="T194" s="268"/>
      <c r="U194" s="268"/>
      <c r="V194" s="268"/>
      <c r="W194" s="268"/>
      <c r="X194" s="269"/>
      <c r="Y194" s="13"/>
      <c r="Z194" s="13"/>
      <c r="AA194" s="13"/>
      <c r="AB194" s="13"/>
      <c r="AC194" s="13"/>
      <c r="AD194" s="13"/>
      <c r="AE194" s="13"/>
      <c r="AT194" s="270" t="s">
        <v>1321</v>
      </c>
      <c r="AU194" s="270" t="s">
        <v>85</v>
      </c>
      <c r="AV194" s="13" t="s">
        <v>85</v>
      </c>
      <c r="AW194" s="13" t="s">
        <v>5</v>
      </c>
      <c r="AX194" s="13" t="s">
        <v>76</v>
      </c>
      <c r="AY194" s="270" t="s">
        <v>212</v>
      </c>
    </row>
    <row r="195" s="13" customFormat="1">
      <c r="A195" s="13"/>
      <c r="B195" s="260"/>
      <c r="C195" s="261"/>
      <c r="D195" s="246" t="s">
        <v>1321</v>
      </c>
      <c r="E195" s="262" t="s">
        <v>20</v>
      </c>
      <c r="F195" s="263" t="s">
        <v>2317</v>
      </c>
      <c r="G195" s="261"/>
      <c r="H195" s="264">
        <v>0.112</v>
      </c>
      <c r="I195" s="265"/>
      <c r="J195" s="265"/>
      <c r="K195" s="261"/>
      <c r="L195" s="261"/>
      <c r="M195" s="266"/>
      <c r="N195" s="267"/>
      <c r="O195" s="268"/>
      <c r="P195" s="268"/>
      <c r="Q195" s="268"/>
      <c r="R195" s="268"/>
      <c r="S195" s="268"/>
      <c r="T195" s="268"/>
      <c r="U195" s="268"/>
      <c r="V195" s="268"/>
      <c r="W195" s="268"/>
      <c r="X195" s="269"/>
      <c r="Y195" s="13"/>
      <c r="Z195" s="13"/>
      <c r="AA195" s="13"/>
      <c r="AB195" s="13"/>
      <c r="AC195" s="13"/>
      <c r="AD195" s="13"/>
      <c r="AE195" s="13"/>
      <c r="AT195" s="270" t="s">
        <v>1321</v>
      </c>
      <c r="AU195" s="270" t="s">
        <v>85</v>
      </c>
      <c r="AV195" s="13" t="s">
        <v>85</v>
      </c>
      <c r="AW195" s="13" t="s">
        <v>5</v>
      </c>
      <c r="AX195" s="13" t="s">
        <v>76</v>
      </c>
      <c r="AY195" s="270" t="s">
        <v>212</v>
      </c>
    </row>
    <row r="196" s="13" customFormat="1">
      <c r="A196" s="13"/>
      <c r="B196" s="260"/>
      <c r="C196" s="261"/>
      <c r="D196" s="246" t="s">
        <v>1321</v>
      </c>
      <c r="E196" s="262" t="s">
        <v>20</v>
      </c>
      <c r="F196" s="263" t="s">
        <v>2318</v>
      </c>
      <c r="G196" s="261"/>
      <c r="H196" s="264">
        <v>0.432</v>
      </c>
      <c r="I196" s="265"/>
      <c r="J196" s="265"/>
      <c r="K196" s="261"/>
      <c r="L196" s="261"/>
      <c r="M196" s="266"/>
      <c r="N196" s="267"/>
      <c r="O196" s="268"/>
      <c r="P196" s="268"/>
      <c r="Q196" s="268"/>
      <c r="R196" s="268"/>
      <c r="S196" s="268"/>
      <c r="T196" s="268"/>
      <c r="U196" s="268"/>
      <c r="V196" s="268"/>
      <c r="W196" s="268"/>
      <c r="X196" s="269"/>
      <c r="Y196" s="13"/>
      <c r="Z196" s="13"/>
      <c r="AA196" s="13"/>
      <c r="AB196" s="13"/>
      <c r="AC196" s="13"/>
      <c r="AD196" s="13"/>
      <c r="AE196" s="13"/>
      <c r="AT196" s="270" t="s">
        <v>1321</v>
      </c>
      <c r="AU196" s="270" t="s">
        <v>85</v>
      </c>
      <c r="AV196" s="13" t="s">
        <v>85</v>
      </c>
      <c r="AW196" s="13" t="s">
        <v>5</v>
      </c>
      <c r="AX196" s="13" t="s">
        <v>76</v>
      </c>
      <c r="AY196" s="270" t="s">
        <v>212</v>
      </c>
    </row>
    <row r="197" s="13" customFormat="1">
      <c r="A197" s="13"/>
      <c r="B197" s="260"/>
      <c r="C197" s="261"/>
      <c r="D197" s="246" t="s">
        <v>1321</v>
      </c>
      <c r="E197" s="262" t="s">
        <v>20</v>
      </c>
      <c r="F197" s="263" t="s">
        <v>2319</v>
      </c>
      <c r="G197" s="261"/>
      <c r="H197" s="264">
        <v>0.32000000000000001</v>
      </c>
      <c r="I197" s="265"/>
      <c r="J197" s="265"/>
      <c r="K197" s="261"/>
      <c r="L197" s="261"/>
      <c r="M197" s="266"/>
      <c r="N197" s="267"/>
      <c r="O197" s="268"/>
      <c r="P197" s="268"/>
      <c r="Q197" s="268"/>
      <c r="R197" s="268"/>
      <c r="S197" s="268"/>
      <c r="T197" s="268"/>
      <c r="U197" s="268"/>
      <c r="V197" s="268"/>
      <c r="W197" s="268"/>
      <c r="X197" s="269"/>
      <c r="Y197" s="13"/>
      <c r="Z197" s="13"/>
      <c r="AA197" s="13"/>
      <c r="AB197" s="13"/>
      <c r="AC197" s="13"/>
      <c r="AD197" s="13"/>
      <c r="AE197" s="13"/>
      <c r="AT197" s="270" t="s">
        <v>1321</v>
      </c>
      <c r="AU197" s="270" t="s">
        <v>85</v>
      </c>
      <c r="AV197" s="13" t="s">
        <v>85</v>
      </c>
      <c r="AW197" s="13" t="s">
        <v>5</v>
      </c>
      <c r="AX197" s="13" t="s">
        <v>76</v>
      </c>
      <c r="AY197" s="270" t="s">
        <v>212</v>
      </c>
    </row>
    <row r="198" s="13" customFormat="1">
      <c r="A198" s="13"/>
      <c r="B198" s="260"/>
      <c r="C198" s="261"/>
      <c r="D198" s="246" t="s">
        <v>1321</v>
      </c>
      <c r="E198" s="262" t="s">
        <v>20</v>
      </c>
      <c r="F198" s="263" t="s">
        <v>2320</v>
      </c>
      <c r="G198" s="261"/>
      <c r="H198" s="264">
        <v>0.60799999999999998</v>
      </c>
      <c r="I198" s="265"/>
      <c r="J198" s="265"/>
      <c r="K198" s="261"/>
      <c r="L198" s="261"/>
      <c r="M198" s="266"/>
      <c r="N198" s="267"/>
      <c r="O198" s="268"/>
      <c r="P198" s="268"/>
      <c r="Q198" s="268"/>
      <c r="R198" s="268"/>
      <c r="S198" s="268"/>
      <c r="T198" s="268"/>
      <c r="U198" s="268"/>
      <c r="V198" s="268"/>
      <c r="W198" s="268"/>
      <c r="X198" s="269"/>
      <c r="Y198" s="13"/>
      <c r="Z198" s="13"/>
      <c r="AA198" s="13"/>
      <c r="AB198" s="13"/>
      <c r="AC198" s="13"/>
      <c r="AD198" s="13"/>
      <c r="AE198" s="13"/>
      <c r="AT198" s="270" t="s">
        <v>1321</v>
      </c>
      <c r="AU198" s="270" t="s">
        <v>85</v>
      </c>
      <c r="AV198" s="13" t="s">
        <v>85</v>
      </c>
      <c r="AW198" s="13" t="s">
        <v>5</v>
      </c>
      <c r="AX198" s="13" t="s">
        <v>76</v>
      </c>
      <c r="AY198" s="270" t="s">
        <v>212</v>
      </c>
    </row>
    <row r="199" s="13" customFormat="1">
      <c r="A199" s="13"/>
      <c r="B199" s="260"/>
      <c r="C199" s="261"/>
      <c r="D199" s="246" t="s">
        <v>1321</v>
      </c>
      <c r="E199" s="262" t="s">
        <v>20</v>
      </c>
      <c r="F199" s="263" t="s">
        <v>2321</v>
      </c>
      <c r="G199" s="261"/>
      <c r="H199" s="264">
        <v>0.29999999999999999</v>
      </c>
      <c r="I199" s="265"/>
      <c r="J199" s="265"/>
      <c r="K199" s="261"/>
      <c r="L199" s="261"/>
      <c r="M199" s="266"/>
      <c r="N199" s="267"/>
      <c r="O199" s="268"/>
      <c r="P199" s="268"/>
      <c r="Q199" s="268"/>
      <c r="R199" s="268"/>
      <c r="S199" s="268"/>
      <c r="T199" s="268"/>
      <c r="U199" s="268"/>
      <c r="V199" s="268"/>
      <c r="W199" s="268"/>
      <c r="X199" s="269"/>
      <c r="Y199" s="13"/>
      <c r="Z199" s="13"/>
      <c r="AA199" s="13"/>
      <c r="AB199" s="13"/>
      <c r="AC199" s="13"/>
      <c r="AD199" s="13"/>
      <c r="AE199" s="13"/>
      <c r="AT199" s="270" t="s">
        <v>1321</v>
      </c>
      <c r="AU199" s="270" t="s">
        <v>85</v>
      </c>
      <c r="AV199" s="13" t="s">
        <v>85</v>
      </c>
      <c r="AW199" s="13" t="s">
        <v>5</v>
      </c>
      <c r="AX199" s="13" t="s">
        <v>76</v>
      </c>
      <c r="AY199" s="270" t="s">
        <v>212</v>
      </c>
    </row>
    <row r="200" s="13" customFormat="1">
      <c r="A200" s="13"/>
      <c r="B200" s="260"/>
      <c r="C200" s="261"/>
      <c r="D200" s="246" t="s">
        <v>1321</v>
      </c>
      <c r="E200" s="262" t="s">
        <v>20</v>
      </c>
      <c r="F200" s="263" t="s">
        <v>2320</v>
      </c>
      <c r="G200" s="261"/>
      <c r="H200" s="264">
        <v>0.60799999999999998</v>
      </c>
      <c r="I200" s="265"/>
      <c r="J200" s="265"/>
      <c r="K200" s="261"/>
      <c r="L200" s="261"/>
      <c r="M200" s="266"/>
      <c r="N200" s="267"/>
      <c r="O200" s="268"/>
      <c r="P200" s="268"/>
      <c r="Q200" s="268"/>
      <c r="R200" s="268"/>
      <c r="S200" s="268"/>
      <c r="T200" s="268"/>
      <c r="U200" s="268"/>
      <c r="V200" s="268"/>
      <c r="W200" s="268"/>
      <c r="X200" s="269"/>
      <c r="Y200" s="13"/>
      <c r="Z200" s="13"/>
      <c r="AA200" s="13"/>
      <c r="AB200" s="13"/>
      <c r="AC200" s="13"/>
      <c r="AD200" s="13"/>
      <c r="AE200" s="13"/>
      <c r="AT200" s="270" t="s">
        <v>1321</v>
      </c>
      <c r="AU200" s="270" t="s">
        <v>85</v>
      </c>
      <c r="AV200" s="13" t="s">
        <v>85</v>
      </c>
      <c r="AW200" s="13" t="s">
        <v>5</v>
      </c>
      <c r="AX200" s="13" t="s">
        <v>76</v>
      </c>
      <c r="AY200" s="270" t="s">
        <v>212</v>
      </c>
    </row>
    <row r="201" s="14" customFormat="1">
      <c r="A201" s="14"/>
      <c r="B201" s="271"/>
      <c r="C201" s="272"/>
      <c r="D201" s="246" t="s">
        <v>1321</v>
      </c>
      <c r="E201" s="273" t="s">
        <v>20</v>
      </c>
      <c r="F201" s="274" t="s">
        <v>1338</v>
      </c>
      <c r="G201" s="272"/>
      <c r="H201" s="275">
        <v>4.3029999999999999</v>
      </c>
      <c r="I201" s="276"/>
      <c r="J201" s="276"/>
      <c r="K201" s="272"/>
      <c r="L201" s="272"/>
      <c r="M201" s="277"/>
      <c r="N201" s="278"/>
      <c r="O201" s="279"/>
      <c r="P201" s="279"/>
      <c r="Q201" s="279"/>
      <c r="R201" s="279"/>
      <c r="S201" s="279"/>
      <c r="T201" s="279"/>
      <c r="U201" s="279"/>
      <c r="V201" s="279"/>
      <c r="W201" s="279"/>
      <c r="X201" s="280"/>
      <c r="Y201" s="14"/>
      <c r="Z201" s="14"/>
      <c r="AA201" s="14"/>
      <c r="AB201" s="14"/>
      <c r="AC201" s="14"/>
      <c r="AD201" s="14"/>
      <c r="AE201" s="14"/>
      <c r="AT201" s="281" t="s">
        <v>1321</v>
      </c>
      <c r="AU201" s="281" t="s">
        <v>85</v>
      </c>
      <c r="AV201" s="14" t="s">
        <v>228</v>
      </c>
      <c r="AW201" s="14" t="s">
        <v>5</v>
      </c>
      <c r="AX201" s="14" t="s">
        <v>83</v>
      </c>
      <c r="AY201" s="281" t="s">
        <v>212</v>
      </c>
    </row>
    <row r="202" s="2" customFormat="1" ht="44.25" customHeight="1">
      <c r="A202" s="40"/>
      <c r="B202" s="41"/>
      <c r="C202" s="215" t="s">
        <v>338</v>
      </c>
      <c r="D202" s="215" t="s">
        <v>213</v>
      </c>
      <c r="E202" s="216" t="s">
        <v>2322</v>
      </c>
      <c r="F202" s="217" t="s">
        <v>2323</v>
      </c>
      <c r="G202" s="218" t="s">
        <v>272</v>
      </c>
      <c r="H202" s="219">
        <v>1.0800000000000001</v>
      </c>
      <c r="I202" s="220"/>
      <c r="J202" s="220"/>
      <c r="K202" s="221">
        <f>ROUND(P202*H202,2)</f>
        <v>0</v>
      </c>
      <c r="L202" s="217" t="s">
        <v>1314</v>
      </c>
      <c r="M202" s="46"/>
      <c r="N202" s="222" t="s">
        <v>20</v>
      </c>
      <c r="O202" s="223" t="s">
        <v>45</v>
      </c>
      <c r="P202" s="224">
        <f>I202+J202</f>
        <v>0</v>
      </c>
      <c r="Q202" s="224">
        <f>ROUND(I202*H202,2)</f>
        <v>0</v>
      </c>
      <c r="R202" s="224">
        <f>ROUND(J202*H202,2)</f>
        <v>0</v>
      </c>
      <c r="S202" s="86"/>
      <c r="T202" s="225">
        <f>S202*H202</f>
        <v>0</v>
      </c>
      <c r="U202" s="225">
        <v>0</v>
      </c>
      <c r="V202" s="225">
        <f>U202*H202</f>
        <v>0</v>
      </c>
      <c r="W202" s="225">
        <v>0.041000000000000002</v>
      </c>
      <c r="X202" s="226">
        <f>W202*H202</f>
        <v>0.044280000000000007</v>
      </c>
      <c r="Y202" s="40"/>
      <c r="Z202" s="40"/>
      <c r="AA202" s="40"/>
      <c r="AB202" s="40"/>
      <c r="AC202" s="40"/>
      <c r="AD202" s="40"/>
      <c r="AE202" s="40"/>
      <c r="AR202" s="227" t="s">
        <v>228</v>
      </c>
      <c r="AT202" s="227" t="s">
        <v>213</v>
      </c>
      <c r="AU202" s="227" t="s">
        <v>85</v>
      </c>
      <c r="AY202" s="19" t="s">
        <v>212</v>
      </c>
      <c r="BE202" s="228">
        <f>IF(O202="základní",K202,0)</f>
        <v>0</v>
      </c>
      <c r="BF202" s="228">
        <f>IF(O202="snížená",K202,0)</f>
        <v>0</v>
      </c>
      <c r="BG202" s="228">
        <f>IF(O202="zákl. přenesená",K202,0)</f>
        <v>0</v>
      </c>
      <c r="BH202" s="228">
        <f>IF(O202="sníž. přenesená",K202,0)</f>
        <v>0</v>
      </c>
      <c r="BI202" s="228">
        <f>IF(O202="nulová",K202,0)</f>
        <v>0</v>
      </c>
      <c r="BJ202" s="19" t="s">
        <v>83</v>
      </c>
      <c r="BK202" s="228">
        <f>ROUND(P202*H202,2)</f>
        <v>0</v>
      </c>
      <c r="BL202" s="19" t="s">
        <v>228</v>
      </c>
      <c r="BM202" s="227" t="s">
        <v>2324</v>
      </c>
    </row>
    <row r="203" s="2" customFormat="1">
      <c r="A203" s="40"/>
      <c r="B203" s="41"/>
      <c r="C203" s="42"/>
      <c r="D203" s="258" t="s">
        <v>1316</v>
      </c>
      <c r="E203" s="42"/>
      <c r="F203" s="259" t="s">
        <v>2325</v>
      </c>
      <c r="G203" s="42"/>
      <c r="H203" s="42"/>
      <c r="I203" s="248"/>
      <c r="J203" s="248"/>
      <c r="K203" s="42"/>
      <c r="L203" s="42"/>
      <c r="M203" s="46"/>
      <c r="N203" s="249"/>
      <c r="O203" s="250"/>
      <c r="P203" s="86"/>
      <c r="Q203" s="86"/>
      <c r="R203" s="86"/>
      <c r="S203" s="86"/>
      <c r="T203" s="86"/>
      <c r="U203" s="86"/>
      <c r="V203" s="86"/>
      <c r="W203" s="86"/>
      <c r="X203" s="87"/>
      <c r="Y203" s="40"/>
      <c r="Z203" s="40"/>
      <c r="AA203" s="40"/>
      <c r="AB203" s="40"/>
      <c r="AC203" s="40"/>
      <c r="AD203" s="40"/>
      <c r="AE203" s="40"/>
      <c r="AT203" s="19" t="s">
        <v>1316</v>
      </c>
      <c r="AU203" s="19" t="s">
        <v>85</v>
      </c>
    </row>
    <row r="204" s="13" customFormat="1">
      <c r="A204" s="13"/>
      <c r="B204" s="260"/>
      <c r="C204" s="261"/>
      <c r="D204" s="246" t="s">
        <v>1321</v>
      </c>
      <c r="E204" s="262" t="s">
        <v>20</v>
      </c>
      <c r="F204" s="263" t="s">
        <v>2326</v>
      </c>
      <c r="G204" s="261"/>
      <c r="H204" s="264">
        <v>1.0800000000000001</v>
      </c>
      <c r="I204" s="265"/>
      <c r="J204" s="265"/>
      <c r="K204" s="261"/>
      <c r="L204" s="261"/>
      <c r="M204" s="266"/>
      <c r="N204" s="267"/>
      <c r="O204" s="268"/>
      <c r="P204" s="268"/>
      <c r="Q204" s="268"/>
      <c r="R204" s="268"/>
      <c r="S204" s="268"/>
      <c r="T204" s="268"/>
      <c r="U204" s="268"/>
      <c r="V204" s="268"/>
      <c r="W204" s="268"/>
      <c r="X204" s="269"/>
      <c r="Y204" s="13"/>
      <c r="Z204" s="13"/>
      <c r="AA204" s="13"/>
      <c r="AB204" s="13"/>
      <c r="AC204" s="13"/>
      <c r="AD204" s="13"/>
      <c r="AE204" s="13"/>
      <c r="AT204" s="270" t="s">
        <v>1321</v>
      </c>
      <c r="AU204" s="270" t="s">
        <v>85</v>
      </c>
      <c r="AV204" s="13" t="s">
        <v>85</v>
      </c>
      <c r="AW204" s="13" t="s">
        <v>5</v>
      </c>
      <c r="AX204" s="13" t="s">
        <v>83</v>
      </c>
      <c r="AY204" s="270" t="s">
        <v>212</v>
      </c>
    </row>
    <row r="205" s="2" customFormat="1" ht="37.8" customHeight="1">
      <c r="A205" s="40"/>
      <c r="B205" s="41"/>
      <c r="C205" s="215" t="s">
        <v>342</v>
      </c>
      <c r="D205" s="215" t="s">
        <v>213</v>
      </c>
      <c r="E205" s="216" t="s">
        <v>2327</v>
      </c>
      <c r="F205" s="217" t="s">
        <v>2328</v>
      </c>
      <c r="G205" s="218" t="s">
        <v>272</v>
      </c>
      <c r="H205" s="219">
        <v>2.5630000000000002</v>
      </c>
      <c r="I205" s="220"/>
      <c r="J205" s="220"/>
      <c r="K205" s="221">
        <f>ROUND(P205*H205,2)</f>
        <v>0</v>
      </c>
      <c r="L205" s="217" t="s">
        <v>1314</v>
      </c>
      <c r="M205" s="46"/>
      <c r="N205" s="222" t="s">
        <v>20</v>
      </c>
      <c r="O205" s="223" t="s">
        <v>45</v>
      </c>
      <c r="P205" s="224">
        <f>I205+J205</f>
        <v>0</v>
      </c>
      <c r="Q205" s="224">
        <f>ROUND(I205*H205,2)</f>
        <v>0</v>
      </c>
      <c r="R205" s="224">
        <f>ROUND(J205*H205,2)</f>
        <v>0</v>
      </c>
      <c r="S205" s="86"/>
      <c r="T205" s="225">
        <f>S205*H205</f>
        <v>0</v>
      </c>
      <c r="U205" s="225">
        <v>0</v>
      </c>
      <c r="V205" s="225">
        <f>U205*H205</f>
        <v>0</v>
      </c>
      <c r="W205" s="225">
        <v>0.063</v>
      </c>
      <c r="X205" s="226">
        <f>W205*H205</f>
        <v>0.161469</v>
      </c>
      <c r="Y205" s="40"/>
      <c r="Z205" s="40"/>
      <c r="AA205" s="40"/>
      <c r="AB205" s="40"/>
      <c r="AC205" s="40"/>
      <c r="AD205" s="40"/>
      <c r="AE205" s="40"/>
      <c r="AR205" s="227" t="s">
        <v>228</v>
      </c>
      <c r="AT205" s="227" t="s">
        <v>213</v>
      </c>
      <c r="AU205" s="227" t="s">
        <v>85</v>
      </c>
      <c r="AY205" s="19" t="s">
        <v>212</v>
      </c>
      <c r="BE205" s="228">
        <f>IF(O205="základní",K205,0)</f>
        <v>0</v>
      </c>
      <c r="BF205" s="228">
        <f>IF(O205="snížená",K205,0)</f>
        <v>0</v>
      </c>
      <c r="BG205" s="228">
        <f>IF(O205="zákl. přenesená",K205,0)</f>
        <v>0</v>
      </c>
      <c r="BH205" s="228">
        <f>IF(O205="sníž. přenesená",K205,0)</f>
        <v>0</v>
      </c>
      <c r="BI205" s="228">
        <f>IF(O205="nulová",K205,0)</f>
        <v>0</v>
      </c>
      <c r="BJ205" s="19" t="s">
        <v>83</v>
      </c>
      <c r="BK205" s="228">
        <f>ROUND(P205*H205,2)</f>
        <v>0</v>
      </c>
      <c r="BL205" s="19" t="s">
        <v>228</v>
      </c>
      <c r="BM205" s="227" t="s">
        <v>2329</v>
      </c>
    </row>
    <row r="206" s="2" customFormat="1">
      <c r="A206" s="40"/>
      <c r="B206" s="41"/>
      <c r="C206" s="42"/>
      <c r="D206" s="258" t="s">
        <v>1316</v>
      </c>
      <c r="E206" s="42"/>
      <c r="F206" s="259" t="s">
        <v>2330</v>
      </c>
      <c r="G206" s="42"/>
      <c r="H206" s="42"/>
      <c r="I206" s="248"/>
      <c r="J206" s="248"/>
      <c r="K206" s="42"/>
      <c r="L206" s="42"/>
      <c r="M206" s="46"/>
      <c r="N206" s="249"/>
      <c r="O206" s="250"/>
      <c r="P206" s="86"/>
      <c r="Q206" s="86"/>
      <c r="R206" s="86"/>
      <c r="S206" s="86"/>
      <c r="T206" s="86"/>
      <c r="U206" s="86"/>
      <c r="V206" s="86"/>
      <c r="W206" s="86"/>
      <c r="X206" s="87"/>
      <c r="Y206" s="40"/>
      <c r="Z206" s="40"/>
      <c r="AA206" s="40"/>
      <c r="AB206" s="40"/>
      <c r="AC206" s="40"/>
      <c r="AD206" s="40"/>
      <c r="AE206" s="40"/>
      <c r="AT206" s="19" t="s">
        <v>1316</v>
      </c>
      <c r="AU206" s="19" t="s">
        <v>85</v>
      </c>
    </row>
    <row r="207" s="13" customFormat="1">
      <c r="A207" s="13"/>
      <c r="B207" s="260"/>
      <c r="C207" s="261"/>
      <c r="D207" s="246" t="s">
        <v>1321</v>
      </c>
      <c r="E207" s="262" t="s">
        <v>20</v>
      </c>
      <c r="F207" s="263" t="s">
        <v>2331</v>
      </c>
      <c r="G207" s="261"/>
      <c r="H207" s="264">
        <v>2.5630000000000002</v>
      </c>
      <c r="I207" s="265"/>
      <c r="J207" s="265"/>
      <c r="K207" s="261"/>
      <c r="L207" s="261"/>
      <c r="M207" s="266"/>
      <c r="N207" s="267"/>
      <c r="O207" s="268"/>
      <c r="P207" s="268"/>
      <c r="Q207" s="268"/>
      <c r="R207" s="268"/>
      <c r="S207" s="268"/>
      <c r="T207" s="268"/>
      <c r="U207" s="268"/>
      <c r="V207" s="268"/>
      <c r="W207" s="268"/>
      <c r="X207" s="269"/>
      <c r="Y207" s="13"/>
      <c r="Z207" s="13"/>
      <c r="AA207" s="13"/>
      <c r="AB207" s="13"/>
      <c r="AC207" s="13"/>
      <c r="AD207" s="13"/>
      <c r="AE207" s="13"/>
      <c r="AT207" s="270" t="s">
        <v>1321</v>
      </c>
      <c r="AU207" s="270" t="s">
        <v>85</v>
      </c>
      <c r="AV207" s="13" t="s">
        <v>85</v>
      </c>
      <c r="AW207" s="13" t="s">
        <v>5</v>
      </c>
      <c r="AX207" s="13" t="s">
        <v>83</v>
      </c>
      <c r="AY207" s="270" t="s">
        <v>212</v>
      </c>
    </row>
    <row r="208" s="2" customFormat="1" ht="55.5" customHeight="1">
      <c r="A208" s="40"/>
      <c r="B208" s="41"/>
      <c r="C208" s="215" t="s">
        <v>346</v>
      </c>
      <c r="D208" s="215" t="s">
        <v>213</v>
      </c>
      <c r="E208" s="216" t="s">
        <v>2332</v>
      </c>
      <c r="F208" s="217" t="s">
        <v>2333</v>
      </c>
      <c r="G208" s="218" t="s">
        <v>670</v>
      </c>
      <c r="H208" s="219">
        <v>2</v>
      </c>
      <c r="I208" s="220"/>
      <c r="J208" s="220"/>
      <c r="K208" s="221">
        <f>ROUND(P208*H208,2)</f>
        <v>0</v>
      </c>
      <c r="L208" s="217" t="s">
        <v>1314</v>
      </c>
      <c r="M208" s="46"/>
      <c r="N208" s="222" t="s">
        <v>20</v>
      </c>
      <c r="O208" s="223" t="s">
        <v>45</v>
      </c>
      <c r="P208" s="224">
        <f>I208+J208</f>
        <v>0</v>
      </c>
      <c r="Q208" s="224">
        <f>ROUND(I208*H208,2)</f>
        <v>0</v>
      </c>
      <c r="R208" s="224">
        <f>ROUND(J208*H208,2)</f>
        <v>0</v>
      </c>
      <c r="S208" s="86"/>
      <c r="T208" s="225">
        <f>S208*H208</f>
        <v>0</v>
      </c>
      <c r="U208" s="225">
        <v>0</v>
      </c>
      <c r="V208" s="225">
        <f>U208*H208</f>
        <v>0</v>
      </c>
      <c r="W208" s="225">
        <v>0.025000000000000001</v>
      </c>
      <c r="X208" s="226">
        <f>W208*H208</f>
        <v>0.050000000000000003</v>
      </c>
      <c r="Y208" s="40"/>
      <c r="Z208" s="40"/>
      <c r="AA208" s="40"/>
      <c r="AB208" s="40"/>
      <c r="AC208" s="40"/>
      <c r="AD208" s="40"/>
      <c r="AE208" s="40"/>
      <c r="AR208" s="227" t="s">
        <v>228</v>
      </c>
      <c r="AT208" s="227" t="s">
        <v>213</v>
      </c>
      <c r="AU208" s="227" t="s">
        <v>85</v>
      </c>
      <c r="AY208" s="19" t="s">
        <v>212</v>
      </c>
      <c r="BE208" s="228">
        <f>IF(O208="základní",K208,0)</f>
        <v>0</v>
      </c>
      <c r="BF208" s="228">
        <f>IF(O208="snížená",K208,0)</f>
        <v>0</v>
      </c>
      <c r="BG208" s="228">
        <f>IF(O208="zákl. přenesená",K208,0)</f>
        <v>0</v>
      </c>
      <c r="BH208" s="228">
        <f>IF(O208="sníž. přenesená",K208,0)</f>
        <v>0</v>
      </c>
      <c r="BI208" s="228">
        <f>IF(O208="nulová",K208,0)</f>
        <v>0</v>
      </c>
      <c r="BJ208" s="19" t="s">
        <v>83</v>
      </c>
      <c r="BK208" s="228">
        <f>ROUND(P208*H208,2)</f>
        <v>0</v>
      </c>
      <c r="BL208" s="19" t="s">
        <v>228</v>
      </c>
      <c r="BM208" s="227" t="s">
        <v>2334</v>
      </c>
    </row>
    <row r="209" s="2" customFormat="1">
      <c r="A209" s="40"/>
      <c r="B209" s="41"/>
      <c r="C209" s="42"/>
      <c r="D209" s="258" t="s">
        <v>1316</v>
      </c>
      <c r="E209" s="42"/>
      <c r="F209" s="259" t="s">
        <v>2335</v>
      </c>
      <c r="G209" s="42"/>
      <c r="H209" s="42"/>
      <c r="I209" s="248"/>
      <c r="J209" s="248"/>
      <c r="K209" s="42"/>
      <c r="L209" s="42"/>
      <c r="M209" s="46"/>
      <c r="N209" s="249"/>
      <c r="O209" s="250"/>
      <c r="P209" s="86"/>
      <c r="Q209" s="86"/>
      <c r="R209" s="86"/>
      <c r="S209" s="86"/>
      <c r="T209" s="86"/>
      <c r="U209" s="86"/>
      <c r="V209" s="86"/>
      <c r="W209" s="86"/>
      <c r="X209" s="87"/>
      <c r="Y209" s="40"/>
      <c r="Z209" s="40"/>
      <c r="AA209" s="40"/>
      <c r="AB209" s="40"/>
      <c r="AC209" s="40"/>
      <c r="AD209" s="40"/>
      <c r="AE209" s="40"/>
      <c r="AT209" s="19" t="s">
        <v>1316</v>
      </c>
      <c r="AU209" s="19" t="s">
        <v>85</v>
      </c>
    </row>
    <row r="210" s="2" customFormat="1" ht="24.15" customHeight="1">
      <c r="A210" s="40"/>
      <c r="B210" s="41"/>
      <c r="C210" s="215" t="s">
        <v>350</v>
      </c>
      <c r="D210" s="215" t="s">
        <v>213</v>
      </c>
      <c r="E210" s="216" t="s">
        <v>2336</v>
      </c>
      <c r="F210" s="217" t="s">
        <v>2337</v>
      </c>
      <c r="G210" s="218" t="s">
        <v>525</v>
      </c>
      <c r="H210" s="219">
        <v>14.550000000000001</v>
      </c>
      <c r="I210" s="220"/>
      <c r="J210" s="220"/>
      <c r="K210" s="221">
        <f>ROUND(P210*H210,2)</f>
        <v>0</v>
      </c>
      <c r="L210" s="217" t="s">
        <v>1314</v>
      </c>
      <c r="M210" s="46"/>
      <c r="N210" s="222" t="s">
        <v>20</v>
      </c>
      <c r="O210" s="223" t="s">
        <v>45</v>
      </c>
      <c r="P210" s="224">
        <f>I210+J210</f>
        <v>0</v>
      </c>
      <c r="Q210" s="224">
        <f>ROUND(I210*H210,2)</f>
        <v>0</v>
      </c>
      <c r="R210" s="224">
        <f>ROUND(J210*H210,2)</f>
        <v>0</v>
      </c>
      <c r="S210" s="86"/>
      <c r="T210" s="225">
        <f>S210*H210</f>
        <v>0</v>
      </c>
      <c r="U210" s="225">
        <v>0</v>
      </c>
      <c r="V210" s="225">
        <f>U210*H210</f>
        <v>0</v>
      </c>
      <c r="W210" s="225">
        <v>0</v>
      </c>
      <c r="X210" s="226">
        <f>W210*H210</f>
        <v>0</v>
      </c>
      <c r="Y210" s="40"/>
      <c r="Z210" s="40"/>
      <c r="AA210" s="40"/>
      <c r="AB210" s="40"/>
      <c r="AC210" s="40"/>
      <c r="AD210" s="40"/>
      <c r="AE210" s="40"/>
      <c r="AR210" s="227" t="s">
        <v>228</v>
      </c>
      <c r="AT210" s="227" t="s">
        <v>213</v>
      </c>
      <c r="AU210" s="227" t="s">
        <v>85</v>
      </c>
      <c r="AY210" s="19" t="s">
        <v>212</v>
      </c>
      <c r="BE210" s="228">
        <f>IF(O210="základní",K210,0)</f>
        <v>0</v>
      </c>
      <c r="BF210" s="228">
        <f>IF(O210="snížená",K210,0)</f>
        <v>0</v>
      </c>
      <c r="BG210" s="228">
        <f>IF(O210="zákl. přenesená",K210,0)</f>
        <v>0</v>
      </c>
      <c r="BH210" s="228">
        <f>IF(O210="sníž. přenesená",K210,0)</f>
        <v>0</v>
      </c>
      <c r="BI210" s="228">
        <f>IF(O210="nulová",K210,0)</f>
        <v>0</v>
      </c>
      <c r="BJ210" s="19" t="s">
        <v>83</v>
      </c>
      <c r="BK210" s="228">
        <f>ROUND(P210*H210,2)</f>
        <v>0</v>
      </c>
      <c r="BL210" s="19" t="s">
        <v>228</v>
      </c>
      <c r="BM210" s="227" t="s">
        <v>2338</v>
      </c>
    </row>
    <row r="211" s="2" customFormat="1">
      <c r="A211" s="40"/>
      <c r="B211" s="41"/>
      <c r="C211" s="42"/>
      <c r="D211" s="258" t="s">
        <v>1316</v>
      </c>
      <c r="E211" s="42"/>
      <c r="F211" s="259" t="s">
        <v>2339</v>
      </c>
      <c r="G211" s="42"/>
      <c r="H211" s="42"/>
      <c r="I211" s="248"/>
      <c r="J211" s="248"/>
      <c r="K211" s="42"/>
      <c r="L211" s="42"/>
      <c r="M211" s="46"/>
      <c r="N211" s="249"/>
      <c r="O211" s="250"/>
      <c r="P211" s="86"/>
      <c r="Q211" s="86"/>
      <c r="R211" s="86"/>
      <c r="S211" s="86"/>
      <c r="T211" s="86"/>
      <c r="U211" s="86"/>
      <c r="V211" s="86"/>
      <c r="W211" s="86"/>
      <c r="X211" s="87"/>
      <c r="Y211" s="40"/>
      <c r="Z211" s="40"/>
      <c r="AA211" s="40"/>
      <c r="AB211" s="40"/>
      <c r="AC211" s="40"/>
      <c r="AD211" s="40"/>
      <c r="AE211" s="40"/>
      <c r="AT211" s="19" t="s">
        <v>1316</v>
      </c>
      <c r="AU211" s="19" t="s">
        <v>85</v>
      </c>
    </row>
    <row r="212" s="13" customFormat="1">
      <c r="A212" s="13"/>
      <c r="B212" s="260"/>
      <c r="C212" s="261"/>
      <c r="D212" s="246" t="s">
        <v>1321</v>
      </c>
      <c r="E212" s="262" t="s">
        <v>20</v>
      </c>
      <c r="F212" s="263" t="s">
        <v>2340</v>
      </c>
      <c r="G212" s="261"/>
      <c r="H212" s="264">
        <v>14.550000000000001</v>
      </c>
      <c r="I212" s="265"/>
      <c r="J212" s="265"/>
      <c r="K212" s="261"/>
      <c r="L212" s="261"/>
      <c r="M212" s="266"/>
      <c r="N212" s="267"/>
      <c r="O212" s="268"/>
      <c r="P212" s="268"/>
      <c r="Q212" s="268"/>
      <c r="R212" s="268"/>
      <c r="S212" s="268"/>
      <c r="T212" s="268"/>
      <c r="U212" s="268"/>
      <c r="V212" s="268"/>
      <c r="W212" s="268"/>
      <c r="X212" s="269"/>
      <c r="Y212" s="13"/>
      <c r="Z212" s="13"/>
      <c r="AA212" s="13"/>
      <c r="AB212" s="13"/>
      <c r="AC212" s="13"/>
      <c r="AD212" s="13"/>
      <c r="AE212" s="13"/>
      <c r="AT212" s="270" t="s">
        <v>1321</v>
      </c>
      <c r="AU212" s="270" t="s">
        <v>85</v>
      </c>
      <c r="AV212" s="13" t="s">
        <v>85</v>
      </c>
      <c r="AW212" s="13" t="s">
        <v>5</v>
      </c>
      <c r="AX212" s="13" t="s">
        <v>83</v>
      </c>
      <c r="AY212" s="270" t="s">
        <v>212</v>
      </c>
    </row>
    <row r="213" s="2" customFormat="1" ht="24.15" customHeight="1">
      <c r="A213" s="40"/>
      <c r="B213" s="41"/>
      <c r="C213" s="215" t="s">
        <v>354</v>
      </c>
      <c r="D213" s="215" t="s">
        <v>213</v>
      </c>
      <c r="E213" s="216" t="s">
        <v>2341</v>
      </c>
      <c r="F213" s="217" t="s">
        <v>2342</v>
      </c>
      <c r="G213" s="218" t="s">
        <v>525</v>
      </c>
      <c r="H213" s="219">
        <v>24.300000000000001</v>
      </c>
      <c r="I213" s="220"/>
      <c r="J213" s="220"/>
      <c r="K213" s="221">
        <f>ROUND(P213*H213,2)</f>
        <v>0</v>
      </c>
      <c r="L213" s="217" t="s">
        <v>1314</v>
      </c>
      <c r="M213" s="46"/>
      <c r="N213" s="222" t="s">
        <v>20</v>
      </c>
      <c r="O213" s="223" t="s">
        <v>45</v>
      </c>
      <c r="P213" s="224">
        <f>I213+J213</f>
        <v>0</v>
      </c>
      <c r="Q213" s="224">
        <f>ROUND(I213*H213,2)</f>
        <v>0</v>
      </c>
      <c r="R213" s="224">
        <f>ROUND(J213*H213,2)</f>
        <v>0</v>
      </c>
      <c r="S213" s="86"/>
      <c r="T213" s="225">
        <f>S213*H213</f>
        <v>0</v>
      </c>
      <c r="U213" s="225">
        <v>1.0000000000000001E-05</v>
      </c>
      <c r="V213" s="225">
        <f>U213*H213</f>
        <v>0.00024300000000000003</v>
      </c>
      <c r="W213" s="225">
        <v>0</v>
      </c>
      <c r="X213" s="226">
        <f>W213*H213</f>
        <v>0</v>
      </c>
      <c r="Y213" s="40"/>
      <c r="Z213" s="40"/>
      <c r="AA213" s="40"/>
      <c r="AB213" s="40"/>
      <c r="AC213" s="40"/>
      <c r="AD213" s="40"/>
      <c r="AE213" s="40"/>
      <c r="AR213" s="227" t="s">
        <v>228</v>
      </c>
      <c r="AT213" s="227" t="s">
        <v>213</v>
      </c>
      <c r="AU213" s="227" t="s">
        <v>85</v>
      </c>
      <c r="AY213" s="19" t="s">
        <v>212</v>
      </c>
      <c r="BE213" s="228">
        <f>IF(O213="základní",K213,0)</f>
        <v>0</v>
      </c>
      <c r="BF213" s="228">
        <f>IF(O213="snížená",K213,0)</f>
        <v>0</v>
      </c>
      <c r="BG213" s="228">
        <f>IF(O213="zákl. přenesená",K213,0)</f>
        <v>0</v>
      </c>
      <c r="BH213" s="228">
        <f>IF(O213="sníž. přenesená",K213,0)</f>
        <v>0</v>
      </c>
      <c r="BI213" s="228">
        <f>IF(O213="nulová",K213,0)</f>
        <v>0</v>
      </c>
      <c r="BJ213" s="19" t="s">
        <v>83</v>
      </c>
      <c r="BK213" s="228">
        <f>ROUND(P213*H213,2)</f>
        <v>0</v>
      </c>
      <c r="BL213" s="19" t="s">
        <v>228</v>
      </c>
      <c r="BM213" s="227" t="s">
        <v>2343</v>
      </c>
    </row>
    <row r="214" s="2" customFormat="1">
      <c r="A214" s="40"/>
      <c r="B214" s="41"/>
      <c r="C214" s="42"/>
      <c r="D214" s="258" t="s">
        <v>1316</v>
      </c>
      <c r="E214" s="42"/>
      <c r="F214" s="259" t="s">
        <v>2344</v>
      </c>
      <c r="G214" s="42"/>
      <c r="H214" s="42"/>
      <c r="I214" s="248"/>
      <c r="J214" s="248"/>
      <c r="K214" s="42"/>
      <c r="L214" s="42"/>
      <c r="M214" s="46"/>
      <c r="N214" s="249"/>
      <c r="O214" s="250"/>
      <c r="P214" s="86"/>
      <c r="Q214" s="86"/>
      <c r="R214" s="86"/>
      <c r="S214" s="86"/>
      <c r="T214" s="86"/>
      <c r="U214" s="86"/>
      <c r="V214" s="86"/>
      <c r="W214" s="86"/>
      <c r="X214" s="87"/>
      <c r="Y214" s="40"/>
      <c r="Z214" s="40"/>
      <c r="AA214" s="40"/>
      <c r="AB214" s="40"/>
      <c r="AC214" s="40"/>
      <c r="AD214" s="40"/>
      <c r="AE214" s="40"/>
      <c r="AT214" s="19" t="s">
        <v>1316</v>
      </c>
      <c r="AU214" s="19" t="s">
        <v>85</v>
      </c>
    </row>
    <row r="215" s="13" customFormat="1">
      <c r="A215" s="13"/>
      <c r="B215" s="260"/>
      <c r="C215" s="261"/>
      <c r="D215" s="246" t="s">
        <v>1321</v>
      </c>
      <c r="E215" s="262" t="s">
        <v>20</v>
      </c>
      <c r="F215" s="263" t="s">
        <v>2345</v>
      </c>
      <c r="G215" s="261"/>
      <c r="H215" s="264">
        <v>7.4000000000000004</v>
      </c>
      <c r="I215" s="265"/>
      <c r="J215" s="265"/>
      <c r="K215" s="261"/>
      <c r="L215" s="261"/>
      <c r="M215" s="266"/>
      <c r="N215" s="267"/>
      <c r="O215" s="268"/>
      <c r="P215" s="268"/>
      <c r="Q215" s="268"/>
      <c r="R215" s="268"/>
      <c r="S215" s="268"/>
      <c r="T215" s="268"/>
      <c r="U215" s="268"/>
      <c r="V215" s="268"/>
      <c r="W215" s="268"/>
      <c r="X215" s="269"/>
      <c r="Y215" s="13"/>
      <c r="Z215" s="13"/>
      <c r="AA215" s="13"/>
      <c r="AB215" s="13"/>
      <c r="AC215" s="13"/>
      <c r="AD215" s="13"/>
      <c r="AE215" s="13"/>
      <c r="AT215" s="270" t="s">
        <v>1321</v>
      </c>
      <c r="AU215" s="270" t="s">
        <v>85</v>
      </c>
      <c r="AV215" s="13" t="s">
        <v>85</v>
      </c>
      <c r="AW215" s="13" t="s">
        <v>5</v>
      </c>
      <c r="AX215" s="13" t="s">
        <v>76</v>
      </c>
      <c r="AY215" s="270" t="s">
        <v>212</v>
      </c>
    </row>
    <row r="216" s="13" customFormat="1">
      <c r="A216" s="13"/>
      <c r="B216" s="260"/>
      <c r="C216" s="261"/>
      <c r="D216" s="246" t="s">
        <v>1321</v>
      </c>
      <c r="E216" s="262" t="s">
        <v>20</v>
      </c>
      <c r="F216" s="263" t="s">
        <v>2346</v>
      </c>
      <c r="G216" s="261"/>
      <c r="H216" s="264">
        <v>10.800000000000001</v>
      </c>
      <c r="I216" s="265"/>
      <c r="J216" s="265"/>
      <c r="K216" s="261"/>
      <c r="L216" s="261"/>
      <c r="M216" s="266"/>
      <c r="N216" s="267"/>
      <c r="O216" s="268"/>
      <c r="P216" s="268"/>
      <c r="Q216" s="268"/>
      <c r="R216" s="268"/>
      <c r="S216" s="268"/>
      <c r="T216" s="268"/>
      <c r="U216" s="268"/>
      <c r="V216" s="268"/>
      <c r="W216" s="268"/>
      <c r="X216" s="269"/>
      <c r="Y216" s="13"/>
      <c r="Z216" s="13"/>
      <c r="AA216" s="13"/>
      <c r="AB216" s="13"/>
      <c r="AC216" s="13"/>
      <c r="AD216" s="13"/>
      <c r="AE216" s="13"/>
      <c r="AT216" s="270" t="s">
        <v>1321</v>
      </c>
      <c r="AU216" s="270" t="s">
        <v>85</v>
      </c>
      <c r="AV216" s="13" t="s">
        <v>85</v>
      </c>
      <c r="AW216" s="13" t="s">
        <v>5</v>
      </c>
      <c r="AX216" s="13" t="s">
        <v>76</v>
      </c>
      <c r="AY216" s="270" t="s">
        <v>212</v>
      </c>
    </row>
    <row r="217" s="13" customFormat="1">
      <c r="A217" s="13"/>
      <c r="B217" s="260"/>
      <c r="C217" s="261"/>
      <c r="D217" s="246" t="s">
        <v>1321</v>
      </c>
      <c r="E217" s="262" t="s">
        <v>20</v>
      </c>
      <c r="F217" s="263" t="s">
        <v>2347</v>
      </c>
      <c r="G217" s="261"/>
      <c r="H217" s="264">
        <v>3.1000000000000001</v>
      </c>
      <c r="I217" s="265"/>
      <c r="J217" s="265"/>
      <c r="K217" s="261"/>
      <c r="L217" s="261"/>
      <c r="M217" s="266"/>
      <c r="N217" s="267"/>
      <c r="O217" s="268"/>
      <c r="P217" s="268"/>
      <c r="Q217" s="268"/>
      <c r="R217" s="268"/>
      <c r="S217" s="268"/>
      <c r="T217" s="268"/>
      <c r="U217" s="268"/>
      <c r="V217" s="268"/>
      <c r="W217" s="268"/>
      <c r="X217" s="269"/>
      <c r="Y217" s="13"/>
      <c r="Z217" s="13"/>
      <c r="AA217" s="13"/>
      <c r="AB217" s="13"/>
      <c r="AC217" s="13"/>
      <c r="AD217" s="13"/>
      <c r="AE217" s="13"/>
      <c r="AT217" s="270" t="s">
        <v>1321</v>
      </c>
      <c r="AU217" s="270" t="s">
        <v>85</v>
      </c>
      <c r="AV217" s="13" t="s">
        <v>85</v>
      </c>
      <c r="AW217" s="13" t="s">
        <v>5</v>
      </c>
      <c r="AX217" s="13" t="s">
        <v>76</v>
      </c>
      <c r="AY217" s="270" t="s">
        <v>212</v>
      </c>
    </row>
    <row r="218" s="13" customFormat="1">
      <c r="A218" s="13"/>
      <c r="B218" s="260"/>
      <c r="C218" s="261"/>
      <c r="D218" s="246" t="s">
        <v>1321</v>
      </c>
      <c r="E218" s="262" t="s">
        <v>20</v>
      </c>
      <c r="F218" s="263" t="s">
        <v>2348</v>
      </c>
      <c r="G218" s="261"/>
      <c r="H218" s="264">
        <v>3</v>
      </c>
      <c r="I218" s="265"/>
      <c r="J218" s="265"/>
      <c r="K218" s="261"/>
      <c r="L218" s="261"/>
      <c r="M218" s="266"/>
      <c r="N218" s="267"/>
      <c r="O218" s="268"/>
      <c r="P218" s="268"/>
      <c r="Q218" s="268"/>
      <c r="R218" s="268"/>
      <c r="S218" s="268"/>
      <c r="T218" s="268"/>
      <c r="U218" s="268"/>
      <c r="V218" s="268"/>
      <c r="W218" s="268"/>
      <c r="X218" s="269"/>
      <c r="Y218" s="13"/>
      <c r="Z218" s="13"/>
      <c r="AA218" s="13"/>
      <c r="AB218" s="13"/>
      <c r="AC218" s="13"/>
      <c r="AD218" s="13"/>
      <c r="AE218" s="13"/>
      <c r="AT218" s="270" t="s">
        <v>1321</v>
      </c>
      <c r="AU218" s="270" t="s">
        <v>85</v>
      </c>
      <c r="AV218" s="13" t="s">
        <v>85</v>
      </c>
      <c r="AW218" s="13" t="s">
        <v>5</v>
      </c>
      <c r="AX218" s="13" t="s">
        <v>76</v>
      </c>
      <c r="AY218" s="270" t="s">
        <v>212</v>
      </c>
    </row>
    <row r="219" s="14" customFormat="1">
      <c r="A219" s="14"/>
      <c r="B219" s="271"/>
      <c r="C219" s="272"/>
      <c r="D219" s="246" t="s">
        <v>1321</v>
      </c>
      <c r="E219" s="273" t="s">
        <v>20</v>
      </c>
      <c r="F219" s="274" t="s">
        <v>1338</v>
      </c>
      <c r="G219" s="272"/>
      <c r="H219" s="275">
        <v>24.300000000000001</v>
      </c>
      <c r="I219" s="276"/>
      <c r="J219" s="276"/>
      <c r="K219" s="272"/>
      <c r="L219" s="272"/>
      <c r="M219" s="277"/>
      <c r="N219" s="278"/>
      <c r="O219" s="279"/>
      <c r="P219" s="279"/>
      <c r="Q219" s="279"/>
      <c r="R219" s="279"/>
      <c r="S219" s="279"/>
      <c r="T219" s="279"/>
      <c r="U219" s="279"/>
      <c r="V219" s="279"/>
      <c r="W219" s="279"/>
      <c r="X219" s="280"/>
      <c r="Y219" s="14"/>
      <c r="Z219" s="14"/>
      <c r="AA219" s="14"/>
      <c r="AB219" s="14"/>
      <c r="AC219" s="14"/>
      <c r="AD219" s="14"/>
      <c r="AE219" s="14"/>
      <c r="AT219" s="281" t="s">
        <v>1321</v>
      </c>
      <c r="AU219" s="281" t="s">
        <v>85</v>
      </c>
      <c r="AV219" s="14" t="s">
        <v>228</v>
      </c>
      <c r="AW219" s="14" t="s">
        <v>5</v>
      </c>
      <c r="AX219" s="14" t="s">
        <v>83</v>
      </c>
      <c r="AY219" s="281" t="s">
        <v>212</v>
      </c>
    </row>
    <row r="220" s="2" customFormat="1" ht="24.15" customHeight="1">
      <c r="A220" s="40"/>
      <c r="B220" s="41"/>
      <c r="C220" s="215" t="s">
        <v>358</v>
      </c>
      <c r="D220" s="215" t="s">
        <v>213</v>
      </c>
      <c r="E220" s="216" t="s">
        <v>2349</v>
      </c>
      <c r="F220" s="217" t="s">
        <v>2350</v>
      </c>
      <c r="G220" s="218" t="s">
        <v>272</v>
      </c>
      <c r="H220" s="219">
        <v>2</v>
      </c>
      <c r="I220" s="220"/>
      <c r="J220" s="220"/>
      <c r="K220" s="221">
        <f>ROUND(P220*H220,2)</f>
        <v>0</v>
      </c>
      <c r="L220" s="217" t="s">
        <v>1314</v>
      </c>
      <c r="M220" s="46"/>
      <c r="N220" s="222" t="s">
        <v>20</v>
      </c>
      <c r="O220" s="223" t="s">
        <v>45</v>
      </c>
      <c r="P220" s="224">
        <f>I220+J220</f>
        <v>0</v>
      </c>
      <c r="Q220" s="224">
        <f>ROUND(I220*H220,2)</f>
        <v>0</v>
      </c>
      <c r="R220" s="224">
        <f>ROUND(J220*H220,2)</f>
        <v>0</v>
      </c>
      <c r="S220" s="86"/>
      <c r="T220" s="225">
        <f>S220*H220</f>
        <v>0</v>
      </c>
      <c r="U220" s="225">
        <v>0</v>
      </c>
      <c r="V220" s="225">
        <f>U220*H220</f>
        <v>0</v>
      </c>
      <c r="W220" s="225">
        <v>0</v>
      </c>
      <c r="X220" s="226">
        <f>W220*H220</f>
        <v>0</v>
      </c>
      <c r="Y220" s="40"/>
      <c r="Z220" s="40"/>
      <c r="AA220" s="40"/>
      <c r="AB220" s="40"/>
      <c r="AC220" s="40"/>
      <c r="AD220" s="40"/>
      <c r="AE220" s="40"/>
      <c r="AR220" s="227" t="s">
        <v>228</v>
      </c>
      <c r="AT220" s="227" t="s">
        <v>213</v>
      </c>
      <c r="AU220" s="227" t="s">
        <v>85</v>
      </c>
      <c r="AY220" s="19" t="s">
        <v>212</v>
      </c>
      <c r="BE220" s="228">
        <f>IF(O220="základní",K220,0)</f>
        <v>0</v>
      </c>
      <c r="BF220" s="228">
        <f>IF(O220="snížená",K220,0)</f>
        <v>0</v>
      </c>
      <c r="BG220" s="228">
        <f>IF(O220="zákl. přenesená",K220,0)</f>
        <v>0</v>
      </c>
      <c r="BH220" s="228">
        <f>IF(O220="sníž. přenesená",K220,0)</f>
        <v>0</v>
      </c>
      <c r="BI220" s="228">
        <f>IF(O220="nulová",K220,0)</f>
        <v>0</v>
      </c>
      <c r="BJ220" s="19" t="s">
        <v>83</v>
      </c>
      <c r="BK220" s="228">
        <f>ROUND(P220*H220,2)</f>
        <v>0</v>
      </c>
      <c r="BL220" s="19" t="s">
        <v>228</v>
      </c>
      <c r="BM220" s="227" t="s">
        <v>2351</v>
      </c>
    </row>
    <row r="221" s="2" customFormat="1">
      <c r="A221" s="40"/>
      <c r="B221" s="41"/>
      <c r="C221" s="42"/>
      <c r="D221" s="258" t="s">
        <v>1316</v>
      </c>
      <c r="E221" s="42"/>
      <c r="F221" s="259" t="s">
        <v>2352</v>
      </c>
      <c r="G221" s="42"/>
      <c r="H221" s="42"/>
      <c r="I221" s="248"/>
      <c r="J221" s="248"/>
      <c r="K221" s="42"/>
      <c r="L221" s="42"/>
      <c r="M221" s="46"/>
      <c r="N221" s="249"/>
      <c r="O221" s="250"/>
      <c r="P221" s="86"/>
      <c r="Q221" s="86"/>
      <c r="R221" s="86"/>
      <c r="S221" s="86"/>
      <c r="T221" s="86"/>
      <c r="U221" s="86"/>
      <c r="V221" s="86"/>
      <c r="W221" s="86"/>
      <c r="X221" s="87"/>
      <c r="Y221" s="40"/>
      <c r="Z221" s="40"/>
      <c r="AA221" s="40"/>
      <c r="AB221" s="40"/>
      <c r="AC221" s="40"/>
      <c r="AD221" s="40"/>
      <c r="AE221" s="40"/>
      <c r="AT221" s="19" t="s">
        <v>1316</v>
      </c>
      <c r="AU221" s="19" t="s">
        <v>85</v>
      </c>
    </row>
    <row r="222" s="11" customFormat="1" ht="22.8" customHeight="1">
      <c r="A222" s="11"/>
      <c r="B222" s="200"/>
      <c r="C222" s="201"/>
      <c r="D222" s="202" t="s">
        <v>75</v>
      </c>
      <c r="E222" s="256" t="s">
        <v>1306</v>
      </c>
      <c r="F222" s="256" t="s">
        <v>1307</v>
      </c>
      <c r="G222" s="201"/>
      <c r="H222" s="201"/>
      <c r="I222" s="204"/>
      <c r="J222" s="204"/>
      <c r="K222" s="257">
        <f>BK222</f>
        <v>0</v>
      </c>
      <c r="L222" s="201"/>
      <c r="M222" s="206"/>
      <c r="N222" s="207"/>
      <c r="O222" s="208"/>
      <c r="P222" s="208"/>
      <c r="Q222" s="209">
        <f>SUM(Q223:Q237)</f>
        <v>0</v>
      </c>
      <c r="R222" s="209">
        <f>SUM(R223:R237)</f>
        <v>0</v>
      </c>
      <c r="S222" s="208"/>
      <c r="T222" s="210">
        <f>SUM(T223:T237)</f>
        <v>0</v>
      </c>
      <c r="U222" s="208"/>
      <c r="V222" s="210">
        <f>SUM(V223:V237)</f>
        <v>0</v>
      </c>
      <c r="W222" s="208"/>
      <c r="X222" s="211">
        <f>SUM(X223:X237)</f>
        <v>0</v>
      </c>
      <c r="Y222" s="11"/>
      <c r="Z222" s="11"/>
      <c r="AA222" s="11"/>
      <c r="AB222" s="11"/>
      <c r="AC222" s="11"/>
      <c r="AD222" s="11"/>
      <c r="AE222" s="11"/>
      <c r="AR222" s="212" t="s">
        <v>83</v>
      </c>
      <c r="AT222" s="213" t="s">
        <v>75</v>
      </c>
      <c r="AU222" s="213" t="s">
        <v>83</v>
      </c>
      <c r="AY222" s="212" t="s">
        <v>212</v>
      </c>
      <c r="BK222" s="214">
        <f>SUM(BK223:BK237)</f>
        <v>0</v>
      </c>
    </row>
    <row r="223" s="2" customFormat="1" ht="37.8" customHeight="1">
      <c r="A223" s="40"/>
      <c r="B223" s="41"/>
      <c r="C223" s="215" t="s">
        <v>362</v>
      </c>
      <c r="D223" s="215" t="s">
        <v>213</v>
      </c>
      <c r="E223" s="216" t="s">
        <v>2353</v>
      </c>
      <c r="F223" s="217" t="s">
        <v>2354</v>
      </c>
      <c r="G223" s="218" t="s">
        <v>1310</v>
      </c>
      <c r="H223" s="219">
        <v>13.509</v>
      </c>
      <c r="I223" s="220"/>
      <c r="J223" s="220"/>
      <c r="K223" s="221">
        <f>ROUND(P223*H223,2)</f>
        <v>0</v>
      </c>
      <c r="L223" s="217" t="s">
        <v>1314</v>
      </c>
      <c r="M223" s="46"/>
      <c r="N223" s="222" t="s">
        <v>20</v>
      </c>
      <c r="O223" s="223" t="s">
        <v>45</v>
      </c>
      <c r="P223" s="224">
        <f>I223+J223</f>
        <v>0</v>
      </c>
      <c r="Q223" s="224">
        <f>ROUND(I223*H223,2)</f>
        <v>0</v>
      </c>
      <c r="R223" s="224">
        <f>ROUND(J223*H223,2)</f>
        <v>0</v>
      </c>
      <c r="S223" s="86"/>
      <c r="T223" s="225">
        <f>S223*H223</f>
        <v>0</v>
      </c>
      <c r="U223" s="225">
        <v>0</v>
      </c>
      <c r="V223" s="225">
        <f>U223*H223</f>
        <v>0</v>
      </c>
      <c r="W223" s="225">
        <v>0</v>
      </c>
      <c r="X223" s="226">
        <f>W223*H223</f>
        <v>0</v>
      </c>
      <c r="Y223" s="40"/>
      <c r="Z223" s="40"/>
      <c r="AA223" s="40"/>
      <c r="AB223" s="40"/>
      <c r="AC223" s="40"/>
      <c r="AD223" s="40"/>
      <c r="AE223" s="40"/>
      <c r="AR223" s="227" t="s">
        <v>228</v>
      </c>
      <c r="AT223" s="227" t="s">
        <v>213</v>
      </c>
      <c r="AU223" s="227" t="s">
        <v>85</v>
      </c>
      <c r="AY223" s="19" t="s">
        <v>212</v>
      </c>
      <c r="BE223" s="228">
        <f>IF(O223="základní",K223,0)</f>
        <v>0</v>
      </c>
      <c r="BF223" s="228">
        <f>IF(O223="snížená",K223,0)</f>
        <v>0</v>
      </c>
      <c r="BG223" s="228">
        <f>IF(O223="zákl. přenesená",K223,0)</f>
        <v>0</v>
      </c>
      <c r="BH223" s="228">
        <f>IF(O223="sníž. přenesená",K223,0)</f>
        <v>0</v>
      </c>
      <c r="BI223" s="228">
        <f>IF(O223="nulová",K223,0)</f>
        <v>0</v>
      </c>
      <c r="BJ223" s="19" t="s">
        <v>83</v>
      </c>
      <c r="BK223" s="228">
        <f>ROUND(P223*H223,2)</f>
        <v>0</v>
      </c>
      <c r="BL223" s="19" t="s">
        <v>228</v>
      </c>
      <c r="BM223" s="227" t="s">
        <v>2355</v>
      </c>
    </row>
    <row r="224" s="2" customFormat="1">
      <c r="A224" s="40"/>
      <c r="B224" s="41"/>
      <c r="C224" s="42"/>
      <c r="D224" s="258" t="s">
        <v>1316</v>
      </c>
      <c r="E224" s="42"/>
      <c r="F224" s="259" t="s">
        <v>2356</v>
      </c>
      <c r="G224" s="42"/>
      <c r="H224" s="42"/>
      <c r="I224" s="248"/>
      <c r="J224" s="248"/>
      <c r="K224" s="42"/>
      <c r="L224" s="42"/>
      <c r="M224" s="46"/>
      <c r="N224" s="249"/>
      <c r="O224" s="250"/>
      <c r="P224" s="86"/>
      <c r="Q224" s="86"/>
      <c r="R224" s="86"/>
      <c r="S224" s="86"/>
      <c r="T224" s="86"/>
      <c r="U224" s="86"/>
      <c r="V224" s="86"/>
      <c r="W224" s="86"/>
      <c r="X224" s="87"/>
      <c r="Y224" s="40"/>
      <c r="Z224" s="40"/>
      <c r="AA224" s="40"/>
      <c r="AB224" s="40"/>
      <c r="AC224" s="40"/>
      <c r="AD224" s="40"/>
      <c r="AE224" s="40"/>
      <c r="AT224" s="19" t="s">
        <v>1316</v>
      </c>
      <c r="AU224" s="19" t="s">
        <v>85</v>
      </c>
    </row>
    <row r="225" s="2" customFormat="1" ht="33" customHeight="1">
      <c r="A225" s="40"/>
      <c r="B225" s="41"/>
      <c r="C225" s="215" t="s">
        <v>366</v>
      </c>
      <c r="D225" s="215" t="s">
        <v>213</v>
      </c>
      <c r="E225" s="216" t="s">
        <v>1312</v>
      </c>
      <c r="F225" s="217" t="s">
        <v>1313</v>
      </c>
      <c r="G225" s="218" t="s">
        <v>1310</v>
      </c>
      <c r="H225" s="219">
        <v>13.509</v>
      </c>
      <c r="I225" s="220"/>
      <c r="J225" s="220"/>
      <c r="K225" s="221">
        <f>ROUND(P225*H225,2)</f>
        <v>0</v>
      </c>
      <c r="L225" s="217" t="s">
        <v>1314</v>
      </c>
      <c r="M225" s="46"/>
      <c r="N225" s="222" t="s">
        <v>20</v>
      </c>
      <c r="O225" s="223" t="s">
        <v>45</v>
      </c>
      <c r="P225" s="224">
        <f>I225+J225</f>
        <v>0</v>
      </c>
      <c r="Q225" s="224">
        <f>ROUND(I225*H225,2)</f>
        <v>0</v>
      </c>
      <c r="R225" s="224">
        <f>ROUND(J225*H225,2)</f>
        <v>0</v>
      </c>
      <c r="S225" s="86"/>
      <c r="T225" s="225">
        <f>S225*H225</f>
        <v>0</v>
      </c>
      <c r="U225" s="225">
        <v>0</v>
      </c>
      <c r="V225" s="225">
        <f>U225*H225</f>
        <v>0</v>
      </c>
      <c r="W225" s="225">
        <v>0</v>
      </c>
      <c r="X225" s="226">
        <f>W225*H225</f>
        <v>0</v>
      </c>
      <c r="Y225" s="40"/>
      <c r="Z225" s="40"/>
      <c r="AA225" s="40"/>
      <c r="AB225" s="40"/>
      <c r="AC225" s="40"/>
      <c r="AD225" s="40"/>
      <c r="AE225" s="40"/>
      <c r="AR225" s="227" t="s">
        <v>228</v>
      </c>
      <c r="AT225" s="227" t="s">
        <v>213</v>
      </c>
      <c r="AU225" s="227" t="s">
        <v>85</v>
      </c>
      <c r="AY225" s="19" t="s">
        <v>212</v>
      </c>
      <c r="BE225" s="228">
        <f>IF(O225="základní",K225,0)</f>
        <v>0</v>
      </c>
      <c r="BF225" s="228">
        <f>IF(O225="snížená",K225,0)</f>
        <v>0</v>
      </c>
      <c r="BG225" s="228">
        <f>IF(O225="zákl. přenesená",K225,0)</f>
        <v>0</v>
      </c>
      <c r="BH225" s="228">
        <f>IF(O225="sníž. přenesená",K225,0)</f>
        <v>0</v>
      </c>
      <c r="BI225" s="228">
        <f>IF(O225="nulová",K225,0)</f>
        <v>0</v>
      </c>
      <c r="BJ225" s="19" t="s">
        <v>83</v>
      </c>
      <c r="BK225" s="228">
        <f>ROUND(P225*H225,2)</f>
        <v>0</v>
      </c>
      <c r="BL225" s="19" t="s">
        <v>228</v>
      </c>
      <c r="BM225" s="227" t="s">
        <v>2357</v>
      </c>
    </row>
    <row r="226" s="2" customFormat="1">
      <c r="A226" s="40"/>
      <c r="B226" s="41"/>
      <c r="C226" s="42"/>
      <c r="D226" s="258" t="s">
        <v>1316</v>
      </c>
      <c r="E226" s="42"/>
      <c r="F226" s="259" t="s">
        <v>1317</v>
      </c>
      <c r="G226" s="42"/>
      <c r="H226" s="42"/>
      <c r="I226" s="248"/>
      <c r="J226" s="248"/>
      <c r="K226" s="42"/>
      <c r="L226" s="42"/>
      <c r="M226" s="46"/>
      <c r="N226" s="249"/>
      <c r="O226" s="250"/>
      <c r="P226" s="86"/>
      <c r="Q226" s="86"/>
      <c r="R226" s="86"/>
      <c r="S226" s="86"/>
      <c r="T226" s="86"/>
      <c r="U226" s="86"/>
      <c r="V226" s="86"/>
      <c r="W226" s="86"/>
      <c r="X226" s="87"/>
      <c r="Y226" s="40"/>
      <c r="Z226" s="40"/>
      <c r="AA226" s="40"/>
      <c r="AB226" s="40"/>
      <c r="AC226" s="40"/>
      <c r="AD226" s="40"/>
      <c r="AE226" s="40"/>
      <c r="AT226" s="19" t="s">
        <v>1316</v>
      </c>
      <c r="AU226" s="19" t="s">
        <v>85</v>
      </c>
    </row>
    <row r="227" s="2" customFormat="1" ht="44.25" customHeight="1">
      <c r="A227" s="40"/>
      <c r="B227" s="41"/>
      <c r="C227" s="215" t="s">
        <v>370</v>
      </c>
      <c r="D227" s="215" t="s">
        <v>213</v>
      </c>
      <c r="E227" s="216" t="s">
        <v>1318</v>
      </c>
      <c r="F227" s="217" t="s">
        <v>1319</v>
      </c>
      <c r="G227" s="218" t="s">
        <v>1310</v>
      </c>
      <c r="H227" s="219">
        <v>250.08000000000001</v>
      </c>
      <c r="I227" s="220"/>
      <c r="J227" s="220"/>
      <c r="K227" s="221">
        <f>ROUND(P227*H227,2)</f>
        <v>0</v>
      </c>
      <c r="L227" s="217" t="s">
        <v>1314</v>
      </c>
      <c r="M227" s="46"/>
      <c r="N227" s="222" t="s">
        <v>20</v>
      </c>
      <c r="O227" s="223" t="s">
        <v>45</v>
      </c>
      <c r="P227" s="224">
        <f>I227+J227</f>
        <v>0</v>
      </c>
      <c r="Q227" s="224">
        <f>ROUND(I227*H227,2)</f>
        <v>0</v>
      </c>
      <c r="R227" s="224">
        <f>ROUND(J227*H227,2)</f>
        <v>0</v>
      </c>
      <c r="S227" s="86"/>
      <c r="T227" s="225">
        <f>S227*H227</f>
        <v>0</v>
      </c>
      <c r="U227" s="225">
        <v>0</v>
      </c>
      <c r="V227" s="225">
        <f>U227*H227</f>
        <v>0</v>
      </c>
      <c r="W227" s="225">
        <v>0</v>
      </c>
      <c r="X227" s="226">
        <f>W227*H227</f>
        <v>0</v>
      </c>
      <c r="Y227" s="40"/>
      <c r="Z227" s="40"/>
      <c r="AA227" s="40"/>
      <c r="AB227" s="40"/>
      <c r="AC227" s="40"/>
      <c r="AD227" s="40"/>
      <c r="AE227" s="40"/>
      <c r="AR227" s="227" t="s">
        <v>228</v>
      </c>
      <c r="AT227" s="227" t="s">
        <v>213</v>
      </c>
      <c r="AU227" s="227" t="s">
        <v>85</v>
      </c>
      <c r="AY227" s="19" t="s">
        <v>212</v>
      </c>
      <c r="BE227" s="228">
        <f>IF(O227="základní",K227,0)</f>
        <v>0</v>
      </c>
      <c r="BF227" s="228">
        <f>IF(O227="snížená",K227,0)</f>
        <v>0</v>
      </c>
      <c r="BG227" s="228">
        <f>IF(O227="zákl. přenesená",K227,0)</f>
        <v>0</v>
      </c>
      <c r="BH227" s="228">
        <f>IF(O227="sníž. přenesená",K227,0)</f>
        <v>0</v>
      </c>
      <c r="BI227" s="228">
        <f>IF(O227="nulová",K227,0)</f>
        <v>0</v>
      </c>
      <c r="BJ227" s="19" t="s">
        <v>83</v>
      </c>
      <c r="BK227" s="228">
        <f>ROUND(P227*H227,2)</f>
        <v>0</v>
      </c>
      <c r="BL227" s="19" t="s">
        <v>228</v>
      </c>
      <c r="BM227" s="227" t="s">
        <v>2358</v>
      </c>
    </row>
    <row r="228" s="2" customFormat="1">
      <c r="A228" s="40"/>
      <c r="B228" s="41"/>
      <c r="C228" s="42"/>
      <c r="D228" s="258" t="s">
        <v>1316</v>
      </c>
      <c r="E228" s="42"/>
      <c r="F228" s="259" t="s">
        <v>2359</v>
      </c>
      <c r="G228" s="42"/>
      <c r="H228" s="42"/>
      <c r="I228" s="248"/>
      <c r="J228" s="248"/>
      <c r="K228" s="42"/>
      <c r="L228" s="42"/>
      <c r="M228" s="46"/>
      <c r="N228" s="249"/>
      <c r="O228" s="250"/>
      <c r="P228" s="86"/>
      <c r="Q228" s="86"/>
      <c r="R228" s="86"/>
      <c r="S228" s="86"/>
      <c r="T228" s="86"/>
      <c r="U228" s="86"/>
      <c r="V228" s="86"/>
      <c r="W228" s="86"/>
      <c r="X228" s="87"/>
      <c r="Y228" s="40"/>
      <c r="Z228" s="40"/>
      <c r="AA228" s="40"/>
      <c r="AB228" s="40"/>
      <c r="AC228" s="40"/>
      <c r="AD228" s="40"/>
      <c r="AE228" s="40"/>
      <c r="AT228" s="19" t="s">
        <v>1316</v>
      </c>
      <c r="AU228" s="19" t="s">
        <v>85</v>
      </c>
    </row>
    <row r="229" s="13" customFormat="1">
      <c r="A229" s="13"/>
      <c r="B229" s="260"/>
      <c r="C229" s="261"/>
      <c r="D229" s="246" t="s">
        <v>1321</v>
      </c>
      <c r="E229" s="262" t="s">
        <v>20</v>
      </c>
      <c r="F229" s="263" t="s">
        <v>2360</v>
      </c>
      <c r="G229" s="261"/>
      <c r="H229" s="264">
        <v>250.08000000000001</v>
      </c>
      <c r="I229" s="265"/>
      <c r="J229" s="265"/>
      <c r="K229" s="261"/>
      <c r="L229" s="261"/>
      <c r="M229" s="266"/>
      <c r="N229" s="267"/>
      <c r="O229" s="268"/>
      <c r="P229" s="268"/>
      <c r="Q229" s="268"/>
      <c r="R229" s="268"/>
      <c r="S229" s="268"/>
      <c r="T229" s="268"/>
      <c r="U229" s="268"/>
      <c r="V229" s="268"/>
      <c r="W229" s="268"/>
      <c r="X229" s="269"/>
      <c r="Y229" s="13"/>
      <c r="Z229" s="13"/>
      <c r="AA229" s="13"/>
      <c r="AB229" s="13"/>
      <c r="AC229" s="13"/>
      <c r="AD229" s="13"/>
      <c r="AE229" s="13"/>
      <c r="AT229" s="270" t="s">
        <v>1321</v>
      </c>
      <c r="AU229" s="270" t="s">
        <v>85</v>
      </c>
      <c r="AV229" s="13" t="s">
        <v>85</v>
      </c>
      <c r="AW229" s="13" t="s">
        <v>5</v>
      </c>
      <c r="AX229" s="13" t="s">
        <v>83</v>
      </c>
      <c r="AY229" s="270" t="s">
        <v>212</v>
      </c>
    </row>
    <row r="230" s="2" customFormat="1" ht="44.25" customHeight="1">
      <c r="A230" s="40"/>
      <c r="B230" s="41"/>
      <c r="C230" s="215" t="s">
        <v>374</v>
      </c>
      <c r="D230" s="215" t="s">
        <v>213</v>
      </c>
      <c r="E230" s="216" t="s">
        <v>2361</v>
      </c>
      <c r="F230" s="217" t="s">
        <v>2362</v>
      </c>
      <c r="G230" s="218" t="s">
        <v>1310</v>
      </c>
      <c r="H230" s="219">
        <v>12</v>
      </c>
      <c r="I230" s="220"/>
      <c r="J230" s="220"/>
      <c r="K230" s="221">
        <f>ROUND(P230*H230,2)</f>
        <v>0</v>
      </c>
      <c r="L230" s="217" t="s">
        <v>1314</v>
      </c>
      <c r="M230" s="46"/>
      <c r="N230" s="222" t="s">
        <v>20</v>
      </c>
      <c r="O230" s="223" t="s">
        <v>45</v>
      </c>
      <c r="P230" s="224">
        <f>I230+J230</f>
        <v>0</v>
      </c>
      <c r="Q230" s="224">
        <f>ROUND(I230*H230,2)</f>
        <v>0</v>
      </c>
      <c r="R230" s="224">
        <f>ROUND(J230*H230,2)</f>
        <v>0</v>
      </c>
      <c r="S230" s="86"/>
      <c r="T230" s="225">
        <f>S230*H230</f>
        <v>0</v>
      </c>
      <c r="U230" s="225">
        <v>0</v>
      </c>
      <c r="V230" s="225">
        <f>U230*H230</f>
        <v>0</v>
      </c>
      <c r="W230" s="225">
        <v>0</v>
      </c>
      <c r="X230" s="226">
        <f>W230*H230</f>
        <v>0</v>
      </c>
      <c r="Y230" s="40"/>
      <c r="Z230" s="40"/>
      <c r="AA230" s="40"/>
      <c r="AB230" s="40"/>
      <c r="AC230" s="40"/>
      <c r="AD230" s="40"/>
      <c r="AE230" s="40"/>
      <c r="AR230" s="227" t="s">
        <v>228</v>
      </c>
      <c r="AT230" s="227" t="s">
        <v>213</v>
      </c>
      <c r="AU230" s="227" t="s">
        <v>85</v>
      </c>
      <c r="AY230" s="19" t="s">
        <v>212</v>
      </c>
      <c r="BE230" s="228">
        <f>IF(O230="základní",K230,0)</f>
        <v>0</v>
      </c>
      <c r="BF230" s="228">
        <f>IF(O230="snížená",K230,0)</f>
        <v>0</v>
      </c>
      <c r="BG230" s="228">
        <f>IF(O230="zákl. přenesená",K230,0)</f>
        <v>0</v>
      </c>
      <c r="BH230" s="228">
        <f>IF(O230="sníž. přenesená",K230,0)</f>
        <v>0</v>
      </c>
      <c r="BI230" s="228">
        <f>IF(O230="nulová",K230,0)</f>
        <v>0</v>
      </c>
      <c r="BJ230" s="19" t="s">
        <v>83</v>
      </c>
      <c r="BK230" s="228">
        <f>ROUND(P230*H230,2)</f>
        <v>0</v>
      </c>
      <c r="BL230" s="19" t="s">
        <v>228</v>
      </c>
      <c r="BM230" s="227" t="s">
        <v>2363</v>
      </c>
    </row>
    <row r="231" s="2" customFormat="1">
      <c r="A231" s="40"/>
      <c r="B231" s="41"/>
      <c r="C231" s="42"/>
      <c r="D231" s="258" t="s">
        <v>1316</v>
      </c>
      <c r="E231" s="42"/>
      <c r="F231" s="259" t="s">
        <v>2364</v>
      </c>
      <c r="G231" s="42"/>
      <c r="H231" s="42"/>
      <c r="I231" s="248"/>
      <c r="J231" s="248"/>
      <c r="K231" s="42"/>
      <c r="L231" s="42"/>
      <c r="M231" s="46"/>
      <c r="N231" s="249"/>
      <c r="O231" s="250"/>
      <c r="P231" s="86"/>
      <c r="Q231" s="86"/>
      <c r="R231" s="86"/>
      <c r="S231" s="86"/>
      <c r="T231" s="86"/>
      <c r="U231" s="86"/>
      <c r="V231" s="86"/>
      <c r="W231" s="86"/>
      <c r="X231" s="87"/>
      <c r="Y231" s="40"/>
      <c r="Z231" s="40"/>
      <c r="AA231" s="40"/>
      <c r="AB231" s="40"/>
      <c r="AC231" s="40"/>
      <c r="AD231" s="40"/>
      <c r="AE231" s="40"/>
      <c r="AT231" s="19" t="s">
        <v>1316</v>
      </c>
      <c r="AU231" s="19" t="s">
        <v>85</v>
      </c>
    </row>
    <row r="232" s="2" customFormat="1" ht="44.25" customHeight="1">
      <c r="A232" s="40"/>
      <c r="B232" s="41"/>
      <c r="C232" s="215" t="s">
        <v>381</v>
      </c>
      <c r="D232" s="215" t="s">
        <v>213</v>
      </c>
      <c r="E232" s="216" t="s">
        <v>2365</v>
      </c>
      <c r="F232" s="217" t="s">
        <v>2366</v>
      </c>
      <c r="G232" s="218" t="s">
        <v>1310</v>
      </c>
      <c r="H232" s="219">
        <v>26</v>
      </c>
      <c r="I232" s="220"/>
      <c r="J232" s="220"/>
      <c r="K232" s="221">
        <f>ROUND(P232*H232,2)</f>
        <v>0</v>
      </c>
      <c r="L232" s="217" t="s">
        <v>1314</v>
      </c>
      <c r="M232" s="46"/>
      <c r="N232" s="222" t="s">
        <v>20</v>
      </c>
      <c r="O232" s="223" t="s">
        <v>45</v>
      </c>
      <c r="P232" s="224">
        <f>I232+J232</f>
        <v>0</v>
      </c>
      <c r="Q232" s="224">
        <f>ROUND(I232*H232,2)</f>
        <v>0</v>
      </c>
      <c r="R232" s="224">
        <f>ROUND(J232*H232,2)</f>
        <v>0</v>
      </c>
      <c r="S232" s="86"/>
      <c r="T232" s="225">
        <f>S232*H232</f>
        <v>0</v>
      </c>
      <c r="U232" s="225">
        <v>0</v>
      </c>
      <c r="V232" s="225">
        <f>U232*H232</f>
        <v>0</v>
      </c>
      <c r="W232" s="225">
        <v>0</v>
      </c>
      <c r="X232" s="226">
        <f>W232*H232</f>
        <v>0</v>
      </c>
      <c r="Y232" s="40"/>
      <c r="Z232" s="40"/>
      <c r="AA232" s="40"/>
      <c r="AB232" s="40"/>
      <c r="AC232" s="40"/>
      <c r="AD232" s="40"/>
      <c r="AE232" s="40"/>
      <c r="AR232" s="227" t="s">
        <v>228</v>
      </c>
      <c r="AT232" s="227" t="s">
        <v>213</v>
      </c>
      <c r="AU232" s="227" t="s">
        <v>85</v>
      </c>
      <c r="AY232" s="19" t="s">
        <v>212</v>
      </c>
      <c r="BE232" s="228">
        <f>IF(O232="základní",K232,0)</f>
        <v>0</v>
      </c>
      <c r="BF232" s="228">
        <f>IF(O232="snížená",K232,0)</f>
        <v>0</v>
      </c>
      <c r="BG232" s="228">
        <f>IF(O232="zákl. přenesená",K232,0)</f>
        <v>0</v>
      </c>
      <c r="BH232" s="228">
        <f>IF(O232="sníž. přenesená",K232,0)</f>
        <v>0</v>
      </c>
      <c r="BI232" s="228">
        <f>IF(O232="nulová",K232,0)</f>
        <v>0</v>
      </c>
      <c r="BJ232" s="19" t="s">
        <v>83</v>
      </c>
      <c r="BK232" s="228">
        <f>ROUND(P232*H232,2)</f>
        <v>0</v>
      </c>
      <c r="BL232" s="19" t="s">
        <v>228</v>
      </c>
      <c r="BM232" s="227" t="s">
        <v>2367</v>
      </c>
    </row>
    <row r="233" s="2" customFormat="1">
      <c r="A233" s="40"/>
      <c r="B233" s="41"/>
      <c r="C233" s="42"/>
      <c r="D233" s="258" t="s">
        <v>1316</v>
      </c>
      <c r="E233" s="42"/>
      <c r="F233" s="259" t="s">
        <v>2368</v>
      </c>
      <c r="G233" s="42"/>
      <c r="H233" s="42"/>
      <c r="I233" s="248"/>
      <c r="J233" s="248"/>
      <c r="K233" s="42"/>
      <c r="L233" s="42"/>
      <c r="M233" s="46"/>
      <c r="N233" s="249"/>
      <c r="O233" s="250"/>
      <c r="P233" s="86"/>
      <c r="Q233" s="86"/>
      <c r="R233" s="86"/>
      <c r="S233" s="86"/>
      <c r="T233" s="86"/>
      <c r="U233" s="86"/>
      <c r="V233" s="86"/>
      <c r="W233" s="86"/>
      <c r="X233" s="87"/>
      <c r="Y233" s="40"/>
      <c r="Z233" s="40"/>
      <c r="AA233" s="40"/>
      <c r="AB233" s="40"/>
      <c r="AC233" s="40"/>
      <c r="AD233" s="40"/>
      <c r="AE233" s="40"/>
      <c r="AT233" s="19" t="s">
        <v>1316</v>
      </c>
      <c r="AU233" s="19" t="s">
        <v>85</v>
      </c>
    </row>
    <row r="234" s="2" customFormat="1" ht="44.25" customHeight="1">
      <c r="A234" s="40"/>
      <c r="B234" s="41"/>
      <c r="C234" s="215" t="s">
        <v>385</v>
      </c>
      <c r="D234" s="215" t="s">
        <v>213</v>
      </c>
      <c r="E234" s="216" t="s">
        <v>2369</v>
      </c>
      <c r="F234" s="217" t="s">
        <v>2370</v>
      </c>
      <c r="G234" s="218" t="s">
        <v>1310</v>
      </c>
      <c r="H234" s="219">
        <v>0.17000000000000001</v>
      </c>
      <c r="I234" s="220"/>
      <c r="J234" s="220"/>
      <c r="K234" s="221">
        <f>ROUND(P234*H234,2)</f>
        <v>0</v>
      </c>
      <c r="L234" s="217" t="s">
        <v>1314</v>
      </c>
      <c r="M234" s="46"/>
      <c r="N234" s="222" t="s">
        <v>20</v>
      </c>
      <c r="O234" s="223" t="s">
        <v>45</v>
      </c>
      <c r="P234" s="224">
        <f>I234+J234</f>
        <v>0</v>
      </c>
      <c r="Q234" s="224">
        <f>ROUND(I234*H234,2)</f>
        <v>0</v>
      </c>
      <c r="R234" s="224">
        <f>ROUND(J234*H234,2)</f>
        <v>0</v>
      </c>
      <c r="S234" s="86"/>
      <c r="T234" s="225">
        <f>S234*H234</f>
        <v>0</v>
      </c>
      <c r="U234" s="225">
        <v>0</v>
      </c>
      <c r="V234" s="225">
        <f>U234*H234</f>
        <v>0</v>
      </c>
      <c r="W234" s="225">
        <v>0</v>
      </c>
      <c r="X234" s="226">
        <f>W234*H234</f>
        <v>0</v>
      </c>
      <c r="Y234" s="40"/>
      <c r="Z234" s="40"/>
      <c r="AA234" s="40"/>
      <c r="AB234" s="40"/>
      <c r="AC234" s="40"/>
      <c r="AD234" s="40"/>
      <c r="AE234" s="40"/>
      <c r="AR234" s="227" t="s">
        <v>228</v>
      </c>
      <c r="AT234" s="227" t="s">
        <v>213</v>
      </c>
      <c r="AU234" s="227" t="s">
        <v>85</v>
      </c>
      <c r="AY234" s="19" t="s">
        <v>212</v>
      </c>
      <c r="BE234" s="228">
        <f>IF(O234="základní",K234,0)</f>
        <v>0</v>
      </c>
      <c r="BF234" s="228">
        <f>IF(O234="snížená",K234,0)</f>
        <v>0</v>
      </c>
      <c r="BG234" s="228">
        <f>IF(O234="zákl. přenesená",K234,0)</f>
        <v>0</v>
      </c>
      <c r="BH234" s="228">
        <f>IF(O234="sníž. přenesená",K234,0)</f>
        <v>0</v>
      </c>
      <c r="BI234" s="228">
        <f>IF(O234="nulová",K234,0)</f>
        <v>0</v>
      </c>
      <c r="BJ234" s="19" t="s">
        <v>83</v>
      </c>
      <c r="BK234" s="228">
        <f>ROUND(P234*H234,2)</f>
        <v>0</v>
      </c>
      <c r="BL234" s="19" t="s">
        <v>228</v>
      </c>
      <c r="BM234" s="227" t="s">
        <v>2371</v>
      </c>
    </row>
    <row r="235" s="2" customFormat="1">
      <c r="A235" s="40"/>
      <c r="B235" s="41"/>
      <c r="C235" s="42"/>
      <c r="D235" s="258" t="s">
        <v>1316</v>
      </c>
      <c r="E235" s="42"/>
      <c r="F235" s="259" t="s">
        <v>2372</v>
      </c>
      <c r="G235" s="42"/>
      <c r="H235" s="42"/>
      <c r="I235" s="248"/>
      <c r="J235" s="248"/>
      <c r="K235" s="42"/>
      <c r="L235" s="42"/>
      <c r="M235" s="46"/>
      <c r="N235" s="249"/>
      <c r="O235" s="250"/>
      <c r="P235" s="86"/>
      <c r="Q235" s="86"/>
      <c r="R235" s="86"/>
      <c r="S235" s="86"/>
      <c r="T235" s="86"/>
      <c r="U235" s="86"/>
      <c r="V235" s="86"/>
      <c r="W235" s="86"/>
      <c r="X235" s="87"/>
      <c r="Y235" s="40"/>
      <c r="Z235" s="40"/>
      <c r="AA235" s="40"/>
      <c r="AB235" s="40"/>
      <c r="AC235" s="40"/>
      <c r="AD235" s="40"/>
      <c r="AE235" s="40"/>
      <c r="AT235" s="19" t="s">
        <v>1316</v>
      </c>
      <c r="AU235" s="19" t="s">
        <v>85</v>
      </c>
    </row>
    <row r="236" s="2" customFormat="1" ht="44.25" customHeight="1">
      <c r="A236" s="40"/>
      <c r="B236" s="41"/>
      <c r="C236" s="215" t="s">
        <v>389</v>
      </c>
      <c r="D236" s="215" t="s">
        <v>213</v>
      </c>
      <c r="E236" s="216" t="s">
        <v>2373</v>
      </c>
      <c r="F236" s="217" t="s">
        <v>2374</v>
      </c>
      <c r="G236" s="218" t="s">
        <v>1310</v>
      </c>
      <c r="H236" s="219">
        <v>0.40000000000000002</v>
      </c>
      <c r="I236" s="220"/>
      <c r="J236" s="220"/>
      <c r="K236" s="221">
        <f>ROUND(P236*H236,2)</f>
        <v>0</v>
      </c>
      <c r="L236" s="217" t="s">
        <v>1314</v>
      </c>
      <c r="M236" s="46"/>
      <c r="N236" s="222" t="s">
        <v>20</v>
      </c>
      <c r="O236" s="223" t="s">
        <v>45</v>
      </c>
      <c r="P236" s="224">
        <f>I236+J236</f>
        <v>0</v>
      </c>
      <c r="Q236" s="224">
        <f>ROUND(I236*H236,2)</f>
        <v>0</v>
      </c>
      <c r="R236" s="224">
        <f>ROUND(J236*H236,2)</f>
        <v>0</v>
      </c>
      <c r="S236" s="86"/>
      <c r="T236" s="225">
        <f>S236*H236</f>
        <v>0</v>
      </c>
      <c r="U236" s="225">
        <v>0</v>
      </c>
      <c r="V236" s="225">
        <f>U236*H236</f>
        <v>0</v>
      </c>
      <c r="W236" s="225">
        <v>0</v>
      </c>
      <c r="X236" s="226">
        <f>W236*H236</f>
        <v>0</v>
      </c>
      <c r="Y236" s="40"/>
      <c r="Z236" s="40"/>
      <c r="AA236" s="40"/>
      <c r="AB236" s="40"/>
      <c r="AC236" s="40"/>
      <c r="AD236" s="40"/>
      <c r="AE236" s="40"/>
      <c r="AR236" s="227" t="s">
        <v>228</v>
      </c>
      <c r="AT236" s="227" t="s">
        <v>213</v>
      </c>
      <c r="AU236" s="227" t="s">
        <v>85</v>
      </c>
      <c r="AY236" s="19" t="s">
        <v>212</v>
      </c>
      <c r="BE236" s="228">
        <f>IF(O236="základní",K236,0)</f>
        <v>0</v>
      </c>
      <c r="BF236" s="228">
        <f>IF(O236="snížená",K236,0)</f>
        <v>0</v>
      </c>
      <c r="BG236" s="228">
        <f>IF(O236="zákl. přenesená",K236,0)</f>
        <v>0</v>
      </c>
      <c r="BH236" s="228">
        <f>IF(O236="sníž. přenesená",K236,0)</f>
        <v>0</v>
      </c>
      <c r="BI236" s="228">
        <f>IF(O236="nulová",K236,0)</f>
        <v>0</v>
      </c>
      <c r="BJ236" s="19" t="s">
        <v>83</v>
      </c>
      <c r="BK236" s="228">
        <f>ROUND(P236*H236,2)</f>
        <v>0</v>
      </c>
      <c r="BL236" s="19" t="s">
        <v>228</v>
      </c>
      <c r="BM236" s="227" t="s">
        <v>2375</v>
      </c>
    </row>
    <row r="237" s="2" customFormat="1">
      <c r="A237" s="40"/>
      <c r="B237" s="41"/>
      <c r="C237" s="42"/>
      <c r="D237" s="258" t="s">
        <v>1316</v>
      </c>
      <c r="E237" s="42"/>
      <c r="F237" s="259" t="s">
        <v>2376</v>
      </c>
      <c r="G237" s="42"/>
      <c r="H237" s="42"/>
      <c r="I237" s="248"/>
      <c r="J237" s="248"/>
      <c r="K237" s="42"/>
      <c r="L237" s="42"/>
      <c r="M237" s="46"/>
      <c r="N237" s="249"/>
      <c r="O237" s="250"/>
      <c r="P237" s="86"/>
      <c r="Q237" s="86"/>
      <c r="R237" s="86"/>
      <c r="S237" s="86"/>
      <c r="T237" s="86"/>
      <c r="U237" s="86"/>
      <c r="V237" s="86"/>
      <c r="W237" s="86"/>
      <c r="X237" s="87"/>
      <c r="Y237" s="40"/>
      <c r="Z237" s="40"/>
      <c r="AA237" s="40"/>
      <c r="AB237" s="40"/>
      <c r="AC237" s="40"/>
      <c r="AD237" s="40"/>
      <c r="AE237" s="40"/>
      <c r="AT237" s="19" t="s">
        <v>1316</v>
      </c>
      <c r="AU237" s="19" t="s">
        <v>85</v>
      </c>
    </row>
    <row r="238" s="11" customFormat="1" ht="22.8" customHeight="1">
      <c r="A238" s="11"/>
      <c r="B238" s="200"/>
      <c r="C238" s="201"/>
      <c r="D238" s="202" t="s">
        <v>75</v>
      </c>
      <c r="E238" s="256" t="s">
        <v>2377</v>
      </c>
      <c r="F238" s="256" t="s">
        <v>2378</v>
      </c>
      <c r="G238" s="201"/>
      <c r="H238" s="201"/>
      <c r="I238" s="204"/>
      <c r="J238" s="204"/>
      <c r="K238" s="257">
        <f>BK238</f>
        <v>0</v>
      </c>
      <c r="L238" s="201"/>
      <c r="M238" s="206"/>
      <c r="N238" s="207"/>
      <c r="O238" s="208"/>
      <c r="P238" s="208"/>
      <c r="Q238" s="209">
        <f>SUM(Q239:Q240)</f>
        <v>0</v>
      </c>
      <c r="R238" s="209">
        <f>SUM(R239:R240)</f>
        <v>0</v>
      </c>
      <c r="S238" s="208"/>
      <c r="T238" s="210">
        <f>SUM(T239:T240)</f>
        <v>0</v>
      </c>
      <c r="U238" s="208"/>
      <c r="V238" s="210">
        <f>SUM(V239:V240)</f>
        <v>0</v>
      </c>
      <c r="W238" s="208"/>
      <c r="X238" s="211">
        <f>SUM(X239:X240)</f>
        <v>0</v>
      </c>
      <c r="Y238" s="11"/>
      <c r="Z238" s="11"/>
      <c r="AA238" s="11"/>
      <c r="AB238" s="11"/>
      <c r="AC238" s="11"/>
      <c r="AD238" s="11"/>
      <c r="AE238" s="11"/>
      <c r="AR238" s="212" t="s">
        <v>83</v>
      </c>
      <c r="AT238" s="213" t="s">
        <v>75</v>
      </c>
      <c r="AU238" s="213" t="s">
        <v>83</v>
      </c>
      <c r="AY238" s="212" t="s">
        <v>212</v>
      </c>
      <c r="BK238" s="214">
        <f>SUM(BK239:BK240)</f>
        <v>0</v>
      </c>
    </row>
    <row r="239" s="2" customFormat="1" ht="66.75" customHeight="1">
      <c r="A239" s="40"/>
      <c r="B239" s="41"/>
      <c r="C239" s="215" t="s">
        <v>393</v>
      </c>
      <c r="D239" s="215" t="s">
        <v>213</v>
      </c>
      <c r="E239" s="216" t="s">
        <v>2379</v>
      </c>
      <c r="F239" s="217" t="s">
        <v>2380</v>
      </c>
      <c r="G239" s="218" t="s">
        <v>1310</v>
      </c>
      <c r="H239" s="219">
        <v>21.120999999999999</v>
      </c>
      <c r="I239" s="220"/>
      <c r="J239" s="220"/>
      <c r="K239" s="221">
        <f>ROUND(P239*H239,2)</f>
        <v>0</v>
      </c>
      <c r="L239" s="217" t="s">
        <v>1314</v>
      </c>
      <c r="M239" s="46"/>
      <c r="N239" s="222" t="s">
        <v>20</v>
      </c>
      <c r="O239" s="223" t="s">
        <v>45</v>
      </c>
      <c r="P239" s="224">
        <f>I239+J239</f>
        <v>0</v>
      </c>
      <c r="Q239" s="224">
        <f>ROUND(I239*H239,2)</f>
        <v>0</v>
      </c>
      <c r="R239" s="224">
        <f>ROUND(J239*H239,2)</f>
        <v>0</v>
      </c>
      <c r="S239" s="86"/>
      <c r="T239" s="225">
        <f>S239*H239</f>
        <v>0</v>
      </c>
      <c r="U239" s="225">
        <v>0</v>
      </c>
      <c r="V239" s="225">
        <f>U239*H239</f>
        <v>0</v>
      </c>
      <c r="W239" s="225">
        <v>0</v>
      </c>
      <c r="X239" s="226">
        <f>W239*H239</f>
        <v>0</v>
      </c>
      <c r="Y239" s="40"/>
      <c r="Z239" s="40"/>
      <c r="AA239" s="40"/>
      <c r="AB239" s="40"/>
      <c r="AC239" s="40"/>
      <c r="AD239" s="40"/>
      <c r="AE239" s="40"/>
      <c r="AR239" s="227" t="s">
        <v>228</v>
      </c>
      <c r="AT239" s="227" t="s">
        <v>213</v>
      </c>
      <c r="AU239" s="227" t="s">
        <v>85</v>
      </c>
      <c r="AY239" s="19" t="s">
        <v>212</v>
      </c>
      <c r="BE239" s="228">
        <f>IF(O239="základní",K239,0)</f>
        <v>0</v>
      </c>
      <c r="BF239" s="228">
        <f>IF(O239="snížená",K239,0)</f>
        <v>0</v>
      </c>
      <c r="BG239" s="228">
        <f>IF(O239="zákl. přenesená",K239,0)</f>
        <v>0</v>
      </c>
      <c r="BH239" s="228">
        <f>IF(O239="sníž. přenesená",K239,0)</f>
        <v>0</v>
      </c>
      <c r="BI239" s="228">
        <f>IF(O239="nulová",K239,0)</f>
        <v>0</v>
      </c>
      <c r="BJ239" s="19" t="s">
        <v>83</v>
      </c>
      <c r="BK239" s="228">
        <f>ROUND(P239*H239,2)</f>
        <v>0</v>
      </c>
      <c r="BL239" s="19" t="s">
        <v>228</v>
      </c>
      <c r="BM239" s="227" t="s">
        <v>2381</v>
      </c>
    </row>
    <row r="240" s="2" customFormat="1">
      <c r="A240" s="40"/>
      <c r="B240" s="41"/>
      <c r="C240" s="42"/>
      <c r="D240" s="258" t="s">
        <v>1316</v>
      </c>
      <c r="E240" s="42"/>
      <c r="F240" s="259" t="s">
        <v>2382</v>
      </c>
      <c r="G240" s="42"/>
      <c r="H240" s="42"/>
      <c r="I240" s="248"/>
      <c r="J240" s="248"/>
      <c r="K240" s="42"/>
      <c r="L240" s="42"/>
      <c r="M240" s="46"/>
      <c r="N240" s="249"/>
      <c r="O240" s="250"/>
      <c r="P240" s="86"/>
      <c r="Q240" s="86"/>
      <c r="R240" s="86"/>
      <c r="S240" s="86"/>
      <c r="T240" s="86"/>
      <c r="U240" s="86"/>
      <c r="V240" s="86"/>
      <c r="W240" s="86"/>
      <c r="X240" s="87"/>
      <c r="Y240" s="40"/>
      <c r="Z240" s="40"/>
      <c r="AA240" s="40"/>
      <c r="AB240" s="40"/>
      <c r="AC240" s="40"/>
      <c r="AD240" s="40"/>
      <c r="AE240" s="40"/>
      <c r="AT240" s="19" t="s">
        <v>1316</v>
      </c>
      <c r="AU240" s="19" t="s">
        <v>85</v>
      </c>
    </row>
    <row r="241" s="11" customFormat="1" ht="25.92" customHeight="1">
      <c r="A241" s="11"/>
      <c r="B241" s="200"/>
      <c r="C241" s="201"/>
      <c r="D241" s="202" t="s">
        <v>75</v>
      </c>
      <c r="E241" s="203" t="s">
        <v>1326</v>
      </c>
      <c r="F241" s="203" t="s">
        <v>1327</v>
      </c>
      <c r="G241" s="201"/>
      <c r="H241" s="201"/>
      <c r="I241" s="204"/>
      <c r="J241" s="204"/>
      <c r="K241" s="205">
        <f>BK241</f>
        <v>0</v>
      </c>
      <c r="L241" s="201"/>
      <c r="M241" s="206"/>
      <c r="N241" s="207"/>
      <c r="O241" s="208"/>
      <c r="P241" s="208"/>
      <c r="Q241" s="209">
        <f>Q242+Q243+Q260+Q271+Q276+Q280</f>
        <v>0</v>
      </c>
      <c r="R241" s="209">
        <f>R242+R243+R260+R271+R276+R280</f>
        <v>0</v>
      </c>
      <c r="S241" s="208"/>
      <c r="T241" s="210">
        <f>T242+T243+T260+T271+T276+T280</f>
        <v>0</v>
      </c>
      <c r="U241" s="208"/>
      <c r="V241" s="210">
        <f>V242+V243+V260+V271+V276+V280</f>
        <v>0.33259637000000003</v>
      </c>
      <c r="W241" s="208"/>
      <c r="X241" s="211">
        <f>X242+X243+X260+X271+X276+X280</f>
        <v>0.8054</v>
      </c>
      <c r="Y241" s="11"/>
      <c r="Z241" s="11"/>
      <c r="AA241" s="11"/>
      <c r="AB241" s="11"/>
      <c r="AC241" s="11"/>
      <c r="AD241" s="11"/>
      <c r="AE241" s="11"/>
      <c r="AR241" s="212" t="s">
        <v>85</v>
      </c>
      <c r="AT241" s="213" t="s">
        <v>75</v>
      </c>
      <c r="AU241" s="213" t="s">
        <v>76</v>
      </c>
      <c r="AY241" s="212" t="s">
        <v>212</v>
      </c>
      <c r="BK241" s="214">
        <f>BK242+BK243+BK260+BK271+BK276+BK280</f>
        <v>0</v>
      </c>
    </row>
    <row r="242" s="2" customFormat="1" ht="44.25" customHeight="1">
      <c r="A242" s="40"/>
      <c r="B242" s="41"/>
      <c r="C242" s="215" t="s">
        <v>397</v>
      </c>
      <c r="D242" s="215" t="s">
        <v>213</v>
      </c>
      <c r="E242" s="216" t="s">
        <v>2383</v>
      </c>
      <c r="F242" s="217" t="s">
        <v>2384</v>
      </c>
      <c r="G242" s="218" t="s">
        <v>704</v>
      </c>
      <c r="H242" s="219">
        <v>1</v>
      </c>
      <c r="I242" s="220"/>
      <c r="J242" s="220"/>
      <c r="K242" s="221">
        <f>ROUND(P242*H242,2)</f>
        <v>0</v>
      </c>
      <c r="L242" s="217" t="s">
        <v>20</v>
      </c>
      <c r="M242" s="46"/>
      <c r="N242" s="222" t="s">
        <v>20</v>
      </c>
      <c r="O242" s="223" t="s">
        <v>45</v>
      </c>
      <c r="P242" s="224">
        <f>I242+J242</f>
        <v>0</v>
      </c>
      <c r="Q242" s="224">
        <f>ROUND(I242*H242,2)</f>
        <v>0</v>
      </c>
      <c r="R242" s="224">
        <f>ROUND(J242*H242,2)</f>
        <v>0</v>
      </c>
      <c r="S242" s="86"/>
      <c r="T242" s="225">
        <f>S242*H242</f>
        <v>0</v>
      </c>
      <c r="U242" s="225">
        <v>0</v>
      </c>
      <c r="V242" s="225">
        <f>U242*H242</f>
        <v>0</v>
      </c>
      <c r="W242" s="225">
        <v>0</v>
      </c>
      <c r="X242" s="226">
        <f>W242*H242</f>
        <v>0</v>
      </c>
      <c r="Y242" s="40"/>
      <c r="Z242" s="40"/>
      <c r="AA242" s="40"/>
      <c r="AB242" s="40"/>
      <c r="AC242" s="40"/>
      <c r="AD242" s="40"/>
      <c r="AE242" s="40"/>
      <c r="AR242" s="227" t="s">
        <v>279</v>
      </c>
      <c r="AT242" s="227" t="s">
        <v>213</v>
      </c>
      <c r="AU242" s="227" t="s">
        <v>83</v>
      </c>
      <c r="AY242" s="19" t="s">
        <v>212</v>
      </c>
      <c r="BE242" s="228">
        <f>IF(O242="základní",K242,0)</f>
        <v>0</v>
      </c>
      <c r="BF242" s="228">
        <f>IF(O242="snížená",K242,0)</f>
        <v>0</v>
      </c>
      <c r="BG242" s="228">
        <f>IF(O242="zákl. přenesená",K242,0)</f>
        <v>0</v>
      </c>
      <c r="BH242" s="228">
        <f>IF(O242="sníž. přenesená",K242,0)</f>
        <v>0</v>
      </c>
      <c r="BI242" s="228">
        <f>IF(O242="nulová",K242,0)</f>
        <v>0</v>
      </c>
      <c r="BJ242" s="19" t="s">
        <v>83</v>
      </c>
      <c r="BK242" s="228">
        <f>ROUND(P242*H242,2)</f>
        <v>0</v>
      </c>
      <c r="BL242" s="19" t="s">
        <v>279</v>
      </c>
      <c r="BM242" s="227" t="s">
        <v>2385</v>
      </c>
    </row>
    <row r="243" s="11" customFormat="1" ht="22.8" customHeight="1">
      <c r="A243" s="11"/>
      <c r="B243" s="200"/>
      <c r="C243" s="201"/>
      <c r="D243" s="202" t="s">
        <v>75</v>
      </c>
      <c r="E243" s="256" t="s">
        <v>2386</v>
      </c>
      <c r="F243" s="256" t="s">
        <v>2387</v>
      </c>
      <c r="G243" s="201"/>
      <c r="H243" s="201"/>
      <c r="I243" s="204"/>
      <c r="J243" s="204"/>
      <c r="K243" s="257">
        <f>BK243</f>
        <v>0</v>
      </c>
      <c r="L243" s="201"/>
      <c r="M243" s="206"/>
      <c r="N243" s="207"/>
      <c r="O243" s="208"/>
      <c r="P243" s="208"/>
      <c r="Q243" s="209">
        <f>SUM(Q244:Q259)</f>
        <v>0</v>
      </c>
      <c r="R243" s="209">
        <f>SUM(R244:R259)</f>
        <v>0</v>
      </c>
      <c r="S243" s="208"/>
      <c r="T243" s="210">
        <f>SUM(T244:T259)</f>
        <v>0</v>
      </c>
      <c r="U243" s="208"/>
      <c r="V243" s="210">
        <f>SUM(V244:V259)</f>
        <v>0.055890000000000002</v>
      </c>
      <c r="W243" s="208"/>
      <c r="X243" s="211">
        <f>SUM(X244:X259)</f>
        <v>0</v>
      </c>
      <c r="Y243" s="11"/>
      <c r="Z243" s="11"/>
      <c r="AA243" s="11"/>
      <c r="AB243" s="11"/>
      <c r="AC243" s="11"/>
      <c r="AD243" s="11"/>
      <c r="AE243" s="11"/>
      <c r="AR243" s="212" t="s">
        <v>85</v>
      </c>
      <c r="AT243" s="213" t="s">
        <v>75</v>
      </c>
      <c r="AU243" s="213" t="s">
        <v>83</v>
      </c>
      <c r="AY243" s="212" t="s">
        <v>212</v>
      </c>
      <c r="BK243" s="214">
        <f>SUM(BK244:BK259)</f>
        <v>0</v>
      </c>
    </row>
    <row r="244" s="2" customFormat="1" ht="37.8" customHeight="1">
      <c r="A244" s="40"/>
      <c r="B244" s="41"/>
      <c r="C244" s="215" t="s">
        <v>401</v>
      </c>
      <c r="D244" s="215" t="s">
        <v>213</v>
      </c>
      <c r="E244" s="216" t="s">
        <v>2388</v>
      </c>
      <c r="F244" s="217" t="s">
        <v>2389</v>
      </c>
      <c r="G244" s="218" t="s">
        <v>670</v>
      </c>
      <c r="H244" s="219">
        <v>2</v>
      </c>
      <c r="I244" s="220"/>
      <c r="J244" s="220"/>
      <c r="K244" s="221">
        <f>ROUND(P244*H244,2)</f>
        <v>0</v>
      </c>
      <c r="L244" s="217" t="s">
        <v>1314</v>
      </c>
      <c r="M244" s="46"/>
      <c r="N244" s="222" t="s">
        <v>20</v>
      </c>
      <c r="O244" s="223" t="s">
        <v>45</v>
      </c>
      <c r="P244" s="224">
        <f>I244+J244</f>
        <v>0</v>
      </c>
      <c r="Q244" s="224">
        <f>ROUND(I244*H244,2)</f>
        <v>0</v>
      </c>
      <c r="R244" s="224">
        <f>ROUND(J244*H244,2)</f>
        <v>0</v>
      </c>
      <c r="S244" s="86"/>
      <c r="T244" s="225">
        <f>S244*H244</f>
        <v>0</v>
      </c>
      <c r="U244" s="225">
        <v>0.00172</v>
      </c>
      <c r="V244" s="225">
        <f>U244*H244</f>
        <v>0.0034399999999999999</v>
      </c>
      <c r="W244" s="225">
        <v>0</v>
      </c>
      <c r="X244" s="226">
        <f>W244*H244</f>
        <v>0</v>
      </c>
      <c r="Y244" s="40"/>
      <c r="Z244" s="40"/>
      <c r="AA244" s="40"/>
      <c r="AB244" s="40"/>
      <c r="AC244" s="40"/>
      <c r="AD244" s="40"/>
      <c r="AE244" s="40"/>
      <c r="AR244" s="227" t="s">
        <v>279</v>
      </c>
      <c r="AT244" s="227" t="s">
        <v>213</v>
      </c>
      <c r="AU244" s="227" t="s">
        <v>85</v>
      </c>
      <c r="AY244" s="19" t="s">
        <v>212</v>
      </c>
      <c r="BE244" s="228">
        <f>IF(O244="základní",K244,0)</f>
        <v>0</v>
      </c>
      <c r="BF244" s="228">
        <f>IF(O244="snížená",K244,0)</f>
        <v>0</v>
      </c>
      <c r="BG244" s="228">
        <f>IF(O244="zákl. přenesená",K244,0)</f>
        <v>0</v>
      </c>
      <c r="BH244" s="228">
        <f>IF(O244="sníž. přenesená",K244,0)</f>
        <v>0</v>
      </c>
      <c r="BI244" s="228">
        <f>IF(O244="nulová",K244,0)</f>
        <v>0</v>
      </c>
      <c r="BJ244" s="19" t="s">
        <v>83</v>
      </c>
      <c r="BK244" s="228">
        <f>ROUND(P244*H244,2)</f>
        <v>0</v>
      </c>
      <c r="BL244" s="19" t="s">
        <v>279</v>
      </c>
      <c r="BM244" s="227" t="s">
        <v>2390</v>
      </c>
    </row>
    <row r="245" s="2" customFormat="1">
      <c r="A245" s="40"/>
      <c r="B245" s="41"/>
      <c r="C245" s="42"/>
      <c r="D245" s="258" t="s">
        <v>1316</v>
      </c>
      <c r="E245" s="42"/>
      <c r="F245" s="259" t="s">
        <v>2391</v>
      </c>
      <c r="G245" s="42"/>
      <c r="H245" s="42"/>
      <c r="I245" s="248"/>
      <c r="J245" s="248"/>
      <c r="K245" s="42"/>
      <c r="L245" s="42"/>
      <c r="M245" s="46"/>
      <c r="N245" s="249"/>
      <c r="O245" s="250"/>
      <c r="P245" s="86"/>
      <c r="Q245" s="86"/>
      <c r="R245" s="86"/>
      <c r="S245" s="86"/>
      <c r="T245" s="86"/>
      <c r="U245" s="86"/>
      <c r="V245" s="86"/>
      <c r="W245" s="86"/>
      <c r="X245" s="87"/>
      <c r="Y245" s="40"/>
      <c r="Z245" s="40"/>
      <c r="AA245" s="40"/>
      <c r="AB245" s="40"/>
      <c r="AC245" s="40"/>
      <c r="AD245" s="40"/>
      <c r="AE245" s="40"/>
      <c r="AT245" s="19" t="s">
        <v>1316</v>
      </c>
      <c r="AU245" s="19" t="s">
        <v>85</v>
      </c>
    </row>
    <row r="246" s="2" customFormat="1" ht="37.8" customHeight="1">
      <c r="A246" s="40"/>
      <c r="B246" s="41"/>
      <c r="C246" s="215" t="s">
        <v>405</v>
      </c>
      <c r="D246" s="215" t="s">
        <v>213</v>
      </c>
      <c r="E246" s="216" t="s">
        <v>2392</v>
      </c>
      <c r="F246" s="217" t="s">
        <v>2393</v>
      </c>
      <c r="G246" s="218" t="s">
        <v>670</v>
      </c>
      <c r="H246" s="219">
        <v>2</v>
      </c>
      <c r="I246" s="220"/>
      <c r="J246" s="220"/>
      <c r="K246" s="221">
        <f>ROUND(P246*H246,2)</f>
        <v>0</v>
      </c>
      <c r="L246" s="217" t="s">
        <v>1314</v>
      </c>
      <c r="M246" s="46"/>
      <c r="N246" s="222" t="s">
        <v>20</v>
      </c>
      <c r="O246" s="223" t="s">
        <v>45</v>
      </c>
      <c r="P246" s="224">
        <f>I246+J246</f>
        <v>0</v>
      </c>
      <c r="Q246" s="224">
        <f>ROUND(I246*H246,2)</f>
        <v>0</v>
      </c>
      <c r="R246" s="224">
        <f>ROUND(J246*H246,2)</f>
        <v>0</v>
      </c>
      <c r="S246" s="86"/>
      <c r="T246" s="225">
        <f>S246*H246</f>
        <v>0</v>
      </c>
      <c r="U246" s="225">
        <v>0.0035000000000000001</v>
      </c>
      <c r="V246" s="225">
        <f>U246*H246</f>
        <v>0.0070000000000000001</v>
      </c>
      <c r="W246" s="225">
        <v>0</v>
      </c>
      <c r="X246" s="226">
        <f>W246*H246</f>
        <v>0</v>
      </c>
      <c r="Y246" s="40"/>
      <c r="Z246" s="40"/>
      <c r="AA246" s="40"/>
      <c r="AB246" s="40"/>
      <c r="AC246" s="40"/>
      <c r="AD246" s="40"/>
      <c r="AE246" s="40"/>
      <c r="AR246" s="227" t="s">
        <v>279</v>
      </c>
      <c r="AT246" s="227" t="s">
        <v>213</v>
      </c>
      <c r="AU246" s="227" t="s">
        <v>85</v>
      </c>
      <c r="AY246" s="19" t="s">
        <v>212</v>
      </c>
      <c r="BE246" s="228">
        <f>IF(O246="základní",K246,0)</f>
        <v>0</v>
      </c>
      <c r="BF246" s="228">
        <f>IF(O246="snížená",K246,0)</f>
        <v>0</v>
      </c>
      <c r="BG246" s="228">
        <f>IF(O246="zákl. přenesená",K246,0)</f>
        <v>0</v>
      </c>
      <c r="BH246" s="228">
        <f>IF(O246="sníž. přenesená",K246,0)</f>
        <v>0</v>
      </c>
      <c r="BI246" s="228">
        <f>IF(O246="nulová",K246,0)</f>
        <v>0</v>
      </c>
      <c r="BJ246" s="19" t="s">
        <v>83</v>
      </c>
      <c r="BK246" s="228">
        <f>ROUND(P246*H246,2)</f>
        <v>0</v>
      </c>
      <c r="BL246" s="19" t="s">
        <v>279</v>
      </c>
      <c r="BM246" s="227" t="s">
        <v>2394</v>
      </c>
    </row>
    <row r="247" s="2" customFormat="1">
      <c r="A247" s="40"/>
      <c r="B247" s="41"/>
      <c r="C247" s="42"/>
      <c r="D247" s="258" t="s">
        <v>1316</v>
      </c>
      <c r="E247" s="42"/>
      <c r="F247" s="259" t="s">
        <v>2395</v>
      </c>
      <c r="G247" s="42"/>
      <c r="H247" s="42"/>
      <c r="I247" s="248"/>
      <c r="J247" s="248"/>
      <c r="K247" s="42"/>
      <c r="L247" s="42"/>
      <c r="M247" s="46"/>
      <c r="N247" s="249"/>
      <c r="O247" s="250"/>
      <c r="P247" s="86"/>
      <c r="Q247" s="86"/>
      <c r="R247" s="86"/>
      <c r="S247" s="86"/>
      <c r="T247" s="86"/>
      <c r="U247" s="86"/>
      <c r="V247" s="86"/>
      <c r="W247" s="86"/>
      <c r="X247" s="87"/>
      <c r="Y247" s="40"/>
      <c r="Z247" s="40"/>
      <c r="AA247" s="40"/>
      <c r="AB247" s="40"/>
      <c r="AC247" s="40"/>
      <c r="AD247" s="40"/>
      <c r="AE247" s="40"/>
      <c r="AT247" s="19" t="s">
        <v>1316</v>
      </c>
      <c r="AU247" s="19" t="s">
        <v>85</v>
      </c>
    </row>
    <row r="248" s="2" customFormat="1" ht="37.8" customHeight="1">
      <c r="A248" s="40"/>
      <c r="B248" s="41"/>
      <c r="C248" s="215" t="s">
        <v>409</v>
      </c>
      <c r="D248" s="215" t="s">
        <v>213</v>
      </c>
      <c r="E248" s="216" t="s">
        <v>2396</v>
      </c>
      <c r="F248" s="217" t="s">
        <v>2397</v>
      </c>
      <c r="G248" s="218" t="s">
        <v>670</v>
      </c>
      <c r="H248" s="219">
        <v>5</v>
      </c>
      <c r="I248" s="220"/>
      <c r="J248" s="220"/>
      <c r="K248" s="221">
        <f>ROUND(P248*H248,2)</f>
        <v>0</v>
      </c>
      <c r="L248" s="217" t="s">
        <v>1314</v>
      </c>
      <c r="M248" s="46"/>
      <c r="N248" s="222" t="s">
        <v>20</v>
      </c>
      <c r="O248" s="223" t="s">
        <v>45</v>
      </c>
      <c r="P248" s="224">
        <f>I248+J248</f>
        <v>0</v>
      </c>
      <c r="Q248" s="224">
        <f>ROUND(I248*H248,2)</f>
        <v>0</v>
      </c>
      <c r="R248" s="224">
        <f>ROUND(J248*H248,2)</f>
        <v>0</v>
      </c>
      <c r="S248" s="86"/>
      <c r="T248" s="225">
        <f>S248*H248</f>
        <v>0</v>
      </c>
      <c r="U248" s="225">
        <v>0.0045900000000000003</v>
      </c>
      <c r="V248" s="225">
        <f>U248*H248</f>
        <v>0.022950000000000002</v>
      </c>
      <c r="W248" s="225">
        <v>0</v>
      </c>
      <c r="X248" s="226">
        <f>W248*H248</f>
        <v>0</v>
      </c>
      <c r="Y248" s="40"/>
      <c r="Z248" s="40"/>
      <c r="AA248" s="40"/>
      <c r="AB248" s="40"/>
      <c r="AC248" s="40"/>
      <c r="AD248" s="40"/>
      <c r="AE248" s="40"/>
      <c r="AR248" s="227" t="s">
        <v>279</v>
      </c>
      <c r="AT248" s="227" t="s">
        <v>213</v>
      </c>
      <c r="AU248" s="227" t="s">
        <v>85</v>
      </c>
      <c r="AY248" s="19" t="s">
        <v>212</v>
      </c>
      <c r="BE248" s="228">
        <f>IF(O248="základní",K248,0)</f>
        <v>0</v>
      </c>
      <c r="BF248" s="228">
        <f>IF(O248="snížená",K248,0)</f>
        <v>0</v>
      </c>
      <c r="BG248" s="228">
        <f>IF(O248="zákl. přenesená",K248,0)</f>
        <v>0</v>
      </c>
      <c r="BH248" s="228">
        <f>IF(O248="sníž. přenesená",K248,0)</f>
        <v>0</v>
      </c>
      <c r="BI248" s="228">
        <f>IF(O248="nulová",K248,0)</f>
        <v>0</v>
      </c>
      <c r="BJ248" s="19" t="s">
        <v>83</v>
      </c>
      <c r="BK248" s="228">
        <f>ROUND(P248*H248,2)</f>
        <v>0</v>
      </c>
      <c r="BL248" s="19" t="s">
        <v>279</v>
      </c>
      <c r="BM248" s="227" t="s">
        <v>2398</v>
      </c>
    </row>
    <row r="249" s="2" customFormat="1">
      <c r="A249" s="40"/>
      <c r="B249" s="41"/>
      <c r="C249" s="42"/>
      <c r="D249" s="258" t="s">
        <v>1316</v>
      </c>
      <c r="E249" s="42"/>
      <c r="F249" s="259" t="s">
        <v>2399</v>
      </c>
      <c r="G249" s="42"/>
      <c r="H249" s="42"/>
      <c r="I249" s="248"/>
      <c r="J249" s="248"/>
      <c r="K249" s="42"/>
      <c r="L249" s="42"/>
      <c r="M249" s="46"/>
      <c r="N249" s="249"/>
      <c r="O249" s="250"/>
      <c r="P249" s="86"/>
      <c r="Q249" s="86"/>
      <c r="R249" s="86"/>
      <c r="S249" s="86"/>
      <c r="T249" s="86"/>
      <c r="U249" s="86"/>
      <c r="V249" s="86"/>
      <c r="W249" s="86"/>
      <c r="X249" s="87"/>
      <c r="Y249" s="40"/>
      <c r="Z249" s="40"/>
      <c r="AA249" s="40"/>
      <c r="AB249" s="40"/>
      <c r="AC249" s="40"/>
      <c r="AD249" s="40"/>
      <c r="AE249" s="40"/>
      <c r="AT249" s="19" t="s">
        <v>1316</v>
      </c>
      <c r="AU249" s="19" t="s">
        <v>85</v>
      </c>
    </row>
    <row r="250" s="2" customFormat="1" ht="37.8" customHeight="1">
      <c r="A250" s="40"/>
      <c r="B250" s="41"/>
      <c r="C250" s="215" t="s">
        <v>413</v>
      </c>
      <c r="D250" s="215" t="s">
        <v>213</v>
      </c>
      <c r="E250" s="216" t="s">
        <v>2400</v>
      </c>
      <c r="F250" s="217" t="s">
        <v>2401</v>
      </c>
      <c r="G250" s="218" t="s">
        <v>670</v>
      </c>
      <c r="H250" s="219">
        <v>1</v>
      </c>
      <c r="I250" s="220"/>
      <c r="J250" s="220"/>
      <c r="K250" s="221">
        <f>ROUND(P250*H250,2)</f>
        <v>0</v>
      </c>
      <c r="L250" s="217" t="s">
        <v>1314</v>
      </c>
      <c r="M250" s="46"/>
      <c r="N250" s="222" t="s">
        <v>20</v>
      </c>
      <c r="O250" s="223" t="s">
        <v>45</v>
      </c>
      <c r="P250" s="224">
        <f>I250+J250</f>
        <v>0</v>
      </c>
      <c r="Q250" s="224">
        <f>ROUND(I250*H250,2)</f>
        <v>0</v>
      </c>
      <c r="R250" s="224">
        <f>ROUND(J250*H250,2)</f>
        <v>0</v>
      </c>
      <c r="S250" s="86"/>
      <c r="T250" s="225">
        <f>S250*H250</f>
        <v>0</v>
      </c>
      <c r="U250" s="225">
        <v>0.0051799999999999997</v>
      </c>
      <c r="V250" s="225">
        <f>U250*H250</f>
        <v>0.0051799999999999997</v>
      </c>
      <c r="W250" s="225">
        <v>0</v>
      </c>
      <c r="X250" s="226">
        <f>W250*H250</f>
        <v>0</v>
      </c>
      <c r="Y250" s="40"/>
      <c r="Z250" s="40"/>
      <c r="AA250" s="40"/>
      <c r="AB250" s="40"/>
      <c r="AC250" s="40"/>
      <c r="AD250" s="40"/>
      <c r="AE250" s="40"/>
      <c r="AR250" s="227" t="s">
        <v>279</v>
      </c>
      <c r="AT250" s="227" t="s">
        <v>213</v>
      </c>
      <c r="AU250" s="227" t="s">
        <v>85</v>
      </c>
      <c r="AY250" s="19" t="s">
        <v>212</v>
      </c>
      <c r="BE250" s="228">
        <f>IF(O250="základní",K250,0)</f>
        <v>0</v>
      </c>
      <c r="BF250" s="228">
        <f>IF(O250="snížená",K250,0)</f>
        <v>0</v>
      </c>
      <c r="BG250" s="228">
        <f>IF(O250="zákl. přenesená",K250,0)</f>
        <v>0</v>
      </c>
      <c r="BH250" s="228">
        <f>IF(O250="sníž. přenesená",K250,0)</f>
        <v>0</v>
      </c>
      <c r="BI250" s="228">
        <f>IF(O250="nulová",K250,0)</f>
        <v>0</v>
      </c>
      <c r="BJ250" s="19" t="s">
        <v>83</v>
      </c>
      <c r="BK250" s="228">
        <f>ROUND(P250*H250,2)</f>
        <v>0</v>
      </c>
      <c r="BL250" s="19" t="s">
        <v>279</v>
      </c>
      <c r="BM250" s="227" t="s">
        <v>2402</v>
      </c>
    </row>
    <row r="251" s="2" customFormat="1">
      <c r="A251" s="40"/>
      <c r="B251" s="41"/>
      <c r="C251" s="42"/>
      <c r="D251" s="258" t="s">
        <v>1316</v>
      </c>
      <c r="E251" s="42"/>
      <c r="F251" s="259" t="s">
        <v>2403</v>
      </c>
      <c r="G251" s="42"/>
      <c r="H251" s="42"/>
      <c r="I251" s="248"/>
      <c r="J251" s="248"/>
      <c r="K251" s="42"/>
      <c r="L251" s="42"/>
      <c r="M251" s="46"/>
      <c r="N251" s="249"/>
      <c r="O251" s="250"/>
      <c r="P251" s="86"/>
      <c r="Q251" s="86"/>
      <c r="R251" s="86"/>
      <c r="S251" s="86"/>
      <c r="T251" s="86"/>
      <c r="U251" s="86"/>
      <c r="V251" s="86"/>
      <c r="W251" s="86"/>
      <c r="X251" s="87"/>
      <c r="Y251" s="40"/>
      <c r="Z251" s="40"/>
      <c r="AA251" s="40"/>
      <c r="AB251" s="40"/>
      <c r="AC251" s="40"/>
      <c r="AD251" s="40"/>
      <c r="AE251" s="40"/>
      <c r="AT251" s="19" t="s">
        <v>1316</v>
      </c>
      <c r="AU251" s="19" t="s">
        <v>85</v>
      </c>
    </row>
    <row r="252" s="2" customFormat="1" ht="37.8" customHeight="1">
      <c r="A252" s="40"/>
      <c r="B252" s="41"/>
      <c r="C252" s="215" t="s">
        <v>417</v>
      </c>
      <c r="D252" s="215" t="s">
        <v>213</v>
      </c>
      <c r="E252" s="216" t="s">
        <v>2404</v>
      </c>
      <c r="F252" s="217" t="s">
        <v>2405</v>
      </c>
      <c r="G252" s="218" t="s">
        <v>670</v>
      </c>
      <c r="H252" s="219">
        <v>2</v>
      </c>
      <c r="I252" s="220"/>
      <c r="J252" s="220"/>
      <c r="K252" s="221">
        <f>ROUND(P252*H252,2)</f>
        <v>0</v>
      </c>
      <c r="L252" s="217" t="s">
        <v>1314</v>
      </c>
      <c r="M252" s="46"/>
      <c r="N252" s="222" t="s">
        <v>20</v>
      </c>
      <c r="O252" s="223" t="s">
        <v>45</v>
      </c>
      <c r="P252" s="224">
        <f>I252+J252</f>
        <v>0</v>
      </c>
      <c r="Q252" s="224">
        <f>ROUND(I252*H252,2)</f>
        <v>0</v>
      </c>
      <c r="R252" s="224">
        <f>ROUND(J252*H252,2)</f>
        <v>0</v>
      </c>
      <c r="S252" s="86"/>
      <c r="T252" s="225">
        <f>S252*H252</f>
        <v>0</v>
      </c>
      <c r="U252" s="225">
        <v>0.0074099999999999999</v>
      </c>
      <c r="V252" s="225">
        <f>U252*H252</f>
        <v>0.01482</v>
      </c>
      <c r="W252" s="225">
        <v>0</v>
      </c>
      <c r="X252" s="226">
        <f>W252*H252</f>
        <v>0</v>
      </c>
      <c r="Y252" s="40"/>
      <c r="Z252" s="40"/>
      <c r="AA252" s="40"/>
      <c r="AB252" s="40"/>
      <c r="AC252" s="40"/>
      <c r="AD252" s="40"/>
      <c r="AE252" s="40"/>
      <c r="AR252" s="227" t="s">
        <v>279</v>
      </c>
      <c r="AT252" s="227" t="s">
        <v>213</v>
      </c>
      <c r="AU252" s="227" t="s">
        <v>85</v>
      </c>
      <c r="AY252" s="19" t="s">
        <v>212</v>
      </c>
      <c r="BE252" s="228">
        <f>IF(O252="základní",K252,0)</f>
        <v>0</v>
      </c>
      <c r="BF252" s="228">
        <f>IF(O252="snížená",K252,0)</f>
        <v>0</v>
      </c>
      <c r="BG252" s="228">
        <f>IF(O252="zákl. přenesená",K252,0)</f>
        <v>0</v>
      </c>
      <c r="BH252" s="228">
        <f>IF(O252="sníž. přenesená",K252,0)</f>
        <v>0</v>
      </c>
      <c r="BI252" s="228">
        <f>IF(O252="nulová",K252,0)</f>
        <v>0</v>
      </c>
      <c r="BJ252" s="19" t="s">
        <v>83</v>
      </c>
      <c r="BK252" s="228">
        <f>ROUND(P252*H252,2)</f>
        <v>0</v>
      </c>
      <c r="BL252" s="19" t="s">
        <v>279</v>
      </c>
      <c r="BM252" s="227" t="s">
        <v>2406</v>
      </c>
    </row>
    <row r="253" s="2" customFormat="1">
      <c r="A253" s="40"/>
      <c r="B253" s="41"/>
      <c r="C253" s="42"/>
      <c r="D253" s="258" t="s">
        <v>1316</v>
      </c>
      <c r="E253" s="42"/>
      <c r="F253" s="259" t="s">
        <v>2407</v>
      </c>
      <c r="G253" s="42"/>
      <c r="H253" s="42"/>
      <c r="I253" s="248"/>
      <c r="J253" s="248"/>
      <c r="K253" s="42"/>
      <c r="L253" s="42"/>
      <c r="M253" s="46"/>
      <c r="N253" s="249"/>
      <c r="O253" s="250"/>
      <c r="P253" s="86"/>
      <c r="Q253" s="86"/>
      <c r="R253" s="86"/>
      <c r="S253" s="86"/>
      <c r="T253" s="86"/>
      <c r="U253" s="86"/>
      <c r="V253" s="86"/>
      <c r="W253" s="86"/>
      <c r="X253" s="87"/>
      <c r="Y253" s="40"/>
      <c r="Z253" s="40"/>
      <c r="AA253" s="40"/>
      <c r="AB253" s="40"/>
      <c r="AC253" s="40"/>
      <c r="AD253" s="40"/>
      <c r="AE253" s="40"/>
      <c r="AT253" s="19" t="s">
        <v>1316</v>
      </c>
      <c r="AU253" s="19" t="s">
        <v>85</v>
      </c>
    </row>
    <row r="254" s="2" customFormat="1" ht="37.8" customHeight="1">
      <c r="A254" s="40"/>
      <c r="B254" s="41"/>
      <c r="C254" s="215" t="s">
        <v>421</v>
      </c>
      <c r="D254" s="215" t="s">
        <v>213</v>
      </c>
      <c r="E254" s="216" t="s">
        <v>2408</v>
      </c>
      <c r="F254" s="217" t="s">
        <v>2409</v>
      </c>
      <c r="G254" s="218" t="s">
        <v>670</v>
      </c>
      <c r="H254" s="219">
        <v>3</v>
      </c>
      <c r="I254" s="220"/>
      <c r="J254" s="220"/>
      <c r="K254" s="221">
        <f>ROUND(P254*H254,2)</f>
        <v>0</v>
      </c>
      <c r="L254" s="217" t="s">
        <v>1314</v>
      </c>
      <c r="M254" s="46"/>
      <c r="N254" s="222" t="s">
        <v>20</v>
      </c>
      <c r="O254" s="223" t="s">
        <v>45</v>
      </c>
      <c r="P254" s="224">
        <f>I254+J254</f>
        <v>0</v>
      </c>
      <c r="Q254" s="224">
        <f>ROUND(I254*H254,2)</f>
        <v>0</v>
      </c>
      <c r="R254" s="224">
        <f>ROUND(J254*H254,2)</f>
        <v>0</v>
      </c>
      <c r="S254" s="86"/>
      <c r="T254" s="225">
        <f>S254*H254</f>
        <v>0</v>
      </c>
      <c r="U254" s="225">
        <v>0.00034000000000000002</v>
      </c>
      <c r="V254" s="225">
        <f>U254*H254</f>
        <v>0.0010200000000000001</v>
      </c>
      <c r="W254" s="225">
        <v>0</v>
      </c>
      <c r="X254" s="226">
        <f>W254*H254</f>
        <v>0</v>
      </c>
      <c r="Y254" s="40"/>
      <c r="Z254" s="40"/>
      <c r="AA254" s="40"/>
      <c r="AB254" s="40"/>
      <c r="AC254" s="40"/>
      <c r="AD254" s="40"/>
      <c r="AE254" s="40"/>
      <c r="AR254" s="227" t="s">
        <v>279</v>
      </c>
      <c r="AT254" s="227" t="s">
        <v>213</v>
      </c>
      <c r="AU254" s="227" t="s">
        <v>85</v>
      </c>
      <c r="AY254" s="19" t="s">
        <v>212</v>
      </c>
      <c r="BE254" s="228">
        <f>IF(O254="základní",K254,0)</f>
        <v>0</v>
      </c>
      <c r="BF254" s="228">
        <f>IF(O254="snížená",K254,0)</f>
        <v>0</v>
      </c>
      <c r="BG254" s="228">
        <f>IF(O254="zákl. přenesená",K254,0)</f>
        <v>0</v>
      </c>
      <c r="BH254" s="228">
        <f>IF(O254="sníž. přenesená",K254,0)</f>
        <v>0</v>
      </c>
      <c r="BI254" s="228">
        <f>IF(O254="nulová",K254,0)</f>
        <v>0</v>
      </c>
      <c r="BJ254" s="19" t="s">
        <v>83</v>
      </c>
      <c r="BK254" s="228">
        <f>ROUND(P254*H254,2)</f>
        <v>0</v>
      </c>
      <c r="BL254" s="19" t="s">
        <v>279</v>
      </c>
      <c r="BM254" s="227" t="s">
        <v>2410</v>
      </c>
    </row>
    <row r="255" s="2" customFormat="1">
      <c r="A255" s="40"/>
      <c r="B255" s="41"/>
      <c r="C255" s="42"/>
      <c r="D255" s="258" t="s">
        <v>1316</v>
      </c>
      <c r="E255" s="42"/>
      <c r="F255" s="259" t="s">
        <v>2411</v>
      </c>
      <c r="G255" s="42"/>
      <c r="H255" s="42"/>
      <c r="I255" s="248"/>
      <c r="J255" s="248"/>
      <c r="K255" s="42"/>
      <c r="L255" s="42"/>
      <c r="M255" s="46"/>
      <c r="N255" s="249"/>
      <c r="O255" s="250"/>
      <c r="P255" s="86"/>
      <c r="Q255" s="86"/>
      <c r="R255" s="86"/>
      <c r="S255" s="86"/>
      <c r="T255" s="86"/>
      <c r="U255" s="86"/>
      <c r="V255" s="86"/>
      <c r="W255" s="86"/>
      <c r="X255" s="87"/>
      <c r="Y255" s="40"/>
      <c r="Z255" s="40"/>
      <c r="AA255" s="40"/>
      <c r="AB255" s="40"/>
      <c r="AC255" s="40"/>
      <c r="AD255" s="40"/>
      <c r="AE255" s="40"/>
      <c r="AT255" s="19" t="s">
        <v>1316</v>
      </c>
      <c r="AU255" s="19" t="s">
        <v>85</v>
      </c>
    </row>
    <row r="256" s="2" customFormat="1" ht="33" customHeight="1">
      <c r="A256" s="40"/>
      <c r="B256" s="41"/>
      <c r="C256" s="215" t="s">
        <v>425</v>
      </c>
      <c r="D256" s="215" t="s">
        <v>213</v>
      </c>
      <c r="E256" s="216" t="s">
        <v>2412</v>
      </c>
      <c r="F256" s="217" t="s">
        <v>2413</v>
      </c>
      <c r="G256" s="218" t="s">
        <v>670</v>
      </c>
      <c r="H256" s="219">
        <v>4</v>
      </c>
      <c r="I256" s="220"/>
      <c r="J256" s="220"/>
      <c r="K256" s="221">
        <f>ROUND(P256*H256,2)</f>
        <v>0</v>
      </c>
      <c r="L256" s="217" t="s">
        <v>1314</v>
      </c>
      <c r="M256" s="46"/>
      <c r="N256" s="222" t="s">
        <v>20</v>
      </c>
      <c r="O256" s="223" t="s">
        <v>45</v>
      </c>
      <c r="P256" s="224">
        <f>I256+J256</f>
        <v>0</v>
      </c>
      <c r="Q256" s="224">
        <f>ROUND(I256*H256,2)</f>
        <v>0</v>
      </c>
      <c r="R256" s="224">
        <f>ROUND(J256*H256,2)</f>
        <v>0</v>
      </c>
      <c r="S256" s="86"/>
      <c r="T256" s="225">
        <f>S256*H256</f>
        <v>0</v>
      </c>
      <c r="U256" s="225">
        <v>0.00034000000000000002</v>
      </c>
      <c r="V256" s="225">
        <f>U256*H256</f>
        <v>0.0013600000000000001</v>
      </c>
      <c r="W256" s="225">
        <v>0</v>
      </c>
      <c r="X256" s="226">
        <f>W256*H256</f>
        <v>0</v>
      </c>
      <c r="Y256" s="40"/>
      <c r="Z256" s="40"/>
      <c r="AA256" s="40"/>
      <c r="AB256" s="40"/>
      <c r="AC256" s="40"/>
      <c r="AD256" s="40"/>
      <c r="AE256" s="40"/>
      <c r="AR256" s="227" t="s">
        <v>279</v>
      </c>
      <c r="AT256" s="227" t="s">
        <v>213</v>
      </c>
      <c r="AU256" s="227" t="s">
        <v>85</v>
      </c>
      <c r="AY256" s="19" t="s">
        <v>212</v>
      </c>
      <c r="BE256" s="228">
        <f>IF(O256="základní",K256,0)</f>
        <v>0</v>
      </c>
      <c r="BF256" s="228">
        <f>IF(O256="snížená",K256,0)</f>
        <v>0</v>
      </c>
      <c r="BG256" s="228">
        <f>IF(O256="zákl. přenesená",K256,0)</f>
        <v>0</v>
      </c>
      <c r="BH256" s="228">
        <f>IF(O256="sníž. přenesená",K256,0)</f>
        <v>0</v>
      </c>
      <c r="BI256" s="228">
        <f>IF(O256="nulová",K256,0)</f>
        <v>0</v>
      </c>
      <c r="BJ256" s="19" t="s">
        <v>83</v>
      </c>
      <c r="BK256" s="228">
        <f>ROUND(P256*H256,2)</f>
        <v>0</v>
      </c>
      <c r="BL256" s="19" t="s">
        <v>279</v>
      </c>
      <c r="BM256" s="227" t="s">
        <v>2414</v>
      </c>
    </row>
    <row r="257" s="2" customFormat="1">
      <c r="A257" s="40"/>
      <c r="B257" s="41"/>
      <c r="C257" s="42"/>
      <c r="D257" s="258" t="s">
        <v>1316</v>
      </c>
      <c r="E257" s="42"/>
      <c r="F257" s="259" t="s">
        <v>2415</v>
      </c>
      <c r="G257" s="42"/>
      <c r="H257" s="42"/>
      <c r="I257" s="248"/>
      <c r="J257" s="248"/>
      <c r="K257" s="42"/>
      <c r="L257" s="42"/>
      <c r="M257" s="46"/>
      <c r="N257" s="249"/>
      <c r="O257" s="250"/>
      <c r="P257" s="86"/>
      <c r="Q257" s="86"/>
      <c r="R257" s="86"/>
      <c r="S257" s="86"/>
      <c r="T257" s="86"/>
      <c r="U257" s="86"/>
      <c r="V257" s="86"/>
      <c r="W257" s="86"/>
      <c r="X257" s="87"/>
      <c r="Y257" s="40"/>
      <c r="Z257" s="40"/>
      <c r="AA257" s="40"/>
      <c r="AB257" s="40"/>
      <c r="AC257" s="40"/>
      <c r="AD257" s="40"/>
      <c r="AE257" s="40"/>
      <c r="AT257" s="19" t="s">
        <v>1316</v>
      </c>
      <c r="AU257" s="19" t="s">
        <v>85</v>
      </c>
    </row>
    <row r="258" s="2" customFormat="1" ht="33" customHeight="1">
      <c r="A258" s="40"/>
      <c r="B258" s="41"/>
      <c r="C258" s="215" t="s">
        <v>429</v>
      </c>
      <c r="D258" s="215" t="s">
        <v>213</v>
      </c>
      <c r="E258" s="216" t="s">
        <v>2416</v>
      </c>
      <c r="F258" s="217" t="s">
        <v>2417</v>
      </c>
      <c r="G258" s="218" t="s">
        <v>670</v>
      </c>
      <c r="H258" s="219">
        <v>4</v>
      </c>
      <c r="I258" s="220"/>
      <c r="J258" s="220"/>
      <c r="K258" s="221">
        <f>ROUND(P258*H258,2)</f>
        <v>0</v>
      </c>
      <c r="L258" s="217" t="s">
        <v>1314</v>
      </c>
      <c r="M258" s="46"/>
      <c r="N258" s="222" t="s">
        <v>20</v>
      </c>
      <c r="O258" s="223" t="s">
        <v>45</v>
      </c>
      <c r="P258" s="224">
        <f>I258+J258</f>
        <v>0</v>
      </c>
      <c r="Q258" s="224">
        <f>ROUND(I258*H258,2)</f>
        <v>0</v>
      </c>
      <c r="R258" s="224">
        <f>ROUND(J258*H258,2)</f>
        <v>0</v>
      </c>
      <c r="S258" s="86"/>
      <c r="T258" s="225">
        <f>S258*H258</f>
        <v>0</v>
      </c>
      <c r="U258" s="225">
        <v>3.0000000000000001E-05</v>
      </c>
      <c r="V258" s="225">
        <f>U258*H258</f>
        <v>0.00012</v>
      </c>
      <c r="W258" s="225">
        <v>0</v>
      </c>
      <c r="X258" s="226">
        <f>W258*H258</f>
        <v>0</v>
      </c>
      <c r="Y258" s="40"/>
      <c r="Z258" s="40"/>
      <c r="AA258" s="40"/>
      <c r="AB258" s="40"/>
      <c r="AC258" s="40"/>
      <c r="AD258" s="40"/>
      <c r="AE258" s="40"/>
      <c r="AR258" s="227" t="s">
        <v>279</v>
      </c>
      <c r="AT258" s="227" t="s">
        <v>213</v>
      </c>
      <c r="AU258" s="227" t="s">
        <v>85</v>
      </c>
      <c r="AY258" s="19" t="s">
        <v>212</v>
      </c>
      <c r="BE258" s="228">
        <f>IF(O258="základní",K258,0)</f>
        <v>0</v>
      </c>
      <c r="BF258" s="228">
        <f>IF(O258="snížená",K258,0)</f>
        <v>0</v>
      </c>
      <c r="BG258" s="228">
        <f>IF(O258="zákl. přenesená",K258,0)</f>
        <v>0</v>
      </c>
      <c r="BH258" s="228">
        <f>IF(O258="sníž. přenesená",K258,0)</f>
        <v>0</v>
      </c>
      <c r="BI258" s="228">
        <f>IF(O258="nulová",K258,0)</f>
        <v>0</v>
      </c>
      <c r="BJ258" s="19" t="s">
        <v>83</v>
      </c>
      <c r="BK258" s="228">
        <f>ROUND(P258*H258,2)</f>
        <v>0</v>
      </c>
      <c r="BL258" s="19" t="s">
        <v>279</v>
      </c>
      <c r="BM258" s="227" t="s">
        <v>2418</v>
      </c>
    </row>
    <row r="259" s="2" customFormat="1">
      <c r="A259" s="40"/>
      <c r="B259" s="41"/>
      <c r="C259" s="42"/>
      <c r="D259" s="258" t="s">
        <v>1316</v>
      </c>
      <c r="E259" s="42"/>
      <c r="F259" s="259" t="s">
        <v>2419</v>
      </c>
      <c r="G259" s="42"/>
      <c r="H259" s="42"/>
      <c r="I259" s="248"/>
      <c r="J259" s="248"/>
      <c r="K259" s="42"/>
      <c r="L259" s="42"/>
      <c r="M259" s="46"/>
      <c r="N259" s="249"/>
      <c r="O259" s="250"/>
      <c r="P259" s="86"/>
      <c r="Q259" s="86"/>
      <c r="R259" s="86"/>
      <c r="S259" s="86"/>
      <c r="T259" s="86"/>
      <c r="U259" s="86"/>
      <c r="V259" s="86"/>
      <c r="W259" s="86"/>
      <c r="X259" s="87"/>
      <c r="Y259" s="40"/>
      <c r="Z259" s="40"/>
      <c r="AA259" s="40"/>
      <c r="AB259" s="40"/>
      <c r="AC259" s="40"/>
      <c r="AD259" s="40"/>
      <c r="AE259" s="40"/>
      <c r="AT259" s="19" t="s">
        <v>1316</v>
      </c>
      <c r="AU259" s="19" t="s">
        <v>85</v>
      </c>
    </row>
    <row r="260" s="11" customFormat="1" ht="22.8" customHeight="1">
      <c r="A260" s="11"/>
      <c r="B260" s="200"/>
      <c r="C260" s="201"/>
      <c r="D260" s="202" t="s">
        <v>75</v>
      </c>
      <c r="E260" s="256" t="s">
        <v>2420</v>
      </c>
      <c r="F260" s="256" t="s">
        <v>2421</v>
      </c>
      <c r="G260" s="201"/>
      <c r="H260" s="201"/>
      <c r="I260" s="204"/>
      <c r="J260" s="204"/>
      <c r="K260" s="257">
        <f>BK260</f>
        <v>0</v>
      </c>
      <c r="L260" s="201"/>
      <c r="M260" s="206"/>
      <c r="N260" s="207"/>
      <c r="O260" s="208"/>
      <c r="P260" s="208"/>
      <c r="Q260" s="209">
        <f>SUM(Q261:Q270)</f>
        <v>0</v>
      </c>
      <c r="R260" s="209">
        <f>SUM(R261:R270)</f>
        <v>0</v>
      </c>
      <c r="S260" s="208"/>
      <c r="T260" s="210">
        <f>SUM(T261:T270)</f>
        <v>0</v>
      </c>
      <c r="U260" s="208"/>
      <c r="V260" s="210">
        <f>SUM(V261:V270)</f>
        <v>0.0567065</v>
      </c>
      <c r="W260" s="208"/>
      <c r="X260" s="211">
        <f>SUM(X261:X270)</f>
        <v>0</v>
      </c>
      <c r="Y260" s="11"/>
      <c r="Z260" s="11"/>
      <c r="AA260" s="11"/>
      <c r="AB260" s="11"/>
      <c r="AC260" s="11"/>
      <c r="AD260" s="11"/>
      <c r="AE260" s="11"/>
      <c r="AR260" s="212" t="s">
        <v>85</v>
      </c>
      <c r="AT260" s="213" t="s">
        <v>75</v>
      </c>
      <c r="AU260" s="213" t="s">
        <v>83</v>
      </c>
      <c r="AY260" s="212" t="s">
        <v>212</v>
      </c>
      <c r="BK260" s="214">
        <f>SUM(BK261:BK270)</f>
        <v>0</v>
      </c>
    </row>
    <row r="261" s="2" customFormat="1" ht="33" customHeight="1">
      <c r="A261" s="40"/>
      <c r="B261" s="41"/>
      <c r="C261" s="215" t="s">
        <v>433</v>
      </c>
      <c r="D261" s="215" t="s">
        <v>213</v>
      </c>
      <c r="E261" s="216" t="s">
        <v>2422</v>
      </c>
      <c r="F261" s="217" t="s">
        <v>2423</v>
      </c>
      <c r="G261" s="218" t="s">
        <v>272</v>
      </c>
      <c r="H261" s="219">
        <v>0.45000000000000001</v>
      </c>
      <c r="I261" s="220"/>
      <c r="J261" s="220"/>
      <c r="K261" s="221">
        <f>ROUND(P261*H261,2)</f>
        <v>0</v>
      </c>
      <c r="L261" s="217" t="s">
        <v>1314</v>
      </c>
      <c r="M261" s="46"/>
      <c r="N261" s="222" t="s">
        <v>20</v>
      </c>
      <c r="O261" s="223" t="s">
        <v>45</v>
      </c>
      <c r="P261" s="224">
        <f>I261+J261</f>
        <v>0</v>
      </c>
      <c r="Q261" s="224">
        <f>ROUND(I261*H261,2)</f>
        <v>0</v>
      </c>
      <c r="R261" s="224">
        <f>ROUND(J261*H261,2)</f>
        <v>0</v>
      </c>
      <c r="S261" s="86"/>
      <c r="T261" s="225">
        <f>S261*H261</f>
        <v>0</v>
      </c>
      <c r="U261" s="225">
        <v>0.00025000000000000001</v>
      </c>
      <c r="V261" s="225">
        <f>U261*H261</f>
        <v>0.00011250000000000001</v>
      </c>
      <c r="W261" s="225">
        <v>0</v>
      </c>
      <c r="X261" s="226">
        <f>W261*H261</f>
        <v>0</v>
      </c>
      <c r="Y261" s="40"/>
      <c r="Z261" s="40"/>
      <c r="AA261" s="40"/>
      <c r="AB261" s="40"/>
      <c r="AC261" s="40"/>
      <c r="AD261" s="40"/>
      <c r="AE261" s="40"/>
      <c r="AR261" s="227" t="s">
        <v>279</v>
      </c>
      <c r="AT261" s="227" t="s">
        <v>213</v>
      </c>
      <c r="AU261" s="227" t="s">
        <v>85</v>
      </c>
      <c r="AY261" s="19" t="s">
        <v>212</v>
      </c>
      <c r="BE261" s="228">
        <f>IF(O261="základní",K261,0)</f>
        <v>0</v>
      </c>
      <c r="BF261" s="228">
        <f>IF(O261="snížená",K261,0)</f>
        <v>0</v>
      </c>
      <c r="BG261" s="228">
        <f>IF(O261="zákl. přenesená",K261,0)</f>
        <v>0</v>
      </c>
      <c r="BH261" s="228">
        <f>IF(O261="sníž. přenesená",K261,0)</f>
        <v>0</v>
      </c>
      <c r="BI261" s="228">
        <f>IF(O261="nulová",K261,0)</f>
        <v>0</v>
      </c>
      <c r="BJ261" s="19" t="s">
        <v>83</v>
      </c>
      <c r="BK261" s="228">
        <f>ROUND(P261*H261,2)</f>
        <v>0</v>
      </c>
      <c r="BL261" s="19" t="s">
        <v>279</v>
      </c>
      <c r="BM261" s="227" t="s">
        <v>2424</v>
      </c>
    </row>
    <row r="262" s="2" customFormat="1">
      <c r="A262" s="40"/>
      <c r="B262" s="41"/>
      <c r="C262" s="42"/>
      <c r="D262" s="258" t="s">
        <v>1316</v>
      </c>
      <c r="E262" s="42"/>
      <c r="F262" s="259" t="s">
        <v>2425</v>
      </c>
      <c r="G262" s="42"/>
      <c r="H262" s="42"/>
      <c r="I262" s="248"/>
      <c r="J262" s="248"/>
      <c r="K262" s="42"/>
      <c r="L262" s="42"/>
      <c r="M262" s="46"/>
      <c r="N262" s="249"/>
      <c r="O262" s="250"/>
      <c r="P262" s="86"/>
      <c r="Q262" s="86"/>
      <c r="R262" s="86"/>
      <c r="S262" s="86"/>
      <c r="T262" s="86"/>
      <c r="U262" s="86"/>
      <c r="V262" s="86"/>
      <c r="W262" s="86"/>
      <c r="X262" s="87"/>
      <c r="Y262" s="40"/>
      <c r="Z262" s="40"/>
      <c r="AA262" s="40"/>
      <c r="AB262" s="40"/>
      <c r="AC262" s="40"/>
      <c r="AD262" s="40"/>
      <c r="AE262" s="40"/>
      <c r="AT262" s="19" t="s">
        <v>1316</v>
      </c>
      <c r="AU262" s="19" t="s">
        <v>85</v>
      </c>
    </row>
    <row r="263" s="13" customFormat="1">
      <c r="A263" s="13"/>
      <c r="B263" s="260"/>
      <c r="C263" s="261"/>
      <c r="D263" s="246" t="s">
        <v>1321</v>
      </c>
      <c r="E263" s="262" t="s">
        <v>20</v>
      </c>
      <c r="F263" s="263" t="s">
        <v>2426</v>
      </c>
      <c r="G263" s="261"/>
      <c r="H263" s="264">
        <v>0.45000000000000001</v>
      </c>
      <c r="I263" s="265"/>
      <c r="J263" s="265"/>
      <c r="K263" s="261"/>
      <c r="L263" s="261"/>
      <c r="M263" s="266"/>
      <c r="N263" s="267"/>
      <c r="O263" s="268"/>
      <c r="P263" s="268"/>
      <c r="Q263" s="268"/>
      <c r="R263" s="268"/>
      <c r="S263" s="268"/>
      <c r="T263" s="268"/>
      <c r="U263" s="268"/>
      <c r="V263" s="268"/>
      <c r="W263" s="268"/>
      <c r="X263" s="269"/>
      <c r="Y263" s="13"/>
      <c r="Z263" s="13"/>
      <c r="AA263" s="13"/>
      <c r="AB263" s="13"/>
      <c r="AC263" s="13"/>
      <c r="AD263" s="13"/>
      <c r="AE263" s="13"/>
      <c r="AT263" s="270" t="s">
        <v>1321</v>
      </c>
      <c r="AU263" s="270" t="s">
        <v>85</v>
      </c>
      <c r="AV263" s="13" t="s">
        <v>85</v>
      </c>
      <c r="AW263" s="13" t="s">
        <v>5</v>
      </c>
      <c r="AX263" s="13" t="s">
        <v>83</v>
      </c>
      <c r="AY263" s="270" t="s">
        <v>212</v>
      </c>
    </row>
    <row r="264" s="2" customFormat="1" ht="24.15" customHeight="1">
      <c r="A264" s="40"/>
      <c r="B264" s="41"/>
      <c r="C264" s="229" t="s">
        <v>437</v>
      </c>
      <c r="D264" s="229" t="s">
        <v>222</v>
      </c>
      <c r="E264" s="230" t="s">
        <v>2427</v>
      </c>
      <c r="F264" s="231" t="s">
        <v>2428</v>
      </c>
      <c r="G264" s="232" t="s">
        <v>272</v>
      </c>
      <c r="H264" s="233">
        <v>0.45000000000000001</v>
      </c>
      <c r="I264" s="234"/>
      <c r="J264" s="235"/>
      <c r="K264" s="236">
        <f>ROUND(P264*H264,2)</f>
        <v>0</v>
      </c>
      <c r="L264" s="231" t="s">
        <v>1314</v>
      </c>
      <c r="M264" s="237"/>
      <c r="N264" s="238" t="s">
        <v>20</v>
      </c>
      <c r="O264" s="223" t="s">
        <v>45</v>
      </c>
      <c r="P264" s="224">
        <f>I264+J264</f>
        <v>0</v>
      </c>
      <c r="Q264" s="224">
        <f>ROUND(I264*H264,2)</f>
        <v>0</v>
      </c>
      <c r="R264" s="224">
        <f>ROUND(J264*H264,2)</f>
        <v>0</v>
      </c>
      <c r="S264" s="86"/>
      <c r="T264" s="225">
        <f>S264*H264</f>
        <v>0</v>
      </c>
      <c r="U264" s="225">
        <v>0.029319999999999999</v>
      </c>
      <c r="V264" s="225">
        <f>U264*H264</f>
        <v>0.013193999999999999</v>
      </c>
      <c r="W264" s="225">
        <v>0</v>
      </c>
      <c r="X264" s="226">
        <f>W264*H264</f>
        <v>0</v>
      </c>
      <c r="Y264" s="40"/>
      <c r="Z264" s="40"/>
      <c r="AA264" s="40"/>
      <c r="AB264" s="40"/>
      <c r="AC264" s="40"/>
      <c r="AD264" s="40"/>
      <c r="AE264" s="40"/>
      <c r="AR264" s="227" t="s">
        <v>342</v>
      </c>
      <c r="AT264" s="227" t="s">
        <v>222</v>
      </c>
      <c r="AU264" s="227" t="s">
        <v>85</v>
      </c>
      <c r="AY264" s="19" t="s">
        <v>212</v>
      </c>
      <c r="BE264" s="228">
        <f>IF(O264="základní",K264,0)</f>
        <v>0</v>
      </c>
      <c r="BF264" s="228">
        <f>IF(O264="snížená",K264,0)</f>
        <v>0</v>
      </c>
      <c r="BG264" s="228">
        <f>IF(O264="zákl. přenesená",K264,0)</f>
        <v>0</v>
      </c>
      <c r="BH264" s="228">
        <f>IF(O264="sníž. přenesená",K264,0)</f>
        <v>0</v>
      </c>
      <c r="BI264" s="228">
        <f>IF(O264="nulová",K264,0)</f>
        <v>0</v>
      </c>
      <c r="BJ264" s="19" t="s">
        <v>83</v>
      </c>
      <c r="BK264" s="228">
        <f>ROUND(P264*H264,2)</f>
        <v>0</v>
      </c>
      <c r="BL264" s="19" t="s">
        <v>279</v>
      </c>
      <c r="BM264" s="227" t="s">
        <v>2429</v>
      </c>
    </row>
    <row r="265" s="2" customFormat="1" ht="37.8" customHeight="1">
      <c r="A265" s="40"/>
      <c r="B265" s="41"/>
      <c r="C265" s="215" t="s">
        <v>441</v>
      </c>
      <c r="D265" s="215" t="s">
        <v>213</v>
      </c>
      <c r="E265" s="216" t="s">
        <v>2430</v>
      </c>
      <c r="F265" s="217" t="s">
        <v>2431</v>
      </c>
      <c r="G265" s="218" t="s">
        <v>670</v>
      </c>
      <c r="H265" s="219">
        <v>1</v>
      </c>
      <c r="I265" s="220"/>
      <c r="J265" s="220"/>
      <c r="K265" s="221">
        <f>ROUND(P265*H265,2)</f>
        <v>0</v>
      </c>
      <c r="L265" s="217" t="s">
        <v>1314</v>
      </c>
      <c r="M265" s="46"/>
      <c r="N265" s="222" t="s">
        <v>20</v>
      </c>
      <c r="O265" s="223" t="s">
        <v>45</v>
      </c>
      <c r="P265" s="224">
        <f>I265+J265</f>
        <v>0</v>
      </c>
      <c r="Q265" s="224">
        <f>ROUND(I265*H265,2)</f>
        <v>0</v>
      </c>
      <c r="R265" s="224">
        <f>ROUND(J265*H265,2)</f>
        <v>0</v>
      </c>
      <c r="S265" s="86"/>
      <c r="T265" s="225">
        <f>S265*H265</f>
        <v>0</v>
      </c>
      <c r="U265" s="225">
        <v>0</v>
      </c>
      <c r="V265" s="225">
        <f>U265*H265</f>
        <v>0</v>
      </c>
      <c r="W265" s="225">
        <v>0</v>
      </c>
      <c r="X265" s="226">
        <f>W265*H265</f>
        <v>0</v>
      </c>
      <c r="Y265" s="40"/>
      <c r="Z265" s="40"/>
      <c r="AA265" s="40"/>
      <c r="AB265" s="40"/>
      <c r="AC265" s="40"/>
      <c r="AD265" s="40"/>
      <c r="AE265" s="40"/>
      <c r="AR265" s="227" t="s">
        <v>279</v>
      </c>
      <c r="AT265" s="227" t="s">
        <v>213</v>
      </c>
      <c r="AU265" s="227" t="s">
        <v>85</v>
      </c>
      <c r="AY265" s="19" t="s">
        <v>212</v>
      </c>
      <c r="BE265" s="228">
        <f>IF(O265="základní",K265,0)</f>
        <v>0</v>
      </c>
      <c r="BF265" s="228">
        <f>IF(O265="snížená",K265,0)</f>
        <v>0</v>
      </c>
      <c r="BG265" s="228">
        <f>IF(O265="zákl. přenesená",K265,0)</f>
        <v>0</v>
      </c>
      <c r="BH265" s="228">
        <f>IF(O265="sníž. přenesená",K265,0)</f>
        <v>0</v>
      </c>
      <c r="BI265" s="228">
        <f>IF(O265="nulová",K265,0)</f>
        <v>0</v>
      </c>
      <c r="BJ265" s="19" t="s">
        <v>83</v>
      </c>
      <c r="BK265" s="228">
        <f>ROUND(P265*H265,2)</f>
        <v>0</v>
      </c>
      <c r="BL265" s="19" t="s">
        <v>279</v>
      </c>
      <c r="BM265" s="227" t="s">
        <v>2432</v>
      </c>
    </row>
    <row r="266" s="2" customFormat="1">
      <c r="A266" s="40"/>
      <c r="B266" s="41"/>
      <c r="C266" s="42"/>
      <c r="D266" s="258" t="s">
        <v>1316</v>
      </c>
      <c r="E266" s="42"/>
      <c r="F266" s="259" t="s">
        <v>2433</v>
      </c>
      <c r="G266" s="42"/>
      <c r="H266" s="42"/>
      <c r="I266" s="248"/>
      <c r="J266" s="248"/>
      <c r="K266" s="42"/>
      <c r="L266" s="42"/>
      <c r="M266" s="46"/>
      <c r="N266" s="249"/>
      <c r="O266" s="250"/>
      <c r="P266" s="86"/>
      <c r="Q266" s="86"/>
      <c r="R266" s="86"/>
      <c r="S266" s="86"/>
      <c r="T266" s="86"/>
      <c r="U266" s="86"/>
      <c r="V266" s="86"/>
      <c r="W266" s="86"/>
      <c r="X266" s="87"/>
      <c r="Y266" s="40"/>
      <c r="Z266" s="40"/>
      <c r="AA266" s="40"/>
      <c r="AB266" s="40"/>
      <c r="AC266" s="40"/>
      <c r="AD266" s="40"/>
      <c r="AE266" s="40"/>
      <c r="AT266" s="19" t="s">
        <v>1316</v>
      </c>
      <c r="AU266" s="19" t="s">
        <v>85</v>
      </c>
    </row>
    <row r="267" s="2" customFormat="1" ht="33" customHeight="1">
      <c r="A267" s="40"/>
      <c r="B267" s="41"/>
      <c r="C267" s="229" t="s">
        <v>445</v>
      </c>
      <c r="D267" s="229" t="s">
        <v>222</v>
      </c>
      <c r="E267" s="230" t="s">
        <v>2434</v>
      </c>
      <c r="F267" s="231" t="s">
        <v>2435</v>
      </c>
      <c r="G267" s="232" t="s">
        <v>670</v>
      </c>
      <c r="H267" s="233">
        <v>1</v>
      </c>
      <c r="I267" s="234"/>
      <c r="J267" s="235"/>
      <c r="K267" s="236">
        <f>ROUND(P267*H267,2)</f>
        <v>0</v>
      </c>
      <c r="L267" s="231" t="s">
        <v>1314</v>
      </c>
      <c r="M267" s="237"/>
      <c r="N267" s="238" t="s">
        <v>20</v>
      </c>
      <c r="O267" s="223" t="s">
        <v>45</v>
      </c>
      <c r="P267" s="224">
        <f>I267+J267</f>
        <v>0</v>
      </c>
      <c r="Q267" s="224">
        <f>ROUND(I267*H267,2)</f>
        <v>0</v>
      </c>
      <c r="R267" s="224">
        <f>ROUND(J267*H267,2)</f>
        <v>0</v>
      </c>
      <c r="S267" s="86"/>
      <c r="T267" s="225">
        <f>S267*H267</f>
        <v>0</v>
      </c>
      <c r="U267" s="225">
        <v>0.041000000000000002</v>
      </c>
      <c r="V267" s="225">
        <f>U267*H267</f>
        <v>0.041000000000000002</v>
      </c>
      <c r="W267" s="225">
        <v>0</v>
      </c>
      <c r="X267" s="226">
        <f>W267*H267</f>
        <v>0</v>
      </c>
      <c r="Y267" s="40"/>
      <c r="Z267" s="40"/>
      <c r="AA267" s="40"/>
      <c r="AB267" s="40"/>
      <c r="AC267" s="40"/>
      <c r="AD267" s="40"/>
      <c r="AE267" s="40"/>
      <c r="AR267" s="227" t="s">
        <v>342</v>
      </c>
      <c r="AT267" s="227" t="s">
        <v>222</v>
      </c>
      <c r="AU267" s="227" t="s">
        <v>85</v>
      </c>
      <c r="AY267" s="19" t="s">
        <v>212</v>
      </c>
      <c r="BE267" s="228">
        <f>IF(O267="základní",K267,0)</f>
        <v>0</v>
      </c>
      <c r="BF267" s="228">
        <f>IF(O267="snížená",K267,0)</f>
        <v>0</v>
      </c>
      <c r="BG267" s="228">
        <f>IF(O267="zákl. přenesená",K267,0)</f>
        <v>0</v>
      </c>
      <c r="BH267" s="228">
        <f>IF(O267="sníž. přenesená",K267,0)</f>
        <v>0</v>
      </c>
      <c r="BI267" s="228">
        <f>IF(O267="nulová",K267,0)</f>
        <v>0</v>
      </c>
      <c r="BJ267" s="19" t="s">
        <v>83</v>
      </c>
      <c r="BK267" s="228">
        <f>ROUND(P267*H267,2)</f>
        <v>0</v>
      </c>
      <c r="BL267" s="19" t="s">
        <v>279</v>
      </c>
      <c r="BM267" s="227" t="s">
        <v>2436</v>
      </c>
    </row>
    <row r="268" s="2" customFormat="1" ht="24.15" customHeight="1">
      <c r="A268" s="40"/>
      <c r="B268" s="41"/>
      <c r="C268" s="215" t="s">
        <v>449</v>
      </c>
      <c r="D268" s="215" t="s">
        <v>213</v>
      </c>
      <c r="E268" s="216" t="s">
        <v>2437</v>
      </c>
      <c r="F268" s="217" t="s">
        <v>2438</v>
      </c>
      <c r="G268" s="218" t="s">
        <v>670</v>
      </c>
      <c r="H268" s="219">
        <v>1</v>
      </c>
      <c r="I268" s="220"/>
      <c r="J268" s="220"/>
      <c r="K268" s="221">
        <f>ROUND(P268*H268,2)</f>
        <v>0</v>
      </c>
      <c r="L268" s="217" t="s">
        <v>1314</v>
      </c>
      <c r="M268" s="46"/>
      <c r="N268" s="222" t="s">
        <v>20</v>
      </c>
      <c r="O268" s="223" t="s">
        <v>45</v>
      </c>
      <c r="P268" s="224">
        <f>I268+J268</f>
        <v>0</v>
      </c>
      <c r="Q268" s="224">
        <f>ROUND(I268*H268,2)</f>
        <v>0</v>
      </c>
      <c r="R268" s="224">
        <f>ROUND(J268*H268,2)</f>
        <v>0</v>
      </c>
      <c r="S268" s="86"/>
      <c r="T268" s="225">
        <f>S268*H268</f>
        <v>0</v>
      </c>
      <c r="U268" s="225">
        <v>0</v>
      </c>
      <c r="V268" s="225">
        <f>U268*H268</f>
        <v>0</v>
      </c>
      <c r="W268" s="225">
        <v>0</v>
      </c>
      <c r="X268" s="226">
        <f>W268*H268</f>
        <v>0</v>
      </c>
      <c r="Y268" s="40"/>
      <c r="Z268" s="40"/>
      <c r="AA268" s="40"/>
      <c r="AB268" s="40"/>
      <c r="AC268" s="40"/>
      <c r="AD268" s="40"/>
      <c r="AE268" s="40"/>
      <c r="AR268" s="227" t="s">
        <v>279</v>
      </c>
      <c r="AT268" s="227" t="s">
        <v>213</v>
      </c>
      <c r="AU268" s="227" t="s">
        <v>85</v>
      </c>
      <c r="AY268" s="19" t="s">
        <v>212</v>
      </c>
      <c r="BE268" s="228">
        <f>IF(O268="základní",K268,0)</f>
        <v>0</v>
      </c>
      <c r="BF268" s="228">
        <f>IF(O268="snížená",K268,0)</f>
        <v>0</v>
      </c>
      <c r="BG268" s="228">
        <f>IF(O268="zákl. přenesená",K268,0)</f>
        <v>0</v>
      </c>
      <c r="BH268" s="228">
        <f>IF(O268="sníž. přenesená",K268,0)</f>
        <v>0</v>
      </c>
      <c r="BI268" s="228">
        <f>IF(O268="nulová",K268,0)</f>
        <v>0</v>
      </c>
      <c r="BJ268" s="19" t="s">
        <v>83</v>
      </c>
      <c r="BK268" s="228">
        <f>ROUND(P268*H268,2)</f>
        <v>0</v>
      </c>
      <c r="BL268" s="19" t="s">
        <v>279</v>
      </c>
      <c r="BM268" s="227" t="s">
        <v>2439</v>
      </c>
    </row>
    <row r="269" s="2" customFormat="1">
      <c r="A269" s="40"/>
      <c r="B269" s="41"/>
      <c r="C269" s="42"/>
      <c r="D269" s="258" t="s">
        <v>1316</v>
      </c>
      <c r="E269" s="42"/>
      <c r="F269" s="259" t="s">
        <v>2440</v>
      </c>
      <c r="G269" s="42"/>
      <c r="H269" s="42"/>
      <c r="I269" s="248"/>
      <c r="J269" s="248"/>
      <c r="K269" s="42"/>
      <c r="L269" s="42"/>
      <c r="M269" s="46"/>
      <c r="N269" s="249"/>
      <c r="O269" s="250"/>
      <c r="P269" s="86"/>
      <c r="Q269" s="86"/>
      <c r="R269" s="86"/>
      <c r="S269" s="86"/>
      <c r="T269" s="86"/>
      <c r="U269" s="86"/>
      <c r="V269" s="86"/>
      <c r="W269" s="86"/>
      <c r="X269" s="87"/>
      <c r="Y269" s="40"/>
      <c r="Z269" s="40"/>
      <c r="AA269" s="40"/>
      <c r="AB269" s="40"/>
      <c r="AC269" s="40"/>
      <c r="AD269" s="40"/>
      <c r="AE269" s="40"/>
      <c r="AT269" s="19" t="s">
        <v>1316</v>
      </c>
      <c r="AU269" s="19" t="s">
        <v>85</v>
      </c>
    </row>
    <row r="270" s="2" customFormat="1" ht="24.15" customHeight="1">
      <c r="A270" s="40"/>
      <c r="B270" s="41"/>
      <c r="C270" s="229" t="s">
        <v>453</v>
      </c>
      <c r="D270" s="229" t="s">
        <v>222</v>
      </c>
      <c r="E270" s="230" t="s">
        <v>2441</v>
      </c>
      <c r="F270" s="231" t="s">
        <v>2442</v>
      </c>
      <c r="G270" s="232" t="s">
        <v>670</v>
      </c>
      <c r="H270" s="233">
        <v>1</v>
      </c>
      <c r="I270" s="234"/>
      <c r="J270" s="235"/>
      <c r="K270" s="236">
        <f>ROUND(P270*H270,2)</f>
        <v>0</v>
      </c>
      <c r="L270" s="231" t="s">
        <v>1314</v>
      </c>
      <c r="M270" s="237"/>
      <c r="N270" s="238" t="s">
        <v>20</v>
      </c>
      <c r="O270" s="223" t="s">
        <v>45</v>
      </c>
      <c r="P270" s="224">
        <f>I270+J270</f>
        <v>0</v>
      </c>
      <c r="Q270" s="224">
        <f>ROUND(I270*H270,2)</f>
        <v>0</v>
      </c>
      <c r="R270" s="224">
        <f>ROUND(J270*H270,2)</f>
        <v>0</v>
      </c>
      <c r="S270" s="86"/>
      <c r="T270" s="225">
        <f>S270*H270</f>
        <v>0</v>
      </c>
      <c r="U270" s="225">
        <v>0.0023999999999999998</v>
      </c>
      <c r="V270" s="225">
        <f>U270*H270</f>
        <v>0.0023999999999999998</v>
      </c>
      <c r="W270" s="225">
        <v>0</v>
      </c>
      <c r="X270" s="226">
        <f>W270*H270</f>
        <v>0</v>
      </c>
      <c r="Y270" s="40"/>
      <c r="Z270" s="40"/>
      <c r="AA270" s="40"/>
      <c r="AB270" s="40"/>
      <c r="AC270" s="40"/>
      <c r="AD270" s="40"/>
      <c r="AE270" s="40"/>
      <c r="AR270" s="227" t="s">
        <v>342</v>
      </c>
      <c r="AT270" s="227" t="s">
        <v>222</v>
      </c>
      <c r="AU270" s="227" t="s">
        <v>85</v>
      </c>
      <c r="AY270" s="19" t="s">
        <v>212</v>
      </c>
      <c r="BE270" s="228">
        <f>IF(O270="základní",K270,0)</f>
        <v>0</v>
      </c>
      <c r="BF270" s="228">
        <f>IF(O270="snížená",K270,0)</f>
        <v>0</v>
      </c>
      <c r="BG270" s="228">
        <f>IF(O270="zákl. přenesená",K270,0)</f>
        <v>0</v>
      </c>
      <c r="BH270" s="228">
        <f>IF(O270="sníž. přenesená",K270,0)</f>
        <v>0</v>
      </c>
      <c r="BI270" s="228">
        <f>IF(O270="nulová",K270,0)</f>
        <v>0</v>
      </c>
      <c r="BJ270" s="19" t="s">
        <v>83</v>
      </c>
      <c r="BK270" s="228">
        <f>ROUND(P270*H270,2)</f>
        <v>0</v>
      </c>
      <c r="BL270" s="19" t="s">
        <v>279</v>
      </c>
      <c r="BM270" s="227" t="s">
        <v>2443</v>
      </c>
    </row>
    <row r="271" s="11" customFormat="1" ht="22.8" customHeight="1">
      <c r="A271" s="11"/>
      <c r="B271" s="200"/>
      <c r="C271" s="201"/>
      <c r="D271" s="202" t="s">
        <v>75</v>
      </c>
      <c r="E271" s="256" t="s">
        <v>2444</v>
      </c>
      <c r="F271" s="256" t="s">
        <v>2445</v>
      </c>
      <c r="G271" s="201"/>
      <c r="H271" s="201"/>
      <c r="I271" s="204"/>
      <c r="J271" s="204"/>
      <c r="K271" s="257">
        <f>BK271</f>
        <v>0</v>
      </c>
      <c r="L271" s="201"/>
      <c r="M271" s="206"/>
      <c r="N271" s="207"/>
      <c r="O271" s="208"/>
      <c r="P271" s="208"/>
      <c r="Q271" s="209">
        <f>SUM(Q272:Q275)</f>
        <v>0</v>
      </c>
      <c r="R271" s="209">
        <f>SUM(R272:R275)</f>
        <v>0</v>
      </c>
      <c r="S271" s="208"/>
      <c r="T271" s="210">
        <f>SUM(T272:T275)</f>
        <v>0</v>
      </c>
      <c r="U271" s="208"/>
      <c r="V271" s="210">
        <f>SUM(V272:V275)</f>
        <v>4.0000000000000003E-05</v>
      </c>
      <c r="W271" s="208"/>
      <c r="X271" s="211">
        <f>SUM(X272:X275)</f>
        <v>0.80000000000000004</v>
      </c>
      <c r="Y271" s="11"/>
      <c r="Z271" s="11"/>
      <c r="AA271" s="11"/>
      <c r="AB271" s="11"/>
      <c r="AC271" s="11"/>
      <c r="AD271" s="11"/>
      <c r="AE271" s="11"/>
      <c r="AR271" s="212" t="s">
        <v>85</v>
      </c>
      <c r="AT271" s="213" t="s">
        <v>75</v>
      </c>
      <c r="AU271" s="213" t="s">
        <v>83</v>
      </c>
      <c r="AY271" s="212" t="s">
        <v>212</v>
      </c>
      <c r="BK271" s="214">
        <f>SUM(BK272:BK275)</f>
        <v>0</v>
      </c>
    </row>
    <row r="272" s="2" customFormat="1" ht="24.15" customHeight="1">
      <c r="A272" s="40"/>
      <c r="B272" s="41"/>
      <c r="C272" s="215" t="s">
        <v>457</v>
      </c>
      <c r="D272" s="215" t="s">
        <v>213</v>
      </c>
      <c r="E272" s="216" t="s">
        <v>2446</v>
      </c>
      <c r="F272" s="217" t="s">
        <v>2447</v>
      </c>
      <c r="G272" s="218" t="s">
        <v>268</v>
      </c>
      <c r="H272" s="219">
        <v>0.80000000000000004</v>
      </c>
      <c r="I272" s="220"/>
      <c r="J272" s="220"/>
      <c r="K272" s="221">
        <f>ROUND(P272*H272,2)</f>
        <v>0</v>
      </c>
      <c r="L272" s="217" t="s">
        <v>1314</v>
      </c>
      <c r="M272" s="46"/>
      <c r="N272" s="222" t="s">
        <v>20</v>
      </c>
      <c r="O272" s="223" t="s">
        <v>45</v>
      </c>
      <c r="P272" s="224">
        <f>I272+J272</f>
        <v>0</v>
      </c>
      <c r="Q272" s="224">
        <f>ROUND(I272*H272,2)</f>
        <v>0</v>
      </c>
      <c r="R272" s="224">
        <f>ROUND(J272*H272,2)</f>
        <v>0</v>
      </c>
      <c r="S272" s="86"/>
      <c r="T272" s="225">
        <f>S272*H272</f>
        <v>0</v>
      </c>
      <c r="U272" s="225">
        <v>5.0000000000000002E-05</v>
      </c>
      <c r="V272" s="225">
        <f>U272*H272</f>
        <v>4.0000000000000003E-05</v>
      </c>
      <c r="W272" s="225">
        <v>0</v>
      </c>
      <c r="X272" s="226">
        <f>W272*H272</f>
        <v>0</v>
      </c>
      <c r="Y272" s="40"/>
      <c r="Z272" s="40"/>
      <c r="AA272" s="40"/>
      <c r="AB272" s="40"/>
      <c r="AC272" s="40"/>
      <c r="AD272" s="40"/>
      <c r="AE272" s="40"/>
      <c r="AR272" s="227" t="s">
        <v>279</v>
      </c>
      <c r="AT272" s="227" t="s">
        <v>213</v>
      </c>
      <c r="AU272" s="227" t="s">
        <v>85</v>
      </c>
      <c r="AY272" s="19" t="s">
        <v>212</v>
      </c>
      <c r="BE272" s="228">
        <f>IF(O272="základní",K272,0)</f>
        <v>0</v>
      </c>
      <c r="BF272" s="228">
        <f>IF(O272="snížená",K272,0)</f>
        <v>0</v>
      </c>
      <c r="BG272" s="228">
        <f>IF(O272="zákl. přenesená",K272,0)</f>
        <v>0</v>
      </c>
      <c r="BH272" s="228">
        <f>IF(O272="sníž. přenesená",K272,0)</f>
        <v>0</v>
      </c>
      <c r="BI272" s="228">
        <f>IF(O272="nulová",K272,0)</f>
        <v>0</v>
      </c>
      <c r="BJ272" s="19" t="s">
        <v>83</v>
      </c>
      <c r="BK272" s="228">
        <f>ROUND(P272*H272,2)</f>
        <v>0</v>
      </c>
      <c r="BL272" s="19" t="s">
        <v>279</v>
      </c>
      <c r="BM272" s="227" t="s">
        <v>2448</v>
      </c>
    </row>
    <row r="273" s="2" customFormat="1">
      <c r="A273" s="40"/>
      <c r="B273" s="41"/>
      <c r="C273" s="42"/>
      <c r="D273" s="258" t="s">
        <v>1316</v>
      </c>
      <c r="E273" s="42"/>
      <c r="F273" s="259" t="s">
        <v>2449</v>
      </c>
      <c r="G273" s="42"/>
      <c r="H273" s="42"/>
      <c r="I273" s="248"/>
      <c r="J273" s="248"/>
      <c r="K273" s="42"/>
      <c r="L273" s="42"/>
      <c r="M273" s="46"/>
      <c r="N273" s="249"/>
      <c r="O273" s="250"/>
      <c r="P273" s="86"/>
      <c r="Q273" s="86"/>
      <c r="R273" s="86"/>
      <c r="S273" s="86"/>
      <c r="T273" s="86"/>
      <c r="U273" s="86"/>
      <c r="V273" s="86"/>
      <c r="W273" s="86"/>
      <c r="X273" s="87"/>
      <c r="Y273" s="40"/>
      <c r="Z273" s="40"/>
      <c r="AA273" s="40"/>
      <c r="AB273" s="40"/>
      <c r="AC273" s="40"/>
      <c r="AD273" s="40"/>
      <c r="AE273" s="40"/>
      <c r="AT273" s="19" t="s">
        <v>1316</v>
      </c>
      <c r="AU273" s="19" t="s">
        <v>85</v>
      </c>
    </row>
    <row r="274" s="2" customFormat="1" ht="37.8" customHeight="1">
      <c r="A274" s="40"/>
      <c r="B274" s="41"/>
      <c r="C274" s="215" t="s">
        <v>461</v>
      </c>
      <c r="D274" s="215" t="s">
        <v>213</v>
      </c>
      <c r="E274" s="216" t="s">
        <v>2450</v>
      </c>
      <c r="F274" s="217" t="s">
        <v>2451</v>
      </c>
      <c r="G274" s="218" t="s">
        <v>268</v>
      </c>
      <c r="H274" s="219">
        <v>800</v>
      </c>
      <c r="I274" s="220"/>
      <c r="J274" s="220"/>
      <c r="K274" s="221">
        <f>ROUND(P274*H274,2)</f>
        <v>0</v>
      </c>
      <c r="L274" s="217" t="s">
        <v>1314</v>
      </c>
      <c r="M274" s="46"/>
      <c r="N274" s="222" t="s">
        <v>20</v>
      </c>
      <c r="O274" s="223" t="s">
        <v>45</v>
      </c>
      <c r="P274" s="224">
        <f>I274+J274</f>
        <v>0</v>
      </c>
      <c r="Q274" s="224">
        <f>ROUND(I274*H274,2)</f>
        <v>0</v>
      </c>
      <c r="R274" s="224">
        <f>ROUND(J274*H274,2)</f>
        <v>0</v>
      </c>
      <c r="S274" s="86"/>
      <c r="T274" s="225">
        <f>S274*H274</f>
        <v>0</v>
      </c>
      <c r="U274" s="225">
        <v>0</v>
      </c>
      <c r="V274" s="225">
        <f>U274*H274</f>
        <v>0</v>
      </c>
      <c r="W274" s="225">
        <v>0.001</v>
      </c>
      <c r="X274" s="226">
        <f>W274*H274</f>
        <v>0.80000000000000004</v>
      </c>
      <c r="Y274" s="40"/>
      <c r="Z274" s="40"/>
      <c r="AA274" s="40"/>
      <c r="AB274" s="40"/>
      <c r="AC274" s="40"/>
      <c r="AD274" s="40"/>
      <c r="AE274" s="40"/>
      <c r="AR274" s="227" t="s">
        <v>279</v>
      </c>
      <c r="AT274" s="227" t="s">
        <v>213</v>
      </c>
      <c r="AU274" s="227" t="s">
        <v>85</v>
      </c>
      <c r="AY274" s="19" t="s">
        <v>212</v>
      </c>
      <c r="BE274" s="228">
        <f>IF(O274="základní",K274,0)</f>
        <v>0</v>
      </c>
      <c r="BF274" s="228">
        <f>IF(O274="snížená",K274,0)</f>
        <v>0</v>
      </c>
      <c r="BG274" s="228">
        <f>IF(O274="zákl. přenesená",K274,0)</f>
        <v>0</v>
      </c>
      <c r="BH274" s="228">
        <f>IF(O274="sníž. přenesená",K274,0)</f>
        <v>0</v>
      </c>
      <c r="BI274" s="228">
        <f>IF(O274="nulová",K274,0)</f>
        <v>0</v>
      </c>
      <c r="BJ274" s="19" t="s">
        <v>83</v>
      </c>
      <c r="BK274" s="228">
        <f>ROUND(P274*H274,2)</f>
        <v>0</v>
      </c>
      <c r="BL274" s="19" t="s">
        <v>279</v>
      </c>
      <c r="BM274" s="227" t="s">
        <v>2452</v>
      </c>
    </row>
    <row r="275" s="2" customFormat="1">
      <c r="A275" s="40"/>
      <c r="B275" s="41"/>
      <c r="C275" s="42"/>
      <c r="D275" s="258" t="s">
        <v>1316</v>
      </c>
      <c r="E275" s="42"/>
      <c r="F275" s="259" t="s">
        <v>2453</v>
      </c>
      <c r="G275" s="42"/>
      <c r="H275" s="42"/>
      <c r="I275" s="248"/>
      <c r="J275" s="248"/>
      <c r="K275" s="42"/>
      <c r="L275" s="42"/>
      <c r="M275" s="46"/>
      <c r="N275" s="249"/>
      <c r="O275" s="250"/>
      <c r="P275" s="86"/>
      <c r="Q275" s="86"/>
      <c r="R275" s="86"/>
      <c r="S275" s="86"/>
      <c r="T275" s="86"/>
      <c r="U275" s="86"/>
      <c r="V275" s="86"/>
      <c r="W275" s="86"/>
      <c r="X275" s="87"/>
      <c r="Y275" s="40"/>
      <c r="Z275" s="40"/>
      <c r="AA275" s="40"/>
      <c r="AB275" s="40"/>
      <c r="AC275" s="40"/>
      <c r="AD275" s="40"/>
      <c r="AE275" s="40"/>
      <c r="AT275" s="19" t="s">
        <v>1316</v>
      </c>
      <c r="AU275" s="19" t="s">
        <v>85</v>
      </c>
    </row>
    <row r="276" s="11" customFormat="1" ht="22.8" customHeight="1">
      <c r="A276" s="11"/>
      <c r="B276" s="200"/>
      <c r="C276" s="201"/>
      <c r="D276" s="202" t="s">
        <v>75</v>
      </c>
      <c r="E276" s="256" t="s">
        <v>2454</v>
      </c>
      <c r="F276" s="256" t="s">
        <v>2455</v>
      </c>
      <c r="G276" s="201"/>
      <c r="H276" s="201"/>
      <c r="I276" s="204"/>
      <c r="J276" s="204"/>
      <c r="K276" s="257">
        <f>BK276</f>
        <v>0</v>
      </c>
      <c r="L276" s="201"/>
      <c r="M276" s="206"/>
      <c r="N276" s="207"/>
      <c r="O276" s="208"/>
      <c r="P276" s="208"/>
      <c r="Q276" s="209">
        <f>SUM(Q277:Q279)</f>
        <v>0</v>
      </c>
      <c r="R276" s="209">
        <f>SUM(R277:R279)</f>
        <v>0</v>
      </c>
      <c r="S276" s="208"/>
      <c r="T276" s="210">
        <f>SUM(T277:T279)</f>
        <v>0</v>
      </c>
      <c r="U276" s="208"/>
      <c r="V276" s="210">
        <f>SUM(V277:V279)</f>
        <v>0.0057600000000000004</v>
      </c>
      <c r="W276" s="208"/>
      <c r="X276" s="211">
        <f>SUM(X277:X279)</f>
        <v>0</v>
      </c>
      <c r="Y276" s="11"/>
      <c r="Z276" s="11"/>
      <c r="AA276" s="11"/>
      <c r="AB276" s="11"/>
      <c r="AC276" s="11"/>
      <c r="AD276" s="11"/>
      <c r="AE276" s="11"/>
      <c r="AR276" s="212" t="s">
        <v>85</v>
      </c>
      <c r="AT276" s="213" t="s">
        <v>75</v>
      </c>
      <c r="AU276" s="213" t="s">
        <v>83</v>
      </c>
      <c r="AY276" s="212" t="s">
        <v>212</v>
      </c>
      <c r="BK276" s="214">
        <f>SUM(BK277:BK279)</f>
        <v>0</v>
      </c>
    </row>
    <row r="277" s="2" customFormat="1" ht="24.15" customHeight="1">
      <c r="A277" s="40"/>
      <c r="B277" s="41"/>
      <c r="C277" s="215" t="s">
        <v>465</v>
      </c>
      <c r="D277" s="215" t="s">
        <v>213</v>
      </c>
      <c r="E277" s="216" t="s">
        <v>2456</v>
      </c>
      <c r="F277" s="217" t="s">
        <v>2457</v>
      </c>
      <c r="G277" s="218" t="s">
        <v>272</v>
      </c>
      <c r="H277" s="219">
        <v>16</v>
      </c>
      <c r="I277" s="220"/>
      <c r="J277" s="220"/>
      <c r="K277" s="221">
        <f>ROUND(P277*H277,2)</f>
        <v>0</v>
      </c>
      <c r="L277" s="217" t="s">
        <v>1314</v>
      </c>
      <c r="M277" s="46"/>
      <c r="N277" s="222" t="s">
        <v>20</v>
      </c>
      <c r="O277" s="223" t="s">
        <v>45</v>
      </c>
      <c r="P277" s="224">
        <f>I277+J277</f>
        <v>0</v>
      </c>
      <c r="Q277" s="224">
        <f>ROUND(I277*H277,2)</f>
        <v>0</v>
      </c>
      <c r="R277" s="224">
        <f>ROUND(J277*H277,2)</f>
        <v>0</v>
      </c>
      <c r="S277" s="86"/>
      <c r="T277" s="225">
        <f>S277*H277</f>
        <v>0</v>
      </c>
      <c r="U277" s="225">
        <v>0.00036000000000000002</v>
      </c>
      <c r="V277" s="225">
        <f>U277*H277</f>
        <v>0.0057600000000000004</v>
      </c>
      <c r="W277" s="225">
        <v>0</v>
      </c>
      <c r="X277" s="226">
        <f>W277*H277</f>
        <v>0</v>
      </c>
      <c r="Y277" s="40"/>
      <c r="Z277" s="40"/>
      <c r="AA277" s="40"/>
      <c r="AB277" s="40"/>
      <c r="AC277" s="40"/>
      <c r="AD277" s="40"/>
      <c r="AE277" s="40"/>
      <c r="AR277" s="227" t="s">
        <v>279</v>
      </c>
      <c r="AT277" s="227" t="s">
        <v>213</v>
      </c>
      <c r="AU277" s="227" t="s">
        <v>85</v>
      </c>
      <c r="AY277" s="19" t="s">
        <v>212</v>
      </c>
      <c r="BE277" s="228">
        <f>IF(O277="základní",K277,0)</f>
        <v>0</v>
      </c>
      <c r="BF277" s="228">
        <f>IF(O277="snížená",K277,0)</f>
        <v>0</v>
      </c>
      <c r="BG277" s="228">
        <f>IF(O277="zákl. přenesená",K277,0)</f>
        <v>0</v>
      </c>
      <c r="BH277" s="228">
        <f>IF(O277="sníž. přenesená",K277,0)</f>
        <v>0</v>
      </c>
      <c r="BI277" s="228">
        <f>IF(O277="nulová",K277,0)</f>
        <v>0</v>
      </c>
      <c r="BJ277" s="19" t="s">
        <v>83</v>
      </c>
      <c r="BK277" s="228">
        <f>ROUND(P277*H277,2)</f>
        <v>0</v>
      </c>
      <c r="BL277" s="19" t="s">
        <v>279</v>
      </c>
      <c r="BM277" s="227" t="s">
        <v>2458</v>
      </c>
    </row>
    <row r="278" s="2" customFormat="1">
      <c r="A278" s="40"/>
      <c r="B278" s="41"/>
      <c r="C278" s="42"/>
      <c r="D278" s="258" t="s">
        <v>1316</v>
      </c>
      <c r="E278" s="42"/>
      <c r="F278" s="259" t="s">
        <v>2459</v>
      </c>
      <c r="G278" s="42"/>
      <c r="H278" s="42"/>
      <c r="I278" s="248"/>
      <c r="J278" s="248"/>
      <c r="K278" s="42"/>
      <c r="L278" s="42"/>
      <c r="M278" s="46"/>
      <c r="N278" s="249"/>
      <c r="O278" s="250"/>
      <c r="P278" s="86"/>
      <c r="Q278" s="86"/>
      <c r="R278" s="86"/>
      <c r="S278" s="86"/>
      <c r="T278" s="86"/>
      <c r="U278" s="86"/>
      <c r="V278" s="86"/>
      <c r="W278" s="86"/>
      <c r="X278" s="87"/>
      <c r="Y278" s="40"/>
      <c r="Z278" s="40"/>
      <c r="AA278" s="40"/>
      <c r="AB278" s="40"/>
      <c r="AC278" s="40"/>
      <c r="AD278" s="40"/>
      <c r="AE278" s="40"/>
      <c r="AT278" s="19" t="s">
        <v>1316</v>
      </c>
      <c r="AU278" s="19" t="s">
        <v>85</v>
      </c>
    </row>
    <row r="279" s="13" customFormat="1">
      <c r="A279" s="13"/>
      <c r="B279" s="260"/>
      <c r="C279" s="261"/>
      <c r="D279" s="246" t="s">
        <v>1321</v>
      </c>
      <c r="E279" s="262" t="s">
        <v>20</v>
      </c>
      <c r="F279" s="263" t="s">
        <v>2460</v>
      </c>
      <c r="G279" s="261"/>
      <c r="H279" s="264">
        <v>16</v>
      </c>
      <c r="I279" s="265"/>
      <c r="J279" s="265"/>
      <c r="K279" s="261"/>
      <c r="L279" s="261"/>
      <c r="M279" s="266"/>
      <c r="N279" s="267"/>
      <c r="O279" s="268"/>
      <c r="P279" s="268"/>
      <c r="Q279" s="268"/>
      <c r="R279" s="268"/>
      <c r="S279" s="268"/>
      <c r="T279" s="268"/>
      <c r="U279" s="268"/>
      <c r="V279" s="268"/>
      <c r="W279" s="268"/>
      <c r="X279" s="269"/>
      <c r="Y279" s="13"/>
      <c r="Z279" s="13"/>
      <c r="AA279" s="13"/>
      <c r="AB279" s="13"/>
      <c r="AC279" s="13"/>
      <c r="AD279" s="13"/>
      <c r="AE279" s="13"/>
      <c r="AT279" s="270" t="s">
        <v>1321</v>
      </c>
      <c r="AU279" s="270" t="s">
        <v>85</v>
      </c>
      <c r="AV279" s="13" t="s">
        <v>85</v>
      </c>
      <c r="AW279" s="13" t="s">
        <v>5</v>
      </c>
      <c r="AX279" s="13" t="s">
        <v>83</v>
      </c>
      <c r="AY279" s="270" t="s">
        <v>212</v>
      </c>
    </row>
    <row r="280" s="11" customFormat="1" ht="22.8" customHeight="1">
      <c r="A280" s="11"/>
      <c r="B280" s="200"/>
      <c r="C280" s="201"/>
      <c r="D280" s="202" t="s">
        <v>75</v>
      </c>
      <c r="E280" s="256" t="s">
        <v>2461</v>
      </c>
      <c r="F280" s="256" t="s">
        <v>2462</v>
      </c>
      <c r="G280" s="201"/>
      <c r="H280" s="201"/>
      <c r="I280" s="204"/>
      <c r="J280" s="204"/>
      <c r="K280" s="257">
        <f>BK280</f>
        <v>0</v>
      </c>
      <c r="L280" s="201"/>
      <c r="M280" s="206"/>
      <c r="N280" s="207"/>
      <c r="O280" s="208"/>
      <c r="P280" s="208"/>
      <c r="Q280" s="209">
        <f>SUM(Q281:Q298)</f>
        <v>0</v>
      </c>
      <c r="R280" s="209">
        <f>SUM(R281:R298)</f>
        <v>0</v>
      </c>
      <c r="S280" s="208"/>
      <c r="T280" s="210">
        <f>SUM(T281:T298)</f>
        <v>0</v>
      </c>
      <c r="U280" s="208"/>
      <c r="V280" s="210">
        <f>SUM(V281:V298)</f>
        <v>0.21419987000000001</v>
      </c>
      <c r="W280" s="208"/>
      <c r="X280" s="211">
        <f>SUM(X281:X298)</f>
        <v>0.0054000000000000003</v>
      </c>
      <c r="Y280" s="11"/>
      <c r="Z280" s="11"/>
      <c r="AA280" s="11"/>
      <c r="AB280" s="11"/>
      <c r="AC280" s="11"/>
      <c r="AD280" s="11"/>
      <c r="AE280" s="11"/>
      <c r="AR280" s="212" t="s">
        <v>85</v>
      </c>
      <c r="AT280" s="213" t="s">
        <v>75</v>
      </c>
      <c r="AU280" s="213" t="s">
        <v>83</v>
      </c>
      <c r="AY280" s="212" t="s">
        <v>212</v>
      </c>
      <c r="BK280" s="214">
        <f>SUM(BK281:BK298)</f>
        <v>0</v>
      </c>
    </row>
    <row r="281" s="2" customFormat="1" ht="44.25" customHeight="1">
      <c r="A281" s="40"/>
      <c r="B281" s="41"/>
      <c r="C281" s="215" t="s">
        <v>469</v>
      </c>
      <c r="D281" s="215" t="s">
        <v>213</v>
      </c>
      <c r="E281" s="216" t="s">
        <v>2463</v>
      </c>
      <c r="F281" s="217" t="s">
        <v>2464</v>
      </c>
      <c r="G281" s="218" t="s">
        <v>272</v>
      </c>
      <c r="H281" s="219">
        <v>100</v>
      </c>
      <c r="I281" s="220"/>
      <c r="J281" s="220"/>
      <c r="K281" s="221">
        <f>ROUND(P281*H281,2)</f>
        <v>0</v>
      </c>
      <c r="L281" s="217" t="s">
        <v>1314</v>
      </c>
      <c r="M281" s="46"/>
      <c r="N281" s="222" t="s">
        <v>20</v>
      </c>
      <c r="O281" s="223" t="s">
        <v>45</v>
      </c>
      <c r="P281" s="224">
        <f>I281+J281</f>
        <v>0</v>
      </c>
      <c r="Q281" s="224">
        <f>ROUND(I281*H281,2)</f>
        <v>0</v>
      </c>
      <c r="R281" s="224">
        <f>ROUND(J281*H281,2)</f>
        <v>0</v>
      </c>
      <c r="S281" s="86"/>
      <c r="T281" s="225">
        <f>S281*H281</f>
        <v>0</v>
      </c>
      <c r="U281" s="225">
        <v>0</v>
      </c>
      <c r="V281" s="225">
        <f>U281*H281</f>
        <v>0</v>
      </c>
      <c r="W281" s="225">
        <v>3.0000000000000001E-05</v>
      </c>
      <c r="X281" s="226">
        <f>W281*H281</f>
        <v>0.0030000000000000001</v>
      </c>
      <c r="Y281" s="40"/>
      <c r="Z281" s="40"/>
      <c r="AA281" s="40"/>
      <c r="AB281" s="40"/>
      <c r="AC281" s="40"/>
      <c r="AD281" s="40"/>
      <c r="AE281" s="40"/>
      <c r="AR281" s="227" t="s">
        <v>228</v>
      </c>
      <c r="AT281" s="227" t="s">
        <v>213</v>
      </c>
      <c r="AU281" s="227" t="s">
        <v>85</v>
      </c>
      <c r="AY281" s="19" t="s">
        <v>212</v>
      </c>
      <c r="BE281" s="228">
        <f>IF(O281="základní",K281,0)</f>
        <v>0</v>
      </c>
      <c r="BF281" s="228">
        <f>IF(O281="snížená",K281,0)</f>
        <v>0</v>
      </c>
      <c r="BG281" s="228">
        <f>IF(O281="zákl. přenesená",K281,0)</f>
        <v>0</v>
      </c>
      <c r="BH281" s="228">
        <f>IF(O281="sníž. přenesená",K281,0)</f>
        <v>0</v>
      </c>
      <c r="BI281" s="228">
        <f>IF(O281="nulová",K281,0)</f>
        <v>0</v>
      </c>
      <c r="BJ281" s="19" t="s">
        <v>83</v>
      </c>
      <c r="BK281" s="228">
        <f>ROUND(P281*H281,2)</f>
        <v>0</v>
      </c>
      <c r="BL281" s="19" t="s">
        <v>228</v>
      </c>
      <c r="BM281" s="227" t="s">
        <v>2465</v>
      </c>
    </row>
    <row r="282" s="2" customFormat="1">
      <c r="A282" s="40"/>
      <c r="B282" s="41"/>
      <c r="C282" s="42"/>
      <c r="D282" s="258" t="s">
        <v>1316</v>
      </c>
      <c r="E282" s="42"/>
      <c r="F282" s="259" t="s">
        <v>2466</v>
      </c>
      <c r="G282" s="42"/>
      <c r="H282" s="42"/>
      <c r="I282" s="248"/>
      <c r="J282" s="248"/>
      <c r="K282" s="42"/>
      <c r="L282" s="42"/>
      <c r="M282" s="46"/>
      <c r="N282" s="249"/>
      <c r="O282" s="250"/>
      <c r="P282" s="86"/>
      <c r="Q282" s="86"/>
      <c r="R282" s="86"/>
      <c r="S282" s="86"/>
      <c r="T282" s="86"/>
      <c r="U282" s="86"/>
      <c r="V282" s="86"/>
      <c r="W282" s="86"/>
      <c r="X282" s="87"/>
      <c r="Y282" s="40"/>
      <c r="Z282" s="40"/>
      <c r="AA282" s="40"/>
      <c r="AB282" s="40"/>
      <c r="AC282" s="40"/>
      <c r="AD282" s="40"/>
      <c r="AE282" s="40"/>
      <c r="AT282" s="19" t="s">
        <v>1316</v>
      </c>
      <c r="AU282" s="19" t="s">
        <v>85</v>
      </c>
    </row>
    <row r="283" s="2" customFormat="1" ht="55.5" customHeight="1">
      <c r="A283" s="40"/>
      <c r="B283" s="41"/>
      <c r="C283" s="215" t="s">
        <v>217</v>
      </c>
      <c r="D283" s="215" t="s">
        <v>213</v>
      </c>
      <c r="E283" s="216" t="s">
        <v>2467</v>
      </c>
      <c r="F283" s="217" t="s">
        <v>2468</v>
      </c>
      <c r="G283" s="218" t="s">
        <v>272</v>
      </c>
      <c r="H283" s="219">
        <v>80</v>
      </c>
      <c r="I283" s="220"/>
      <c r="J283" s="220"/>
      <c r="K283" s="221">
        <f>ROUND(P283*H283,2)</f>
        <v>0</v>
      </c>
      <c r="L283" s="217" t="s">
        <v>1314</v>
      </c>
      <c r="M283" s="46"/>
      <c r="N283" s="222" t="s">
        <v>20</v>
      </c>
      <c r="O283" s="223" t="s">
        <v>45</v>
      </c>
      <c r="P283" s="224">
        <f>I283+J283</f>
        <v>0</v>
      </c>
      <c r="Q283" s="224">
        <f>ROUND(I283*H283,2)</f>
        <v>0</v>
      </c>
      <c r="R283" s="224">
        <f>ROUND(J283*H283,2)</f>
        <v>0</v>
      </c>
      <c r="S283" s="86"/>
      <c r="T283" s="225">
        <f>S283*H283</f>
        <v>0</v>
      </c>
      <c r="U283" s="225">
        <v>0</v>
      </c>
      <c r="V283" s="225">
        <f>U283*H283</f>
        <v>0</v>
      </c>
      <c r="W283" s="225">
        <v>3.0000000000000001E-05</v>
      </c>
      <c r="X283" s="226">
        <f>W283*H283</f>
        <v>0.0024000000000000002</v>
      </c>
      <c r="Y283" s="40"/>
      <c r="Z283" s="40"/>
      <c r="AA283" s="40"/>
      <c r="AB283" s="40"/>
      <c r="AC283" s="40"/>
      <c r="AD283" s="40"/>
      <c r="AE283" s="40"/>
      <c r="AR283" s="227" t="s">
        <v>279</v>
      </c>
      <c r="AT283" s="227" t="s">
        <v>213</v>
      </c>
      <c r="AU283" s="227" t="s">
        <v>85</v>
      </c>
      <c r="AY283" s="19" t="s">
        <v>212</v>
      </c>
      <c r="BE283" s="228">
        <f>IF(O283="základní",K283,0)</f>
        <v>0</v>
      </c>
      <c r="BF283" s="228">
        <f>IF(O283="snížená",K283,0)</f>
        <v>0</v>
      </c>
      <c r="BG283" s="228">
        <f>IF(O283="zákl. přenesená",K283,0)</f>
        <v>0</v>
      </c>
      <c r="BH283" s="228">
        <f>IF(O283="sníž. přenesená",K283,0)</f>
        <v>0</v>
      </c>
      <c r="BI283" s="228">
        <f>IF(O283="nulová",K283,0)</f>
        <v>0</v>
      </c>
      <c r="BJ283" s="19" t="s">
        <v>83</v>
      </c>
      <c r="BK283" s="228">
        <f>ROUND(P283*H283,2)</f>
        <v>0</v>
      </c>
      <c r="BL283" s="19" t="s">
        <v>279</v>
      </c>
      <c r="BM283" s="227" t="s">
        <v>2469</v>
      </c>
    </row>
    <row r="284" s="2" customFormat="1">
      <c r="A284" s="40"/>
      <c r="B284" s="41"/>
      <c r="C284" s="42"/>
      <c r="D284" s="258" t="s">
        <v>1316</v>
      </c>
      <c r="E284" s="42"/>
      <c r="F284" s="259" t="s">
        <v>2470</v>
      </c>
      <c r="G284" s="42"/>
      <c r="H284" s="42"/>
      <c r="I284" s="248"/>
      <c r="J284" s="248"/>
      <c r="K284" s="42"/>
      <c r="L284" s="42"/>
      <c r="M284" s="46"/>
      <c r="N284" s="249"/>
      <c r="O284" s="250"/>
      <c r="P284" s="86"/>
      <c r="Q284" s="86"/>
      <c r="R284" s="86"/>
      <c r="S284" s="86"/>
      <c r="T284" s="86"/>
      <c r="U284" s="86"/>
      <c r="V284" s="86"/>
      <c r="W284" s="86"/>
      <c r="X284" s="87"/>
      <c r="Y284" s="40"/>
      <c r="Z284" s="40"/>
      <c r="AA284" s="40"/>
      <c r="AB284" s="40"/>
      <c r="AC284" s="40"/>
      <c r="AD284" s="40"/>
      <c r="AE284" s="40"/>
      <c r="AT284" s="19" t="s">
        <v>1316</v>
      </c>
      <c r="AU284" s="19" t="s">
        <v>85</v>
      </c>
    </row>
    <row r="285" s="2" customFormat="1" ht="24.15" customHeight="1">
      <c r="A285" s="40"/>
      <c r="B285" s="41"/>
      <c r="C285" s="229" t="s">
        <v>476</v>
      </c>
      <c r="D285" s="229" t="s">
        <v>222</v>
      </c>
      <c r="E285" s="230" t="s">
        <v>2471</v>
      </c>
      <c r="F285" s="231" t="s">
        <v>2472</v>
      </c>
      <c r="G285" s="232" t="s">
        <v>272</v>
      </c>
      <c r="H285" s="233">
        <v>84</v>
      </c>
      <c r="I285" s="234"/>
      <c r="J285" s="235"/>
      <c r="K285" s="236">
        <f>ROUND(P285*H285,2)</f>
        <v>0</v>
      </c>
      <c r="L285" s="231" t="s">
        <v>1314</v>
      </c>
      <c r="M285" s="237"/>
      <c r="N285" s="238" t="s">
        <v>20</v>
      </c>
      <c r="O285" s="223" t="s">
        <v>45</v>
      </c>
      <c r="P285" s="224">
        <f>I285+J285</f>
        <v>0</v>
      </c>
      <c r="Q285" s="224">
        <f>ROUND(I285*H285,2)</f>
        <v>0</v>
      </c>
      <c r="R285" s="224">
        <f>ROUND(J285*H285,2)</f>
        <v>0</v>
      </c>
      <c r="S285" s="86"/>
      <c r="T285" s="225">
        <f>S285*H285</f>
        <v>0</v>
      </c>
      <c r="U285" s="225">
        <v>0.00020000000000000001</v>
      </c>
      <c r="V285" s="225">
        <f>U285*H285</f>
        <v>0.016800000000000002</v>
      </c>
      <c r="W285" s="225">
        <v>0</v>
      </c>
      <c r="X285" s="226">
        <f>W285*H285</f>
        <v>0</v>
      </c>
      <c r="Y285" s="40"/>
      <c r="Z285" s="40"/>
      <c r="AA285" s="40"/>
      <c r="AB285" s="40"/>
      <c r="AC285" s="40"/>
      <c r="AD285" s="40"/>
      <c r="AE285" s="40"/>
      <c r="AR285" s="227" t="s">
        <v>342</v>
      </c>
      <c r="AT285" s="227" t="s">
        <v>222</v>
      </c>
      <c r="AU285" s="227" t="s">
        <v>85</v>
      </c>
      <c r="AY285" s="19" t="s">
        <v>212</v>
      </c>
      <c r="BE285" s="228">
        <f>IF(O285="základní",K285,0)</f>
        <v>0</v>
      </c>
      <c r="BF285" s="228">
        <f>IF(O285="snížená",K285,0)</f>
        <v>0</v>
      </c>
      <c r="BG285" s="228">
        <f>IF(O285="zákl. přenesená",K285,0)</f>
        <v>0</v>
      </c>
      <c r="BH285" s="228">
        <f>IF(O285="sníž. přenesená",K285,0)</f>
        <v>0</v>
      </c>
      <c r="BI285" s="228">
        <f>IF(O285="nulová",K285,0)</f>
        <v>0</v>
      </c>
      <c r="BJ285" s="19" t="s">
        <v>83</v>
      </c>
      <c r="BK285" s="228">
        <f>ROUND(P285*H285,2)</f>
        <v>0</v>
      </c>
      <c r="BL285" s="19" t="s">
        <v>279</v>
      </c>
      <c r="BM285" s="227" t="s">
        <v>2473</v>
      </c>
    </row>
    <row r="286" s="13" customFormat="1">
      <c r="A286" s="13"/>
      <c r="B286" s="260"/>
      <c r="C286" s="261"/>
      <c r="D286" s="246" t="s">
        <v>1321</v>
      </c>
      <c r="E286" s="261"/>
      <c r="F286" s="263" t="s">
        <v>2474</v>
      </c>
      <c r="G286" s="261"/>
      <c r="H286" s="264">
        <v>84</v>
      </c>
      <c r="I286" s="265"/>
      <c r="J286" s="265"/>
      <c r="K286" s="261"/>
      <c r="L286" s="261"/>
      <c r="M286" s="266"/>
      <c r="N286" s="267"/>
      <c r="O286" s="268"/>
      <c r="P286" s="268"/>
      <c r="Q286" s="268"/>
      <c r="R286" s="268"/>
      <c r="S286" s="268"/>
      <c r="T286" s="268"/>
      <c r="U286" s="268"/>
      <c r="V286" s="268"/>
      <c r="W286" s="268"/>
      <c r="X286" s="269"/>
      <c r="Y286" s="13"/>
      <c r="Z286" s="13"/>
      <c r="AA286" s="13"/>
      <c r="AB286" s="13"/>
      <c r="AC286" s="13"/>
      <c r="AD286" s="13"/>
      <c r="AE286" s="13"/>
      <c r="AT286" s="270" t="s">
        <v>1321</v>
      </c>
      <c r="AU286" s="270" t="s">
        <v>85</v>
      </c>
      <c r="AV286" s="13" t="s">
        <v>85</v>
      </c>
      <c r="AW286" s="13" t="s">
        <v>4</v>
      </c>
      <c r="AX286" s="13" t="s">
        <v>83</v>
      </c>
      <c r="AY286" s="270" t="s">
        <v>212</v>
      </c>
    </row>
    <row r="287" s="2" customFormat="1" ht="24.15" customHeight="1">
      <c r="A287" s="40"/>
      <c r="B287" s="41"/>
      <c r="C287" s="215" t="s">
        <v>480</v>
      </c>
      <c r="D287" s="215" t="s">
        <v>213</v>
      </c>
      <c r="E287" s="216" t="s">
        <v>2475</v>
      </c>
      <c r="F287" s="217" t="s">
        <v>2476</v>
      </c>
      <c r="G287" s="218" t="s">
        <v>272</v>
      </c>
      <c r="H287" s="219">
        <v>584.02300000000002</v>
      </c>
      <c r="I287" s="220"/>
      <c r="J287" s="220"/>
      <c r="K287" s="221">
        <f>ROUND(P287*H287,2)</f>
        <v>0</v>
      </c>
      <c r="L287" s="217" t="s">
        <v>1314</v>
      </c>
      <c r="M287" s="46"/>
      <c r="N287" s="222" t="s">
        <v>20</v>
      </c>
      <c r="O287" s="223" t="s">
        <v>45</v>
      </c>
      <c r="P287" s="224">
        <f>I287+J287</f>
        <v>0</v>
      </c>
      <c r="Q287" s="224">
        <f>ROUND(I287*H287,2)</f>
        <v>0</v>
      </c>
      <c r="R287" s="224">
        <f>ROUND(J287*H287,2)</f>
        <v>0</v>
      </c>
      <c r="S287" s="86"/>
      <c r="T287" s="225">
        <f>S287*H287</f>
        <v>0</v>
      </c>
      <c r="U287" s="225">
        <v>0</v>
      </c>
      <c r="V287" s="225">
        <f>U287*H287</f>
        <v>0</v>
      </c>
      <c r="W287" s="225">
        <v>0</v>
      </c>
      <c r="X287" s="226">
        <f>W287*H287</f>
        <v>0</v>
      </c>
      <c r="Y287" s="40"/>
      <c r="Z287" s="40"/>
      <c r="AA287" s="40"/>
      <c r="AB287" s="40"/>
      <c r="AC287" s="40"/>
      <c r="AD287" s="40"/>
      <c r="AE287" s="40"/>
      <c r="AR287" s="227" t="s">
        <v>279</v>
      </c>
      <c r="AT287" s="227" t="s">
        <v>213</v>
      </c>
      <c r="AU287" s="227" t="s">
        <v>85</v>
      </c>
      <c r="AY287" s="19" t="s">
        <v>212</v>
      </c>
      <c r="BE287" s="228">
        <f>IF(O287="základní",K287,0)</f>
        <v>0</v>
      </c>
      <c r="BF287" s="228">
        <f>IF(O287="snížená",K287,0)</f>
        <v>0</v>
      </c>
      <c r="BG287" s="228">
        <f>IF(O287="zákl. přenesená",K287,0)</f>
        <v>0</v>
      </c>
      <c r="BH287" s="228">
        <f>IF(O287="sníž. přenesená",K287,0)</f>
        <v>0</v>
      </c>
      <c r="BI287" s="228">
        <f>IF(O287="nulová",K287,0)</f>
        <v>0</v>
      </c>
      <c r="BJ287" s="19" t="s">
        <v>83</v>
      </c>
      <c r="BK287" s="228">
        <f>ROUND(P287*H287,2)</f>
        <v>0</v>
      </c>
      <c r="BL287" s="19" t="s">
        <v>279</v>
      </c>
      <c r="BM287" s="227" t="s">
        <v>2477</v>
      </c>
    </row>
    <row r="288" s="2" customFormat="1">
      <c r="A288" s="40"/>
      <c r="B288" s="41"/>
      <c r="C288" s="42"/>
      <c r="D288" s="258" t="s">
        <v>1316</v>
      </c>
      <c r="E288" s="42"/>
      <c r="F288" s="259" t="s">
        <v>2478</v>
      </c>
      <c r="G288" s="42"/>
      <c r="H288" s="42"/>
      <c r="I288" s="248"/>
      <c r="J288" s="248"/>
      <c r="K288" s="42"/>
      <c r="L288" s="42"/>
      <c r="M288" s="46"/>
      <c r="N288" s="249"/>
      <c r="O288" s="250"/>
      <c r="P288" s="86"/>
      <c r="Q288" s="86"/>
      <c r="R288" s="86"/>
      <c r="S288" s="86"/>
      <c r="T288" s="86"/>
      <c r="U288" s="86"/>
      <c r="V288" s="86"/>
      <c r="W288" s="86"/>
      <c r="X288" s="87"/>
      <c r="Y288" s="40"/>
      <c r="Z288" s="40"/>
      <c r="AA288" s="40"/>
      <c r="AB288" s="40"/>
      <c r="AC288" s="40"/>
      <c r="AD288" s="40"/>
      <c r="AE288" s="40"/>
      <c r="AT288" s="19" t="s">
        <v>1316</v>
      </c>
      <c r="AU288" s="19" t="s">
        <v>85</v>
      </c>
    </row>
    <row r="289" s="2" customFormat="1" ht="24.15" customHeight="1">
      <c r="A289" s="40"/>
      <c r="B289" s="41"/>
      <c r="C289" s="229" t="s">
        <v>484</v>
      </c>
      <c r="D289" s="229" t="s">
        <v>222</v>
      </c>
      <c r="E289" s="230" t="s">
        <v>2479</v>
      </c>
      <c r="F289" s="231" t="s">
        <v>2480</v>
      </c>
      <c r="G289" s="232" t="s">
        <v>2481</v>
      </c>
      <c r="H289" s="233">
        <v>23.361000000000001</v>
      </c>
      <c r="I289" s="234"/>
      <c r="J289" s="235"/>
      <c r="K289" s="236">
        <f>ROUND(P289*H289,2)</f>
        <v>0</v>
      </c>
      <c r="L289" s="231" t="s">
        <v>1314</v>
      </c>
      <c r="M289" s="237"/>
      <c r="N289" s="238" t="s">
        <v>20</v>
      </c>
      <c r="O289" s="223" t="s">
        <v>45</v>
      </c>
      <c r="P289" s="224">
        <f>I289+J289</f>
        <v>0</v>
      </c>
      <c r="Q289" s="224">
        <f>ROUND(I289*H289,2)</f>
        <v>0</v>
      </c>
      <c r="R289" s="224">
        <f>ROUND(J289*H289,2)</f>
        <v>0</v>
      </c>
      <c r="S289" s="86"/>
      <c r="T289" s="225">
        <f>S289*H289</f>
        <v>0</v>
      </c>
      <c r="U289" s="225">
        <v>0.0011999999999999999</v>
      </c>
      <c r="V289" s="225">
        <f>U289*H289</f>
        <v>0.028033199999999998</v>
      </c>
      <c r="W289" s="225">
        <v>0</v>
      </c>
      <c r="X289" s="226">
        <f>W289*H289</f>
        <v>0</v>
      </c>
      <c r="Y289" s="40"/>
      <c r="Z289" s="40"/>
      <c r="AA289" s="40"/>
      <c r="AB289" s="40"/>
      <c r="AC289" s="40"/>
      <c r="AD289" s="40"/>
      <c r="AE289" s="40"/>
      <c r="AR289" s="227" t="s">
        <v>342</v>
      </c>
      <c r="AT289" s="227" t="s">
        <v>222</v>
      </c>
      <c r="AU289" s="227" t="s">
        <v>85</v>
      </c>
      <c r="AY289" s="19" t="s">
        <v>212</v>
      </c>
      <c r="BE289" s="228">
        <f>IF(O289="základní",K289,0)</f>
        <v>0</v>
      </c>
      <c r="BF289" s="228">
        <f>IF(O289="snížená",K289,0)</f>
        <v>0</v>
      </c>
      <c r="BG289" s="228">
        <f>IF(O289="zákl. přenesená",K289,0)</f>
        <v>0</v>
      </c>
      <c r="BH289" s="228">
        <f>IF(O289="sníž. přenesená",K289,0)</f>
        <v>0</v>
      </c>
      <c r="BI289" s="228">
        <f>IF(O289="nulová",K289,0)</f>
        <v>0</v>
      </c>
      <c r="BJ289" s="19" t="s">
        <v>83</v>
      </c>
      <c r="BK289" s="228">
        <f>ROUND(P289*H289,2)</f>
        <v>0</v>
      </c>
      <c r="BL289" s="19" t="s">
        <v>279</v>
      </c>
      <c r="BM289" s="227" t="s">
        <v>2482</v>
      </c>
    </row>
    <row r="290" s="13" customFormat="1">
      <c r="A290" s="13"/>
      <c r="B290" s="260"/>
      <c r="C290" s="261"/>
      <c r="D290" s="246" t="s">
        <v>1321</v>
      </c>
      <c r="E290" s="261"/>
      <c r="F290" s="263" t="s">
        <v>2483</v>
      </c>
      <c r="G290" s="261"/>
      <c r="H290" s="264">
        <v>23.361000000000001</v>
      </c>
      <c r="I290" s="265"/>
      <c r="J290" s="265"/>
      <c r="K290" s="261"/>
      <c r="L290" s="261"/>
      <c r="M290" s="266"/>
      <c r="N290" s="267"/>
      <c r="O290" s="268"/>
      <c r="P290" s="268"/>
      <c r="Q290" s="268"/>
      <c r="R290" s="268"/>
      <c r="S290" s="268"/>
      <c r="T290" s="268"/>
      <c r="U290" s="268"/>
      <c r="V290" s="268"/>
      <c r="W290" s="268"/>
      <c r="X290" s="269"/>
      <c r="Y290" s="13"/>
      <c r="Z290" s="13"/>
      <c r="AA290" s="13"/>
      <c r="AB290" s="13"/>
      <c r="AC290" s="13"/>
      <c r="AD290" s="13"/>
      <c r="AE290" s="13"/>
      <c r="AT290" s="270" t="s">
        <v>1321</v>
      </c>
      <c r="AU290" s="270" t="s">
        <v>85</v>
      </c>
      <c r="AV290" s="13" t="s">
        <v>85</v>
      </c>
      <c r="AW290" s="13" t="s">
        <v>4</v>
      </c>
      <c r="AX290" s="13" t="s">
        <v>83</v>
      </c>
      <c r="AY290" s="270" t="s">
        <v>212</v>
      </c>
    </row>
    <row r="291" s="2" customFormat="1" ht="37.8" customHeight="1">
      <c r="A291" s="40"/>
      <c r="B291" s="41"/>
      <c r="C291" s="215" t="s">
        <v>488</v>
      </c>
      <c r="D291" s="215" t="s">
        <v>213</v>
      </c>
      <c r="E291" s="216" t="s">
        <v>2484</v>
      </c>
      <c r="F291" s="217" t="s">
        <v>2485</v>
      </c>
      <c r="G291" s="218" t="s">
        <v>272</v>
      </c>
      <c r="H291" s="219">
        <v>584.02300000000002</v>
      </c>
      <c r="I291" s="220"/>
      <c r="J291" s="220"/>
      <c r="K291" s="221">
        <f>ROUND(P291*H291,2)</f>
        <v>0</v>
      </c>
      <c r="L291" s="217" t="s">
        <v>1314</v>
      </c>
      <c r="M291" s="46"/>
      <c r="N291" s="222" t="s">
        <v>20</v>
      </c>
      <c r="O291" s="223" t="s">
        <v>45</v>
      </c>
      <c r="P291" s="224">
        <f>I291+J291</f>
        <v>0</v>
      </c>
      <c r="Q291" s="224">
        <f>ROUND(I291*H291,2)</f>
        <v>0</v>
      </c>
      <c r="R291" s="224">
        <f>ROUND(J291*H291,2)</f>
        <v>0</v>
      </c>
      <c r="S291" s="86"/>
      <c r="T291" s="225">
        <f>S291*H291</f>
        <v>0</v>
      </c>
      <c r="U291" s="225">
        <v>0.00029</v>
      </c>
      <c r="V291" s="225">
        <f>U291*H291</f>
        <v>0.16936667</v>
      </c>
      <c r="W291" s="225">
        <v>0</v>
      </c>
      <c r="X291" s="226">
        <f>W291*H291</f>
        <v>0</v>
      </c>
      <c r="Y291" s="40"/>
      <c r="Z291" s="40"/>
      <c r="AA291" s="40"/>
      <c r="AB291" s="40"/>
      <c r="AC291" s="40"/>
      <c r="AD291" s="40"/>
      <c r="AE291" s="40"/>
      <c r="AR291" s="227" t="s">
        <v>279</v>
      </c>
      <c r="AT291" s="227" t="s">
        <v>213</v>
      </c>
      <c r="AU291" s="227" t="s">
        <v>85</v>
      </c>
      <c r="AY291" s="19" t="s">
        <v>212</v>
      </c>
      <c r="BE291" s="228">
        <f>IF(O291="základní",K291,0)</f>
        <v>0</v>
      </c>
      <c r="BF291" s="228">
        <f>IF(O291="snížená",K291,0)</f>
        <v>0</v>
      </c>
      <c r="BG291" s="228">
        <f>IF(O291="zákl. přenesená",K291,0)</f>
        <v>0</v>
      </c>
      <c r="BH291" s="228">
        <f>IF(O291="sníž. přenesená",K291,0)</f>
        <v>0</v>
      </c>
      <c r="BI291" s="228">
        <f>IF(O291="nulová",K291,0)</f>
        <v>0</v>
      </c>
      <c r="BJ291" s="19" t="s">
        <v>83</v>
      </c>
      <c r="BK291" s="228">
        <f>ROUND(P291*H291,2)</f>
        <v>0</v>
      </c>
      <c r="BL291" s="19" t="s">
        <v>279</v>
      </c>
      <c r="BM291" s="227" t="s">
        <v>2486</v>
      </c>
    </row>
    <row r="292" s="2" customFormat="1">
      <c r="A292" s="40"/>
      <c r="B292" s="41"/>
      <c r="C292" s="42"/>
      <c r="D292" s="258" t="s">
        <v>1316</v>
      </c>
      <c r="E292" s="42"/>
      <c r="F292" s="259" t="s">
        <v>2487</v>
      </c>
      <c r="G292" s="42"/>
      <c r="H292" s="42"/>
      <c r="I292" s="248"/>
      <c r="J292" s="248"/>
      <c r="K292" s="42"/>
      <c r="L292" s="42"/>
      <c r="M292" s="46"/>
      <c r="N292" s="249"/>
      <c r="O292" s="250"/>
      <c r="P292" s="86"/>
      <c r="Q292" s="86"/>
      <c r="R292" s="86"/>
      <c r="S292" s="86"/>
      <c r="T292" s="86"/>
      <c r="U292" s="86"/>
      <c r="V292" s="86"/>
      <c r="W292" s="86"/>
      <c r="X292" s="87"/>
      <c r="Y292" s="40"/>
      <c r="Z292" s="40"/>
      <c r="AA292" s="40"/>
      <c r="AB292" s="40"/>
      <c r="AC292" s="40"/>
      <c r="AD292" s="40"/>
      <c r="AE292" s="40"/>
      <c r="AT292" s="19" t="s">
        <v>1316</v>
      </c>
      <c r="AU292" s="19" t="s">
        <v>85</v>
      </c>
    </row>
    <row r="293" s="13" customFormat="1">
      <c r="A293" s="13"/>
      <c r="B293" s="260"/>
      <c r="C293" s="261"/>
      <c r="D293" s="246" t="s">
        <v>1321</v>
      </c>
      <c r="E293" s="262" t="s">
        <v>20</v>
      </c>
      <c r="F293" s="263" t="s">
        <v>2488</v>
      </c>
      <c r="G293" s="261"/>
      <c r="H293" s="264">
        <v>86.775000000000006</v>
      </c>
      <c r="I293" s="265"/>
      <c r="J293" s="265"/>
      <c r="K293" s="261"/>
      <c r="L293" s="261"/>
      <c r="M293" s="266"/>
      <c r="N293" s="267"/>
      <c r="O293" s="268"/>
      <c r="P293" s="268"/>
      <c r="Q293" s="268"/>
      <c r="R293" s="268"/>
      <c r="S293" s="268"/>
      <c r="T293" s="268"/>
      <c r="U293" s="268"/>
      <c r="V293" s="268"/>
      <c r="W293" s="268"/>
      <c r="X293" s="269"/>
      <c r="Y293" s="13"/>
      <c r="Z293" s="13"/>
      <c r="AA293" s="13"/>
      <c r="AB293" s="13"/>
      <c r="AC293" s="13"/>
      <c r="AD293" s="13"/>
      <c r="AE293" s="13"/>
      <c r="AT293" s="270" t="s">
        <v>1321</v>
      </c>
      <c r="AU293" s="270" t="s">
        <v>85</v>
      </c>
      <c r="AV293" s="13" t="s">
        <v>85</v>
      </c>
      <c r="AW293" s="13" t="s">
        <v>5</v>
      </c>
      <c r="AX293" s="13" t="s">
        <v>76</v>
      </c>
      <c r="AY293" s="270" t="s">
        <v>212</v>
      </c>
    </row>
    <row r="294" s="13" customFormat="1">
      <c r="A294" s="13"/>
      <c r="B294" s="260"/>
      <c r="C294" s="261"/>
      <c r="D294" s="246" t="s">
        <v>1321</v>
      </c>
      <c r="E294" s="262" t="s">
        <v>20</v>
      </c>
      <c r="F294" s="263" t="s">
        <v>2489</v>
      </c>
      <c r="G294" s="261"/>
      <c r="H294" s="264">
        <v>45.5</v>
      </c>
      <c r="I294" s="265"/>
      <c r="J294" s="265"/>
      <c r="K294" s="261"/>
      <c r="L294" s="261"/>
      <c r="M294" s="266"/>
      <c r="N294" s="267"/>
      <c r="O294" s="268"/>
      <c r="P294" s="268"/>
      <c r="Q294" s="268"/>
      <c r="R294" s="268"/>
      <c r="S294" s="268"/>
      <c r="T294" s="268"/>
      <c r="U294" s="268"/>
      <c r="V294" s="268"/>
      <c r="W294" s="268"/>
      <c r="X294" s="269"/>
      <c r="Y294" s="13"/>
      <c r="Z294" s="13"/>
      <c r="AA294" s="13"/>
      <c r="AB294" s="13"/>
      <c r="AC294" s="13"/>
      <c r="AD294" s="13"/>
      <c r="AE294" s="13"/>
      <c r="AT294" s="270" t="s">
        <v>1321</v>
      </c>
      <c r="AU294" s="270" t="s">
        <v>85</v>
      </c>
      <c r="AV294" s="13" t="s">
        <v>85</v>
      </c>
      <c r="AW294" s="13" t="s">
        <v>5</v>
      </c>
      <c r="AX294" s="13" t="s">
        <v>76</v>
      </c>
      <c r="AY294" s="270" t="s">
        <v>212</v>
      </c>
    </row>
    <row r="295" s="13" customFormat="1">
      <c r="A295" s="13"/>
      <c r="B295" s="260"/>
      <c r="C295" s="261"/>
      <c r="D295" s="246" t="s">
        <v>1321</v>
      </c>
      <c r="E295" s="262" t="s">
        <v>20</v>
      </c>
      <c r="F295" s="263" t="s">
        <v>2490</v>
      </c>
      <c r="G295" s="261"/>
      <c r="H295" s="264">
        <v>67.763000000000005</v>
      </c>
      <c r="I295" s="265"/>
      <c r="J295" s="265"/>
      <c r="K295" s="261"/>
      <c r="L295" s="261"/>
      <c r="M295" s="266"/>
      <c r="N295" s="267"/>
      <c r="O295" s="268"/>
      <c r="P295" s="268"/>
      <c r="Q295" s="268"/>
      <c r="R295" s="268"/>
      <c r="S295" s="268"/>
      <c r="T295" s="268"/>
      <c r="U295" s="268"/>
      <c r="V295" s="268"/>
      <c r="W295" s="268"/>
      <c r="X295" s="269"/>
      <c r="Y295" s="13"/>
      <c r="Z295" s="13"/>
      <c r="AA295" s="13"/>
      <c r="AB295" s="13"/>
      <c r="AC295" s="13"/>
      <c r="AD295" s="13"/>
      <c r="AE295" s="13"/>
      <c r="AT295" s="270" t="s">
        <v>1321</v>
      </c>
      <c r="AU295" s="270" t="s">
        <v>85</v>
      </c>
      <c r="AV295" s="13" t="s">
        <v>85</v>
      </c>
      <c r="AW295" s="13" t="s">
        <v>5</v>
      </c>
      <c r="AX295" s="13" t="s">
        <v>76</v>
      </c>
      <c r="AY295" s="270" t="s">
        <v>212</v>
      </c>
    </row>
    <row r="296" s="13" customFormat="1">
      <c r="A296" s="13"/>
      <c r="B296" s="260"/>
      <c r="C296" s="261"/>
      <c r="D296" s="246" t="s">
        <v>1321</v>
      </c>
      <c r="E296" s="262" t="s">
        <v>20</v>
      </c>
      <c r="F296" s="263" t="s">
        <v>2491</v>
      </c>
      <c r="G296" s="261"/>
      <c r="H296" s="264">
        <v>196.625</v>
      </c>
      <c r="I296" s="265"/>
      <c r="J296" s="265"/>
      <c r="K296" s="261"/>
      <c r="L296" s="261"/>
      <c r="M296" s="266"/>
      <c r="N296" s="267"/>
      <c r="O296" s="268"/>
      <c r="P296" s="268"/>
      <c r="Q296" s="268"/>
      <c r="R296" s="268"/>
      <c r="S296" s="268"/>
      <c r="T296" s="268"/>
      <c r="U296" s="268"/>
      <c r="V296" s="268"/>
      <c r="W296" s="268"/>
      <c r="X296" s="269"/>
      <c r="Y296" s="13"/>
      <c r="Z296" s="13"/>
      <c r="AA296" s="13"/>
      <c r="AB296" s="13"/>
      <c r="AC296" s="13"/>
      <c r="AD296" s="13"/>
      <c r="AE296" s="13"/>
      <c r="AT296" s="270" t="s">
        <v>1321</v>
      </c>
      <c r="AU296" s="270" t="s">
        <v>85</v>
      </c>
      <c r="AV296" s="13" t="s">
        <v>85</v>
      </c>
      <c r="AW296" s="13" t="s">
        <v>5</v>
      </c>
      <c r="AX296" s="13" t="s">
        <v>76</v>
      </c>
      <c r="AY296" s="270" t="s">
        <v>212</v>
      </c>
    </row>
    <row r="297" s="13" customFormat="1">
      <c r="A297" s="13"/>
      <c r="B297" s="260"/>
      <c r="C297" s="261"/>
      <c r="D297" s="246" t="s">
        <v>1321</v>
      </c>
      <c r="E297" s="262" t="s">
        <v>20</v>
      </c>
      <c r="F297" s="263" t="s">
        <v>2492</v>
      </c>
      <c r="G297" s="261"/>
      <c r="H297" s="264">
        <v>187.36000000000001</v>
      </c>
      <c r="I297" s="265"/>
      <c r="J297" s="265"/>
      <c r="K297" s="261"/>
      <c r="L297" s="261"/>
      <c r="M297" s="266"/>
      <c r="N297" s="267"/>
      <c r="O297" s="268"/>
      <c r="P297" s="268"/>
      <c r="Q297" s="268"/>
      <c r="R297" s="268"/>
      <c r="S297" s="268"/>
      <c r="T297" s="268"/>
      <c r="U297" s="268"/>
      <c r="V297" s="268"/>
      <c r="W297" s="268"/>
      <c r="X297" s="269"/>
      <c r="Y297" s="13"/>
      <c r="Z297" s="13"/>
      <c r="AA297" s="13"/>
      <c r="AB297" s="13"/>
      <c r="AC297" s="13"/>
      <c r="AD297" s="13"/>
      <c r="AE297" s="13"/>
      <c r="AT297" s="270" t="s">
        <v>1321</v>
      </c>
      <c r="AU297" s="270" t="s">
        <v>85</v>
      </c>
      <c r="AV297" s="13" t="s">
        <v>85</v>
      </c>
      <c r="AW297" s="13" t="s">
        <v>5</v>
      </c>
      <c r="AX297" s="13" t="s">
        <v>76</v>
      </c>
      <c r="AY297" s="270" t="s">
        <v>212</v>
      </c>
    </row>
    <row r="298" s="14" customFormat="1">
      <c r="A298" s="14"/>
      <c r="B298" s="271"/>
      <c r="C298" s="272"/>
      <c r="D298" s="246" t="s">
        <v>1321</v>
      </c>
      <c r="E298" s="273" t="s">
        <v>20</v>
      </c>
      <c r="F298" s="274" t="s">
        <v>1338</v>
      </c>
      <c r="G298" s="272"/>
      <c r="H298" s="275">
        <v>584.02300000000002</v>
      </c>
      <c r="I298" s="276"/>
      <c r="J298" s="276"/>
      <c r="K298" s="272"/>
      <c r="L298" s="272"/>
      <c r="M298" s="277"/>
      <c r="N298" s="278"/>
      <c r="O298" s="279"/>
      <c r="P298" s="279"/>
      <c r="Q298" s="279"/>
      <c r="R298" s="279"/>
      <c r="S298" s="279"/>
      <c r="T298" s="279"/>
      <c r="U298" s="279"/>
      <c r="V298" s="279"/>
      <c r="W298" s="279"/>
      <c r="X298" s="280"/>
      <c r="Y298" s="14"/>
      <c r="Z298" s="14"/>
      <c r="AA298" s="14"/>
      <c r="AB298" s="14"/>
      <c r="AC298" s="14"/>
      <c r="AD298" s="14"/>
      <c r="AE298" s="14"/>
      <c r="AT298" s="281" t="s">
        <v>1321</v>
      </c>
      <c r="AU298" s="281" t="s">
        <v>85</v>
      </c>
      <c r="AV298" s="14" t="s">
        <v>228</v>
      </c>
      <c r="AW298" s="14" t="s">
        <v>5</v>
      </c>
      <c r="AX298" s="14" t="s">
        <v>83</v>
      </c>
      <c r="AY298" s="281" t="s">
        <v>212</v>
      </c>
    </row>
    <row r="299" s="11" customFormat="1" ht="25.92" customHeight="1">
      <c r="A299" s="11"/>
      <c r="B299" s="200"/>
      <c r="C299" s="201"/>
      <c r="D299" s="202" t="s">
        <v>75</v>
      </c>
      <c r="E299" s="203" t="s">
        <v>222</v>
      </c>
      <c r="F299" s="203" t="s">
        <v>1608</v>
      </c>
      <c r="G299" s="201"/>
      <c r="H299" s="201"/>
      <c r="I299" s="204"/>
      <c r="J299" s="204"/>
      <c r="K299" s="205">
        <f>BK299</f>
        <v>0</v>
      </c>
      <c r="L299" s="201"/>
      <c r="M299" s="206"/>
      <c r="N299" s="207"/>
      <c r="O299" s="208"/>
      <c r="P299" s="208"/>
      <c r="Q299" s="209">
        <f>Q300</f>
        <v>0</v>
      </c>
      <c r="R299" s="209">
        <f>R300</f>
        <v>0</v>
      </c>
      <c r="S299" s="208"/>
      <c r="T299" s="210">
        <f>T300</f>
        <v>0</v>
      </c>
      <c r="U299" s="208"/>
      <c r="V299" s="210">
        <f>V300</f>
        <v>0</v>
      </c>
      <c r="W299" s="208"/>
      <c r="X299" s="211">
        <f>X300</f>
        <v>0</v>
      </c>
      <c r="Y299" s="11"/>
      <c r="Z299" s="11"/>
      <c r="AA299" s="11"/>
      <c r="AB299" s="11"/>
      <c r="AC299" s="11"/>
      <c r="AD299" s="11"/>
      <c r="AE299" s="11"/>
      <c r="AR299" s="212" t="s">
        <v>105</v>
      </c>
      <c r="AT299" s="213" t="s">
        <v>75</v>
      </c>
      <c r="AU299" s="213" t="s">
        <v>76</v>
      </c>
      <c r="AY299" s="212" t="s">
        <v>212</v>
      </c>
      <c r="BK299" s="214">
        <f>BK300</f>
        <v>0</v>
      </c>
    </row>
    <row r="300" s="11" customFormat="1" ht="22.8" customHeight="1">
      <c r="A300" s="11"/>
      <c r="B300" s="200"/>
      <c r="C300" s="201"/>
      <c r="D300" s="202" t="s">
        <v>75</v>
      </c>
      <c r="E300" s="256" t="s">
        <v>2493</v>
      </c>
      <c r="F300" s="256" t="s">
        <v>2494</v>
      </c>
      <c r="G300" s="201"/>
      <c r="H300" s="201"/>
      <c r="I300" s="204"/>
      <c r="J300" s="204"/>
      <c r="K300" s="257">
        <f>BK300</f>
        <v>0</v>
      </c>
      <c r="L300" s="201"/>
      <c r="M300" s="206"/>
      <c r="N300" s="207"/>
      <c r="O300" s="208"/>
      <c r="P300" s="208"/>
      <c r="Q300" s="209">
        <f>SUM(Q301:Q302)</f>
        <v>0</v>
      </c>
      <c r="R300" s="209">
        <f>SUM(R301:R302)</f>
        <v>0</v>
      </c>
      <c r="S300" s="208"/>
      <c r="T300" s="210">
        <f>SUM(T301:T302)</f>
        <v>0</v>
      </c>
      <c r="U300" s="208"/>
      <c r="V300" s="210">
        <f>SUM(V301:V302)</f>
        <v>0</v>
      </c>
      <c r="W300" s="208"/>
      <c r="X300" s="211">
        <f>SUM(X301:X302)</f>
        <v>0</v>
      </c>
      <c r="Y300" s="11"/>
      <c r="Z300" s="11"/>
      <c r="AA300" s="11"/>
      <c r="AB300" s="11"/>
      <c r="AC300" s="11"/>
      <c r="AD300" s="11"/>
      <c r="AE300" s="11"/>
      <c r="AR300" s="212" t="s">
        <v>105</v>
      </c>
      <c r="AT300" s="213" t="s">
        <v>75</v>
      </c>
      <c r="AU300" s="213" t="s">
        <v>83</v>
      </c>
      <c r="AY300" s="212" t="s">
        <v>212</v>
      </c>
      <c r="BK300" s="214">
        <f>SUM(BK301:BK302)</f>
        <v>0</v>
      </c>
    </row>
    <row r="301" s="2" customFormat="1" ht="37.8" customHeight="1">
      <c r="A301" s="40"/>
      <c r="B301" s="41"/>
      <c r="C301" s="215" t="s">
        <v>492</v>
      </c>
      <c r="D301" s="215" t="s">
        <v>213</v>
      </c>
      <c r="E301" s="216" t="s">
        <v>2495</v>
      </c>
      <c r="F301" s="217" t="s">
        <v>2496</v>
      </c>
      <c r="G301" s="218" t="s">
        <v>525</v>
      </c>
      <c r="H301" s="219">
        <v>5.2000000000000002</v>
      </c>
      <c r="I301" s="220"/>
      <c r="J301" s="220"/>
      <c r="K301" s="221">
        <f>ROUND(P301*H301,2)</f>
        <v>0</v>
      </c>
      <c r="L301" s="217" t="s">
        <v>1314</v>
      </c>
      <c r="M301" s="46"/>
      <c r="N301" s="222" t="s">
        <v>20</v>
      </c>
      <c r="O301" s="223" t="s">
        <v>45</v>
      </c>
      <c r="P301" s="224">
        <f>I301+J301</f>
        <v>0</v>
      </c>
      <c r="Q301" s="224">
        <f>ROUND(I301*H301,2)</f>
        <v>0</v>
      </c>
      <c r="R301" s="224">
        <f>ROUND(J301*H301,2)</f>
        <v>0</v>
      </c>
      <c r="S301" s="86"/>
      <c r="T301" s="225">
        <f>S301*H301</f>
        <v>0</v>
      </c>
      <c r="U301" s="225">
        <v>0</v>
      </c>
      <c r="V301" s="225">
        <f>U301*H301</f>
        <v>0</v>
      </c>
      <c r="W301" s="225">
        <v>0</v>
      </c>
      <c r="X301" s="226">
        <f>W301*H301</f>
        <v>0</v>
      </c>
      <c r="Y301" s="40"/>
      <c r="Z301" s="40"/>
      <c r="AA301" s="40"/>
      <c r="AB301" s="40"/>
      <c r="AC301" s="40"/>
      <c r="AD301" s="40"/>
      <c r="AE301" s="40"/>
      <c r="AR301" s="227" t="s">
        <v>217</v>
      </c>
      <c r="AT301" s="227" t="s">
        <v>213</v>
      </c>
      <c r="AU301" s="227" t="s">
        <v>85</v>
      </c>
      <c r="AY301" s="19" t="s">
        <v>212</v>
      </c>
      <c r="BE301" s="228">
        <f>IF(O301="základní",K301,0)</f>
        <v>0</v>
      </c>
      <c r="BF301" s="228">
        <f>IF(O301="snížená",K301,0)</f>
        <v>0</v>
      </c>
      <c r="BG301" s="228">
        <f>IF(O301="zákl. přenesená",K301,0)</f>
        <v>0</v>
      </c>
      <c r="BH301" s="228">
        <f>IF(O301="sníž. přenesená",K301,0)</f>
        <v>0</v>
      </c>
      <c r="BI301" s="228">
        <f>IF(O301="nulová",K301,0)</f>
        <v>0</v>
      </c>
      <c r="BJ301" s="19" t="s">
        <v>83</v>
      </c>
      <c r="BK301" s="228">
        <f>ROUND(P301*H301,2)</f>
        <v>0</v>
      </c>
      <c r="BL301" s="19" t="s">
        <v>217</v>
      </c>
      <c r="BM301" s="227" t="s">
        <v>2497</v>
      </c>
    </row>
    <row r="302" s="2" customFormat="1">
      <c r="A302" s="40"/>
      <c r="B302" s="41"/>
      <c r="C302" s="42"/>
      <c r="D302" s="258" t="s">
        <v>1316</v>
      </c>
      <c r="E302" s="42"/>
      <c r="F302" s="259" t="s">
        <v>2498</v>
      </c>
      <c r="G302" s="42"/>
      <c r="H302" s="42"/>
      <c r="I302" s="248"/>
      <c r="J302" s="248"/>
      <c r="K302" s="42"/>
      <c r="L302" s="42"/>
      <c r="M302" s="46"/>
      <c r="N302" s="298"/>
      <c r="O302" s="299"/>
      <c r="P302" s="242"/>
      <c r="Q302" s="242"/>
      <c r="R302" s="242"/>
      <c r="S302" s="242"/>
      <c r="T302" s="242"/>
      <c r="U302" s="242"/>
      <c r="V302" s="242"/>
      <c r="W302" s="242"/>
      <c r="X302" s="300"/>
      <c r="Y302" s="40"/>
      <c r="Z302" s="40"/>
      <c r="AA302" s="40"/>
      <c r="AB302" s="40"/>
      <c r="AC302" s="40"/>
      <c r="AD302" s="40"/>
      <c r="AE302" s="40"/>
      <c r="AT302" s="19" t="s">
        <v>1316</v>
      </c>
      <c r="AU302" s="19" t="s">
        <v>85</v>
      </c>
    </row>
    <row r="303" s="2" customFormat="1" ht="6.96" customHeight="1">
      <c r="A303" s="40"/>
      <c r="B303" s="61"/>
      <c r="C303" s="62"/>
      <c r="D303" s="62"/>
      <c r="E303" s="62"/>
      <c r="F303" s="62"/>
      <c r="G303" s="62"/>
      <c r="H303" s="62"/>
      <c r="I303" s="62"/>
      <c r="J303" s="62"/>
      <c r="K303" s="62"/>
      <c r="L303" s="62"/>
      <c r="M303" s="46"/>
      <c r="N303" s="40"/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</row>
  </sheetData>
  <sheetProtection sheet="1" autoFilter="0" formatColumns="0" formatRows="0" objects="1" scenarios="1" spinCount="100000" saltValue="EaZtSZAjuwnXC3dshLdnnCOGCCg9waaeEsx+VbVHFSKhlyHwZpSxfreLvTKlJ4bH3Avk9MKWeM+Zdbud/2feGQ==" hashValue="KBOY/3fTAHNe0tpLbkIoXyqSTmaDoXjHPo1TQIMGq1rl5FvDsrFuZrEhWtmDCeJ/18UjjlgPKgMy62sHdu7evQ==" algorithmName="SHA-512" password="CC35"/>
  <autoFilter ref="C98:L302"/>
  <mergeCells count="9">
    <mergeCell ref="E7:H7"/>
    <mergeCell ref="E9:H9"/>
    <mergeCell ref="E18:H18"/>
    <mergeCell ref="E27:H27"/>
    <mergeCell ref="E50:H50"/>
    <mergeCell ref="E52:H52"/>
    <mergeCell ref="E89:H89"/>
    <mergeCell ref="E91:H91"/>
    <mergeCell ref="M2:Z2"/>
  </mergeCells>
  <hyperlinks>
    <hyperlink ref="F103" r:id="rId1" display="https://podminky.urs.cz/item/CS_URS_2024_02/113106071"/>
    <hyperlink ref="F105" r:id="rId2" display="https://podminky.urs.cz/item/CS_URS_2024_02/119002121"/>
    <hyperlink ref="F107" r:id="rId3" display="https://podminky.urs.cz/item/CS_URS_2024_02/119002122"/>
    <hyperlink ref="F109" r:id="rId4" display="https://podminky.urs.cz/item/CS_URS_2024_02/119002411"/>
    <hyperlink ref="F112" r:id="rId5" display="https://podminky.urs.cz/item/CS_URS_2024_02/119002412"/>
    <hyperlink ref="F115" r:id="rId6" display="https://podminky.urs.cz/item/CS_URS_2024_02/119003211"/>
    <hyperlink ref="F117" r:id="rId7" display="https://podminky.urs.cz/item/CS_URS_2024_02/119003212"/>
    <hyperlink ref="F119" r:id="rId8" display="https://podminky.urs.cz/item/CS_URS_2024_02/131113702"/>
    <hyperlink ref="F127" r:id="rId9" display="https://podminky.urs.cz/item/CS_URS_2024_02/131213712"/>
    <hyperlink ref="F130" r:id="rId10" display="https://podminky.urs.cz/item/CS_URS_2024_02/151102101"/>
    <hyperlink ref="F133" r:id="rId11" display="https://podminky.urs.cz/item/CS_URS_2024_02/151102111"/>
    <hyperlink ref="F135" r:id="rId12" display="https://podminky.urs.cz/item/CS_URS_2024_02/174111102"/>
    <hyperlink ref="F139" r:id="rId13" display="https://podminky.urs.cz/item/CS_URS_2024_02/273322511"/>
    <hyperlink ref="F142" r:id="rId14" display="https://podminky.urs.cz/item/CS_URS_2024_02/273361821"/>
    <hyperlink ref="F144" r:id="rId15" display="https://podminky.urs.cz/item/CS_URS_2024_02/278361821"/>
    <hyperlink ref="F147" r:id="rId16" display="https://podminky.urs.cz/item/CS_URS_2024_02/278382551"/>
    <hyperlink ref="F154" r:id="rId17" display="https://podminky.urs.cz/item/CS_URS_2024_02/340271031"/>
    <hyperlink ref="F157" r:id="rId18" display="https://podminky.urs.cz/item/CS_URS_2024_02/349234831"/>
    <hyperlink ref="F160" r:id="rId19" display="https://podminky.urs.cz/item/CS_URS_2024_02/411388621"/>
    <hyperlink ref="F163" r:id="rId20" display="https://podminky.urs.cz/item/CS_URS_2024_02/596212210"/>
    <hyperlink ref="F166" r:id="rId21" display="https://podminky.urs.cz/item/CS_URS_2024_02/611325205"/>
    <hyperlink ref="F168" r:id="rId22" display="https://podminky.urs.cz/item/CS_URS_2024_02/611335205"/>
    <hyperlink ref="F170" r:id="rId23" display="https://podminky.urs.cz/item/CS_URS_2024_02/619995001"/>
    <hyperlink ref="F172" r:id="rId24" display="https://podminky.urs.cz/item/CS_URS_2024_02/619996137"/>
    <hyperlink ref="F174" r:id="rId25" display="https://podminky.urs.cz/item/CS_URS_2024_02/631311114"/>
    <hyperlink ref="F180" r:id="rId26" display="https://podminky.urs.cz/item/CS_URS_2024_02/631311116"/>
    <hyperlink ref="F183" r:id="rId27" display="https://podminky.urs.cz/item/CS_URS_2024_02/633811111"/>
    <hyperlink ref="F186" r:id="rId28" display="https://podminky.urs.cz/item/CS_URS_2024_02/633811119"/>
    <hyperlink ref="F189" r:id="rId29" display="https://podminky.urs.cz/item/CS_URS_2024_02/953312111"/>
    <hyperlink ref="F192" r:id="rId30" display="https://podminky.urs.cz/item/CS_URS_2024_02/961055111"/>
    <hyperlink ref="F203" r:id="rId31" display="https://podminky.urs.cz/item/CS_URS_2024_02/968072245"/>
    <hyperlink ref="F206" r:id="rId32" display="https://podminky.urs.cz/item/CS_URS_2024_02/968072456"/>
    <hyperlink ref="F209" r:id="rId33" display="https://podminky.urs.cz/item/CS_URS_2024_02/971033331"/>
    <hyperlink ref="F211" r:id="rId34" display="https://podminky.urs.cz/item/CS_URS_2024_02/977312112"/>
    <hyperlink ref="F214" r:id="rId35" display="https://podminky.urs.cz/item/CS_URS_2024_02/977312114"/>
    <hyperlink ref="F221" r:id="rId36" display="https://podminky.urs.cz/item/CS_URS_2024_02/985111292"/>
    <hyperlink ref="F224" r:id="rId37" display="https://podminky.urs.cz/item/CS_URS_2024_02/997013214"/>
    <hyperlink ref="F226" r:id="rId38" display="https://podminky.urs.cz/item/CS_URS_2024_02/997013501"/>
    <hyperlink ref="F228" r:id="rId39" display="https://podminky.urs.cz/item/CS_URS_2024_02/997013509"/>
    <hyperlink ref="F231" r:id="rId40" display="https://podminky.urs.cz/item/CS_URS_2024_02/997013602"/>
    <hyperlink ref="F233" r:id="rId41" display="https://podminky.urs.cz/item/CS_URS_2024_02/997013655"/>
    <hyperlink ref="F235" r:id="rId42" display="https://podminky.urs.cz/item/CS_URS_2024_02/997013813"/>
    <hyperlink ref="F237" r:id="rId43" display="https://podminky.urs.cz/item/CS_URS_2024_02/997013814"/>
    <hyperlink ref="F240" r:id="rId44" display="https://podminky.urs.cz/item/CS_URS_2024_02/998012110"/>
    <hyperlink ref="F245" r:id="rId45" display="https://podminky.urs.cz/item/CS_URS_2024_02/727111041"/>
    <hyperlink ref="F247" r:id="rId46" display="https://podminky.urs.cz/item/CS_URS_2024_02/727111045"/>
    <hyperlink ref="F249" r:id="rId47" display="https://podminky.urs.cz/item/CS_URS_2024_02/727111047"/>
    <hyperlink ref="F251" r:id="rId48" display="https://podminky.urs.cz/item/CS_URS_2024_02/727111048"/>
    <hyperlink ref="F253" r:id="rId49" display="https://podminky.urs.cz/item/CS_URS_2024_02/727111050"/>
    <hyperlink ref="F255" r:id="rId50" display="https://podminky.urs.cz/item/CS_URS_2024_02/727112046"/>
    <hyperlink ref="F257" r:id="rId51" display="https://podminky.urs.cz/item/CS_URS_2024_02/727212105"/>
    <hyperlink ref="F259" r:id="rId52" display="https://podminky.urs.cz/item/CS_URS_2024_02/727212205"/>
    <hyperlink ref="F262" r:id="rId53" display="https://podminky.urs.cz/item/CS_URS_2024_02/766622133"/>
    <hyperlink ref="F266" r:id="rId54" display="https://podminky.urs.cz/item/CS_URS_2024_02/766660183"/>
    <hyperlink ref="F269" r:id="rId55" display="https://podminky.urs.cz/item/CS_URS_2024_02/766660717"/>
    <hyperlink ref="F273" r:id="rId56" display="https://podminky.urs.cz/item/CS_URS_2024_02/767995117"/>
    <hyperlink ref="F275" r:id="rId57" display="https://podminky.urs.cz/item/CS_URS_2024_02/767996802"/>
    <hyperlink ref="F278" r:id="rId58" display="https://podminky.urs.cz/item/CS_URS_2024_02/783933161"/>
    <hyperlink ref="F282" r:id="rId59" display="https://podminky.urs.cz/item/CS_URS_2024_02/784171111"/>
    <hyperlink ref="F284" r:id="rId60" display="https://podminky.urs.cz/item/CS_URS_2024_02/784171121"/>
    <hyperlink ref="F288" r:id="rId61" display="https://podminky.urs.cz/item/CS_URS_2024_02/784185001"/>
    <hyperlink ref="F292" r:id="rId62" display="https://podminky.urs.cz/item/CS_URS_2024_02/784211101"/>
    <hyperlink ref="F302" r:id="rId63" display="https://podminky.urs.cz/item/CS_URS_2024_02/46066151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64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125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 s="1" customFormat="1" ht="12" customHeight="1">
      <c r="B8" s="22"/>
      <c r="D8" s="150" t="s">
        <v>175</v>
      </c>
      <c r="M8" s="22"/>
    </row>
    <row r="9" s="2" customFormat="1" ht="16.5" customHeight="1">
      <c r="A9" s="40"/>
      <c r="B9" s="46"/>
      <c r="C9" s="40"/>
      <c r="D9" s="40"/>
      <c r="E9" s="151" t="s">
        <v>2499</v>
      </c>
      <c r="F9" s="40"/>
      <c r="G9" s="40"/>
      <c r="H9" s="40"/>
      <c r="I9" s="40"/>
      <c r="J9" s="40"/>
      <c r="K9" s="40"/>
      <c r="L9" s="40"/>
      <c r="M9" s="152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50" t="s">
        <v>177</v>
      </c>
      <c r="E10" s="40"/>
      <c r="F10" s="40"/>
      <c r="G10" s="40"/>
      <c r="H10" s="40"/>
      <c r="I10" s="40"/>
      <c r="J10" s="40"/>
      <c r="K10" s="40"/>
      <c r="L10" s="40"/>
      <c r="M10" s="152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53" t="s">
        <v>178</v>
      </c>
      <c r="F11" s="40"/>
      <c r="G11" s="40"/>
      <c r="H11" s="40"/>
      <c r="I11" s="40"/>
      <c r="J11" s="40"/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50" t="s">
        <v>19</v>
      </c>
      <c r="E13" s="40"/>
      <c r="F13" s="137" t="s">
        <v>20</v>
      </c>
      <c r="G13" s="40"/>
      <c r="H13" s="40"/>
      <c r="I13" s="150" t="s">
        <v>21</v>
      </c>
      <c r="J13" s="137" t="s">
        <v>20</v>
      </c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50" t="s">
        <v>22</v>
      </c>
      <c r="E14" s="40"/>
      <c r="F14" s="137" t="s">
        <v>23</v>
      </c>
      <c r="G14" s="40"/>
      <c r="H14" s="40"/>
      <c r="I14" s="150" t="s">
        <v>24</v>
      </c>
      <c r="J14" s="154" t="str">
        <f>'Rekapitulace stavby'!AN8</f>
        <v>24. 1. 2025</v>
      </c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50" t="s">
        <v>26</v>
      </c>
      <c r="E16" s="40"/>
      <c r="F16" s="40"/>
      <c r="G16" s="40"/>
      <c r="H16" s="40"/>
      <c r="I16" s="150" t="s">
        <v>27</v>
      </c>
      <c r="J16" s="137" t="s">
        <v>20</v>
      </c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7" t="s">
        <v>28</v>
      </c>
      <c r="F17" s="40"/>
      <c r="G17" s="40"/>
      <c r="H17" s="40"/>
      <c r="I17" s="150" t="s">
        <v>29</v>
      </c>
      <c r="J17" s="137" t="s">
        <v>20</v>
      </c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50" t="s">
        <v>30</v>
      </c>
      <c r="E19" s="40"/>
      <c r="F19" s="40"/>
      <c r="G19" s="40"/>
      <c r="H19" s="40"/>
      <c r="I19" s="150" t="s">
        <v>27</v>
      </c>
      <c r="J19" s="35" t="str">
        <f>'Rekapitulace stavby'!AN13</f>
        <v>Vyplň údaj</v>
      </c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7"/>
      <c r="G20" s="137"/>
      <c r="H20" s="137"/>
      <c r="I20" s="150" t="s">
        <v>29</v>
      </c>
      <c r="J20" s="35" t="str">
        <f>'Rekapitulace stavby'!AN14</f>
        <v>Vyplň údaj</v>
      </c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50" t="s">
        <v>32</v>
      </c>
      <c r="E22" s="40"/>
      <c r="F22" s="40"/>
      <c r="G22" s="40"/>
      <c r="H22" s="40"/>
      <c r="I22" s="150" t="s">
        <v>27</v>
      </c>
      <c r="J22" s="137" t="str">
        <f>IF('Rekapitulace stavby'!AN16="","",'Rekapitulace stavby'!AN16)</f>
        <v/>
      </c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7" t="str">
        <f>IF('Rekapitulace stavby'!E17="","",'Rekapitulace stavby'!E17)</f>
        <v xml:space="preserve"> </v>
      </c>
      <c r="F23" s="40"/>
      <c r="G23" s="40"/>
      <c r="H23" s="40"/>
      <c r="I23" s="150" t="s">
        <v>29</v>
      </c>
      <c r="J23" s="137" t="str">
        <f>IF('Rekapitulace stavby'!AN17="","",'Rekapitulace stavby'!AN17)</f>
        <v/>
      </c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50" t="s">
        <v>34</v>
      </c>
      <c r="E25" s="40"/>
      <c r="F25" s="40"/>
      <c r="G25" s="40"/>
      <c r="H25" s="40"/>
      <c r="I25" s="150" t="s">
        <v>27</v>
      </c>
      <c r="J25" s="137" t="s">
        <v>35</v>
      </c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7" t="s">
        <v>36</v>
      </c>
      <c r="F26" s="40"/>
      <c r="G26" s="40"/>
      <c r="H26" s="40"/>
      <c r="I26" s="150" t="s">
        <v>29</v>
      </c>
      <c r="J26" s="137" t="s">
        <v>37</v>
      </c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152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50" t="s">
        <v>38</v>
      </c>
      <c r="E28" s="40"/>
      <c r="F28" s="40"/>
      <c r="G28" s="40"/>
      <c r="H28" s="40"/>
      <c r="I28" s="40"/>
      <c r="J28" s="40"/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55"/>
      <c r="B29" s="156"/>
      <c r="C29" s="155"/>
      <c r="D29" s="155"/>
      <c r="E29" s="157" t="s">
        <v>20</v>
      </c>
      <c r="F29" s="157"/>
      <c r="G29" s="157"/>
      <c r="H29" s="157"/>
      <c r="I29" s="155"/>
      <c r="J29" s="155"/>
      <c r="K29" s="155"/>
      <c r="L29" s="155"/>
      <c r="M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9"/>
      <c r="E31" s="159"/>
      <c r="F31" s="159"/>
      <c r="G31" s="159"/>
      <c r="H31" s="159"/>
      <c r="I31" s="159"/>
      <c r="J31" s="159"/>
      <c r="K31" s="159"/>
      <c r="L31" s="159"/>
      <c r="M31" s="152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>
      <c r="A32" s="40"/>
      <c r="B32" s="46"/>
      <c r="C32" s="40"/>
      <c r="D32" s="40"/>
      <c r="E32" s="150" t="s">
        <v>179</v>
      </c>
      <c r="F32" s="40"/>
      <c r="G32" s="40"/>
      <c r="H32" s="40"/>
      <c r="I32" s="40"/>
      <c r="J32" s="40"/>
      <c r="K32" s="160">
        <f>I65</f>
        <v>0</v>
      </c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>
      <c r="A33" s="40"/>
      <c r="B33" s="46"/>
      <c r="C33" s="40"/>
      <c r="D33" s="40"/>
      <c r="E33" s="150" t="s">
        <v>180</v>
      </c>
      <c r="F33" s="40"/>
      <c r="G33" s="40"/>
      <c r="H33" s="40"/>
      <c r="I33" s="40"/>
      <c r="J33" s="40"/>
      <c r="K33" s="160">
        <f>J65</f>
        <v>0</v>
      </c>
      <c r="L33" s="40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25.44" customHeight="1">
      <c r="A34" s="40"/>
      <c r="B34" s="46"/>
      <c r="C34" s="40"/>
      <c r="D34" s="161" t="s">
        <v>40</v>
      </c>
      <c r="E34" s="40"/>
      <c r="F34" s="40"/>
      <c r="G34" s="40"/>
      <c r="H34" s="40"/>
      <c r="I34" s="40"/>
      <c r="J34" s="40"/>
      <c r="K34" s="162">
        <f>ROUND(K92, 2)</f>
        <v>0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6.96" customHeight="1">
      <c r="A35" s="40"/>
      <c r="B35" s="46"/>
      <c r="C35" s="40"/>
      <c r="D35" s="159"/>
      <c r="E35" s="159"/>
      <c r="F35" s="159"/>
      <c r="G35" s="159"/>
      <c r="H35" s="159"/>
      <c r="I35" s="159"/>
      <c r="J35" s="159"/>
      <c r="K35" s="159"/>
      <c r="L35" s="159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40"/>
      <c r="F36" s="163" t="s">
        <v>42</v>
      </c>
      <c r="G36" s="40"/>
      <c r="H36" s="40"/>
      <c r="I36" s="163" t="s">
        <v>41</v>
      </c>
      <c r="J36" s="40"/>
      <c r="K36" s="163" t="s">
        <v>43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s="2" customFormat="1" ht="14.4" customHeight="1">
      <c r="A37" s="40"/>
      <c r="B37" s="46"/>
      <c r="C37" s="40"/>
      <c r="D37" s="164" t="s">
        <v>44</v>
      </c>
      <c r="E37" s="150" t="s">
        <v>45</v>
      </c>
      <c r="F37" s="160">
        <f>ROUND((SUM(BE92:BE136)),  2)</f>
        <v>0</v>
      </c>
      <c r="G37" s="40"/>
      <c r="H37" s="40"/>
      <c r="I37" s="165">
        <v>0.20999999999999999</v>
      </c>
      <c r="J37" s="40"/>
      <c r="K37" s="160">
        <f>ROUND(((SUM(BE92:BE136))*I37),  2)</f>
        <v>0</v>
      </c>
      <c r="L37" s="40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14.4" customHeight="1">
      <c r="A38" s="40"/>
      <c r="B38" s="46"/>
      <c r="C38" s="40"/>
      <c r="D38" s="40"/>
      <c r="E38" s="150" t="s">
        <v>46</v>
      </c>
      <c r="F38" s="160">
        <f>ROUND((SUM(BF92:BF136)),  2)</f>
        <v>0</v>
      </c>
      <c r="G38" s="40"/>
      <c r="H38" s="40"/>
      <c r="I38" s="165">
        <v>0.12</v>
      </c>
      <c r="J38" s="40"/>
      <c r="K38" s="160">
        <f>ROUND(((SUM(BF92:BF136))*I38),  2)</f>
        <v>0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50" t="s">
        <v>47</v>
      </c>
      <c r="F39" s="160">
        <f>ROUND((SUM(BG92:BG136)),  2)</f>
        <v>0</v>
      </c>
      <c r="G39" s="40"/>
      <c r="H39" s="40"/>
      <c r="I39" s="165">
        <v>0.20999999999999999</v>
      </c>
      <c r="J39" s="40"/>
      <c r="K39" s="160">
        <f>0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hidden="1" s="2" customFormat="1" ht="14.4" customHeight="1">
      <c r="A40" s="40"/>
      <c r="B40" s="46"/>
      <c r="C40" s="40"/>
      <c r="D40" s="40"/>
      <c r="E40" s="150" t="s">
        <v>48</v>
      </c>
      <c r="F40" s="160">
        <f>ROUND((SUM(BH92:BH136)),  2)</f>
        <v>0</v>
      </c>
      <c r="G40" s="40"/>
      <c r="H40" s="40"/>
      <c r="I40" s="165">
        <v>0.12</v>
      </c>
      <c r="J40" s="40"/>
      <c r="K40" s="160">
        <f>0</f>
        <v>0</v>
      </c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hidden="1" s="2" customFormat="1" ht="14.4" customHeight="1">
      <c r="A41" s="40"/>
      <c r="B41" s="46"/>
      <c r="C41" s="40"/>
      <c r="D41" s="40"/>
      <c r="E41" s="150" t="s">
        <v>49</v>
      </c>
      <c r="F41" s="160">
        <f>ROUND((SUM(BI92:BI136)),  2)</f>
        <v>0</v>
      </c>
      <c r="G41" s="40"/>
      <c r="H41" s="40"/>
      <c r="I41" s="165">
        <v>0</v>
      </c>
      <c r="J41" s="40"/>
      <c r="K41" s="160">
        <f>0</f>
        <v>0</v>
      </c>
      <c r="L41" s="40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6.96" customHeight="1">
      <c r="A42" s="40"/>
      <c r="B42" s="46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3" s="2" customFormat="1" ht="25.44" customHeight="1">
      <c r="A43" s="40"/>
      <c r="B43" s="46"/>
      <c r="C43" s="166"/>
      <c r="D43" s="167" t="s">
        <v>50</v>
      </c>
      <c r="E43" s="168"/>
      <c r="F43" s="168"/>
      <c r="G43" s="169" t="s">
        <v>51</v>
      </c>
      <c r="H43" s="170" t="s">
        <v>52</v>
      </c>
      <c r="I43" s="168"/>
      <c r="J43" s="168"/>
      <c r="K43" s="171">
        <f>SUM(K34:K41)</f>
        <v>0</v>
      </c>
      <c r="L43" s="172"/>
      <c r="M43" s="152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4" s="2" customFormat="1" ht="14.4" customHeight="1">
      <c r="A44" s="40"/>
      <c r="B44" s="173"/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52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8" s="2" customFormat="1" ht="6.96" customHeight="1">
      <c r="A48" s="40"/>
      <c r="B48" s="175"/>
      <c r="C48" s="176"/>
      <c r="D48" s="176"/>
      <c r="E48" s="176"/>
      <c r="F48" s="176"/>
      <c r="G48" s="176"/>
      <c r="H48" s="176"/>
      <c r="I48" s="176"/>
      <c r="J48" s="176"/>
      <c r="K48" s="176"/>
      <c r="L48" s="176"/>
      <c r="M48" s="152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24.96" customHeight="1">
      <c r="A49" s="40"/>
      <c r="B49" s="41"/>
      <c r="C49" s="25" t="s">
        <v>181</v>
      </c>
      <c r="D49" s="42"/>
      <c r="E49" s="42"/>
      <c r="F49" s="42"/>
      <c r="G49" s="42"/>
      <c r="H49" s="42"/>
      <c r="I49" s="42"/>
      <c r="J49" s="42"/>
      <c r="K49" s="42"/>
      <c r="L49" s="42"/>
      <c r="M49" s="152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6.96" customHeight="1">
      <c r="A50" s="40"/>
      <c r="B50" s="41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12" customHeight="1">
      <c r="A51" s="40"/>
      <c r="B51" s="41"/>
      <c r="C51" s="34" t="s">
        <v>17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26.25" customHeight="1">
      <c r="A52" s="40"/>
      <c r="B52" s="41"/>
      <c r="C52" s="42"/>
      <c r="D52" s="42"/>
      <c r="E52" s="177" t="str">
        <f>E7</f>
        <v>Rekonstrukce plynové kotelny v IB, instalace plynové kogenerační jednotky včetně tepelných čerpadel</v>
      </c>
      <c r="F52" s="34"/>
      <c r="G52" s="34"/>
      <c r="H52" s="34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1" customFormat="1" ht="12" customHeight="1">
      <c r="B53" s="23"/>
      <c r="C53" s="34" t="s">
        <v>175</v>
      </c>
      <c r="D53" s="24"/>
      <c r="E53" s="24"/>
      <c r="F53" s="24"/>
      <c r="G53" s="24"/>
      <c r="H53" s="24"/>
      <c r="I53" s="24"/>
      <c r="J53" s="24"/>
      <c r="K53" s="24"/>
      <c r="L53" s="24"/>
      <c r="M53" s="22"/>
    </row>
    <row r="54" s="2" customFormat="1" ht="16.5" customHeight="1">
      <c r="A54" s="40"/>
      <c r="B54" s="41"/>
      <c r="C54" s="42"/>
      <c r="D54" s="42"/>
      <c r="E54" s="177" t="s">
        <v>2499</v>
      </c>
      <c r="F54" s="42"/>
      <c r="G54" s="42"/>
      <c r="H54" s="42"/>
      <c r="I54" s="42"/>
      <c r="J54" s="42"/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2" customHeight="1">
      <c r="A55" s="40"/>
      <c r="B55" s="41"/>
      <c r="C55" s="34" t="s">
        <v>177</v>
      </c>
      <c r="D55" s="42"/>
      <c r="E55" s="42"/>
      <c r="F55" s="42"/>
      <c r="G55" s="42"/>
      <c r="H55" s="42"/>
      <c r="I55" s="42"/>
      <c r="J55" s="42"/>
      <c r="K55" s="42"/>
      <c r="L55" s="42"/>
      <c r="M55" s="152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6.5" customHeight="1">
      <c r="A56" s="40"/>
      <c r="B56" s="41"/>
      <c r="C56" s="42"/>
      <c r="D56" s="42"/>
      <c r="E56" s="71" t="str">
        <f>E11</f>
        <v>D.1.4.1 - Zařízení pro vytápění staveb</v>
      </c>
      <c r="F56" s="42"/>
      <c r="G56" s="42"/>
      <c r="H56" s="42"/>
      <c r="I56" s="42"/>
      <c r="J56" s="42"/>
      <c r="K56" s="42"/>
      <c r="L56" s="42"/>
      <c r="M56" s="152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152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2" customHeight="1">
      <c r="A58" s="40"/>
      <c r="B58" s="41"/>
      <c r="C58" s="34" t="s">
        <v>22</v>
      </c>
      <c r="D58" s="42"/>
      <c r="E58" s="42"/>
      <c r="F58" s="29" t="str">
        <f>F14</f>
        <v xml:space="preserve">Vysoká škola ekonomická v Praze </v>
      </c>
      <c r="G58" s="42"/>
      <c r="H58" s="42"/>
      <c r="I58" s="34" t="s">
        <v>24</v>
      </c>
      <c r="J58" s="74" t="str">
        <f>IF(J14="","",J14)</f>
        <v>24. 1. 2025</v>
      </c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6.96" customHeight="1">
      <c r="A59" s="40"/>
      <c r="B59" s="41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5.15" customHeight="1">
      <c r="A60" s="40"/>
      <c r="B60" s="41"/>
      <c r="C60" s="34" t="s">
        <v>26</v>
      </c>
      <c r="D60" s="42"/>
      <c r="E60" s="42"/>
      <c r="F60" s="29" t="str">
        <f>E17</f>
        <v>VŠE v Praze,W. Churchila 1938/4,Praha 3,13067</v>
      </c>
      <c r="G60" s="42"/>
      <c r="H60" s="42"/>
      <c r="I60" s="34" t="s">
        <v>32</v>
      </c>
      <c r="J60" s="38" t="str">
        <f>E23</f>
        <v xml:space="preserve"> </v>
      </c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40.05" customHeight="1">
      <c r="A61" s="40"/>
      <c r="B61" s="41"/>
      <c r="C61" s="34" t="s">
        <v>30</v>
      </c>
      <c r="D61" s="42"/>
      <c r="E61" s="42"/>
      <c r="F61" s="29" t="str">
        <f>IF(E20="","",E20)</f>
        <v>Vyplň údaj</v>
      </c>
      <c r="G61" s="42"/>
      <c r="H61" s="42"/>
      <c r="I61" s="34" t="s">
        <v>34</v>
      </c>
      <c r="J61" s="38" t="str">
        <f>E26</f>
        <v>Intecon spol. s.r.o., Stará 2569/96,Ústí n/L,40011</v>
      </c>
      <c r="K61" s="42"/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152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9.28" customHeight="1">
      <c r="A63" s="40"/>
      <c r="B63" s="41"/>
      <c r="C63" s="178" t="s">
        <v>182</v>
      </c>
      <c r="D63" s="179"/>
      <c r="E63" s="179"/>
      <c r="F63" s="179"/>
      <c r="G63" s="179"/>
      <c r="H63" s="179"/>
      <c r="I63" s="180" t="s">
        <v>183</v>
      </c>
      <c r="J63" s="180" t="s">
        <v>184</v>
      </c>
      <c r="K63" s="180" t="s">
        <v>185</v>
      </c>
      <c r="L63" s="179"/>
      <c r="M63" s="152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10.32" customHeight="1">
      <c r="A64" s="40"/>
      <c r="B64" s="41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152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22.8" customHeight="1">
      <c r="A65" s="40"/>
      <c r="B65" s="41"/>
      <c r="C65" s="181" t="s">
        <v>74</v>
      </c>
      <c r="D65" s="42"/>
      <c r="E65" s="42"/>
      <c r="F65" s="42"/>
      <c r="G65" s="42"/>
      <c r="H65" s="42"/>
      <c r="I65" s="104">
        <f>Q92</f>
        <v>0</v>
      </c>
      <c r="J65" s="104">
        <f>R92</f>
        <v>0</v>
      </c>
      <c r="K65" s="104">
        <f>K92</f>
        <v>0</v>
      </c>
      <c r="L65" s="42"/>
      <c r="M65" s="152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U65" s="19" t="s">
        <v>186</v>
      </c>
    </row>
    <row r="66" s="9" customFormat="1" ht="24.96" customHeight="1">
      <c r="A66" s="9"/>
      <c r="B66" s="182"/>
      <c r="C66" s="183"/>
      <c r="D66" s="184" t="s">
        <v>187</v>
      </c>
      <c r="E66" s="185"/>
      <c r="F66" s="185"/>
      <c r="G66" s="185"/>
      <c r="H66" s="185"/>
      <c r="I66" s="186">
        <f>Q93</f>
        <v>0</v>
      </c>
      <c r="J66" s="186">
        <f>R93</f>
        <v>0</v>
      </c>
      <c r="K66" s="186">
        <f>K93</f>
        <v>0</v>
      </c>
      <c r="L66" s="183"/>
      <c r="M66" s="187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82"/>
      <c r="C67" s="183"/>
      <c r="D67" s="184" t="s">
        <v>188</v>
      </c>
      <c r="E67" s="185"/>
      <c r="F67" s="185"/>
      <c r="G67" s="185"/>
      <c r="H67" s="185"/>
      <c r="I67" s="186">
        <f>Q98</f>
        <v>0</v>
      </c>
      <c r="J67" s="186">
        <f>R98</f>
        <v>0</v>
      </c>
      <c r="K67" s="186">
        <f>K98</f>
        <v>0</v>
      </c>
      <c r="L67" s="183"/>
      <c r="M67" s="187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82"/>
      <c r="C68" s="183"/>
      <c r="D68" s="184" t="s">
        <v>2500</v>
      </c>
      <c r="E68" s="185"/>
      <c r="F68" s="185"/>
      <c r="G68" s="185"/>
      <c r="H68" s="185"/>
      <c r="I68" s="186">
        <f>Q105</f>
        <v>0</v>
      </c>
      <c r="J68" s="186">
        <f>R105</f>
        <v>0</v>
      </c>
      <c r="K68" s="186">
        <f>K105</f>
        <v>0</v>
      </c>
      <c r="L68" s="183"/>
      <c r="M68" s="187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9" customFormat="1" ht="24.96" customHeight="1">
      <c r="A69" s="9"/>
      <c r="B69" s="182"/>
      <c r="C69" s="183"/>
      <c r="D69" s="184" t="s">
        <v>2501</v>
      </c>
      <c r="E69" s="185"/>
      <c r="F69" s="185"/>
      <c r="G69" s="185"/>
      <c r="H69" s="185"/>
      <c r="I69" s="186">
        <f>Q108</f>
        <v>0</v>
      </c>
      <c r="J69" s="186">
        <f>R108</f>
        <v>0</v>
      </c>
      <c r="K69" s="186">
        <f>K108</f>
        <v>0</v>
      </c>
      <c r="L69" s="183"/>
      <c r="M69" s="187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9" customFormat="1" ht="24.96" customHeight="1">
      <c r="A70" s="9"/>
      <c r="B70" s="182"/>
      <c r="C70" s="183"/>
      <c r="D70" s="184" t="s">
        <v>192</v>
      </c>
      <c r="E70" s="185"/>
      <c r="F70" s="185"/>
      <c r="G70" s="185"/>
      <c r="H70" s="185"/>
      <c r="I70" s="186">
        <f>Q127</f>
        <v>0</v>
      </c>
      <c r="J70" s="186">
        <f>R127</f>
        <v>0</v>
      </c>
      <c r="K70" s="186">
        <f>K127</f>
        <v>0</v>
      </c>
      <c r="L70" s="183"/>
      <c r="M70" s="187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2" customFormat="1" ht="21.84" customHeight="1">
      <c r="A71" s="40"/>
      <c r="B71" s="41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152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61"/>
      <c r="C72" s="62"/>
      <c r="D72" s="62"/>
      <c r="E72" s="62"/>
      <c r="F72" s="62"/>
      <c r="G72" s="62"/>
      <c r="H72" s="62"/>
      <c r="I72" s="62"/>
      <c r="J72" s="62"/>
      <c r="K72" s="62"/>
      <c r="L72" s="62"/>
      <c r="M72" s="152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6" s="2" customFormat="1" ht="6.96" customHeight="1">
      <c r="A76" s="40"/>
      <c r="B76" s="63"/>
      <c r="C76" s="64"/>
      <c r="D76" s="64"/>
      <c r="E76" s="64"/>
      <c r="F76" s="64"/>
      <c r="G76" s="64"/>
      <c r="H76" s="64"/>
      <c r="I76" s="64"/>
      <c r="J76" s="64"/>
      <c r="K76" s="64"/>
      <c r="L76" s="64"/>
      <c r="M76" s="152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24.96" customHeight="1">
      <c r="A77" s="40"/>
      <c r="B77" s="41"/>
      <c r="C77" s="25" t="s">
        <v>193</v>
      </c>
      <c r="D77" s="42"/>
      <c r="E77" s="42"/>
      <c r="F77" s="42"/>
      <c r="G77" s="42"/>
      <c r="H77" s="42"/>
      <c r="I77" s="42"/>
      <c r="J77" s="42"/>
      <c r="K77" s="42"/>
      <c r="L77" s="42"/>
      <c r="M77" s="152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41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152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17</v>
      </c>
      <c r="D79" s="42"/>
      <c r="E79" s="42"/>
      <c r="F79" s="42"/>
      <c r="G79" s="42"/>
      <c r="H79" s="42"/>
      <c r="I79" s="42"/>
      <c r="J79" s="42"/>
      <c r="K79" s="42"/>
      <c r="L79" s="42"/>
      <c r="M79" s="152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26.25" customHeight="1">
      <c r="A80" s="40"/>
      <c r="B80" s="41"/>
      <c r="C80" s="42"/>
      <c r="D80" s="42"/>
      <c r="E80" s="177" t="str">
        <f>E7</f>
        <v>Rekonstrukce plynové kotelny v IB, instalace plynové kogenerační jednotky včetně tepelných čerpadel</v>
      </c>
      <c r="F80" s="34"/>
      <c r="G80" s="34"/>
      <c r="H80" s="34"/>
      <c r="I80" s="42"/>
      <c r="J80" s="42"/>
      <c r="K80" s="42"/>
      <c r="L80" s="42"/>
      <c r="M80" s="152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1" customFormat="1" ht="12" customHeight="1">
      <c r="B81" s="23"/>
      <c r="C81" s="34" t="s">
        <v>175</v>
      </c>
      <c r="D81" s="24"/>
      <c r="E81" s="24"/>
      <c r="F81" s="24"/>
      <c r="G81" s="24"/>
      <c r="H81" s="24"/>
      <c r="I81" s="24"/>
      <c r="J81" s="24"/>
      <c r="K81" s="24"/>
      <c r="L81" s="24"/>
      <c r="M81" s="22"/>
    </row>
    <row r="82" s="2" customFormat="1" ht="16.5" customHeight="1">
      <c r="A82" s="40"/>
      <c r="B82" s="41"/>
      <c r="C82" s="42"/>
      <c r="D82" s="42"/>
      <c r="E82" s="177" t="s">
        <v>2499</v>
      </c>
      <c r="F82" s="42"/>
      <c r="G82" s="42"/>
      <c r="H82" s="42"/>
      <c r="I82" s="42"/>
      <c r="J82" s="42"/>
      <c r="K82" s="42"/>
      <c r="L82" s="42"/>
      <c r="M82" s="152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177</v>
      </c>
      <c r="D83" s="42"/>
      <c r="E83" s="42"/>
      <c r="F83" s="42"/>
      <c r="G83" s="42"/>
      <c r="H83" s="42"/>
      <c r="I83" s="42"/>
      <c r="J83" s="42"/>
      <c r="K83" s="42"/>
      <c r="L83" s="42"/>
      <c r="M83" s="152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6.5" customHeight="1">
      <c r="A84" s="40"/>
      <c r="B84" s="41"/>
      <c r="C84" s="42"/>
      <c r="D84" s="42"/>
      <c r="E84" s="71" t="str">
        <f>E11</f>
        <v>D.1.4.1 - Zařízení pro vytápění staveb</v>
      </c>
      <c r="F84" s="42"/>
      <c r="G84" s="42"/>
      <c r="H84" s="42"/>
      <c r="I84" s="42"/>
      <c r="J84" s="42"/>
      <c r="K84" s="42"/>
      <c r="L84" s="42"/>
      <c r="M84" s="152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6.96" customHeight="1">
      <c r="A85" s="40"/>
      <c r="B85" s="41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152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2" customHeight="1">
      <c r="A86" s="40"/>
      <c r="B86" s="41"/>
      <c r="C86" s="34" t="s">
        <v>22</v>
      </c>
      <c r="D86" s="42"/>
      <c r="E86" s="42"/>
      <c r="F86" s="29" t="str">
        <f>F14</f>
        <v xml:space="preserve">Vysoká škola ekonomická v Praze </v>
      </c>
      <c r="G86" s="42"/>
      <c r="H86" s="42"/>
      <c r="I86" s="34" t="s">
        <v>24</v>
      </c>
      <c r="J86" s="74" t="str">
        <f>IF(J14="","",J14)</f>
        <v>24. 1. 2025</v>
      </c>
      <c r="K86" s="42"/>
      <c r="L86" s="42"/>
      <c r="M86" s="152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6.96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152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5.15" customHeight="1">
      <c r="A88" s="40"/>
      <c r="B88" s="41"/>
      <c r="C88" s="34" t="s">
        <v>26</v>
      </c>
      <c r="D88" s="42"/>
      <c r="E88" s="42"/>
      <c r="F88" s="29" t="str">
        <f>E17</f>
        <v>VŠE v Praze,W. Churchila 1938/4,Praha 3,13067</v>
      </c>
      <c r="G88" s="42"/>
      <c r="H88" s="42"/>
      <c r="I88" s="34" t="s">
        <v>32</v>
      </c>
      <c r="J88" s="38" t="str">
        <f>E23</f>
        <v xml:space="preserve"> </v>
      </c>
      <c r="K88" s="42"/>
      <c r="L88" s="42"/>
      <c r="M88" s="152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40.05" customHeight="1">
      <c r="A89" s="40"/>
      <c r="B89" s="41"/>
      <c r="C89" s="34" t="s">
        <v>30</v>
      </c>
      <c r="D89" s="42"/>
      <c r="E89" s="42"/>
      <c r="F89" s="29" t="str">
        <f>IF(E20="","",E20)</f>
        <v>Vyplň údaj</v>
      </c>
      <c r="G89" s="42"/>
      <c r="H89" s="42"/>
      <c r="I89" s="34" t="s">
        <v>34</v>
      </c>
      <c r="J89" s="38" t="str">
        <f>E26</f>
        <v>Intecon spol. s.r.o., Stará 2569/96,Ústí n/L,40011</v>
      </c>
      <c r="K89" s="42"/>
      <c r="L89" s="42"/>
      <c r="M89" s="152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0.32" customHeight="1">
      <c r="A90" s="40"/>
      <c r="B90" s="41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152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10" customFormat="1" ht="29.28" customHeight="1">
      <c r="A91" s="188"/>
      <c r="B91" s="189"/>
      <c r="C91" s="190" t="s">
        <v>194</v>
      </c>
      <c r="D91" s="191" t="s">
        <v>59</v>
      </c>
      <c r="E91" s="191" t="s">
        <v>55</v>
      </c>
      <c r="F91" s="191" t="s">
        <v>56</v>
      </c>
      <c r="G91" s="191" t="s">
        <v>195</v>
      </c>
      <c r="H91" s="191" t="s">
        <v>196</v>
      </c>
      <c r="I91" s="191" t="s">
        <v>197</v>
      </c>
      <c r="J91" s="191" t="s">
        <v>198</v>
      </c>
      <c r="K91" s="191" t="s">
        <v>185</v>
      </c>
      <c r="L91" s="192" t="s">
        <v>199</v>
      </c>
      <c r="M91" s="193"/>
      <c r="N91" s="94" t="s">
        <v>20</v>
      </c>
      <c r="O91" s="95" t="s">
        <v>44</v>
      </c>
      <c r="P91" s="95" t="s">
        <v>200</v>
      </c>
      <c r="Q91" s="95" t="s">
        <v>201</v>
      </c>
      <c r="R91" s="95" t="s">
        <v>202</v>
      </c>
      <c r="S91" s="95" t="s">
        <v>203</v>
      </c>
      <c r="T91" s="95" t="s">
        <v>204</v>
      </c>
      <c r="U91" s="95" t="s">
        <v>205</v>
      </c>
      <c r="V91" s="95" t="s">
        <v>206</v>
      </c>
      <c r="W91" s="95" t="s">
        <v>207</v>
      </c>
      <c r="X91" s="96" t="s">
        <v>208</v>
      </c>
      <c r="Y91" s="188"/>
      <c r="Z91" s="188"/>
      <c r="AA91" s="188"/>
      <c r="AB91" s="188"/>
      <c r="AC91" s="188"/>
      <c r="AD91" s="188"/>
      <c r="AE91" s="188"/>
    </row>
    <row r="92" s="2" customFormat="1" ht="22.8" customHeight="1">
      <c r="A92" s="40"/>
      <c r="B92" s="41"/>
      <c r="C92" s="101" t="s">
        <v>209</v>
      </c>
      <c r="D92" s="42"/>
      <c r="E92" s="42"/>
      <c r="F92" s="42"/>
      <c r="G92" s="42"/>
      <c r="H92" s="42"/>
      <c r="I92" s="42"/>
      <c r="J92" s="42"/>
      <c r="K92" s="194">
        <f>BK92</f>
        <v>0</v>
      </c>
      <c r="L92" s="42"/>
      <c r="M92" s="46"/>
      <c r="N92" s="97"/>
      <c r="O92" s="195"/>
      <c r="P92" s="98"/>
      <c r="Q92" s="196">
        <f>Q93+Q98+Q105+Q108+Q127</f>
        <v>0</v>
      </c>
      <c r="R92" s="196">
        <f>R93+R98+R105+R108+R127</f>
        <v>0</v>
      </c>
      <c r="S92" s="98"/>
      <c r="T92" s="197">
        <f>T93+T98+T105+T108+T127</f>
        <v>0</v>
      </c>
      <c r="U92" s="98"/>
      <c r="V92" s="197">
        <f>V93+V98+V105+V108+V127</f>
        <v>0</v>
      </c>
      <c r="W92" s="98"/>
      <c r="X92" s="198">
        <f>X93+X98+X105+X108+X127</f>
        <v>0</v>
      </c>
      <c r="Y92" s="40"/>
      <c r="Z92" s="40"/>
      <c r="AA92" s="40"/>
      <c r="AB92" s="40"/>
      <c r="AC92" s="40"/>
      <c r="AD92" s="40"/>
      <c r="AE92" s="40"/>
      <c r="AT92" s="19" t="s">
        <v>75</v>
      </c>
      <c r="AU92" s="19" t="s">
        <v>186</v>
      </c>
      <c r="BK92" s="199">
        <f>BK93+BK98+BK105+BK108+BK127</f>
        <v>0</v>
      </c>
    </row>
    <row r="93" s="11" customFormat="1" ht="25.92" customHeight="1">
      <c r="A93" s="11"/>
      <c r="B93" s="200"/>
      <c r="C93" s="201"/>
      <c r="D93" s="202" t="s">
        <v>75</v>
      </c>
      <c r="E93" s="203" t="s">
        <v>210</v>
      </c>
      <c r="F93" s="203" t="s">
        <v>211</v>
      </c>
      <c r="G93" s="201"/>
      <c r="H93" s="201"/>
      <c r="I93" s="204"/>
      <c r="J93" s="204"/>
      <c r="K93" s="205">
        <f>BK93</f>
        <v>0</v>
      </c>
      <c r="L93" s="201"/>
      <c r="M93" s="206"/>
      <c r="N93" s="207"/>
      <c r="O93" s="208"/>
      <c r="P93" s="208"/>
      <c r="Q93" s="209">
        <f>SUM(Q94:Q97)</f>
        <v>0</v>
      </c>
      <c r="R93" s="209">
        <f>SUM(R94:R97)</f>
        <v>0</v>
      </c>
      <c r="S93" s="208"/>
      <c r="T93" s="210">
        <f>SUM(T94:T97)</f>
        <v>0</v>
      </c>
      <c r="U93" s="208"/>
      <c r="V93" s="210">
        <f>SUM(V94:V97)</f>
        <v>0</v>
      </c>
      <c r="W93" s="208"/>
      <c r="X93" s="211">
        <f>SUM(X94:X97)</f>
        <v>0</v>
      </c>
      <c r="Y93" s="11"/>
      <c r="Z93" s="11"/>
      <c r="AA93" s="11"/>
      <c r="AB93" s="11"/>
      <c r="AC93" s="11"/>
      <c r="AD93" s="11"/>
      <c r="AE93" s="11"/>
      <c r="AR93" s="212" t="s">
        <v>83</v>
      </c>
      <c r="AT93" s="213" t="s">
        <v>75</v>
      </c>
      <c r="AU93" s="213" t="s">
        <v>76</v>
      </c>
      <c r="AY93" s="212" t="s">
        <v>212</v>
      </c>
      <c r="BK93" s="214">
        <f>SUM(BK94:BK97)</f>
        <v>0</v>
      </c>
    </row>
    <row r="94" s="2" customFormat="1" ht="16.5" customHeight="1">
      <c r="A94" s="40"/>
      <c r="B94" s="41"/>
      <c r="C94" s="215" t="s">
        <v>83</v>
      </c>
      <c r="D94" s="215" t="s">
        <v>213</v>
      </c>
      <c r="E94" s="216" t="s">
        <v>214</v>
      </c>
      <c r="F94" s="217" t="s">
        <v>2502</v>
      </c>
      <c r="G94" s="218" t="s">
        <v>264</v>
      </c>
      <c r="H94" s="219">
        <v>1220</v>
      </c>
      <c r="I94" s="220"/>
      <c r="J94" s="220"/>
      <c r="K94" s="221">
        <f>ROUND(P94*H94,2)</f>
        <v>0</v>
      </c>
      <c r="L94" s="217" t="s">
        <v>20</v>
      </c>
      <c r="M94" s="46"/>
      <c r="N94" s="222" t="s">
        <v>20</v>
      </c>
      <c r="O94" s="223" t="s">
        <v>45</v>
      </c>
      <c r="P94" s="224">
        <f>I94+J94</f>
        <v>0</v>
      </c>
      <c r="Q94" s="224">
        <f>ROUND(I94*H94,2)</f>
        <v>0</v>
      </c>
      <c r="R94" s="224">
        <f>ROUND(J94*H94,2)</f>
        <v>0</v>
      </c>
      <c r="S94" s="86"/>
      <c r="T94" s="225">
        <f>S94*H94</f>
        <v>0</v>
      </c>
      <c r="U94" s="225">
        <v>0</v>
      </c>
      <c r="V94" s="225">
        <f>U94*H94</f>
        <v>0</v>
      </c>
      <c r="W94" s="225">
        <v>0</v>
      </c>
      <c r="X94" s="226">
        <f>W94*H94</f>
        <v>0</v>
      </c>
      <c r="Y94" s="40"/>
      <c r="Z94" s="40"/>
      <c r="AA94" s="40"/>
      <c r="AB94" s="40"/>
      <c r="AC94" s="40"/>
      <c r="AD94" s="40"/>
      <c r="AE94" s="40"/>
      <c r="AR94" s="227" t="s">
        <v>217</v>
      </c>
      <c r="AT94" s="227" t="s">
        <v>213</v>
      </c>
      <c r="AU94" s="227" t="s">
        <v>83</v>
      </c>
      <c r="AY94" s="19" t="s">
        <v>212</v>
      </c>
      <c r="BE94" s="228">
        <f>IF(O94="základní",K94,0)</f>
        <v>0</v>
      </c>
      <c r="BF94" s="228">
        <f>IF(O94="snížená",K94,0)</f>
        <v>0</v>
      </c>
      <c r="BG94" s="228">
        <f>IF(O94="zákl. přenesená",K94,0)</f>
        <v>0</v>
      </c>
      <c r="BH94" s="228">
        <f>IF(O94="sníž. přenesená",K94,0)</f>
        <v>0</v>
      </c>
      <c r="BI94" s="228">
        <f>IF(O94="nulová",K94,0)</f>
        <v>0</v>
      </c>
      <c r="BJ94" s="19" t="s">
        <v>83</v>
      </c>
      <c r="BK94" s="228">
        <f>ROUND(P94*H94,2)</f>
        <v>0</v>
      </c>
      <c r="BL94" s="19" t="s">
        <v>217</v>
      </c>
      <c r="BM94" s="227" t="s">
        <v>2503</v>
      </c>
    </row>
    <row r="95" s="2" customFormat="1" ht="16.5" customHeight="1">
      <c r="A95" s="40"/>
      <c r="B95" s="41"/>
      <c r="C95" s="215" t="s">
        <v>85</v>
      </c>
      <c r="D95" s="215" t="s">
        <v>213</v>
      </c>
      <c r="E95" s="216" t="s">
        <v>219</v>
      </c>
      <c r="F95" s="217" t="s">
        <v>2504</v>
      </c>
      <c r="G95" s="218" t="s">
        <v>264</v>
      </c>
      <c r="H95" s="219">
        <v>480</v>
      </c>
      <c r="I95" s="220"/>
      <c r="J95" s="220"/>
      <c r="K95" s="221">
        <f>ROUND(P95*H95,2)</f>
        <v>0</v>
      </c>
      <c r="L95" s="217" t="s">
        <v>20</v>
      </c>
      <c r="M95" s="46"/>
      <c r="N95" s="222" t="s">
        <v>20</v>
      </c>
      <c r="O95" s="223" t="s">
        <v>45</v>
      </c>
      <c r="P95" s="224">
        <f>I95+J95</f>
        <v>0</v>
      </c>
      <c r="Q95" s="224">
        <f>ROUND(I95*H95,2)</f>
        <v>0</v>
      </c>
      <c r="R95" s="224">
        <f>ROUND(J95*H95,2)</f>
        <v>0</v>
      </c>
      <c r="S95" s="86"/>
      <c r="T95" s="225">
        <f>S95*H95</f>
        <v>0</v>
      </c>
      <c r="U95" s="225">
        <v>0</v>
      </c>
      <c r="V95" s="225">
        <f>U95*H95</f>
        <v>0</v>
      </c>
      <c r="W95" s="225">
        <v>0</v>
      </c>
      <c r="X95" s="226">
        <f>W95*H95</f>
        <v>0</v>
      </c>
      <c r="Y95" s="40"/>
      <c r="Z95" s="40"/>
      <c r="AA95" s="40"/>
      <c r="AB95" s="40"/>
      <c r="AC95" s="40"/>
      <c r="AD95" s="40"/>
      <c r="AE95" s="40"/>
      <c r="AR95" s="227" t="s">
        <v>217</v>
      </c>
      <c r="AT95" s="227" t="s">
        <v>213</v>
      </c>
      <c r="AU95" s="227" t="s">
        <v>83</v>
      </c>
      <c r="AY95" s="19" t="s">
        <v>212</v>
      </c>
      <c r="BE95" s="228">
        <f>IF(O95="základní",K95,0)</f>
        <v>0</v>
      </c>
      <c r="BF95" s="228">
        <f>IF(O95="snížená",K95,0)</f>
        <v>0</v>
      </c>
      <c r="BG95" s="228">
        <f>IF(O95="zákl. přenesená",K95,0)</f>
        <v>0</v>
      </c>
      <c r="BH95" s="228">
        <f>IF(O95="sníž. přenesená",K95,0)</f>
        <v>0</v>
      </c>
      <c r="BI95" s="228">
        <f>IF(O95="nulová",K95,0)</f>
        <v>0</v>
      </c>
      <c r="BJ95" s="19" t="s">
        <v>83</v>
      </c>
      <c r="BK95" s="228">
        <f>ROUND(P95*H95,2)</f>
        <v>0</v>
      </c>
      <c r="BL95" s="19" t="s">
        <v>217</v>
      </c>
      <c r="BM95" s="227" t="s">
        <v>2505</v>
      </c>
    </row>
    <row r="96" s="2" customFormat="1" ht="37.8" customHeight="1">
      <c r="A96" s="40"/>
      <c r="B96" s="41"/>
      <c r="C96" s="215" t="s">
        <v>105</v>
      </c>
      <c r="D96" s="215" t="s">
        <v>213</v>
      </c>
      <c r="E96" s="216" t="s">
        <v>2506</v>
      </c>
      <c r="F96" s="217" t="s">
        <v>2507</v>
      </c>
      <c r="G96" s="218" t="s">
        <v>225</v>
      </c>
      <c r="H96" s="219">
        <v>1</v>
      </c>
      <c r="I96" s="220"/>
      <c r="J96" s="220"/>
      <c r="K96" s="221">
        <f>ROUND(P96*H96,2)</f>
        <v>0</v>
      </c>
      <c r="L96" s="217" t="s">
        <v>20</v>
      </c>
      <c r="M96" s="46"/>
      <c r="N96" s="222" t="s">
        <v>20</v>
      </c>
      <c r="O96" s="223" t="s">
        <v>45</v>
      </c>
      <c r="P96" s="224">
        <f>I96+J96</f>
        <v>0</v>
      </c>
      <c r="Q96" s="224">
        <f>ROUND(I96*H96,2)</f>
        <v>0</v>
      </c>
      <c r="R96" s="224">
        <f>ROUND(J96*H96,2)</f>
        <v>0</v>
      </c>
      <c r="S96" s="86"/>
      <c r="T96" s="225">
        <f>S96*H96</f>
        <v>0</v>
      </c>
      <c r="U96" s="225">
        <v>0</v>
      </c>
      <c r="V96" s="225">
        <f>U96*H96</f>
        <v>0</v>
      </c>
      <c r="W96" s="225">
        <v>0</v>
      </c>
      <c r="X96" s="226">
        <f>W96*H96</f>
        <v>0</v>
      </c>
      <c r="Y96" s="40"/>
      <c r="Z96" s="40"/>
      <c r="AA96" s="40"/>
      <c r="AB96" s="40"/>
      <c r="AC96" s="40"/>
      <c r="AD96" s="40"/>
      <c r="AE96" s="40"/>
      <c r="AR96" s="227" t="s">
        <v>217</v>
      </c>
      <c r="AT96" s="227" t="s">
        <v>213</v>
      </c>
      <c r="AU96" s="227" t="s">
        <v>83</v>
      </c>
      <c r="AY96" s="19" t="s">
        <v>212</v>
      </c>
      <c r="BE96" s="228">
        <f>IF(O96="základní",K96,0)</f>
        <v>0</v>
      </c>
      <c r="BF96" s="228">
        <f>IF(O96="snížená",K96,0)</f>
        <v>0</v>
      </c>
      <c r="BG96" s="228">
        <f>IF(O96="zákl. přenesená",K96,0)</f>
        <v>0</v>
      </c>
      <c r="BH96" s="228">
        <f>IF(O96="sníž. přenesená",K96,0)</f>
        <v>0</v>
      </c>
      <c r="BI96" s="228">
        <f>IF(O96="nulová",K96,0)</f>
        <v>0</v>
      </c>
      <c r="BJ96" s="19" t="s">
        <v>83</v>
      </c>
      <c r="BK96" s="228">
        <f>ROUND(P96*H96,2)</f>
        <v>0</v>
      </c>
      <c r="BL96" s="19" t="s">
        <v>217</v>
      </c>
      <c r="BM96" s="227" t="s">
        <v>2508</v>
      </c>
    </row>
    <row r="97" s="2" customFormat="1" ht="24.15" customHeight="1">
      <c r="A97" s="40"/>
      <c r="B97" s="41"/>
      <c r="C97" s="215" t="s">
        <v>228</v>
      </c>
      <c r="D97" s="215" t="s">
        <v>213</v>
      </c>
      <c r="E97" s="216" t="s">
        <v>2509</v>
      </c>
      <c r="F97" s="217" t="s">
        <v>2510</v>
      </c>
      <c r="G97" s="218" t="s">
        <v>225</v>
      </c>
      <c r="H97" s="219">
        <v>1</v>
      </c>
      <c r="I97" s="220"/>
      <c r="J97" s="220"/>
      <c r="K97" s="221">
        <f>ROUND(P97*H97,2)</f>
        <v>0</v>
      </c>
      <c r="L97" s="217" t="s">
        <v>20</v>
      </c>
      <c r="M97" s="46"/>
      <c r="N97" s="222" t="s">
        <v>20</v>
      </c>
      <c r="O97" s="223" t="s">
        <v>45</v>
      </c>
      <c r="P97" s="224">
        <f>I97+J97</f>
        <v>0</v>
      </c>
      <c r="Q97" s="224">
        <f>ROUND(I97*H97,2)</f>
        <v>0</v>
      </c>
      <c r="R97" s="224">
        <f>ROUND(J97*H97,2)</f>
        <v>0</v>
      </c>
      <c r="S97" s="86"/>
      <c r="T97" s="225">
        <f>S97*H97</f>
        <v>0</v>
      </c>
      <c r="U97" s="225">
        <v>0</v>
      </c>
      <c r="V97" s="225">
        <f>U97*H97</f>
        <v>0</v>
      </c>
      <c r="W97" s="225">
        <v>0</v>
      </c>
      <c r="X97" s="226">
        <f>W97*H97</f>
        <v>0</v>
      </c>
      <c r="Y97" s="40"/>
      <c r="Z97" s="40"/>
      <c r="AA97" s="40"/>
      <c r="AB97" s="40"/>
      <c r="AC97" s="40"/>
      <c r="AD97" s="40"/>
      <c r="AE97" s="40"/>
      <c r="AR97" s="227" t="s">
        <v>217</v>
      </c>
      <c r="AT97" s="227" t="s">
        <v>213</v>
      </c>
      <c r="AU97" s="227" t="s">
        <v>83</v>
      </c>
      <c r="AY97" s="19" t="s">
        <v>212</v>
      </c>
      <c r="BE97" s="228">
        <f>IF(O97="základní",K97,0)</f>
        <v>0</v>
      </c>
      <c r="BF97" s="228">
        <f>IF(O97="snížená",K97,0)</f>
        <v>0</v>
      </c>
      <c r="BG97" s="228">
        <f>IF(O97="zákl. přenesená",K97,0)</f>
        <v>0</v>
      </c>
      <c r="BH97" s="228">
        <f>IF(O97="sníž. přenesená",K97,0)</f>
        <v>0</v>
      </c>
      <c r="BI97" s="228">
        <f>IF(O97="nulová",K97,0)</f>
        <v>0</v>
      </c>
      <c r="BJ97" s="19" t="s">
        <v>83</v>
      </c>
      <c r="BK97" s="228">
        <f>ROUND(P97*H97,2)</f>
        <v>0</v>
      </c>
      <c r="BL97" s="19" t="s">
        <v>217</v>
      </c>
      <c r="BM97" s="227" t="s">
        <v>2511</v>
      </c>
    </row>
    <row r="98" s="11" customFormat="1" ht="25.92" customHeight="1">
      <c r="A98" s="11"/>
      <c r="B98" s="200"/>
      <c r="C98" s="201"/>
      <c r="D98" s="202" t="s">
        <v>75</v>
      </c>
      <c r="E98" s="203" t="s">
        <v>232</v>
      </c>
      <c r="F98" s="203" t="s">
        <v>233</v>
      </c>
      <c r="G98" s="201"/>
      <c r="H98" s="201"/>
      <c r="I98" s="204"/>
      <c r="J98" s="204"/>
      <c r="K98" s="205">
        <f>BK98</f>
        <v>0</v>
      </c>
      <c r="L98" s="201"/>
      <c r="M98" s="206"/>
      <c r="N98" s="207"/>
      <c r="O98" s="208"/>
      <c r="P98" s="208"/>
      <c r="Q98" s="209">
        <f>SUM(Q99:Q104)</f>
        <v>0</v>
      </c>
      <c r="R98" s="209">
        <f>SUM(R99:R104)</f>
        <v>0</v>
      </c>
      <c r="S98" s="208"/>
      <c r="T98" s="210">
        <f>SUM(T99:T104)</f>
        <v>0</v>
      </c>
      <c r="U98" s="208"/>
      <c r="V98" s="210">
        <f>SUM(V99:V104)</f>
        <v>0</v>
      </c>
      <c r="W98" s="208"/>
      <c r="X98" s="211">
        <f>SUM(X99:X104)</f>
        <v>0</v>
      </c>
      <c r="Y98" s="11"/>
      <c r="Z98" s="11"/>
      <c r="AA98" s="11"/>
      <c r="AB98" s="11"/>
      <c r="AC98" s="11"/>
      <c r="AD98" s="11"/>
      <c r="AE98" s="11"/>
      <c r="AR98" s="212" t="s">
        <v>83</v>
      </c>
      <c r="AT98" s="213" t="s">
        <v>75</v>
      </c>
      <c r="AU98" s="213" t="s">
        <v>76</v>
      </c>
      <c r="AY98" s="212" t="s">
        <v>212</v>
      </c>
      <c r="BK98" s="214">
        <f>SUM(BK99:BK104)</f>
        <v>0</v>
      </c>
    </row>
    <row r="99" s="2" customFormat="1" ht="16.5" customHeight="1">
      <c r="A99" s="40"/>
      <c r="B99" s="41"/>
      <c r="C99" s="215" t="s">
        <v>234</v>
      </c>
      <c r="D99" s="215" t="s">
        <v>213</v>
      </c>
      <c r="E99" s="216" t="s">
        <v>235</v>
      </c>
      <c r="F99" s="217" t="s">
        <v>236</v>
      </c>
      <c r="G99" s="218" t="s">
        <v>264</v>
      </c>
      <c r="H99" s="219">
        <v>100</v>
      </c>
      <c r="I99" s="220"/>
      <c r="J99" s="220"/>
      <c r="K99" s="221">
        <f>ROUND(P99*H99,2)</f>
        <v>0</v>
      </c>
      <c r="L99" s="217" t="s">
        <v>20</v>
      </c>
      <c r="M99" s="46"/>
      <c r="N99" s="222" t="s">
        <v>20</v>
      </c>
      <c r="O99" s="223" t="s">
        <v>45</v>
      </c>
      <c r="P99" s="224">
        <f>I99+J99</f>
        <v>0</v>
      </c>
      <c r="Q99" s="224">
        <f>ROUND(I99*H99,2)</f>
        <v>0</v>
      </c>
      <c r="R99" s="224">
        <f>ROUND(J99*H99,2)</f>
        <v>0</v>
      </c>
      <c r="S99" s="86"/>
      <c r="T99" s="225">
        <f>S99*H99</f>
        <v>0</v>
      </c>
      <c r="U99" s="225">
        <v>0</v>
      </c>
      <c r="V99" s="225">
        <f>U99*H99</f>
        <v>0</v>
      </c>
      <c r="W99" s="225">
        <v>0</v>
      </c>
      <c r="X99" s="226">
        <f>W99*H99</f>
        <v>0</v>
      </c>
      <c r="Y99" s="40"/>
      <c r="Z99" s="40"/>
      <c r="AA99" s="40"/>
      <c r="AB99" s="40"/>
      <c r="AC99" s="40"/>
      <c r="AD99" s="40"/>
      <c r="AE99" s="40"/>
      <c r="AR99" s="227" t="s">
        <v>217</v>
      </c>
      <c r="AT99" s="227" t="s">
        <v>213</v>
      </c>
      <c r="AU99" s="227" t="s">
        <v>83</v>
      </c>
      <c r="AY99" s="19" t="s">
        <v>212</v>
      </c>
      <c r="BE99" s="228">
        <f>IF(O99="základní",K99,0)</f>
        <v>0</v>
      </c>
      <c r="BF99" s="228">
        <f>IF(O99="snížená",K99,0)</f>
        <v>0</v>
      </c>
      <c r="BG99" s="228">
        <f>IF(O99="zákl. přenesená",K99,0)</f>
        <v>0</v>
      </c>
      <c r="BH99" s="228">
        <f>IF(O99="sníž. přenesená",K99,0)</f>
        <v>0</v>
      </c>
      <c r="BI99" s="228">
        <f>IF(O99="nulová",K99,0)</f>
        <v>0</v>
      </c>
      <c r="BJ99" s="19" t="s">
        <v>83</v>
      </c>
      <c r="BK99" s="228">
        <f>ROUND(P99*H99,2)</f>
        <v>0</v>
      </c>
      <c r="BL99" s="19" t="s">
        <v>217</v>
      </c>
      <c r="BM99" s="227" t="s">
        <v>2512</v>
      </c>
    </row>
    <row r="100" s="2" customFormat="1" ht="16.5" customHeight="1">
      <c r="A100" s="40"/>
      <c r="B100" s="41"/>
      <c r="C100" s="215" t="s">
        <v>238</v>
      </c>
      <c r="D100" s="215" t="s">
        <v>213</v>
      </c>
      <c r="E100" s="216" t="s">
        <v>239</v>
      </c>
      <c r="F100" s="217" t="s">
        <v>2513</v>
      </c>
      <c r="G100" s="218" t="s">
        <v>264</v>
      </c>
      <c r="H100" s="219">
        <v>40</v>
      </c>
      <c r="I100" s="220"/>
      <c r="J100" s="220"/>
      <c r="K100" s="221">
        <f>ROUND(P100*H100,2)</f>
        <v>0</v>
      </c>
      <c r="L100" s="217" t="s">
        <v>20</v>
      </c>
      <c r="M100" s="46"/>
      <c r="N100" s="222" t="s">
        <v>20</v>
      </c>
      <c r="O100" s="223" t="s">
        <v>45</v>
      </c>
      <c r="P100" s="224">
        <f>I100+J100</f>
        <v>0</v>
      </c>
      <c r="Q100" s="224">
        <f>ROUND(I100*H100,2)</f>
        <v>0</v>
      </c>
      <c r="R100" s="224">
        <f>ROUND(J100*H100,2)</f>
        <v>0</v>
      </c>
      <c r="S100" s="86"/>
      <c r="T100" s="225">
        <f>S100*H100</f>
        <v>0</v>
      </c>
      <c r="U100" s="225">
        <v>0</v>
      </c>
      <c r="V100" s="225">
        <f>U100*H100</f>
        <v>0</v>
      </c>
      <c r="W100" s="225">
        <v>0</v>
      </c>
      <c r="X100" s="226">
        <f>W100*H100</f>
        <v>0</v>
      </c>
      <c r="Y100" s="40"/>
      <c r="Z100" s="40"/>
      <c r="AA100" s="40"/>
      <c r="AB100" s="40"/>
      <c r="AC100" s="40"/>
      <c r="AD100" s="40"/>
      <c r="AE100" s="40"/>
      <c r="AR100" s="227" t="s">
        <v>217</v>
      </c>
      <c r="AT100" s="227" t="s">
        <v>213</v>
      </c>
      <c r="AU100" s="227" t="s">
        <v>83</v>
      </c>
      <c r="AY100" s="19" t="s">
        <v>212</v>
      </c>
      <c r="BE100" s="228">
        <f>IF(O100="základní",K100,0)</f>
        <v>0</v>
      </c>
      <c r="BF100" s="228">
        <f>IF(O100="snížená",K100,0)</f>
        <v>0</v>
      </c>
      <c r="BG100" s="228">
        <f>IF(O100="zákl. přenesená",K100,0)</f>
        <v>0</v>
      </c>
      <c r="BH100" s="228">
        <f>IF(O100="sníž. přenesená",K100,0)</f>
        <v>0</v>
      </c>
      <c r="BI100" s="228">
        <f>IF(O100="nulová",K100,0)</f>
        <v>0</v>
      </c>
      <c r="BJ100" s="19" t="s">
        <v>83</v>
      </c>
      <c r="BK100" s="228">
        <f>ROUND(P100*H100,2)</f>
        <v>0</v>
      </c>
      <c r="BL100" s="19" t="s">
        <v>217</v>
      </c>
      <c r="BM100" s="227" t="s">
        <v>2514</v>
      </c>
    </row>
    <row r="101" s="2" customFormat="1" ht="16.5" customHeight="1">
      <c r="A101" s="40"/>
      <c r="B101" s="41"/>
      <c r="C101" s="215" t="s">
        <v>242</v>
      </c>
      <c r="D101" s="215" t="s">
        <v>213</v>
      </c>
      <c r="E101" s="216" t="s">
        <v>243</v>
      </c>
      <c r="F101" s="217" t="s">
        <v>244</v>
      </c>
      <c r="G101" s="218" t="s">
        <v>264</v>
      </c>
      <c r="H101" s="219">
        <v>12</v>
      </c>
      <c r="I101" s="220"/>
      <c r="J101" s="220"/>
      <c r="K101" s="221">
        <f>ROUND(P101*H101,2)</f>
        <v>0</v>
      </c>
      <c r="L101" s="217" t="s">
        <v>20</v>
      </c>
      <c r="M101" s="46"/>
      <c r="N101" s="222" t="s">
        <v>20</v>
      </c>
      <c r="O101" s="223" t="s">
        <v>45</v>
      </c>
      <c r="P101" s="224">
        <f>I101+J101</f>
        <v>0</v>
      </c>
      <c r="Q101" s="224">
        <f>ROUND(I101*H101,2)</f>
        <v>0</v>
      </c>
      <c r="R101" s="224">
        <f>ROUND(J101*H101,2)</f>
        <v>0</v>
      </c>
      <c r="S101" s="86"/>
      <c r="T101" s="225">
        <f>S101*H101</f>
        <v>0</v>
      </c>
      <c r="U101" s="225">
        <v>0</v>
      </c>
      <c r="V101" s="225">
        <f>U101*H101</f>
        <v>0</v>
      </c>
      <c r="W101" s="225">
        <v>0</v>
      </c>
      <c r="X101" s="226">
        <f>W101*H101</f>
        <v>0</v>
      </c>
      <c r="Y101" s="40"/>
      <c r="Z101" s="40"/>
      <c r="AA101" s="40"/>
      <c r="AB101" s="40"/>
      <c r="AC101" s="40"/>
      <c r="AD101" s="40"/>
      <c r="AE101" s="40"/>
      <c r="AR101" s="227" t="s">
        <v>217</v>
      </c>
      <c r="AT101" s="227" t="s">
        <v>213</v>
      </c>
      <c r="AU101" s="227" t="s">
        <v>83</v>
      </c>
      <c r="AY101" s="19" t="s">
        <v>212</v>
      </c>
      <c r="BE101" s="228">
        <f>IF(O101="základní",K101,0)</f>
        <v>0</v>
      </c>
      <c r="BF101" s="228">
        <f>IF(O101="snížená",K101,0)</f>
        <v>0</v>
      </c>
      <c r="BG101" s="228">
        <f>IF(O101="zákl. přenesená",K101,0)</f>
        <v>0</v>
      </c>
      <c r="BH101" s="228">
        <f>IF(O101="sníž. přenesená",K101,0)</f>
        <v>0</v>
      </c>
      <c r="BI101" s="228">
        <f>IF(O101="nulová",K101,0)</f>
        <v>0</v>
      </c>
      <c r="BJ101" s="19" t="s">
        <v>83</v>
      </c>
      <c r="BK101" s="228">
        <f>ROUND(P101*H101,2)</f>
        <v>0</v>
      </c>
      <c r="BL101" s="19" t="s">
        <v>217</v>
      </c>
      <c r="BM101" s="227" t="s">
        <v>2515</v>
      </c>
    </row>
    <row r="102" s="2" customFormat="1" ht="16.5" customHeight="1">
      <c r="A102" s="40"/>
      <c r="B102" s="41"/>
      <c r="C102" s="215" t="s">
        <v>246</v>
      </c>
      <c r="D102" s="215" t="s">
        <v>213</v>
      </c>
      <c r="E102" s="216" t="s">
        <v>247</v>
      </c>
      <c r="F102" s="217" t="s">
        <v>2516</v>
      </c>
      <c r="G102" s="218" t="s">
        <v>225</v>
      </c>
      <c r="H102" s="219">
        <v>1</v>
      </c>
      <c r="I102" s="220"/>
      <c r="J102" s="220"/>
      <c r="K102" s="221">
        <f>ROUND(P102*H102,2)</f>
        <v>0</v>
      </c>
      <c r="L102" s="217" t="s">
        <v>20</v>
      </c>
      <c r="M102" s="46"/>
      <c r="N102" s="222" t="s">
        <v>20</v>
      </c>
      <c r="O102" s="223" t="s">
        <v>45</v>
      </c>
      <c r="P102" s="224">
        <f>I102+J102</f>
        <v>0</v>
      </c>
      <c r="Q102" s="224">
        <f>ROUND(I102*H102,2)</f>
        <v>0</v>
      </c>
      <c r="R102" s="224">
        <f>ROUND(J102*H102,2)</f>
        <v>0</v>
      </c>
      <c r="S102" s="86"/>
      <c r="T102" s="225">
        <f>S102*H102</f>
        <v>0</v>
      </c>
      <c r="U102" s="225">
        <v>0</v>
      </c>
      <c r="V102" s="225">
        <f>U102*H102</f>
        <v>0</v>
      </c>
      <c r="W102" s="225">
        <v>0</v>
      </c>
      <c r="X102" s="226">
        <f>W102*H102</f>
        <v>0</v>
      </c>
      <c r="Y102" s="40"/>
      <c r="Z102" s="40"/>
      <c r="AA102" s="40"/>
      <c r="AB102" s="40"/>
      <c r="AC102" s="40"/>
      <c r="AD102" s="40"/>
      <c r="AE102" s="40"/>
      <c r="AR102" s="227" t="s">
        <v>217</v>
      </c>
      <c r="AT102" s="227" t="s">
        <v>213</v>
      </c>
      <c r="AU102" s="227" t="s">
        <v>83</v>
      </c>
      <c r="AY102" s="19" t="s">
        <v>212</v>
      </c>
      <c r="BE102" s="228">
        <f>IF(O102="základní",K102,0)</f>
        <v>0</v>
      </c>
      <c r="BF102" s="228">
        <f>IF(O102="snížená",K102,0)</f>
        <v>0</v>
      </c>
      <c r="BG102" s="228">
        <f>IF(O102="zákl. přenesená",K102,0)</f>
        <v>0</v>
      </c>
      <c r="BH102" s="228">
        <f>IF(O102="sníž. přenesená",K102,0)</f>
        <v>0</v>
      </c>
      <c r="BI102" s="228">
        <f>IF(O102="nulová",K102,0)</f>
        <v>0</v>
      </c>
      <c r="BJ102" s="19" t="s">
        <v>83</v>
      </c>
      <c r="BK102" s="228">
        <f>ROUND(P102*H102,2)</f>
        <v>0</v>
      </c>
      <c r="BL102" s="19" t="s">
        <v>217</v>
      </c>
      <c r="BM102" s="227" t="s">
        <v>2517</v>
      </c>
    </row>
    <row r="103" s="2" customFormat="1" ht="24.15" customHeight="1">
      <c r="A103" s="40"/>
      <c r="B103" s="41"/>
      <c r="C103" s="215" t="s">
        <v>250</v>
      </c>
      <c r="D103" s="215" t="s">
        <v>213</v>
      </c>
      <c r="E103" s="216" t="s">
        <v>251</v>
      </c>
      <c r="F103" s="217" t="s">
        <v>2518</v>
      </c>
      <c r="G103" s="218" t="s">
        <v>225</v>
      </c>
      <c r="H103" s="219">
        <v>1</v>
      </c>
      <c r="I103" s="220"/>
      <c r="J103" s="220"/>
      <c r="K103" s="221">
        <f>ROUND(P103*H103,2)</f>
        <v>0</v>
      </c>
      <c r="L103" s="217" t="s">
        <v>20</v>
      </c>
      <c r="M103" s="46"/>
      <c r="N103" s="222" t="s">
        <v>20</v>
      </c>
      <c r="O103" s="223" t="s">
        <v>45</v>
      </c>
      <c r="P103" s="224">
        <f>I103+J103</f>
        <v>0</v>
      </c>
      <c r="Q103" s="224">
        <f>ROUND(I103*H103,2)</f>
        <v>0</v>
      </c>
      <c r="R103" s="224">
        <f>ROUND(J103*H103,2)</f>
        <v>0</v>
      </c>
      <c r="S103" s="86"/>
      <c r="T103" s="225">
        <f>S103*H103</f>
        <v>0</v>
      </c>
      <c r="U103" s="225">
        <v>0</v>
      </c>
      <c r="V103" s="225">
        <f>U103*H103</f>
        <v>0</v>
      </c>
      <c r="W103" s="225">
        <v>0</v>
      </c>
      <c r="X103" s="226">
        <f>W103*H103</f>
        <v>0</v>
      </c>
      <c r="Y103" s="40"/>
      <c r="Z103" s="40"/>
      <c r="AA103" s="40"/>
      <c r="AB103" s="40"/>
      <c r="AC103" s="40"/>
      <c r="AD103" s="40"/>
      <c r="AE103" s="40"/>
      <c r="AR103" s="227" t="s">
        <v>217</v>
      </c>
      <c r="AT103" s="227" t="s">
        <v>213</v>
      </c>
      <c r="AU103" s="227" t="s">
        <v>83</v>
      </c>
      <c r="AY103" s="19" t="s">
        <v>212</v>
      </c>
      <c r="BE103" s="228">
        <f>IF(O103="základní",K103,0)</f>
        <v>0</v>
      </c>
      <c r="BF103" s="228">
        <f>IF(O103="snížená",K103,0)</f>
        <v>0</v>
      </c>
      <c r="BG103" s="228">
        <f>IF(O103="zákl. přenesená",K103,0)</f>
        <v>0</v>
      </c>
      <c r="BH103" s="228">
        <f>IF(O103="sníž. přenesená",K103,0)</f>
        <v>0</v>
      </c>
      <c r="BI103" s="228">
        <f>IF(O103="nulová",K103,0)</f>
        <v>0</v>
      </c>
      <c r="BJ103" s="19" t="s">
        <v>83</v>
      </c>
      <c r="BK103" s="228">
        <f>ROUND(P103*H103,2)</f>
        <v>0</v>
      </c>
      <c r="BL103" s="19" t="s">
        <v>217</v>
      </c>
      <c r="BM103" s="227" t="s">
        <v>2519</v>
      </c>
    </row>
    <row r="104" s="2" customFormat="1" ht="16.5" customHeight="1">
      <c r="A104" s="40"/>
      <c r="B104" s="41"/>
      <c r="C104" s="215" t="s">
        <v>154</v>
      </c>
      <c r="D104" s="215" t="s">
        <v>213</v>
      </c>
      <c r="E104" s="216" t="s">
        <v>254</v>
      </c>
      <c r="F104" s="217" t="s">
        <v>258</v>
      </c>
      <c r="G104" s="218" t="s">
        <v>225</v>
      </c>
      <c r="H104" s="219">
        <v>1</v>
      </c>
      <c r="I104" s="220"/>
      <c r="J104" s="220"/>
      <c r="K104" s="221">
        <f>ROUND(P104*H104,2)</f>
        <v>0</v>
      </c>
      <c r="L104" s="217" t="s">
        <v>20</v>
      </c>
      <c r="M104" s="46"/>
      <c r="N104" s="222" t="s">
        <v>20</v>
      </c>
      <c r="O104" s="223" t="s">
        <v>45</v>
      </c>
      <c r="P104" s="224">
        <f>I104+J104</f>
        <v>0</v>
      </c>
      <c r="Q104" s="224">
        <f>ROUND(I104*H104,2)</f>
        <v>0</v>
      </c>
      <c r="R104" s="224">
        <f>ROUND(J104*H104,2)</f>
        <v>0</v>
      </c>
      <c r="S104" s="86"/>
      <c r="T104" s="225">
        <f>S104*H104</f>
        <v>0</v>
      </c>
      <c r="U104" s="225">
        <v>0</v>
      </c>
      <c r="V104" s="225">
        <f>U104*H104</f>
        <v>0</v>
      </c>
      <c r="W104" s="225">
        <v>0</v>
      </c>
      <c r="X104" s="226">
        <f>W104*H104</f>
        <v>0</v>
      </c>
      <c r="Y104" s="40"/>
      <c r="Z104" s="40"/>
      <c r="AA104" s="40"/>
      <c r="AB104" s="40"/>
      <c r="AC104" s="40"/>
      <c r="AD104" s="40"/>
      <c r="AE104" s="40"/>
      <c r="AR104" s="227" t="s">
        <v>217</v>
      </c>
      <c r="AT104" s="227" t="s">
        <v>213</v>
      </c>
      <c r="AU104" s="227" t="s">
        <v>83</v>
      </c>
      <c r="AY104" s="19" t="s">
        <v>212</v>
      </c>
      <c r="BE104" s="228">
        <f>IF(O104="základní",K104,0)</f>
        <v>0</v>
      </c>
      <c r="BF104" s="228">
        <f>IF(O104="snížená",K104,0)</f>
        <v>0</v>
      </c>
      <c r="BG104" s="228">
        <f>IF(O104="zákl. přenesená",K104,0)</f>
        <v>0</v>
      </c>
      <c r="BH104" s="228">
        <f>IF(O104="sníž. přenesená",K104,0)</f>
        <v>0</v>
      </c>
      <c r="BI104" s="228">
        <f>IF(O104="nulová",K104,0)</f>
        <v>0</v>
      </c>
      <c r="BJ104" s="19" t="s">
        <v>83</v>
      </c>
      <c r="BK104" s="228">
        <f>ROUND(P104*H104,2)</f>
        <v>0</v>
      </c>
      <c r="BL104" s="19" t="s">
        <v>217</v>
      </c>
      <c r="BM104" s="227" t="s">
        <v>2520</v>
      </c>
    </row>
    <row r="105" s="11" customFormat="1" ht="25.92" customHeight="1">
      <c r="A105" s="11"/>
      <c r="B105" s="200"/>
      <c r="C105" s="201"/>
      <c r="D105" s="202" t="s">
        <v>75</v>
      </c>
      <c r="E105" s="203" t="s">
        <v>260</v>
      </c>
      <c r="F105" s="203" t="s">
        <v>2521</v>
      </c>
      <c r="G105" s="201"/>
      <c r="H105" s="201"/>
      <c r="I105" s="204"/>
      <c r="J105" s="204"/>
      <c r="K105" s="205">
        <f>BK105</f>
        <v>0</v>
      </c>
      <c r="L105" s="201"/>
      <c r="M105" s="206"/>
      <c r="N105" s="207"/>
      <c r="O105" s="208"/>
      <c r="P105" s="208"/>
      <c r="Q105" s="209">
        <f>SUM(Q106:Q107)</f>
        <v>0</v>
      </c>
      <c r="R105" s="209">
        <f>SUM(R106:R107)</f>
        <v>0</v>
      </c>
      <c r="S105" s="208"/>
      <c r="T105" s="210">
        <f>SUM(T106:T107)</f>
        <v>0</v>
      </c>
      <c r="U105" s="208"/>
      <c r="V105" s="210">
        <f>SUM(V106:V107)</f>
        <v>0</v>
      </c>
      <c r="W105" s="208"/>
      <c r="X105" s="211">
        <f>SUM(X106:X107)</f>
        <v>0</v>
      </c>
      <c r="Y105" s="11"/>
      <c r="Z105" s="11"/>
      <c r="AA105" s="11"/>
      <c r="AB105" s="11"/>
      <c r="AC105" s="11"/>
      <c r="AD105" s="11"/>
      <c r="AE105" s="11"/>
      <c r="AR105" s="212" t="s">
        <v>83</v>
      </c>
      <c r="AT105" s="213" t="s">
        <v>75</v>
      </c>
      <c r="AU105" s="213" t="s">
        <v>76</v>
      </c>
      <c r="AY105" s="212" t="s">
        <v>212</v>
      </c>
      <c r="BK105" s="214">
        <f>SUM(BK106:BK107)</f>
        <v>0</v>
      </c>
    </row>
    <row r="106" s="2" customFormat="1" ht="44.25" customHeight="1">
      <c r="A106" s="40"/>
      <c r="B106" s="41"/>
      <c r="C106" s="215" t="s">
        <v>157</v>
      </c>
      <c r="D106" s="215" t="s">
        <v>213</v>
      </c>
      <c r="E106" s="216" t="s">
        <v>262</v>
      </c>
      <c r="F106" s="217" t="s">
        <v>263</v>
      </c>
      <c r="G106" s="218" t="s">
        <v>264</v>
      </c>
      <c r="H106" s="219">
        <v>8</v>
      </c>
      <c r="I106" s="220"/>
      <c r="J106" s="220"/>
      <c r="K106" s="221">
        <f>ROUND(P106*H106,2)</f>
        <v>0</v>
      </c>
      <c r="L106" s="217" t="s">
        <v>20</v>
      </c>
      <c r="M106" s="46"/>
      <c r="N106" s="222" t="s">
        <v>20</v>
      </c>
      <c r="O106" s="223" t="s">
        <v>45</v>
      </c>
      <c r="P106" s="224">
        <f>I106+J106</f>
        <v>0</v>
      </c>
      <c r="Q106" s="224">
        <f>ROUND(I106*H106,2)</f>
        <v>0</v>
      </c>
      <c r="R106" s="224">
        <f>ROUND(J106*H106,2)</f>
        <v>0</v>
      </c>
      <c r="S106" s="86"/>
      <c r="T106" s="225">
        <f>S106*H106</f>
        <v>0</v>
      </c>
      <c r="U106" s="225">
        <v>0</v>
      </c>
      <c r="V106" s="225">
        <f>U106*H106</f>
        <v>0</v>
      </c>
      <c r="W106" s="225">
        <v>0</v>
      </c>
      <c r="X106" s="226">
        <f>W106*H106</f>
        <v>0</v>
      </c>
      <c r="Y106" s="40"/>
      <c r="Z106" s="40"/>
      <c r="AA106" s="40"/>
      <c r="AB106" s="40"/>
      <c r="AC106" s="40"/>
      <c r="AD106" s="40"/>
      <c r="AE106" s="40"/>
      <c r="AR106" s="227" t="s">
        <v>217</v>
      </c>
      <c r="AT106" s="227" t="s">
        <v>213</v>
      </c>
      <c r="AU106" s="227" t="s">
        <v>83</v>
      </c>
      <c r="AY106" s="19" t="s">
        <v>212</v>
      </c>
      <c r="BE106" s="228">
        <f>IF(O106="základní",K106,0)</f>
        <v>0</v>
      </c>
      <c r="BF106" s="228">
        <f>IF(O106="snížená",K106,0)</f>
        <v>0</v>
      </c>
      <c r="BG106" s="228">
        <f>IF(O106="zákl. přenesená",K106,0)</f>
        <v>0</v>
      </c>
      <c r="BH106" s="228">
        <f>IF(O106="sníž. přenesená",K106,0)</f>
        <v>0</v>
      </c>
      <c r="BI106" s="228">
        <f>IF(O106="nulová",K106,0)</f>
        <v>0</v>
      </c>
      <c r="BJ106" s="19" t="s">
        <v>83</v>
      </c>
      <c r="BK106" s="228">
        <f>ROUND(P106*H106,2)</f>
        <v>0</v>
      </c>
      <c r="BL106" s="19" t="s">
        <v>217</v>
      </c>
      <c r="BM106" s="227" t="s">
        <v>2522</v>
      </c>
    </row>
    <row r="107" s="2" customFormat="1" ht="37.8" customHeight="1">
      <c r="A107" s="40"/>
      <c r="B107" s="41"/>
      <c r="C107" s="215" t="s">
        <v>9</v>
      </c>
      <c r="D107" s="215" t="s">
        <v>213</v>
      </c>
      <c r="E107" s="216" t="s">
        <v>266</v>
      </c>
      <c r="F107" s="217" t="s">
        <v>271</v>
      </c>
      <c r="G107" s="218" t="s">
        <v>272</v>
      </c>
      <c r="H107" s="219">
        <v>32</v>
      </c>
      <c r="I107" s="220"/>
      <c r="J107" s="220"/>
      <c r="K107" s="221">
        <f>ROUND(P107*H107,2)</f>
        <v>0</v>
      </c>
      <c r="L107" s="217" t="s">
        <v>20</v>
      </c>
      <c r="M107" s="46"/>
      <c r="N107" s="222" t="s">
        <v>20</v>
      </c>
      <c r="O107" s="223" t="s">
        <v>45</v>
      </c>
      <c r="P107" s="224">
        <f>I107+J107</f>
        <v>0</v>
      </c>
      <c r="Q107" s="224">
        <f>ROUND(I107*H107,2)</f>
        <v>0</v>
      </c>
      <c r="R107" s="224">
        <f>ROUND(J107*H107,2)</f>
        <v>0</v>
      </c>
      <c r="S107" s="86"/>
      <c r="T107" s="225">
        <f>S107*H107</f>
        <v>0</v>
      </c>
      <c r="U107" s="225">
        <v>0</v>
      </c>
      <c r="V107" s="225">
        <f>U107*H107</f>
        <v>0</v>
      </c>
      <c r="W107" s="225">
        <v>0</v>
      </c>
      <c r="X107" s="226">
        <f>W107*H107</f>
        <v>0</v>
      </c>
      <c r="Y107" s="40"/>
      <c r="Z107" s="40"/>
      <c r="AA107" s="40"/>
      <c r="AB107" s="40"/>
      <c r="AC107" s="40"/>
      <c r="AD107" s="40"/>
      <c r="AE107" s="40"/>
      <c r="AR107" s="227" t="s">
        <v>217</v>
      </c>
      <c r="AT107" s="227" t="s">
        <v>213</v>
      </c>
      <c r="AU107" s="227" t="s">
        <v>83</v>
      </c>
      <c r="AY107" s="19" t="s">
        <v>212</v>
      </c>
      <c r="BE107" s="228">
        <f>IF(O107="základní",K107,0)</f>
        <v>0</v>
      </c>
      <c r="BF107" s="228">
        <f>IF(O107="snížená",K107,0)</f>
        <v>0</v>
      </c>
      <c r="BG107" s="228">
        <f>IF(O107="zákl. přenesená",K107,0)</f>
        <v>0</v>
      </c>
      <c r="BH107" s="228">
        <f>IF(O107="sníž. přenesená",K107,0)</f>
        <v>0</v>
      </c>
      <c r="BI107" s="228">
        <f>IF(O107="nulová",K107,0)</f>
        <v>0</v>
      </c>
      <c r="BJ107" s="19" t="s">
        <v>83</v>
      </c>
      <c r="BK107" s="228">
        <f>ROUND(P107*H107,2)</f>
        <v>0</v>
      </c>
      <c r="BL107" s="19" t="s">
        <v>217</v>
      </c>
      <c r="BM107" s="227" t="s">
        <v>2523</v>
      </c>
    </row>
    <row r="108" s="11" customFormat="1" ht="25.92" customHeight="1">
      <c r="A108" s="11"/>
      <c r="B108" s="200"/>
      <c r="C108" s="201"/>
      <c r="D108" s="202" t="s">
        <v>75</v>
      </c>
      <c r="E108" s="203" t="s">
        <v>2524</v>
      </c>
      <c r="F108" s="203" t="s">
        <v>2525</v>
      </c>
      <c r="G108" s="201"/>
      <c r="H108" s="201"/>
      <c r="I108" s="204"/>
      <c r="J108" s="204"/>
      <c r="K108" s="205">
        <f>BK108</f>
        <v>0</v>
      </c>
      <c r="L108" s="201"/>
      <c r="M108" s="206"/>
      <c r="N108" s="207"/>
      <c r="O108" s="208"/>
      <c r="P108" s="208"/>
      <c r="Q108" s="209">
        <f>SUM(Q109:Q126)</f>
        <v>0</v>
      </c>
      <c r="R108" s="209">
        <f>SUM(R109:R126)</f>
        <v>0</v>
      </c>
      <c r="S108" s="208"/>
      <c r="T108" s="210">
        <f>SUM(T109:T126)</f>
        <v>0</v>
      </c>
      <c r="U108" s="208"/>
      <c r="V108" s="210">
        <f>SUM(V109:V126)</f>
        <v>0</v>
      </c>
      <c r="W108" s="208"/>
      <c r="X108" s="211">
        <f>SUM(X109:X126)</f>
        <v>0</v>
      </c>
      <c r="Y108" s="11"/>
      <c r="Z108" s="11"/>
      <c r="AA108" s="11"/>
      <c r="AB108" s="11"/>
      <c r="AC108" s="11"/>
      <c r="AD108" s="11"/>
      <c r="AE108" s="11"/>
      <c r="AR108" s="212" t="s">
        <v>83</v>
      </c>
      <c r="AT108" s="213" t="s">
        <v>75</v>
      </c>
      <c r="AU108" s="213" t="s">
        <v>76</v>
      </c>
      <c r="AY108" s="212" t="s">
        <v>212</v>
      </c>
      <c r="BK108" s="214">
        <f>SUM(BK109:BK126)</f>
        <v>0</v>
      </c>
    </row>
    <row r="109" s="2" customFormat="1" ht="309.3" customHeight="1">
      <c r="A109" s="40"/>
      <c r="B109" s="41"/>
      <c r="C109" s="229" t="s">
        <v>162</v>
      </c>
      <c r="D109" s="229" t="s">
        <v>222</v>
      </c>
      <c r="E109" s="230" t="s">
        <v>2526</v>
      </c>
      <c r="F109" s="231" t="s">
        <v>2527</v>
      </c>
      <c r="G109" s="232" t="s">
        <v>225</v>
      </c>
      <c r="H109" s="233">
        <v>1</v>
      </c>
      <c r="I109" s="234"/>
      <c r="J109" s="235"/>
      <c r="K109" s="236">
        <f>ROUND(P109*H109,2)</f>
        <v>0</v>
      </c>
      <c r="L109" s="231" t="s">
        <v>20</v>
      </c>
      <c r="M109" s="237"/>
      <c r="N109" s="238" t="s">
        <v>20</v>
      </c>
      <c r="O109" s="223" t="s">
        <v>45</v>
      </c>
      <c r="P109" s="224">
        <f>I109+J109</f>
        <v>0</v>
      </c>
      <c r="Q109" s="224">
        <f>ROUND(I109*H109,2)</f>
        <v>0</v>
      </c>
      <c r="R109" s="224">
        <f>ROUND(J109*H109,2)</f>
        <v>0</v>
      </c>
      <c r="S109" s="86"/>
      <c r="T109" s="225">
        <f>S109*H109</f>
        <v>0</v>
      </c>
      <c r="U109" s="225">
        <v>0</v>
      </c>
      <c r="V109" s="225">
        <f>U109*H109</f>
        <v>0</v>
      </c>
      <c r="W109" s="225">
        <v>0</v>
      </c>
      <c r="X109" s="226">
        <f>W109*H109</f>
        <v>0</v>
      </c>
      <c r="Y109" s="40"/>
      <c r="Z109" s="40"/>
      <c r="AA109" s="40"/>
      <c r="AB109" s="40"/>
      <c r="AC109" s="40"/>
      <c r="AD109" s="40"/>
      <c r="AE109" s="40"/>
      <c r="AR109" s="227" t="s">
        <v>226</v>
      </c>
      <c r="AT109" s="227" t="s">
        <v>222</v>
      </c>
      <c r="AU109" s="227" t="s">
        <v>83</v>
      </c>
      <c r="AY109" s="19" t="s">
        <v>212</v>
      </c>
      <c r="BE109" s="228">
        <f>IF(O109="základní",K109,0)</f>
        <v>0</v>
      </c>
      <c r="BF109" s="228">
        <f>IF(O109="snížená",K109,0)</f>
        <v>0</v>
      </c>
      <c r="BG109" s="228">
        <f>IF(O109="zákl. přenesená",K109,0)</f>
        <v>0</v>
      </c>
      <c r="BH109" s="228">
        <f>IF(O109="sníž. přenesená",K109,0)</f>
        <v>0</v>
      </c>
      <c r="BI109" s="228">
        <f>IF(O109="nulová",K109,0)</f>
        <v>0</v>
      </c>
      <c r="BJ109" s="19" t="s">
        <v>83</v>
      </c>
      <c r="BK109" s="228">
        <f>ROUND(P109*H109,2)</f>
        <v>0</v>
      </c>
      <c r="BL109" s="19" t="s">
        <v>217</v>
      </c>
      <c r="BM109" s="227" t="s">
        <v>2528</v>
      </c>
    </row>
    <row r="110" s="2" customFormat="1" ht="37.8" customHeight="1">
      <c r="A110" s="40"/>
      <c r="B110" s="41"/>
      <c r="C110" s="229" t="s">
        <v>165</v>
      </c>
      <c r="D110" s="229" t="s">
        <v>222</v>
      </c>
      <c r="E110" s="230" t="s">
        <v>2529</v>
      </c>
      <c r="F110" s="231" t="s">
        <v>2530</v>
      </c>
      <c r="G110" s="232" t="s">
        <v>225</v>
      </c>
      <c r="H110" s="233">
        <v>1</v>
      </c>
      <c r="I110" s="234"/>
      <c r="J110" s="235"/>
      <c r="K110" s="236">
        <f>ROUND(P110*H110,2)</f>
        <v>0</v>
      </c>
      <c r="L110" s="231" t="s">
        <v>20</v>
      </c>
      <c r="M110" s="237"/>
      <c r="N110" s="238" t="s">
        <v>20</v>
      </c>
      <c r="O110" s="223" t="s">
        <v>45</v>
      </c>
      <c r="P110" s="224">
        <f>I110+J110</f>
        <v>0</v>
      </c>
      <c r="Q110" s="224">
        <f>ROUND(I110*H110,2)</f>
        <v>0</v>
      </c>
      <c r="R110" s="224">
        <f>ROUND(J110*H110,2)</f>
        <v>0</v>
      </c>
      <c r="S110" s="86"/>
      <c r="T110" s="225">
        <f>S110*H110</f>
        <v>0</v>
      </c>
      <c r="U110" s="225">
        <v>0</v>
      </c>
      <c r="V110" s="225">
        <f>U110*H110</f>
        <v>0</v>
      </c>
      <c r="W110" s="225">
        <v>0</v>
      </c>
      <c r="X110" s="226">
        <f>W110*H110</f>
        <v>0</v>
      </c>
      <c r="Y110" s="40"/>
      <c r="Z110" s="40"/>
      <c r="AA110" s="40"/>
      <c r="AB110" s="40"/>
      <c r="AC110" s="40"/>
      <c r="AD110" s="40"/>
      <c r="AE110" s="40"/>
      <c r="AR110" s="227" t="s">
        <v>226</v>
      </c>
      <c r="AT110" s="227" t="s">
        <v>222</v>
      </c>
      <c r="AU110" s="227" t="s">
        <v>83</v>
      </c>
      <c r="AY110" s="19" t="s">
        <v>212</v>
      </c>
      <c r="BE110" s="228">
        <f>IF(O110="základní",K110,0)</f>
        <v>0</v>
      </c>
      <c r="BF110" s="228">
        <f>IF(O110="snížená",K110,0)</f>
        <v>0</v>
      </c>
      <c r="BG110" s="228">
        <f>IF(O110="zákl. přenesená",K110,0)</f>
        <v>0</v>
      </c>
      <c r="BH110" s="228">
        <f>IF(O110="sníž. přenesená",K110,0)</f>
        <v>0</v>
      </c>
      <c r="BI110" s="228">
        <f>IF(O110="nulová",K110,0)</f>
        <v>0</v>
      </c>
      <c r="BJ110" s="19" t="s">
        <v>83</v>
      </c>
      <c r="BK110" s="228">
        <f>ROUND(P110*H110,2)</f>
        <v>0</v>
      </c>
      <c r="BL110" s="19" t="s">
        <v>217</v>
      </c>
      <c r="BM110" s="227" t="s">
        <v>2531</v>
      </c>
    </row>
    <row r="111" s="2" customFormat="1" ht="66.75" customHeight="1">
      <c r="A111" s="40"/>
      <c r="B111" s="41"/>
      <c r="C111" s="229" t="s">
        <v>168</v>
      </c>
      <c r="D111" s="229" t="s">
        <v>222</v>
      </c>
      <c r="E111" s="230" t="s">
        <v>2532</v>
      </c>
      <c r="F111" s="231" t="s">
        <v>2533</v>
      </c>
      <c r="G111" s="232" t="s">
        <v>225</v>
      </c>
      <c r="H111" s="233">
        <v>1</v>
      </c>
      <c r="I111" s="234"/>
      <c r="J111" s="235"/>
      <c r="K111" s="236">
        <f>ROUND(P111*H111,2)</f>
        <v>0</v>
      </c>
      <c r="L111" s="231" t="s">
        <v>20</v>
      </c>
      <c r="M111" s="237"/>
      <c r="N111" s="238" t="s">
        <v>20</v>
      </c>
      <c r="O111" s="223" t="s">
        <v>45</v>
      </c>
      <c r="P111" s="224">
        <f>I111+J111</f>
        <v>0</v>
      </c>
      <c r="Q111" s="224">
        <f>ROUND(I111*H111,2)</f>
        <v>0</v>
      </c>
      <c r="R111" s="224">
        <f>ROUND(J111*H111,2)</f>
        <v>0</v>
      </c>
      <c r="S111" s="86"/>
      <c r="T111" s="225">
        <f>S111*H111</f>
        <v>0</v>
      </c>
      <c r="U111" s="225">
        <v>0</v>
      </c>
      <c r="V111" s="225">
        <f>U111*H111</f>
        <v>0</v>
      </c>
      <c r="W111" s="225">
        <v>0</v>
      </c>
      <c r="X111" s="226">
        <f>W111*H111</f>
        <v>0</v>
      </c>
      <c r="Y111" s="40"/>
      <c r="Z111" s="40"/>
      <c r="AA111" s="40"/>
      <c r="AB111" s="40"/>
      <c r="AC111" s="40"/>
      <c r="AD111" s="40"/>
      <c r="AE111" s="40"/>
      <c r="AR111" s="227" t="s">
        <v>226</v>
      </c>
      <c r="AT111" s="227" t="s">
        <v>222</v>
      </c>
      <c r="AU111" s="227" t="s">
        <v>83</v>
      </c>
      <c r="AY111" s="19" t="s">
        <v>212</v>
      </c>
      <c r="BE111" s="228">
        <f>IF(O111="základní",K111,0)</f>
        <v>0</v>
      </c>
      <c r="BF111" s="228">
        <f>IF(O111="snížená",K111,0)</f>
        <v>0</v>
      </c>
      <c r="BG111" s="228">
        <f>IF(O111="zákl. přenesená",K111,0)</f>
        <v>0</v>
      </c>
      <c r="BH111" s="228">
        <f>IF(O111="sníž. přenesená",K111,0)</f>
        <v>0</v>
      </c>
      <c r="BI111" s="228">
        <f>IF(O111="nulová",K111,0)</f>
        <v>0</v>
      </c>
      <c r="BJ111" s="19" t="s">
        <v>83</v>
      </c>
      <c r="BK111" s="228">
        <f>ROUND(P111*H111,2)</f>
        <v>0</v>
      </c>
      <c r="BL111" s="19" t="s">
        <v>217</v>
      </c>
      <c r="BM111" s="227" t="s">
        <v>2534</v>
      </c>
    </row>
    <row r="112" s="2" customFormat="1" ht="49.05" customHeight="1">
      <c r="A112" s="40"/>
      <c r="B112" s="41"/>
      <c r="C112" s="229" t="s">
        <v>279</v>
      </c>
      <c r="D112" s="229" t="s">
        <v>222</v>
      </c>
      <c r="E112" s="230" t="s">
        <v>2535</v>
      </c>
      <c r="F112" s="231" t="s">
        <v>2536</v>
      </c>
      <c r="G112" s="232" t="s">
        <v>225</v>
      </c>
      <c r="H112" s="233">
        <v>1</v>
      </c>
      <c r="I112" s="234"/>
      <c r="J112" s="235"/>
      <c r="K112" s="236">
        <f>ROUND(P112*H112,2)</f>
        <v>0</v>
      </c>
      <c r="L112" s="231" t="s">
        <v>20</v>
      </c>
      <c r="M112" s="237"/>
      <c r="N112" s="238" t="s">
        <v>20</v>
      </c>
      <c r="O112" s="223" t="s">
        <v>45</v>
      </c>
      <c r="P112" s="224">
        <f>I112+J112</f>
        <v>0</v>
      </c>
      <c r="Q112" s="224">
        <f>ROUND(I112*H112,2)</f>
        <v>0</v>
      </c>
      <c r="R112" s="224">
        <f>ROUND(J112*H112,2)</f>
        <v>0</v>
      </c>
      <c r="S112" s="86"/>
      <c r="T112" s="225">
        <f>S112*H112</f>
        <v>0</v>
      </c>
      <c r="U112" s="225">
        <v>0</v>
      </c>
      <c r="V112" s="225">
        <f>U112*H112</f>
        <v>0</v>
      </c>
      <c r="W112" s="225">
        <v>0</v>
      </c>
      <c r="X112" s="226">
        <f>W112*H112</f>
        <v>0</v>
      </c>
      <c r="Y112" s="40"/>
      <c r="Z112" s="40"/>
      <c r="AA112" s="40"/>
      <c r="AB112" s="40"/>
      <c r="AC112" s="40"/>
      <c r="AD112" s="40"/>
      <c r="AE112" s="40"/>
      <c r="AR112" s="227" t="s">
        <v>226</v>
      </c>
      <c r="AT112" s="227" t="s">
        <v>222</v>
      </c>
      <c r="AU112" s="227" t="s">
        <v>83</v>
      </c>
      <c r="AY112" s="19" t="s">
        <v>212</v>
      </c>
      <c r="BE112" s="228">
        <f>IF(O112="základní",K112,0)</f>
        <v>0</v>
      </c>
      <c r="BF112" s="228">
        <f>IF(O112="snížená",K112,0)</f>
        <v>0</v>
      </c>
      <c r="BG112" s="228">
        <f>IF(O112="zákl. přenesená",K112,0)</f>
        <v>0</v>
      </c>
      <c r="BH112" s="228">
        <f>IF(O112="sníž. přenesená",K112,0)</f>
        <v>0</v>
      </c>
      <c r="BI112" s="228">
        <f>IF(O112="nulová",K112,0)</f>
        <v>0</v>
      </c>
      <c r="BJ112" s="19" t="s">
        <v>83</v>
      </c>
      <c r="BK112" s="228">
        <f>ROUND(P112*H112,2)</f>
        <v>0</v>
      </c>
      <c r="BL112" s="19" t="s">
        <v>217</v>
      </c>
      <c r="BM112" s="227" t="s">
        <v>2537</v>
      </c>
    </row>
    <row r="113" s="2" customFormat="1" ht="49.05" customHeight="1">
      <c r="A113" s="40"/>
      <c r="B113" s="41"/>
      <c r="C113" s="229" t="s">
        <v>283</v>
      </c>
      <c r="D113" s="229" t="s">
        <v>222</v>
      </c>
      <c r="E113" s="230" t="s">
        <v>2538</v>
      </c>
      <c r="F113" s="231" t="s">
        <v>2539</v>
      </c>
      <c r="G113" s="232" t="s">
        <v>225</v>
      </c>
      <c r="H113" s="233">
        <v>1</v>
      </c>
      <c r="I113" s="234"/>
      <c r="J113" s="235"/>
      <c r="K113" s="236">
        <f>ROUND(P113*H113,2)</f>
        <v>0</v>
      </c>
      <c r="L113" s="231" t="s">
        <v>20</v>
      </c>
      <c r="M113" s="237"/>
      <c r="N113" s="238" t="s">
        <v>20</v>
      </c>
      <c r="O113" s="223" t="s">
        <v>45</v>
      </c>
      <c r="P113" s="224">
        <f>I113+J113</f>
        <v>0</v>
      </c>
      <c r="Q113" s="224">
        <f>ROUND(I113*H113,2)</f>
        <v>0</v>
      </c>
      <c r="R113" s="224">
        <f>ROUND(J113*H113,2)</f>
        <v>0</v>
      </c>
      <c r="S113" s="86"/>
      <c r="T113" s="225">
        <f>S113*H113</f>
        <v>0</v>
      </c>
      <c r="U113" s="225">
        <v>0</v>
      </c>
      <c r="V113" s="225">
        <f>U113*H113</f>
        <v>0</v>
      </c>
      <c r="W113" s="225">
        <v>0</v>
      </c>
      <c r="X113" s="226">
        <f>W113*H113</f>
        <v>0</v>
      </c>
      <c r="Y113" s="40"/>
      <c r="Z113" s="40"/>
      <c r="AA113" s="40"/>
      <c r="AB113" s="40"/>
      <c r="AC113" s="40"/>
      <c r="AD113" s="40"/>
      <c r="AE113" s="40"/>
      <c r="AR113" s="227" t="s">
        <v>226</v>
      </c>
      <c r="AT113" s="227" t="s">
        <v>222</v>
      </c>
      <c r="AU113" s="227" t="s">
        <v>83</v>
      </c>
      <c r="AY113" s="19" t="s">
        <v>212</v>
      </c>
      <c r="BE113" s="228">
        <f>IF(O113="základní",K113,0)</f>
        <v>0</v>
      </c>
      <c r="BF113" s="228">
        <f>IF(O113="snížená",K113,0)</f>
        <v>0</v>
      </c>
      <c r="BG113" s="228">
        <f>IF(O113="zákl. přenesená",K113,0)</f>
        <v>0</v>
      </c>
      <c r="BH113" s="228">
        <f>IF(O113="sníž. přenesená",K113,0)</f>
        <v>0</v>
      </c>
      <c r="BI113" s="228">
        <f>IF(O113="nulová",K113,0)</f>
        <v>0</v>
      </c>
      <c r="BJ113" s="19" t="s">
        <v>83</v>
      </c>
      <c r="BK113" s="228">
        <f>ROUND(P113*H113,2)</f>
        <v>0</v>
      </c>
      <c r="BL113" s="19" t="s">
        <v>217</v>
      </c>
      <c r="BM113" s="227" t="s">
        <v>2540</v>
      </c>
    </row>
    <row r="114" s="2" customFormat="1" ht="49.05" customHeight="1">
      <c r="A114" s="40"/>
      <c r="B114" s="41"/>
      <c r="C114" s="229" t="s">
        <v>287</v>
      </c>
      <c r="D114" s="229" t="s">
        <v>222</v>
      </c>
      <c r="E114" s="230" t="s">
        <v>2541</v>
      </c>
      <c r="F114" s="231" t="s">
        <v>2542</v>
      </c>
      <c r="G114" s="232" t="s">
        <v>225</v>
      </c>
      <c r="H114" s="233">
        <v>1</v>
      </c>
      <c r="I114" s="234"/>
      <c r="J114" s="235"/>
      <c r="K114" s="236">
        <f>ROUND(P114*H114,2)</f>
        <v>0</v>
      </c>
      <c r="L114" s="231" t="s">
        <v>20</v>
      </c>
      <c r="M114" s="237"/>
      <c r="N114" s="238" t="s">
        <v>20</v>
      </c>
      <c r="O114" s="223" t="s">
        <v>45</v>
      </c>
      <c r="P114" s="224">
        <f>I114+J114</f>
        <v>0</v>
      </c>
      <c r="Q114" s="224">
        <f>ROUND(I114*H114,2)</f>
        <v>0</v>
      </c>
      <c r="R114" s="224">
        <f>ROUND(J114*H114,2)</f>
        <v>0</v>
      </c>
      <c r="S114" s="86"/>
      <c r="T114" s="225">
        <f>S114*H114</f>
        <v>0</v>
      </c>
      <c r="U114" s="225">
        <v>0</v>
      </c>
      <c r="V114" s="225">
        <f>U114*H114</f>
        <v>0</v>
      </c>
      <c r="W114" s="225">
        <v>0</v>
      </c>
      <c r="X114" s="226">
        <f>W114*H114</f>
        <v>0</v>
      </c>
      <c r="Y114" s="40"/>
      <c r="Z114" s="40"/>
      <c r="AA114" s="40"/>
      <c r="AB114" s="40"/>
      <c r="AC114" s="40"/>
      <c r="AD114" s="40"/>
      <c r="AE114" s="40"/>
      <c r="AR114" s="227" t="s">
        <v>226</v>
      </c>
      <c r="AT114" s="227" t="s">
        <v>222</v>
      </c>
      <c r="AU114" s="227" t="s">
        <v>83</v>
      </c>
      <c r="AY114" s="19" t="s">
        <v>212</v>
      </c>
      <c r="BE114" s="228">
        <f>IF(O114="základní",K114,0)</f>
        <v>0</v>
      </c>
      <c r="BF114" s="228">
        <f>IF(O114="snížená",K114,0)</f>
        <v>0</v>
      </c>
      <c r="BG114" s="228">
        <f>IF(O114="zákl. přenesená",K114,0)</f>
        <v>0</v>
      </c>
      <c r="BH114" s="228">
        <f>IF(O114="sníž. přenesená",K114,0)</f>
        <v>0</v>
      </c>
      <c r="BI114" s="228">
        <f>IF(O114="nulová",K114,0)</f>
        <v>0</v>
      </c>
      <c r="BJ114" s="19" t="s">
        <v>83</v>
      </c>
      <c r="BK114" s="228">
        <f>ROUND(P114*H114,2)</f>
        <v>0</v>
      </c>
      <c r="BL114" s="19" t="s">
        <v>217</v>
      </c>
      <c r="BM114" s="227" t="s">
        <v>2543</v>
      </c>
    </row>
    <row r="115" s="2" customFormat="1" ht="24.15" customHeight="1">
      <c r="A115" s="40"/>
      <c r="B115" s="41"/>
      <c r="C115" s="229" t="s">
        <v>291</v>
      </c>
      <c r="D115" s="229" t="s">
        <v>222</v>
      </c>
      <c r="E115" s="230" t="s">
        <v>2544</v>
      </c>
      <c r="F115" s="231" t="s">
        <v>2545</v>
      </c>
      <c r="G115" s="232" t="s">
        <v>225</v>
      </c>
      <c r="H115" s="233">
        <v>1</v>
      </c>
      <c r="I115" s="234"/>
      <c r="J115" s="235"/>
      <c r="K115" s="236">
        <f>ROUND(P115*H115,2)</f>
        <v>0</v>
      </c>
      <c r="L115" s="231" t="s">
        <v>20</v>
      </c>
      <c r="M115" s="237"/>
      <c r="N115" s="238" t="s">
        <v>20</v>
      </c>
      <c r="O115" s="223" t="s">
        <v>45</v>
      </c>
      <c r="P115" s="224">
        <f>I115+J115</f>
        <v>0</v>
      </c>
      <c r="Q115" s="224">
        <f>ROUND(I115*H115,2)</f>
        <v>0</v>
      </c>
      <c r="R115" s="224">
        <f>ROUND(J115*H115,2)</f>
        <v>0</v>
      </c>
      <c r="S115" s="86"/>
      <c r="T115" s="225">
        <f>S115*H115</f>
        <v>0</v>
      </c>
      <c r="U115" s="225">
        <v>0</v>
      </c>
      <c r="V115" s="225">
        <f>U115*H115</f>
        <v>0</v>
      </c>
      <c r="W115" s="225">
        <v>0</v>
      </c>
      <c r="X115" s="226">
        <f>W115*H115</f>
        <v>0</v>
      </c>
      <c r="Y115" s="40"/>
      <c r="Z115" s="40"/>
      <c r="AA115" s="40"/>
      <c r="AB115" s="40"/>
      <c r="AC115" s="40"/>
      <c r="AD115" s="40"/>
      <c r="AE115" s="40"/>
      <c r="AR115" s="227" t="s">
        <v>226</v>
      </c>
      <c r="AT115" s="227" t="s">
        <v>222</v>
      </c>
      <c r="AU115" s="227" t="s">
        <v>83</v>
      </c>
      <c r="AY115" s="19" t="s">
        <v>212</v>
      </c>
      <c r="BE115" s="228">
        <f>IF(O115="základní",K115,0)</f>
        <v>0</v>
      </c>
      <c r="BF115" s="228">
        <f>IF(O115="snížená",K115,0)</f>
        <v>0</v>
      </c>
      <c r="BG115" s="228">
        <f>IF(O115="zákl. přenesená",K115,0)</f>
        <v>0</v>
      </c>
      <c r="BH115" s="228">
        <f>IF(O115="sníž. přenesená",K115,0)</f>
        <v>0</v>
      </c>
      <c r="BI115" s="228">
        <f>IF(O115="nulová",K115,0)</f>
        <v>0</v>
      </c>
      <c r="BJ115" s="19" t="s">
        <v>83</v>
      </c>
      <c r="BK115" s="228">
        <f>ROUND(P115*H115,2)</f>
        <v>0</v>
      </c>
      <c r="BL115" s="19" t="s">
        <v>217</v>
      </c>
      <c r="BM115" s="227" t="s">
        <v>2546</v>
      </c>
    </row>
    <row r="116" s="2" customFormat="1" ht="33" customHeight="1">
      <c r="A116" s="40"/>
      <c r="B116" s="41"/>
      <c r="C116" s="229" t="s">
        <v>295</v>
      </c>
      <c r="D116" s="229" t="s">
        <v>222</v>
      </c>
      <c r="E116" s="230" t="s">
        <v>2547</v>
      </c>
      <c r="F116" s="231" t="s">
        <v>2548</v>
      </c>
      <c r="G116" s="232" t="s">
        <v>225</v>
      </c>
      <c r="H116" s="233">
        <v>1</v>
      </c>
      <c r="I116" s="234"/>
      <c r="J116" s="235"/>
      <c r="K116" s="236">
        <f>ROUND(P116*H116,2)</f>
        <v>0</v>
      </c>
      <c r="L116" s="231" t="s">
        <v>20</v>
      </c>
      <c r="M116" s="237"/>
      <c r="N116" s="238" t="s">
        <v>20</v>
      </c>
      <c r="O116" s="223" t="s">
        <v>45</v>
      </c>
      <c r="P116" s="224">
        <f>I116+J116</f>
        <v>0</v>
      </c>
      <c r="Q116" s="224">
        <f>ROUND(I116*H116,2)</f>
        <v>0</v>
      </c>
      <c r="R116" s="224">
        <f>ROUND(J116*H116,2)</f>
        <v>0</v>
      </c>
      <c r="S116" s="86"/>
      <c r="T116" s="225">
        <f>S116*H116</f>
        <v>0</v>
      </c>
      <c r="U116" s="225">
        <v>0</v>
      </c>
      <c r="V116" s="225">
        <f>U116*H116</f>
        <v>0</v>
      </c>
      <c r="W116" s="225">
        <v>0</v>
      </c>
      <c r="X116" s="226">
        <f>W116*H116</f>
        <v>0</v>
      </c>
      <c r="Y116" s="40"/>
      <c r="Z116" s="40"/>
      <c r="AA116" s="40"/>
      <c r="AB116" s="40"/>
      <c r="AC116" s="40"/>
      <c r="AD116" s="40"/>
      <c r="AE116" s="40"/>
      <c r="AR116" s="227" t="s">
        <v>226</v>
      </c>
      <c r="AT116" s="227" t="s">
        <v>222</v>
      </c>
      <c r="AU116" s="227" t="s">
        <v>83</v>
      </c>
      <c r="AY116" s="19" t="s">
        <v>212</v>
      </c>
      <c r="BE116" s="228">
        <f>IF(O116="základní",K116,0)</f>
        <v>0</v>
      </c>
      <c r="BF116" s="228">
        <f>IF(O116="snížená",K116,0)</f>
        <v>0</v>
      </c>
      <c r="BG116" s="228">
        <f>IF(O116="zákl. přenesená",K116,0)</f>
        <v>0</v>
      </c>
      <c r="BH116" s="228">
        <f>IF(O116="sníž. přenesená",K116,0)</f>
        <v>0</v>
      </c>
      <c r="BI116" s="228">
        <f>IF(O116="nulová",K116,0)</f>
        <v>0</v>
      </c>
      <c r="BJ116" s="19" t="s">
        <v>83</v>
      </c>
      <c r="BK116" s="228">
        <f>ROUND(P116*H116,2)</f>
        <v>0</v>
      </c>
      <c r="BL116" s="19" t="s">
        <v>217</v>
      </c>
      <c r="BM116" s="227" t="s">
        <v>2549</v>
      </c>
    </row>
    <row r="117" s="2" customFormat="1" ht="37.8" customHeight="1">
      <c r="A117" s="40"/>
      <c r="B117" s="41"/>
      <c r="C117" s="229" t="s">
        <v>8</v>
      </c>
      <c r="D117" s="229" t="s">
        <v>222</v>
      </c>
      <c r="E117" s="230" t="s">
        <v>2550</v>
      </c>
      <c r="F117" s="231" t="s">
        <v>2551</v>
      </c>
      <c r="G117" s="232" t="s">
        <v>225</v>
      </c>
      <c r="H117" s="233">
        <v>7</v>
      </c>
      <c r="I117" s="234"/>
      <c r="J117" s="235"/>
      <c r="K117" s="236">
        <f>ROUND(P117*H117,2)</f>
        <v>0</v>
      </c>
      <c r="L117" s="231" t="s">
        <v>20</v>
      </c>
      <c r="M117" s="237"/>
      <c r="N117" s="238" t="s">
        <v>20</v>
      </c>
      <c r="O117" s="223" t="s">
        <v>45</v>
      </c>
      <c r="P117" s="224">
        <f>I117+J117</f>
        <v>0</v>
      </c>
      <c r="Q117" s="224">
        <f>ROUND(I117*H117,2)</f>
        <v>0</v>
      </c>
      <c r="R117" s="224">
        <f>ROUND(J117*H117,2)</f>
        <v>0</v>
      </c>
      <c r="S117" s="86"/>
      <c r="T117" s="225">
        <f>S117*H117</f>
        <v>0</v>
      </c>
      <c r="U117" s="225">
        <v>0</v>
      </c>
      <c r="V117" s="225">
        <f>U117*H117</f>
        <v>0</v>
      </c>
      <c r="W117" s="225">
        <v>0</v>
      </c>
      <c r="X117" s="226">
        <f>W117*H117</f>
        <v>0</v>
      </c>
      <c r="Y117" s="40"/>
      <c r="Z117" s="40"/>
      <c r="AA117" s="40"/>
      <c r="AB117" s="40"/>
      <c r="AC117" s="40"/>
      <c r="AD117" s="40"/>
      <c r="AE117" s="40"/>
      <c r="AR117" s="227" t="s">
        <v>226</v>
      </c>
      <c r="AT117" s="227" t="s">
        <v>222</v>
      </c>
      <c r="AU117" s="227" t="s">
        <v>83</v>
      </c>
      <c r="AY117" s="19" t="s">
        <v>212</v>
      </c>
      <c r="BE117" s="228">
        <f>IF(O117="základní",K117,0)</f>
        <v>0</v>
      </c>
      <c r="BF117" s="228">
        <f>IF(O117="snížená",K117,0)</f>
        <v>0</v>
      </c>
      <c r="BG117" s="228">
        <f>IF(O117="zákl. přenesená",K117,0)</f>
        <v>0</v>
      </c>
      <c r="BH117" s="228">
        <f>IF(O117="sníž. přenesená",K117,0)</f>
        <v>0</v>
      </c>
      <c r="BI117" s="228">
        <f>IF(O117="nulová",K117,0)</f>
        <v>0</v>
      </c>
      <c r="BJ117" s="19" t="s">
        <v>83</v>
      </c>
      <c r="BK117" s="228">
        <f>ROUND(P117*H117,2)</f>
        <v>0</v>
      </c>
      <c r="BL117" s="19" t="s">
        <v>217</v>
      </c>
      <c r="BM117" s="227" t="s">
        <v>2552</v>
      </c>
    </row>
    <row r="118" s="2" customFormat="1" ht="33" customHeight="1">
      <c r="A118" s="40"/>
      <c r="B118" s="41"/>
      <c r="C118" s="229" t="s">
        <v>302</v>
      </c>
      <c r="D118" s="229" t="s">
        <v>222</v>
      </c>
      <c r="E118" s="230" t="s">
        <v>2553</v>
      </c>
      <c r="F118" s="231" t="s">
        <v>506</v>
      </c>
      <c r="G118" s="232" t="s">
        <v>225</v>
      </c>
      <c r="H118" s="233">
        <v>1</v>
      </c>
      <c r="I118" s="234"/>
      <c r="J118" s="235"/>
      <c r="K118" s="236">
        <f>ROUND(P118*H118,2)</f>
        <v>0</v>
      </c>
      <c r="L118" s="231" t="s">
        <v>20</v>
      </c>
      <c r="M118" s="237"/>
      <c r="N118" s="238" t="s">
        <v>20</v>
      </c>
      <c r="O118" s="223" t="s">
        <v>45</v>
      </c>
      <c r="P118" s="224">
        <f>I118+J118</f>
        <v>0</v>
      </c>
      <c r="Q118" s="224">
        <f>ROUND(I118*H118,2)</f>
        <v>0</v>
      </c>
      <c r="R118" s="224">
        <f>ROUND(J118*H118,2)</f>
        <v>0</v>
      </c>
      <c r="S118" s="86"/>
      <c r="T118" s="225">
        <f>S118*H118</f>
        <v>0</v>
      </c>
      <c r="U118" s="225">
        <v>0</v>
      </c>
      <c r="V118" s="225">
        <f>U118*H118</f>
        <v>0</v>
      </c>
      <c r="W118" s="225">
        <v>0</v>
      </c>
      <c r="X118" s="226">
        <f>W118*H118</f>
        <v>0</v>
      </c>
      <c r="Y118" s="40"/>
      <c r="Z118" s="40"/>
      <c r="AA118" s="40"/>
      <c r="AB118" s="40"/>
      <c r="AC118" s="40"/>
      <c r="AD118" s="40"/>
      <c r="AE118" s="40"/>
      <c r="AR118" s="227" t="s">
        <v>226</v>
      </c>
      <c r="AT118" s="227" t="s">
        <v>222</v>
      </c>
      <c r="AU118" s="227" t="s">
        <v>83</v>
      </c>
      <c r="AY118" s="19" t="s">
        <v>212</v>
      </c>
      <c r="BE118" s="228">
        <f>IF(O118="základní",K118,0)</f>
        <v>0</v>
      </c>
      <c r="BF118" s="228">
        <f>IF(O118="snížená",K118,0)</f>
        <v>0</v>
      </c>
      <c r="BG118" s="228">
        <f>IF(O118="zákl. přenesená",K118,0)</f>
        <v>0</v>
      </c>
      <c r="BH118" s="228">
        <f>IF(O118="sníž. přenesená",K118,0)</f>
        <v>0</v>
      </c>
      <c r="BI118" s="228">
        <f>IF(O118="nulová",K118,0)</f>
        <v>0</v>
      </c>
      <c r="BJ118" s="19" t="s">
        <v>83</v>
      </c>
      <c r="BK118" s="228">
        <f>ROUND(P118*H118,2)</f>
        <v>0</v>
      </c>
      <c r="BL118" s="19" t="s">
        <v>217</v>
      </c>
      <c r="BM118" s="227" t="s">
        <v>2554</v>
      </c>
    </row>
    <row r="119" s="2" customFormat="1" ht="24.15" customHeight="1">
      <c r="A119" s="40"/>
      <c r="B119" s="41"/>
      <c r="C119" s="229" t="s">
        <v>306</v>
      </c>
      <c r="D119" s="229" t="s">
        <v>222</v>
      </c>
      <c r="E119" s="230" t="s">
        <v>2555</v>
      </c>
      <c r="F119" s="231" t="s">
        <v>2556</v>
      </c>
      <c r="G119" s="232" t="s">
        <v>225</v>
      </c>
      <c r="H119" s="233">
        <v>1</v>
      </c>
      <c r="I119" s="234"/>
      <c r="J119" s="235"/>
      <c r="K119" s="236">
        <f>ROUND(P119*H119,2)</f>
        <v>0</v>
      </c>
      <c r="L119" s="231" t="s">
        <v>20</v>
      </c>
      <c r="M119" s="237"/>
      <c r="N119" s="238" t="s">
        <v>20</v>
      </c>
      <c r="O119" s="223" t="s">
        <v>45</v>
      </c>
      <c r="P119" s="224">
        <f>I119+J119</f>
        <v>0</v>
      </c>
      <c r="Q119" s="224">
        <f>ROUND(I119*H119,2)</f>
        <v>0</v>
      </c>
      <c r="R119" s="224">
        <f>ROUND(J119*H119,2)</f>
        <v>0</v>
      </c>
      <c r="S119" s="86"/>
      <c r="T119" s="225">
        <f>S119*H119</f>
        <v>0</v>
      </c>
      <c r="U119" s="225">
        <v>0</v>
      </c>
      <c r="V119" s="225">
        <f>U119*H119</f>
        <v>0</v>
      </c>
      <c r="W119" s="225">
        <v>0</v>
      </c>
      <c r="X119" s="226">
        <f>W119*H119</f>
        <v>0</v>
      </c>
      <c r="Y119" s="40"/>
      <c r="Z119" s="40"/>
      <c r="AA119" s="40"/>
      <c r="AB119" s="40"/>
      <c r="AC119" s="40"/>
      <c r="AD119" s="40"/>
      <c r="AE119" s="40"/>
      <c r="AR119" s="227" t="s">
        <v>226</v>
      </c>
      <c r="AT119" s="227" t="s">
        <v>222</v>
      </c>
      <c r="AU119" s="227" t="s">
        <v>83</v>
      </c>
      <c r="AY119" s="19" t="s">
        <v>212</v>
      </c>
      <c r="BE119" s="228">
        <f>IF(O119="základní",K119,0)</f>
        <v>0</v>
      </c>
      <c r="BF119" s="228">
        <f>IF(O119="snížená",K119,0)</f>
        <v>0</v>
      </c>
      <c r="BG119" s="228">
        <f>IF(O119="zákl. přenesená",K119,0)</f>
        <v>0</v>
      </c>
      <c r="BH119" s="228">
        <f>IF(O119="sníž. přenesená",K119,0)</f>
        <v>0</v>
      </c>
      <c r="BI119" s="228">
        <f>IF(O119="nulová",K119,0)</f>
        <v>0</v>
      </c>
      <c r="BJ119" s="19" t="s">
        <v>83</v>
      </c>
      <c r="BK119" s="228">
        <f>ROUND(P119*H119,2)</f>
        <v>0</v>
      </c>
      <c r="BL119" s="19" t="s">
        <v>217</v>
      </c>
      <c r="BM119" s="227" t="s">
        <v>2557</v>
      </c>
    </row>
    <row r="120" s="2" customFormat="1" ht="16.5" customHeight="1">
      <c r="A120" s="40"/>
      <c r="B120" s="41"/>
      <c r="C120" s="229" t="s">
        <v>310</v>
      </c>
      <c r="D120" s="229" t="s">
        <v>222</v>
      </c>
      <c r="E120" s="230" t="s">
        <v>2558</v>
      </c>
      <c r="F120" s="231" t="s">
        <v>2559</v>
      </c>
      <c r="G120" s="232" t="s">
        <v>225</v>
      </c>
      <c r="H120" s="233">
        <v>3</v>
      </c>
      <c r="I120" s="234"/>
      <c r="J120" s="235"/>
      <c r="K120" s="236">
        <f>ROUND(P120*H120,2)</f>
        <v>0</v>
      </c>
      <c r="L120" s="231" t="s">
        <v>20</v>
      </c>
      <c r="M120" s="237"/>
      <c r="N120" s="238" t="s">
        <v>20</v>
      </c>
      <c r="O120" s="223" t="s">
        <v>45</v>
      </c>
      <c r="P120" s="224">
        <f>I120+J120</f>
        <v>0</v>
      </c>
      <c r="Q120" s="224">
        <f>ROUND(I120*H120,2)</f>
        <v>0</v>
      </c>
      <c r="R120" s="224">
        <f>ROUND(J120*H120,2)</f>
        <v>0</v>
      </c>
      <c r="S120" s="86"/>
      <c r="T120" s="225">
        <f>S120*H120</f>
        <v>0</v>
      </c>
      <c r="U120" s="225">
        <v>0</v>
      </c>
      <c r="V120" s="225">
        <f>U120*H120</f>
        <v>0</v>
      </c>
      <c r="W120" s="225">
        <v>0</v>
      </c>
      <c r="X120" s="226">
        <f>W120*H120</f>
        <v>0</v>
      </c>
      <c r="Y120" s="40"/>
      <c r="Z120" s="40"/>
      <c r="AA120" s="40"/>
      <c r="AB120" s="40"/>
      <c r="AC120" s="40"/>
      <c r="AD120" s="40"/>
      <c r="AE120" s="40"/>
      <c r="AR120" s="227" t="s">
        <v>226</v>
      </c>
      <c r="AT120" s="227" t="s">
        <v>222</v>
      </c>
      <c r="AU120" s="227" t="s">
        <v>83</v>
      </c>
      <c r="AY120" s="19" t="s">
        <v>212</v>
      </c>
      <c r="BE120" s="228">
        <f>IF(O120="základní",K120,0)</f>
        <v>0</v>
      </c>
      <c r="BF120" s="228">
        <f>IF(O120="snížená",K120,0)</f>
        <v>0</v>
      </c>
      <c r="BG120" s="228">
        <f>IF(O120="zákl. přenesená",K120,0)</f>
        <v>0</v>
      </c>
      <c r="BH120" s="228">
        <f>IF(O120="sníž. přenesená",K120,0)</f>
        <v>0</v>
      </c>
      <c r="BI120" s="228">
        <f>IF(O120="nulová",K120,0)</f>
        <v>0</v>
      </c>
      <c r="BJ120" s="19" t="s">
        <v>83</v>
      </c>
      <c r="BK120" s="228">
        <f>ROUND(P120*H120,2)</f>
        <v>0</v>
      </c>
      <c r="BL120" s="19" t="s">
        <v>217</v>
      </c>
      <c r="BM120" s="227" t="s">
        <v>2560</v>
      </c>
    </row>
    <row r="121" s="2" customFormat="1" ht="16.5" customHeight="1">
      <c r="A121" s="40"/>
      <c r="B121" s="41"/>
      <c r="C121" s="229" t="s">
        <v>314</v>
      </c>
      <c r="D121" s="229" t="s">
        <v>222</v>
      </c>
      <c r="E121" s="230" t="s">
        <v>2561</v>
      </c>
      <c r="F121" s="231" t="s">
        <v>2562</v>
      </c>
      <c r="G121" s="232" t="s">
        <v>225</v>
      </c>
      <c r="H121" s="233">
        <v>3</v>
      </c>
      <c r="I121" s="234"/>
      <c r="J121" s="235"/>
      <c r="K121" s="236">
        <f>ROUND(P121*H121,2)</f>
        <v>0</v>
      </c>
      <c r="L121" s="231" t="s">
        <v>20</v>
      </c>
      <c r="M121" s="237"/>
      <c r="N121" s="238" t="s">
        <v>20</v>
      </c>
      <c r="O121" s="223" t="s">
        <v>45</v>
      </c>
      <c r="P121" s="224">
        <f>I121+J121</f>
        <v>0</v>
      </c>
      <c r="Q121" s="224">
        <f>ROUND(I121*H121,2)</f>
        <v>0</v>
      </c>
      <c r="R121" s="224">
        <f>ROUND(J121*H121,2)</f>
        <v>0</v>
      </c>
      <c r="S121" s="86"/>
      <c r="T121" s="225">
        <f>S121*H121</f>
        <v>0</v>
      </c>
      <c r="U121" s="225">
        <v>0</v>
      </c>
      <c r="V121" s="225">
        <f>U121*H121</f>
        <v>0</v>
      </c>
      <c r="W121" s="225">
        <v>0</v>
      </c>
      <c r="X121" s="226">
        <f>W121*H121</f>
        <v>0</v>
      </c>
      <c r="Y121" s="40"/>
      <c r="Z121" s="40"/>
      <c r="AA121" s="40"/>
      <c r="AB121" s="40"/>
      <c r="AC121" s="40"/>
      <c r="AD121" s="40"/>
      <c r="AE121" s="40"/>
      <c r="AR121" s="227" t="s">
        <v>226</v>
      </c>
      <c r="AT121" s="227" t="s">
        <v>222</v>
      </c>
      <c r="AU121" s="227" t="s">
        <v>83</v>
      </c>
      <c r="AY121" s="19" t="s">
        <v>212</v>
      </c>
      <c r="BE121" s="228">
        <f>IF(O121="základní",K121,0)</f>
        <v>0</v>
      </c>
      <c r="BF121" s="228">
        <f>IF(O121="snížená",K121,0)</f>
        <v>0</v>
      </c>
      <c r="BG121" s="228">
        <f>IF(O121="zákl. přenesená",K121,0)</f>
        <v>0</v>
      </c>
      <c r="BH121" s="228">
        <f>IF(O121="sníž. přenesená",K121,0)</f>
        <v>0</v>
      </c>
      <c r="BI121" s="228">
        <f>IF(O121="nulová",K121,0)</f>
        <v>0</v>
      </c>
      <c r="BJ121" s="19" t="s">
        <v>83</v>
      </c>
      <c r="BK121" s="228">
        <f>ROUND(P121*H121,2)</f>
        <v>0</v>
      </c>
      <c r="BL121" s="19" t="s">
        <v>217</v>
      </c>
      <c r="BM121" s="227" t="s">
        <v>2563</v>
      </c>
    </row>
    <row r="122" s="2" customFormat="1" ht="16.5" customHeight="1">
      <c r="A122" s="40"/>
      <c r="B122" s="41"/>
      <c r="C122" s="229" t="s">
        <v>318</v>
      </c>
      <c r="D122" s="229" t="s">
        <v>222</v>
      </c>
      <c r="E122" s="230" t="s">
        <v>2564</v>
      </c>
      <c r="F122" s="231" t="s">
        <v>2565</v>
      </c>
      <c r="G122" s="232" t="s">
        <v>225</v>
      </c>
      <c r="H122" s="233">
        <v>2</v>
      </c>
      <c r="I122" s="234"/>
      <c r="J122" s="235"/>
      <c r="K122" s="236">
        <f>ROUND(P122*H122,2)</f>
        <v>0</v>
      </c>
      <c r="L122" s="231" t="s">
        <v>20</v>
      </c>
      <c r="M122" s="237"/>
      <c r="N122" s="238" t="s">
        <v>20</v>
      </c>
      <c r="O122" s="223" t="s">
        <v>45</v>
      </c>
      <c r="P122" s="224">
        <f>I122+J122</f>
        <v>0</v>
      </c>
      <c r="Q122" s="224">
        <f>ROUND(I122*H122,2)</f>
        <v>0</v>
      </c>
      <c r="R122" s="224">
        <f>ROUND(J122*H122,2)</f>
        <v>0</v>
      </c>
      <c r="S122" s="86"/>
      <c r="T122" s="225">
        <f>S122*H122</f>
        <v>0</v>
      </c>
      <c r="U122" s="225">
        <v>0</v>
      </c>
      <c r="V122" s="225">
        <f>U122*H122</f>
        <v>0</v>
      </c>
      <c r="W122" s="225">
        <v>0</v>
      </c>
      <c r="X122" s="226">
        <f>W122*H122</f>
        <v>0</v>
      </c>
      <c r="Y122" s="40"/>
      <c r="Z122" s="40"/>
      <c r="AA122" s="40"/>
      <c r="AB122" s="40"/>
      <c r="AC122" s="40"/>
      <c r="AD122" s="40"/>
      <c r="AE122" s="40"/>
      <c r="AR122" s="227" t="s">
        <v>226</v>
      </c>
      <c r="AT122" s="227" t="s">
        <v>222</v>
      </c>
      <c r="AU122" s="227" t="s">
        <v>83</v>
      </c>
      <c r="AY122" s="19" t="s">
        <v>212</v>
      </c>
      <c r="BE122" s="228">
        <f>IF(O122="základní",K122,0)</f>
        <v>0</v>
      </c>
      <c r="BF122" s="228">
        <f>IF(O122="snížená",K122,0)</f>
        <v>0</v>
      </c>
      <c r="BG122" s="228">
        <f>IF(O122="zákl. přenesená",K122,0)</f>
        <v>0</v>
      </c>
      <c r="BH122" s="228">
        <f>IF(O122="sníž. přenesená",K122,0)</f>
        <v>0</v>
      </c>
      <c r="BI122" s="228">
        <f>IF(O122="nulová",K122,0)</f>
        <v>0</v>
      </c>
      <c r="BJ122" s="19" t="s">
        <v>83</v>
      </c>
      <c r="BK122" s="228">
        <f>ROUND(P122*H122,2)</f>
        <v>0</v>
      </c>
      <c r="BL122" s="19" t="s">
        <v>217</v>
      </c>
      <c r="BM122" s="227" t="s">
        <v>2566</v>
      </c>
    </row>
    <row r="123" s="2" customFormat="1" ht="24.15" customHeight="1">
      <c r="A123" s="40"/>
      <c r="B123" s="41"/>
      <c r="C123" s="229" t="s">
        <v>322</v>
      </c>
      <c r="D123" s="229" t="s">
        <v>222</v>
      </c>
      <c r="E123" s="230" t="s">
        <v>2567</v>
      </c>
      <c r="F123" s="231" t="s">
        <v>2568</v>
      </c>
      <c r="G123" s="232" t="s">
        <v>225</v>
      </c>
      <c r="H123" s="233">
        <v>2</v>
      </c>
      <c r="I123" s="234"/>
      <c r="J123" s="235"/>
      <c r="K123" s="236">
        <f>ROUND(P123*H123,2)</f>
        <v>0</v>
      </c>
      <c r="L123" s="231" t="s">
        <v>20</v>
      </c>
      <c r="M123" s="237"/>
      <c r="N123" s="238" t="s">
        <v>20</v>
      </c>
      <c r="O123" s="223" t="s">
        <v>45</v>
      </c>
      <c r="P123" s="224">
        <f>I123+J123</f>
        <v>0</v>
      </c>
      <c r="Q123" s="224">
        <f>ROUND(I123*H123,2)</f>
        <v>0</v>
      </c>
      <c r="R123" s="224">
        <f>ROUND(J123*H123,2)</f>
        <v>0</v>
      </c>
      <c r="S123" s="86"/>
      <c r="T123" s="225">
        <f>S123*H123</f>
        <v>0</v>
      </c>
      <c r="U123" s="225">
        <v>0</v>
      </c>
      <c r="V123" s="225">
        <f>U123*H123</f>
        <v>0</v>
      </c>
      <c r="W123" s="225">
        <v>0</v>
      </c>
      <c r="X123" s="226">
        <f>W123*H123</f>
        <v>0</v>
      </c>
      <c r="Y123" s="40"/>
      <c r="Z123" s="40"/>
      <c r="AA123" s="40"/>
      <c r="AB123" s="40"/>
      <c r="AC123" s="40"/>
      <c r="AD123" s="40"/>
      <c r="AE123" s="40"/>
      <c r="AR123" s="227" t="s">
        <v>226</v>
      </c>
      <c r="AT123" s="227" t="s">
        <v>222</v>
      </c>
      <c r="AU123" s="227" t="s">
        <v>83</v>
      </c>
      <c r="AY123" s="19" t="s">
        <v>212</v>
      </c>
      <c r="BE123" s="228">
        <f>IF(O123="základní",K123,0)</f>
        <v>0</v>
      </c>
      <c r="BF123" s="228">
        <f>IF(O123="snížená",K123,0)</f>
        <v>0</v>
      </c>
      <c r="BG123" s="228">
        <f>IF(O123="zákl. přenesená",K123,0)</f>
        <v>0</v>
      </c>
      <c r="BH123" s="228">
        <f>IF(O123="sníž. přenesená",K123,0)</f>
        <v>0</v>
      </c>
      <c r="BI123" s="228">
        <f>IF(O123="nulová",K123,0)</f>
        <v>0</v>
      </c>
      <c r="BJ123" s="19" t="s">
        <v>83</v>
      </c>
      <c r="BK123" s="228">
        <f>ROUND(P123*H123,2)</f>
        <v>0</v>
      </c>
      <c r="BL123" s="19" t="s">
        <v>217</v>
      </c>
      <c r="BM123" s="227" t="s">
        <v>2569</v>
      </c>
    </row>
    <row r="124" s="2" customFormat="1" ht="24.15" customHeight="1">
      <c r="A124" s="40"/>
      <c r="B124" s="41"/>
      <c r="C124" s="229" t="s">
        <v>326</v>
      </c>
      <c r="D124" s="229" t="s">
        <v>222</v>
      </c>
      <c r="E124" s="230" t="s">
        <v>2570</v>
      </c>
      <c r="F124" s="231" t="s">
        <v>2571</v>
      </c>
      <c r="G124" s="232" t="s">
        <v>225</v>
      </c>
      <c r="H124" s="233">
        <v>2</v>
      </c>
      <c r="I124" s="234"/>
      <c r="J124" s="235"/>
      <c r="K124" s="236">
        <f>ROUND(P124*H124,2)</f>
        <v>0</v>
      </c>
      <c r="L124" s="231" t="s">
        <v>20</v>
      </c>
      <c r="M124" s="237"/>
      <c r="N124" s="238" t="s">
        <v>20</v>
      </c>
      <c r="O124" s="223" t="s">
        <v>45</v>
      </c>
      <c r="P124" s="224">
        <f>I124+J124</f>
        <v>0</v>
      </c>
      <c r="Q124" s="224">
        <f>ROUND(I124*H124,2)</f>
        <v>0</v>
      </c>
      <c r="R124" s="224">
        <f>ROUND(J124*H124,2)</f>
        <v>0</v>
      </c>
      <c r="S124" s="86"/>
      <c r="T124" s="225">
        <f>S124*H124</f>
        <v>0</v>
      </c>
      <c r="U124" s="225">
        <v>0</v>
      </c>
      <c r="V124" s="225">
        <f>U124*H124</f>
        <v>0</v>
      </c>
      <c r="W124" s="225">
        <v>0</v>
      </c>
      <c r="X124" s="226">
        <f>W124*H124</f>
        <v>0</v>
      </c>
      <c r="Y124" s="40"/>
      <c r="Z124" s="40"/>
      <c r="AA124" s="40"/>
      <c r="AB124" s="40"/>
      <c r="AC124" s="40"/>
      <c r="AD124" s="40"/>
      <c r="AE124" s="40"/>
      <c r="AR124" s="227" t="s">
        <v>226</v>
      </c>
      <c r="AT124" s="227" t="s">
        <v>222</v>
      </c>
      <c r="AU124" s="227" t="s">
        <v>83</v>
      </c>
      <c r="AY124" s="19" t="s">
        <v>212</v>
      </c>
      <c r="BE124" s="228">
        <f>IF(O124="základní",K124,0)</f>
        <v>0</v>
      </c>
      <c r="BF124" s="228">
        <f>IF(O124="snížená",K124,0)</f>
        <v>0</v>
      </c>
      <c r="BG124" s="228">
        <f>IF(O124="zákl. přenesená",K124,0)</f>
        <v>0</v>
      </c>
      <c r="BH124" s="228">
        <f>IF(O124="sníž. přenesená",K124,0)</f>
        <v>0</v>
      </c>
      <c r="BI124" s="228">
        <f>IF(O124="nulová",K124,0)</f>
        <v>0</v>
      </c>
      <c r="BJ124" s="19" t="s">
        <v>83</v>
      </c>
      <c r="BK124" s="228">
        <f>ROUND(P124*H124,2)</f>
        <v>0</v>
      </c>
      <c r="BL124" s="19" t="s">
        <v>217</v>
      </c>
      <c r="BM124" s="227" t="s">
        <v>2572</v>
      </c>
    </row>
    <row r="125" s="2" customFormat="1" ht="16.5" customHeight="1">
      <c r="A125" s="40"/>
      <c r="B125" s="41"/>
      <c r="C125" s="229" t="s">
        <v>330</v>
      </c>
      <c r="D125" s="229" t="s">
        <v>222</v>
      </c>
      <c r="E125" s="230" t="s">
        <v>2573</v>
      </c>
      <c r="F125" s="231" t="s">
        <v>2574</v>
      </c>
      <c r="G125" s="232" t="s">
        <v>225</v>
      </c>
      <c r="H125" s="233">
        <v>1</v>
      </c>
      <c r="I125" s="234"/>
      <c r="J125" s="235"/>
      <c r="K125" s="236">
        <f>ROUND(P125*H125,2)</f>
        <v>0</v>
      </c>
      <c r="L125" s="231" t="s">
        <v>20</v>
      </c>
      <c r="M125" s="237"/>
      <c r="N125" s="238" t="s">
        <v>20</v>
      </c>
      <c r="O125" s="223" t="s">
        <v>45</v>
      </c>
      <c r="P125" s="224">
        <f>I125+J125</f>
        <v>0</v>
      </c>
      <c r="Q125" s="224">
        <f>ROUND(I125*H125,2)</f>
        <v>0</v>
      </c>
      <c r="R125" s="224">
        <f>ROUND(J125*H125,2)</f>
        <v>0</v>
      </c>
      <c r="S125" s="86"/>
      <c r="T125" s="225">
        <f>S125*H125</f>
        <v>0</v>
      </c>
      <c r="U125" s="225">
        <v>0</v>
      </c>
      <c r="V125" s="225">
        <f>U125*H125</f>
        <v>0</v>
      </c>
      <c r="W125" s="225">
        <v>0</v>
      </c>
      <c r="X125" s="226">
        <f>W125*H125</f>
        <v>0</v>
      </c>
      <c r="Y125" s="40"/>
      <c r="Z125" s="40"/>
      <c r="AA125" s="40"/>
      <c r="AB125" s="40"/>
      <c r="AC125" s="40"/>
      <c r="AD125" s="40"/>
      <c r="AE125" s="40"/>
      <c r="AR125" s="227" t="s">
        <v>226</v>
      </c>
      <c r="AT125" s="227" t="s">
        <v>222</v>
      </c>
      <c r="AU125" s="227" t="s">
        <v>83</v>
      </c>
      <c r="AY125" s="19" t="s">
        <v>212</v>
      </c>
      <c r="BE125" s="228">
        <f>IF(O125="základní",K125,0)</f>
        <v>0</v>
      </c>
      <c r="BF125" s="228">
        <f>IF(O125="snížená",K125,0)</f>
        <v>0</v>
      </c>
      <c r="BG125" s="228">
        <f>IF(O125="zákl. přenesená",K125,0)</f>
        <v>0</v>
      </c>
      <c r="BH125" s="228">
        <f>IF(O125="sníž. přenesená",K125,0)</f>
        <v>0</v>
      </c>
      <c r="BI125" s="228">
        <f>IF(O125="nulová",K125,0)</f>
        <v>0</v>
      </c>
      <c r="BJ125" s="19" t="s">
        <v>83</v>
      </c>
      <c r="BK125" s="228">
        <f>ROUND(P125*H125,2)</f>
        <v>0</v>
      </c>
      <c r="BL125" s="19" t="s">
        <v>217</v>
      </c>
      <c r="BM125" s="227" t="s">
        <v>2575</v>
      </c>
    </row>
    <row r="126" s="2" customFormat="1" ht="37.8" customHeight="1">
      <c r="A126" s="40"/>
      <c r="B126" s="41"/>
      <c r="C126" s="229" t="s">
        <v>334</v>
      </c>
      <c r="D126" s="229" t="s">
        <v>222</v>
      </c>
      <c r="E126" s="230" t="s">
        <v>2576</v>
      </c>
      <c r="F126" s="231" t="s">
        <v>2577</v>
      </c>
      <c r="G126" s="232" t="s">
        <v>225</v>
      </c>
      <c r="H126" s="233">
        <v>1</v>
      </c>
      <c r="I126" s="234"/>
      <c r="J126" s="235"/>
      <c r="K126" s="236">
        <f>ROUND(P126*H126,2)</f>
        <v>0</v>
      </c>
      <c r="L126" s="231" t="s">
        <v>20</v>
      </c>
      <c r="M126" s="237"/>
      <c r="N126" s="238" t="s">
        <v>20</v>
      </c>
      <c r="O126" s="223" t="s">
        <v>45</v>
      </c>
      <c r="P126" s="224">
        <f>I126+J126</f>
        <v>0</v>
      </c>
      <c r="Q126" s="224">
        <f>ROUND(I126*H126,2)</f>
        <v>0</v>
      </c>
      <c r="R126" s="224">
        <f>ROUND(J126*H126,2)</f>
        <v>0</v>
      </c>
      <c r="S126" s="86"/>
      <c r="T126" s="225">
        <f>S126*H126</f>
        <v>0</v>
      </c>
      <c r="U126" s="225">
        <v>0</v>
      </c>
      <c r="V126" s="225">
        <f>U126*H126</f>
        <v>0</v>
      </c>
      <c r="W126" s="225">
        <v>0</v>
      </c>
      <c r="X126" s="226">
        <f>W126*H126</f>
        <v>0</v>
      </c>
      <c r="Y126" s="40"/>
      <c r="Z126" s="40"/>
      <c r="AA126" s="40"/>
      <c r="AB126" s="40"/>
      <c r="AC126" s="40"/>
      <c r="AD126" s="40"/>
      <c r="AE126" s="40"/>
      <c r="AR126" s="227" t="s">
        <v>226</v>
      </c>
      <c r="AT126" s="227" t="s">
        <v>222</v>
      </c>
      <c r="AU126" s="227" t="s">
        <v>83</v>
      </c>
      <c r="AY126" s="19" t="s">
        <v>212</v>
      </c>
      <c r="BE126" s="228">
        <f>IF(O126="základní",K126,0)</f>
        <v>0</v>
      </c>
      <c r="BF126" s="228">
        <f>IF(O126="snížená",K126,0)</f>
        <v>0</v>
      </c>
      <c r="BG126" s="228">
        <f>IF(O126="zákl. přenesená",K126,0)</f>
        <v>0</v>
      </c>
      <c r="BH126" s="228">
        <f>IF(O126="sníž. přenesená",K126,0)</f>
        <v>0</v>
      </c>
      <c r="BI126" s="228">
        <f>IF(O126="nulová",K126,0)</f>
        <v>0</v>
      </c>
      <c r="BJ126" s="19" t="s">
        <v>83</v>
      </c>
      <c r="BK126" s="228">
        <f>ROUND(P126*H126,2)</f>
        <v>0</v>
      </c>
      <c r="BL126" s="19" t="s">
        <v>217</v>
      </c>
      <c r="BM126" s="227" t="s">
        <v>2578</v>
      </c>
    </row>
    <row r="127" s="11" customFormat="1" ht="25.92" customHeight="1">
      <c r="A127" s="11"/>
      <c r="B127" s="200"/>
      <c r="C127" s="201"/>
      <c r="D127" s="202" t="s">
        <v>75</v>
      </c>
      <c r="E127" s="203" t="s">
        <v>520</v>
      </c>
      <c r="F127" s="203" t="s">
        <v>521</v>
      </c>
      <c r="G127" s="201"/>
      <c r="H127" s="201"/>
      <c r="I127" s="204"/>
      <c r="J127" s="204"/>
      <c r="K127" s="205">
        <f>BK127</f>
        <v>0</v>
      </c>
      <c r="L127" s="201"/>
      <c r="M127" s="206"/>
      <c r="N127" s="207"/>
      <c r="O127" s="208"/>
      <c r="P127" s="208"/>
      <c r="Q127" s="209">
        <f>SUM(Q128:Q136)</f>
        <v>0</v>
      </c>
      <c r="R127" s="209">
        <f>SUM(R128:R136)</f>
        <v>0</v>
      </c>
      <c r="S127" s="208"/>
      <c r="T127" s="210">
        <f>SUM(T128:T136)</f>
        <v>0</v>
      </c>
      <c r="U127" s="208"/>
      <c r="V127" s="210">
        <f>SUM(V128:V136)</f>
        <v>0</v>
      </c>
      <c r="W127" s="208"/>
      <c r="X127" s="211">
        <f>SUM(X128:X136)</f>
        <v>0</v>
      </c>
      <c r="Y127" s="11"/>
      <c r="Z127" s="11"/>
      <c r="AA127" s="11"/>
      <c r="AB127" s="11"/>
      <c r="AC127" s="11"/>
      <c r="AD127" s="11"/>
      <c r="AE127" s="11"/>
      <c r="AR127" s="212" t="s">
        <v>83</v>
      </c>
      <c r="AT127" s="213" t="s">
        <v>75</v>
      </c>
      <c r="AU127" s="213" t="s">
        <v>76</v>
      </c>
      <c r="AY127" s="212" t="s">
        <v>212</v>
      </c>
      <c r="BK127" s="214">
        <f>SUM(BK128:BK136)</f>
        <v>0</v>
      </c>
    </row>
    <row r="128" s="2" customFormat="1" ht="24.15" customHeight="1">
      <c r="A128" s="40"/>
      <c r="B128" s="41"/>
      <c r="C128" s="229" t="s">
        <v>338</v>
      </c>
      <c r="D128" s="229" t="s">
        <v>222</v>
      </c>
      <c r="E128" s="230" t="s">
        <v>523</v>
      </c>
      <c r="F128" s="231" t="s">
        <v>545</v>
      </c>
      <c r="G128" s="232" t="s">
        <v>525</v>
      </c>
      <c r="H128" s="233">
        <v>29</v>
      </c>
      <c r="I128" s="234"/>
      <c r="J128" s="235"/>
      <c r="K128" s="236">
        <f>ROUND(P128*H128,2)</f>
        <v>0</v>
      </c>
      <c r="L128" s="231" t="s">
        <v>20</v>
      </c>
      <c r="M128" s="237"/>
      <c r="N128" s="238" t="s">
        <v>20</v>
      </c>
      <c r="O128" s="223" t="s">
        <v>45</v>
      </c>
      <c r="P128" s="224">
        <f>I128+J128</f>
        <v>0</v>
      </c>
      <c r="Q128" s="224">
        <f>ROUND(I128*H128,2)</f>
        <v>0</v>
      </c>
      <c r="R128" s="224">
        <f>ROUND(J128*H128,2)</f>
        <v>0</v>
      </c>
      <c r="S128" s="86"/>
      <c r="T128" s="225">
        <f>S128*H128</f>
        <v>0</v>
      </c>
      <c r="U128" s="225">
        <v>0</v>
      </c>
      <c r="V128" s="225">
        <f>U128*H128</f>
        <v>0</v>
      </c>
      <c r="W128" s="225">
        <v>0</v>
      </c>
      <c r="X128" s="226">
        <f>W128*H128</f>
        <v>0</v>
      </c>
      <c r="Y128" s="40"/>
      <c r="Z128" s="40"/>
      <c r="AA128" s="40"/>
      <c r="AB128" s="40"/>
      <c r="AC128" s="40"/>
      <c r="AD128" s="40"/>
      <c r="AE128" s="40"/>
      <c r="AR128" s="227" t="s">
        <v>226</v>
      </c>
      <c r="AT128" s="227" t="s">
        <v>222</v>
      </c>
      <c r="AU128" s="227" t="s">
        <v>83</v>
      </c>
      <c r="AY128" s="19" t="s">
        <v>212</v>
      </c>
      <c r="BE128" s="228">
        <f>IF(O128="základní",K128,0)</f>
        <v>0</v>
      </c>
      <c r="BF128" s="228">
        <f>IF(O128="snížená",K128,0)</f>
        <v>0</v>
      </c>
      <c r="BG128" s="228">
        <f>IF(O128="zákl. přenesená",K128,0)</f>
        <v>0</v>
      </c>
      <c r="BH128" s="228">
        <f>IF(O128="sníž. přenesená",K128,0)</f>
        <v>0</v>
      </c>
      <c r="BI128" s="228">
        <f>IF(O128="nulová",K128,0)</f>
        <v>0</v>
      </c>
      <c r="BJ128" s="19" t="s">
        <v>83</v>
      </c>
      <c r="BK128" s="228">
        <f>ROUND(P128*H128,2)</f>
        <v>0</v>
      </c>
      <c r="BL128" s="19" t="s">
        <v>217</v>
      </c>
      <c r="BM128" s="227" t="s">
        <v>2579</v>
      </c>
    </row>
    <row r="129" s="2" customFormat="1" ht="24.15" customHeight="1">
      <c r="A129" s="40"/>
      <c r="B129" s="41"/>
      <c r="C129" s="229" t="s">
        <v>342</v>
      </c>
      <c r="D129" s="229" t="s">
        <v>222</v>
      </c>
      <c r="E129" s="230" t="s">
        <v>528</v>
      </c>
      <c r="F129" s="231" t="s">
        <v>553</v>
      </c>
      <c r="G129" s="232" t="s">
        <v>525</v>
      </c>
      <c r="H129" s="233">
        <v>2</v>
      </c>
      <c r="I129" s="234"/>
      <c r="J129" s="235"/>
      <c r="K129" s="236">
        <f>ROUND(P129*H129,2)</f>
        <v>0</v>
      </c>
      <c r="L129" s="231" t="s">
        <v>20</v>
      </c>
      <c r="M129" s="237"/>
      <c r="N129" s="238" t="s">
        <v>20</v>
      </c>
      <c r="O129" s="223" t="s">
        <v>45</v>
      </c>
      <c r="P129" s="224">
        <f>I129+J129</f>
        <v>0</v>
      </c>
      <c r="Q129" s="224">
        <f>ROUND(I129*H129,2)</f>
        <v>0</v>
      </c>
      <c r="R129" s="224">
        <f>ROUND(J129*H129,2)</f>
        <v>0</v>
      </c>
      <c r="S129" s="86"/>
      <c r="T129" s="225">
        <f>S129*H129</f>
        <v>0</v>
      </c>
      <c r="U129" s="225">
        <v>0</v>
      </c>
      <c r="V129" s="225">
        <f>U129*H129</f>
        <v>0</v>
      </c>
      <c r="W129" s="225">
        <v>0</v>
      </c>
      <c r="X129" s="226">
        <f>W129*H129</f>
        <v>0</v>
      </c>
      <c r="Y129" s="40"/>
      <c r="Z129" s="40"/>
      <c r="AA129" s="40"/>
      <c r="AB129" s="40"/>
      <c r="AC129" s="40"/>
      <c r="AD129" s="40"/>
      <c r="AE129" s="40"/>
      <c r="AR129" s="227" t="s">
        <v>226</v>
      </c>
      <c r="AT129" s="227" t="s">
        <v>222</v>
      </c>
      <c r="AU129" s="227" t="s">
        <v>83</v>
      </c>
      <c r="AY129" s="19" t="s">
        <v>212</v>
      </c>
      <c r="BE129" s="228">
        <f>IF(O129="základní",K129,0)</f>
        <v>0</v>
      </c>
      <c r="BF129" s="228">
        <f>IF(O129="snížená",K129,0)</f>
        <v>0</v>
      </c>
      <c r="BG129" s="228">
        <f>IF(O129="zákl. přenesená",K129,0)</f>
        <v>0</v>
      </c>
      <c r="BH129" s="228">
        <f>IF(O129="sníž. přenesená",K129,0)</f>
        <v>0</v>
      </c>
      <c r="BI129" s="228">
        <f>IF(O129="nulová",K129,0)</f>
        <v>0</v>
      </c>
      <c r="BJ129" s="19" t="s">
        <v>83</v>
      </c>
      <c r="BK129" s="228">
        <f>ROUND(P129*H129,2)</f>
        <v>0</v>
      </c>
      <c r="BL129" s="19" t="s">
        <v>217</v>
      </c>
      <c r="BM129" s="227" t="s">
        <v>2580</v>
      </c>
    </row>
    <row r="130" s="2" customFormat="1" ht="24.15" customHeight="1">
      <c r="A130" s="40"/>
      <c r="B130" s="41"/>
      <c r="C130" s="229" t="s">
        <v>346</v>
      </c>
      <c r="D130" s="229" t="s">
        <v>222</v>
      </c>
      <c r="E130" s="230" t="s">
        <v>532</v>
      </c>
      <c r="F130" s="231" t="s">
        <v>565</v>
      </c>
      <c r="G130" s="232" t="s">
        <v>525</v>
      </c>
      <c r="H130" s="233">
        <v>5</v>
      </c>
      <c r="I130" s="234"/>
      <c r="J130" s="235"/>
      <c r="K130" s="236">
        <f>ROUND(P130*H130,2)</f>
        <v>0</v>
      </c>
      <c r="L130" s="231" t="s">
        <v>20</v>
      </c>
      <c r="M130" s="237"/>
      <c r="N130" s="238" t="s">
        <v>20</v>
      </c>
      <c r="O130" s="223" t="s">
        <v>45</v>
      </c>
      <c r="P130" s="224">
        <f>I130+J130</f>
        <v>0</v>
      </c>
      <c r="Q130" s="224">
        <f>ROUND(I130*H130,2)</f>
        <v>0</v>
      </c>
      <c r="R130" s="224">
        <f>ROUND(J130*H130,2)</f>
        <v>0</v>
      </c>
      <c r="S130" s="86"/>
      <c r="T130" s="225">
        <f>S130*H130</f>
        <v>0</v>
      </c>
      <c r="U130" s="225">
        <v>0</v>
      </c>
      <c r="V130" s="225">
        <f>U130*H130</f>
        <v>0</v>
      </c>
      <c r="W130" s="225">
        <v>0</v>
      </c>
      <c r="X130" s="226">
        <f>W130*H130</f>
        <v>0</v>
      </c>
      <c r="Y130" s="40"/>
      <c r="Z130" s="40"/>
      <c r="AA130" s="40"/>
      <c r="AB130" s="40"/>
      <c r="AC130" s="40"/>
      <c r="AD130" s="40"/>
      <c r="AE130" s="40"/>
      <c r="AR130" s="227" t="s">
        <v>226</v>
      </c>
      <c r="AT130" s="227" t="s">
        <v>222</v>
      </c>
      <c r="AU130" s="227" t="s">
        <v>83</v>
      </c>
      <c r="AY130" s="19" t="s">
        <v>212</v>
      </c>
      <c r="BE130" s="228">
        <f>IF(O130="základní",K130,0)</f>
        <v>0</v>
      </c>
      <c r="BF130" s="228">
        <f>IF(O130="snížená",K130,0)</f>
        <v>0</v>
      </c>
      <c r="BG130" s="228">
        <f>IF(O130="zákl. přenesená",K130,0)</f>
        <v>0</v>
      </c>
      <c r="BH130" s="228">
        <f>IF(O130="sníž. přenesená",K130,0)</f>
        <v>0</v>
      </c>
      <c r="BI130" s="228">
        <f>IF(O130="nulová",K130,0)</f>
        <v>0</v>
      </c>
      <c r="BJ130" s="19" t="s">
        <v>83</v>
      </c>
      <c r="BK130" s="228">
        <f>ROUND(P130*H130,2)</f>
        <v>0</v>
      </c>
      <c r="BL130" s="19" t="s">
        <v>217</v>
      </c>
      <c r="BM130" s="227" t="s">
        <v>2581</v>
      </c>
    </row>
    <row r="131" s="2" customFormat="1" ht="24.15" customHeight="1">
      <c r="A131" s="40"/>
      <c r="B131" s="41"/>
      <c r="C131" s="229" t="s">
        <v>350</v>
      </c>
      <c r="D131" s="229" t="s">
        <v>222</v>
      </c>
      <c r="E131" s="230" t="s">
        <v>536</v>
      </c>
      <c r="F131" s="231" t="s">
        <v>593</v>
      </c>
      <c r="G131" s="232" t="s">
        <v>525</v>
      </c>
      <c r="H131" s="233">
        <v>29</v>
      </c>
      <c r="I131" s="234"/>
      <c r="J131" s="235"/>
      <c r="K131" s="236">
        <f>ROUND(P131*H131,2)</f>
        <v>0</v>
      </c>
      <c r="L131" s="231" t="s">
        <v>20</v>
      </c>
      <c r="M131" s="237"/>
      <c r="N131" s="238" t="s">
        <v>20</v>
      </c>
      <c r="O131" s="223" t="s">
        <v>45</v>
      </c>
      <c r="P131" s="224">
        <f>I131+J131</f>
        <v>0</v>
      </c>
      <c r="Q131" s="224">
        <f>ROUND(I131*H131,2)</f>
        <v>0</v>
      </c>
      <c r="R131" s="224">
        <f>ROUND(J131*H131,2)</f>
        <v>0</v>
      </c>
      <c r="S131" s="86"/>
      <c r="T131" s="225">
        <f>S131*H131</f>
        <v>0</v>
      </c>
      <c r="U131" s="225">
        <v>0</v>
      </c>
      <c r="V131" s="225">
        <f>U131*H131</f>
        <v>0</v>
      </c>
      <c r="W131" s="225">
        <v>0</v>
      </c>
      <c r="X131" s="226">
        <f>W131*H131</f>
        <v>0</v>
      </c>
      <c r="Y131" s="40"/>
      <c r="Z131" s="40"/>
      <c r="AA131" s="40"/>
      <c r="AB131" s="40"/>
      <c r="AC131" s="40"/>
      <c r="AD131" s="40"/>
      <c r="AE131" s="40"/>
      <c r="AR131" s="227" t="s">
        <v>226</v>
      </c>
      <c r="AT131" s="227" t="s">
        <v>222</v>
      </c>
      <c r="AU131" s="227" t="s">
        <v>83</v>
      </c>
      <c r="AY131" s="19" t="s">
        <v>212</v>
      </c>
      <c r="BE131" s="228">
        <f>IF(O131="základní",K131,0)</f>
        <v>0</v>
      </c>
      <c r="BF131" s="228">
        <f>IF(O131="snížená",K131,0)</f>
        <v>0</v>
      </c>
      <c r="BG131" s="228">
        <f>IF(O131="zákl. přenesená",K131,0)</f>
        <v>0</v>
      </c>
      <c r="BH131" s="228">
        <f>IF(O131="sníž. přenesená",K131,0)</f>
        <v>0</v>
      </c>
      <c r="BI131" s="228">
        <f>IF(O131="nulová",K131,0)</f>
        <v>0</v>
      </c>
      <c r="BJ131" s="19" t="s">
        <v>83</v>
      </c>
      <c r="BK131" s="228">
        <f>ROUND(P131*H131,2)</f>
        <v>0</v>
      </c>
      <c r="BL131" s="19" t="s">
        <v>217</v>
      </c>
      <c r="BM131" s="227" t="s">
        <v>2582</v>
      </c>
    </row>
    <row r="132" s="2" customFormat="1" ht="24.15" customHeight="1">
      <c r="A132" s="40"/>
      <c r="B132" s="41"/>
      <c r="C132" s="229" t="s">
        <v>354</v>
      </c>
      <c r="D132" s="229" t="s">
        <v>222</v>
      </c>
      <c r="E132" s="230" t="s">
        <v>540</v>
      </c>
      <c r="F132" s="231" t="s">
        <v>601</v>
      </c>
      <c r="G132" s="232" t="s">
        <v>525</v>
      </c>
      <c r="H132" s="233">
        <v>2</v>
      </c>
      <c r="I132" s="234"/>
      <c r="J132" s="235"/>
      <c r="K132" s="236">
        <f>ROUND(P132*H132,2)</f>
        <v>0</v>
      </c>
      <c r="L132" s="231" t="s">
        <v>20</v>
      </c>
      <c r="M132" s="237"/>
      <c r="N132" s="238" t="s">
        <v>20</v>
      </c>
      <c r="O132" s="223" t="s">
        <v>45</v>
      </c>
      <c r="P132" s="224">
        <f>I132+J132</f>
        <v>0</v>
      </c>
      <c r="Q132" s="224">
        <f>ROUND(I132*H132,2)</f>
        <v>0</v>
      </c>
      <c r="R132" s="224">
        <f>ROUND(J132*H132,2)</f>
        <v>0</v>
      </c>
      <c r="S132" s="86"/>
      <c r="T132" s="225">
        <f>S132*H132</f>
        <v>0</v>
      </c>
      <c r="U132" s="225">
        <v>0</v>
      </c>
      <c r="V132" s="225">
        <f>U132*H132</f>
        <v>0</v>
      </c>
      <c r="W132" s="225">
        <v>0</v>
      </c>
      <c r="X132" s="226">
        <f>W132*H132</f>
        <v>0</v>
      </c>
      <c r="Y132" s="40"/>
      <c r="Z132" s="40"/>
      <c r="AA132" s="40"/>
      <c r="AB132" s="40"/>
      <c r="AC132" s="40"/>
      <c r="AD132" s="40"/>
      <c r="AE132" s="40"/>
      <c r="AR132" s="227" t="s">
        <v>226</v>
      </c>
      <c r="AT132" s="227" t="s">
        <v>222</v>
      </c>
      <c r="AU132" s="227" t="s">
        <v>83</v>
      </c>
      <c r="AY132" s="19" t="s">
        <v>212</v>
      </c>
      <c r="BE132" s="228">
        <f>IF(O132="základní",K132,0)</f>
        <v>0</v>
      </c>
      <c r="BF132" s="228">
        <f>IF(O132="snížená",K132,0)</f>
        <v>0</v>
      </c>
      <c r="BG132" s="228">
        <f>IF(O132="zákl. přenesená",K132,0)</f>
        <v>0</v>
      </c>
      <c r="BH132" s="228">
        <f>IF(O132="sníž. přenesená",K132,0)</f>
        <v>0</v>
      </c>
      <c r="BI132" s="228">
        <f>IF(O132="nulová",K132,0)</f>
        <v>0</v>
      </c>
      <c r="BJ132" s="19" t="s">
        <v>83</v>
      </c>
      <c r="BK132" s="228">
        <f>ROUND(P132*H132,2)</f>
        <v>0</v>
      </c>
      <c r="BL132" s="19" t="s">
        <v>217</v>
      </c>
      <c r="BM132" s="227" t="s">
        <v>2583</v>
      </c>
    </row>
    <row r="133" s="2" customFormat="1" ht="44.25" customHeight="1">
      <c r="A133" s="40"/>
      <c r="B133" s="41"/>
      <c r="C133" s="229" t="s">
        <v>358</v>
      </c>
      <c r="D133" s="229" t="s">
        <v>222</v>
      </c>
      <c r="E133" s="230" t="s">
        <v>544</v>
      </c>
      <c r="F133" s="231" t="s">
        <v>2584</v>
      </c>
      <c r="G133" s="232" t="s">
        <v>704</v>
      </c>
      <c r="H133" s="233">
        <v>1</v>
      </c>
      <c r="I133" s="234"/>
      <c r="J133" s="235"/>
      <c r="K133" s="236">
        <f>ROUND(P133*H133,2)</f>
        <v>0</v>
      </c>
      <c r="L133" s="231" t="s">
        <v>20</v>
      </c>
      <c r="M133" s="237"/>
      <c r="N133" s="238" t="s">
        <v>20</v>
      </c>
      <c r="O133" s="223" t="s">
        <v>45</v>
      </c>
      <c r="P133" s="224">
        <f>I133+J133</f>
        <v>0</v>
      </c>
      <c r="Q133" s="224">
        <f>ROUND(I133*H133,2)</f>
        <v>0</v>
      </c>
      <c r="R133" s="224">
        <f>ROUND(J133*H133,2)</f>
        <v>0</v>
      </c>
      <c r="S133" s="86"/>
      <c r="T133" s="225">
        <f>S133*H133</f>
        <v>0</v>
      </c>
      <c r="U133" s="225">
        <v>0</v>
      </c>
      <c r="V133" s="225">
        <f>U133*H133</f>
        <v>0</v>
      </c>
      <c r="W133" s="225">
        <v>0</v>
      </c>
      <c r="X133" s="226">
        <f>W133*H133</f>
        <v>0</v>
      </c>
      <c r="Y133" s="40"/>
      <c r="Z133" s="40"/>
      <c r="AA133" s="40"/>
      <c r="AB133" s="40"/>
      <c r="AC133" s="40"/>
      <c r="AD133" s="40"/>
      <c r="AE133" s="40"/>
      <c r="AR133" s="227" t="s">
        <v>226</v>
      </c>
      <c r="AT133" s="227" t="s">
        <v>222</v>
      </c>
      <c r="AU133" s="227" t="s">
        <v>83</v>
      </c>
      <c r="AY133" s="19" t="s">
        <v>212</v>
      </c>
      <c r="BE133" s="228">
        <f>IF(O133="základní",K133,0)</f>
        <v>0</v>
      </c>
      <c r="BF133" s="228">
        <f>IF(O133="snížená",K133,0)</f>
        <v>0</v>
      </c>
      <c r="BG133" s="228">
        <f>IF(O133="zákl. přenesená",K133,0)</f>
        <v>0</v>
      </c>
      <c r="BH133" s="228">
        <f>IF(O133="sníž. přenesená",K133,0)</f>
        <v>0</v>
      </c>
      <c r="BI133" s="228">
        <f>IF(O133="nulová",K133,0)</f>
        <v>0</v>
      </c>
      <c r="BJ133" s="19" t="s">
        <v>83</v>
      </c>
      <c r="BK133" s="228">
        <f>ROUND(P133*H133,2)</f>
        <v>0</v>
      </c>
      <c r="BL133" s="19" t="s">
        <v>217</v>
      </c>
      <c r="BM133" s="227" t="s">
        <v>2585</v>
      </c>
    </row>
    <row r="134" s="2" customFormat="1" ht="55.5" customHeight="1">
      <c r="A134" s="40"/>
      <c r="B134" s="41"/>
      <c r="C134" s="229" t="s">
        <v>362</v>
      </c>
      <c r="D134" s="229" t="s">
        <v>222</v>
      </c>
      <c r="E134" s="230" t="s">
        <v>548</v>
      </c>
      <c r="F134" s="231" t="s">
        <v>645</v>
      </c>
      <c r="G134" s="232" t="s">
        <v>268</v>
      </c>
      <c r="H134" s="233">
        <v>100</v>
      </c>
      <c r="I134" s="234"/>
      <c r="J134" s="235"/>
      <c r="K134" s="236">
        <f>ROUND(P134*H134,2)</f>
        <v>0</v>
      </c>
      <c r="L134" s="231" t="s">
        <v>20</v>
      </c>
      <c r="M134" s="237"/>
      <c r="N134" s="238" t="s">
        <v>20</v>
      </c>
      <c r="O134" s="223" t="s">
        <v>45</v>
      </c>
      <c r="P134" s="224">
        <f>I134+J134</f>
        <v>0</v>
      </c>
      <c r="Q134" s="224">
        <f>ROUND(I134*H134,2)</f>
        <v>0</v>
      </c>
      <c r="R134" s="224">
        <f>ROUND(J134*H134,2)</f>
        <v>0</v>
      </c>
      <c r="S134" s="86"/>
      <c r="T134" s="225">
        <f>S134*H134</f>
        <v>0</v>
      </c>
      <c r="U134" s="225">
        <v>0</v>
      </c>
      <c r="V134" s="225">
        <f>U134*H134</f>
        <v>0</v>
      </c>
      <c r="W134" s="225">
        <v>0</v>
      </c>
      <c r="X134" s="226">
        <f>W134*H134</f>
        <v>0</v>
      </c>
      <c r="Y134" s="40"/>
      <c r="Z134" s="40"/>
      <c r="AA134" s="40"/>
      <c r="AB134" s="40"/>
      <c r="AC134" s="40"/>
      <c r="AD134" s="40"/>
      <c r="AE134" s="40"/>
      <c r="AR134" s="227" t="s">
        <v>226</v>
      </c>
      <c r="AT134" s="227" t="s">
        <v>222</v>
      </c>
      <c r="AU134" s="227" t="s">
        <v>83</v>
      </c>
      <c r="AY134" s="19" t="s">
        <v>212</v>
      </c>
      <c r="BE134" s="228">
        <f>IF(O134="základní",K134,0)</f>
        <v>0</v>
      </c>
      <c r="BF134" s="228">
        <f>IF(O134="snížená",K134,0)</f>
        <v>0</v>
      </c>
      <c r="BG134" s="228">
        <f>IF(O134="zákl. přenesená",K134,0)</f>
        <v>0</v>
      </c>
      <c r="BH134" s="228">
        <f>IF(O134="sníž. přenesená",K134,0)</f>
        <v>0</v>
      </c>
      <c r="BI134" s="228">
        <f>IF(O134="nulová",K134,0)</f>
        <v>0</v>
      </c>
      <c r="BJ134" s="19" t="s">
        <v>83</v>
      </c>
      <c r="BK134" s="228">
        <f>ROUND(P134*H134,2)</f>
        <v>0</v>
      </c>
      <c r="BL134" s="19" t="s">
        <v>217</v>
      </c>
      <c r="BM134" s="227" t="s">
        <v>2586</v>
      </c>
    </row>
    <row r="135" s="2" customFormat="1" ht="24.15" customHeight="1">
      <c r="A135" s="40"/>
      <c r="B135" s="41"/>
      <c r="C135" s="229" t="s">
        <v>366</v>
      </c>
      <c r="D135" s="229" t="s">
        <v>222</v>
      </c>
      <c r="E135" s="230" t="s">
        <v>552</v>
      </c>
      <c r="F135" s="231" t="s">
        <v>649</v>
      </c>
      <c r="G135" s="232" t="s">
        <v>272</v>
      </c>
      <c r="H135" s="233">
        <v>8</v>
      </c>
      <c r="I135" s="234"/>
      <c r="J135" s="235"/>
      <c r="K135" s="236">
        <f>ROUND(P135*H135,2)</f>
        <v>0</v>
      </c>
      <c r="L135" s="231" t="s">
        <v>20</v>
      </c>
      <c r="M135" s="237"/>
      <c r="N135" s="238" t="s">
        <v>20</v>
      </c>
      <c r="O135" s="223" t="s">
        <v>45</v>
      </c>
      <c r="P135" s="224">
        <f>I135+J135</f>
        <v>0</v>
      </c>
      <c r="Q135" s="224">
        <f>ROUND(I135*H135,2)</f>
        <v>0</v>
      </c>
      <c r="R135" s="224">
        <f>ROUND(J135*H135,2)</f>
        <v>0</v>
      </c>
      <c r="S135" s="86"/>
      <c r="T135" s="225">
        <f>S135*H135</f>
        <v>0</v>
      </c>
      <c r="U135" s="225">
        <v>0</v>
      </c>
      <c r="V135" s="225">
        <f>U135*H135</f>
        <v>0</v>
      </c>
      <c r="W135" s="225">
        <v>0</v>
      </c>
      <c r="X135" s="226">
        <f>W135*H135</f>
        <v>0</v>
      </c>
      <c r="Y135" s="40"/>
      <c r="Z135" s="40"/>
      <c r="AA135" s="40"/>
      <c r="AB135" s="40"/>
      <c r="AC135" s="40"/>
      <c r="AD135" s="40"/>
      <c r="AE135" s="40"/>
      <c r="AR135" s="227" t="s">
        <v>226</v>
      </c>
      <c r="AT135" s="227" t="s">
        <v>222</v>
      </c>
      <c r="AU135" s="227" t="s">
        <v>83</v>
      </c>
      <c r="AY135" s="19" t="s">
        <v>212</v>
      </c>
      <c r="BE135" s="228">
        <f>IF(O135="základní",K135,0)</f>
        <v>0</v>
      </c>
      <c r="BF135" s="228">
        <f>IF(O135="snížená",K135,0)</f>
        <v>0</v>
      </c>
      <c r="BG135" s="228">
        <f>IF(O135="zákl. přenesená",K135,0)</f>
        <v>0</v>
      </c>
      <c r="BH135" s="228">
        <f>IF(O135="sníž. přenesená",K135,0)</f>
        <v>0</v>
      </c>
      <c r="BI135" s="228">
        <f>IF(O135="nulová",K135,0)</f>
        <v>0</v>
      </c>
      <c r="BJ135" s="19" t="s">
        <v>83</v>
      </c>
      <c r="BK135" s="228">
        <f>ROUND(P135*H135,2)</f>
        <v>0</v>
      </c>
      <c r="BL135" s="19" t="s">
        <v>217</v>
      </c>
      <c r="BM135" s="227" t="s">
        <v>2587</v>
      </c>
    </row>
    <row r="136" s="2" customFormat="1" ht="16.5" customHeight="1">
      <c r="A136" s="40"/>
      <c r="B136" s="41"/>
      <c r="C136" s="229" t="s">
        <v>370</v>
      </c>
      <c r="D136" s="229" t="s">
        <v>222</v>
      </c>
      <c r="E136" s="230" t="s">
        <v>556</v>
      </c>
      <c r="F136" s="231" t="s">
        <v>2588</v>
      </c>
      <c r="G136" s="232" t="s">
        <v>225</v>
      </c>
      <c r="H136" s="233">
        <v>10</v>
      </c>
      <c r="I136" s="234"/>
      <c r="J136" s="235"/>
      <c r="K136" s="236">
        <f>ROUND(P136*H136,2)</f>
        <v>0</v>
      </c>
      <c r="L136" s="231" t="s">
        <v>20</v>
      </c>
      <c r="M136" s="237"/>
      <c r="N136" s="239" t="s">
        <v>20</v>
      </c>
      <c r="O136" s="240" t="s">
        <v>45</v>
      </c>
      <c r="P136" s="241">
        <f>I136+J136</f>
        <v>0</v>
      </c>
      <c r="Q136" s="241">
        <f>ROUND(I136*H136,2)</f>
        <v>0</v>
      </c>
      <c r="R136" s="241">
        <f>ROUND(J136*H136,2)</f>
        <v>0</v>
      </c>
      <c r="S136" s="242"/>
      <c r="T136" s="243">
        <f>S136*H136</f>
        <v>0</v>
      </c>
      <c r="U136" s="243">
        <v>0</v>
      </c>
      <c r="V136" s="243">
        <f>U136*H136</f>
        <v>0</v>
      </c>
      <c r="W136" s="243">
        <v>0</v>
      </c>
      <c r="X136" s="244">
        <f>W136*H136</f>
        <v>0</v>
      </c>
      <c r="Y136" s="40"/>
      <c r="Z136" s="40"/>
      <c r="AA136" s="40"/>
      <c r="AB136" s="40"/>
      <c r="AC136" s="40"/>
      <c r="AD136" s="40"/>
      <c r="AE136" s="40"/>
      <c r="AR136" s="227" t="s">
        <v>226</v>
      </c>
      <c r="AT136" s="227" t="s">
        <v>222</v>
      </c>
      <c r="AU136" s="227" t="s">
        <v>83</v>
      </c>
      <c r="AY136" s="19" t="s">
        <v>212</v>
      </c>
      <c r="BE136" s="228">
        <f>IF(O136="základní",K136,0)</f>
        <v>0</v>
      </c>
      <c r="BF136" s="228">
        <f>IF(O136="snížená",K136,0)</f>
        <v>0</v>
      </c>
      <c r="BG136" s="228">
        <f>IF(O136="zákl. přenesená",K136,0)</f>
        <v>0</v>
      </c>
      <c r="BH136" s="228">
        <f>IF(O136="sníž. přenesená",K136,0)</f>
        <v>0</v>
      </c>
      <c r="BI136" s="228">
        <f>IF(O136="nulová",K136,0)</f>
        <v>0</v>
      </c>
      <c r="BJ136" s="19" t="s">
        <v>83</v>
      </c>
      <c r="BK136" s="228">
        <f>ROUND(P136*H136,2)</f>
        <v>0</v>
      </c>
      <c r="BL136" s="19" t="s">
        <v>217</v>
      </c>
      <c r="BM136" s="227" t="s">
        <v>2589</v>
      </c>
    </row>
    <row r="137" s="2" customFormat="1" ht="6.96" customHeight="1">
      <c r="A137" s="40"/>
      <c r="B137" s="61"/>
      <c r="C137" s="62"/>
      <c r="D137" s="62"/>
      <c r="E137" s="62"/>
      <c r="F137" s="62"/>
      <c r="G137" s="62"/>
      <c r="H137" s="62"/>
      <c r="I137" s="62"/>
      <c r="J137" s="62"/>
      <c r="K137" s="62"/>
      <c r="L137" s="62"/>
      <c r="M137" s="46"/>
      <c r="N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</row>
  </sheetData>
  <sheetProtection sheet="1" autoFilter="0" formatColumns="0" formatRows="0" objects="1" scenarios="1" spinCount="100000" saltValue="NUq4mJDyqrpO4lh2znR0qTpKPs+pbuu53XOQLGhXmiY22OjvbijA+IVpTKYvEcEsozkNDrdb2diJDYNyYwJBzQ==" hashValue="mI7lmq9APqkeX3WbnMR9kXSE181zgtZOcAZhyBv8Mi3ASe6MA2vQLZHlF0W9kYBMVfy9zaHfb247eZjl3K9zkQ==" algorithmName="SHA-512" password="CC35"/>
  <autoFilter ref="C91:L136"/>
  <mergeCells count="12">
    <mergeCell ref="E7:H7"/>
    <mergeCell ref="E9:H9"/>
    <mergeCell ref="E11:H11"/>
    <mergeCell ref="E20:H20"/>
    <mergeCell ref="E29:H29"/>
    <mergeCell ref="E52:H52"/>
    <mergeCell ref="E54:H54"/>
    <mergeCell ref="E56:H56"/>
    <mergeCell ref="E80:H80"/>
    <mergeCell ref="E82:H82"/>
    <mergeCell ref="E84:H84"/>
    <mergeCell ref="M2:Z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128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 s="1" customFormat="1" ht="12" customHeight="1">
      <c r="B8" s="22"/>
      <c r="D8" s="150" t="s">
        <v>175</v>
      </c>
      <c r="M8" s="22"/>
    </row>
    <row r="9" s="2" customFormat="1" ht="16.5" customHeight="1">
      <c r="A9" s="40"/>
      <c r="B9" s="46"/>
      <c r="C9" s="40"/>
      <c r="D9" s="40"/>
      <c r="E9" s="151" t="s">
        <v>2499</v>
      </c>
      <c r="F9" s="40"/>
      <c r="G9" s="40"/>
      <c r="H9" s="40"/>
      <c r="I9" s="40"/>
      <c r="J9" s="40"/>
      <c r="K9" s="40"/>
      <c r="L9" s="40"/>
      <c r="M9" s="152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50" t="s">
        <v>177</v>
      </c>
      <c r="E10" s="40"/>
      <c r="F10" s="40"/>
      <c r="G10" s="40"/>
      <c r="H10" s="40"/>
      <c r="I10" s="40"/>
      <c r="J10" s="40"/>
      <c r="K10" s="40"/>
      <c r="L10" s="40"/>
      <c r="M10" s="152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53" t="s">
        <v>2590</v>
      </c>
      <c r="F11" s="40"/>
      <c r="G11" s="40"/>
      <c r="H11" s="40"/>
      <c r="I11" s="40"/>
      <c r="J11" s="40"/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50" t="s">
        <v>19</v>
      </c>
      <c r="E13" s="40"/>
      <c r="F13" s="137" t="s">
        <v>20</v>
      </c>
      <c r="G13" s="40"/>
      <c r="H13" s="40"/>
      <c r="I13" s="150" t="s">
        <v>21</v>
      </c>
      <c r="J13" s="137" t="s">
        <v>20</v>
      </c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50" t="s">
        <v>22</v>
      </c>
      <c r="E14" s="40"/>
      <c r="F14" s="137" t="s">
        <v>23</v>
      </c>
      <c r="G14" s="40"/>
      <c r="H14" s="40"/>
      <c r="I14" s="150" t="s">
        <v>24</v>
      </c>
      <c r="J14" s="154" t="str">
        <f>'Rekapitulace stavby'!AN8</f>
        <v>24. 1. 2025</v>
      </c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50" t="s">
        <v>26</v>
      </c>
      <c r="E16" s="40"/>
      <c r="F16" s="40"/>
      <c r="G16" s="40"/>
      <c r="H16" s="40"/>
      <c r="I16" s="150" t="s">
        <v>27</v>
      </c>
      <c r="J16" s="137" t="s">
        <v>20</v>
      </c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7" t="s">
        <v>28</v>
      </c>
      <c r="F17" s="40"/>
      <c r="G17" s="40"/>
      <c r="H17" s="40"/>
      <c r="I17" s="150" t="s">
        <v>29</v>
      </c>
      <c r="J17" s="137" t="s">
        <v>20</v>
      </c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50" t="s">
        <v>30</v>
      </c>
      <c r="E19" s="40"/>
      <c r="F19" s="40"/>
      <c r="G19" s="40"/>
      <c r="H19" s="40"/>
      <c r="I19" s="150" t="s">
        <v>27</v>
      </c>
      <c r="J19" s="35" t="str">
        <f>'Rekapitulace stavby'!AN13</f>
        <v>Vyplň údaj</v>
      </c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7"/>
      <c r="G20" s="137"/>
      <c r="H20" s="137"/>
      <c r="I20" s="150" t="s">
        <v>29</v>
      </c>
      <c r="J20" s="35" t="str">
        <f>'Rekapitulace stavby'!AN14</f>
        <v>Vyplň údaj</v>
      </c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50" t="s">
        <v>32</v>
      </c>
      <c r="E22" s="40"/>
      <c r="F22" s="40"/>
      <c r="G22" s="40"/>
      <c r="H22" s="40"/>
      <c r="I22" s="150" t="s">
        <v>27</v>
      </c>
      <c r="J22" s="137" t="str">
        <f>IF('Rekapitulace stavby'!AN16="","",'Rekapitulace stavby'!AN16)</f>
        <v/>
      </c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7" t="str">
        <f>IF('Rekapitulace stavby'!E17="","",'Rekapitulace stavby'!E17)</f>
        <v xml:space="preserve"> </v>
      </c>
      <c r="F23" s="40"/>
      <c r="G23" s="40"/>
      <c r="H23" s="40"/>
      <c r="I23" s="150" t="s">
        <v>29</v>
      </c>
      <c r="J23" s="137" t="str">
        <f>IF('Rekapitulace stavby'!AN17="","",'Rekapitulace stavby'!AN17)</f>
        <v/>
      </c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50" t="s">
        <v>34</v>
      </c>
      <c r="E25" s="40"/>
      <c r="F25" s="40"/>
      <c r="G25" s="40"/>
      <c r="H25" s="40"/>
      <c r="I25" s="150" t="s">
        <v>27</v>
      </c>
      <c r="J25" s="137" t="s">
        <v>35</v>
      </c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7" t="s">
        <v>36</v>
      </c>
      <c r="F26" s="40"/>
      <c r="G26" s="40"/>
      <c r="H26" s="40"/>
      <c r="I26" s="150" t="s">
        <v>29</v>
      </c>
      <c r="J26" s="137" t="s">
        <v>37</v>
      </c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152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50" t="s">
        <v>38</v>
      </c>
      <c r="E28" s="40"/>
      <c r="F28" s="40"/>
      <c r="G28" s="40"/>
      <c r="H28" s="40"/>
      <c r="I28" s="40"/>
      <c r="J28" s="40"/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55"/>
      <c r="B29" s="156"/>
      <c r="C29" s="155"/>
      <c r="D29" s="155"/>
      <c r="E29" s="157" t="s">
        <v>20</v>
      </c>
      <c r="F29" s="157"/>
      <c r="G29" s="157"/>
      <c r="H29" s="157"/>
      <c r="I29" s="155"/>
      <c r="J29" s="155"/>
      <c r="K29" s="155"/>
      <c r="L29" s="155"/>
      <c r="M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9"/>
      <c r="E31" s="159"/>
      <c r="F31" s="159"/>
      <c r="G31" s="159"/>
      <c r="H31" s="159"/>
      <c r="I31" s="159"/>
      <c r="J31" s="159"/>
      <c r="K31" s="159"/>
      <c r="L31" s="159"/>
      <c r="M31" s="152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>
      <c r="A32" s="40"/>
      <c r="B32" s="46"/>
      <c r="C32" s="40"/>
      <c r="D32" s="40"/>
      <c r="E32" s="150" t="s">
        <v>179</v>
      </c>
      <c r="F32" s="40"/>
      <c r="G32" s="40"/>
      <c r="H32" s="40"/>
      <c r="I32" s="40"/>
      <c r="J32" s="40"/>
      <c r="K32" s="160">
        <f>I65</f>
        <v>0</v>
      </c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>
      <c r="A33" s="40"/>
      <c r="B33" s="46"/>
      <c r="C33" s="40"/>
      <c r="D33" s="40"/>
      <c r="E33" s="150" t="s">
        <v>180</v>
      </c>
      <c r="F33" s="40"/>
      <c r="G33" s="40"/>
      <c r="H33" s="40"/>
      <c r="I33" s="40"/>
      <c r="J33" s="40"/>
      <c r="K33" s="160">
        <f>J65</f>
        <v>0</v>
      </c>
      <c r="L33" s="40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25.44" customHeight="1">
      <c r="A34" s="40"/>
      <c r="B34" s="46"/>
      <c r="C34" s="40"/>
      <c r="D34" s="161" t="s">
        <v>40</v>
      </c>
      <c r="E34" s="40"/>
      <c r="F34" s="40"/>
      <c r="G34" s="40"/>
      <c r="H34" s="40"/>
      <c r="I34" s="40"/>
      <c r="J34" s="40"/>
      <c r="K34" s="162">
        <f>ROUND(K92, 2)</f>
        <v>0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6.96" customHeight="1">
      <c r="A35" s="40"/>
      <c r="B35" s="46"/>
      <c r="C35" s="40"/>
      <c r="D35" s="159"/>
      <c r="E35" s="159"/>
      <c r="F35" s="159"/>
      <c r="G35" s="159"/>
      <c r="H35" s="159"/>
      <c r="I35" s="159"/>
      <c r="J35" s="159"/>
      <c r="K35" s="159"/>
      <c r="L35" s="159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40"/>
      <c r="F36" s="163" t="s">
        <v>42</v>
      </c>
      <c r="G36" s="40"/>
      <c r="H36" s="40"/>
      <c r="I36" s="163" t="s">
        <v>41</v>
      </c>
      <c r="J36" s="40"/>
      <c r="K36" s="163" t="s">
        <v>43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s="2" customFormat="1" ht="14.4" customHeight="1">
      <c r="A37" s="40"/>
      <c r="B37" s="46"/>
      <c r="C37" s="40"/>
      <c r="D37" s="164" t="s">
        <v>44</v>
      </c>
      <c r="E37" s="150" t="s">
        <v>45</v>
      </c>
      <c r="F37" s="160">
        <f>ROUND((SUM(BE92:BE111)),  2)</f>
        <v>0</v>
      </c>
      <c r="G37" s="40"/>
      <c r="H37" s="40"/>
      <c r="I37" s="165">
        <v>0.20999999999999999</v>
      </c>
      <c r="J37" s="40"/>
      <c r="K37" s="160">
        <f>ROUND(((SUM(BE92:BE111))*I37),  2)</f>
        <v>0</v>
      </c>
      <c r="L37" s="40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14.4" customHeight="1">
      <c r="A38" s="40"/>
      <c r="B38" s="46"/>
      <c r="C38" s="40"/>
      <c r="D38" s="40"/>
      <c r="E38" s="150" t="s">
        <v>46</v>
      </c>
      <c r="F38" s="160">
        <f>ROUND((SUM(BF92:BF111)),  2)</f>
        <v>0</v>
      </c>
      <c r="G38" s="40"/>
      <c r="H38" s="40"/>
      <c r="I38" s="165">
        <v>0.12</v>
      </c>
      <c r="J38" s="40"/>
      <c r="K38" s="160">
        <f>ROUND(((SUM(BF92:BF111))*I38),  2)</f>
        <v>0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50" t="s">
        <v>47</v>
      </c>
      <c r="F39" s="160">
        <f>ROUND((SUM(BG92:BG111)),  2)</f>
        <v>0</v>
      </c>
      <c r="G39" s="40"/>
      <c r="H39" s="40"/>
      <c r="I39" s="165">
        <v>0.20999999999999999</v>
      </c>
      <c r="J39" s="40"/>
      <c r="K39" s="160">
        <f>0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hidden="1" s="2" customFormat="1" ht="14.4" customHeight="1">
      <c r="A40" s="40"/>
      <c r="B40" s="46"/>
      <c r="C40" s="40"/>
      <c r="D40" s="40"/>
      <c r="E40" s="150" t="s">
        <v>48</v>
      </c>
      <c r="F40" s="160">
        <f>ROUND((SUM(BH92:BH111)),  2)</f>
        <v>0</v>
      </c>
      <c r="G40" s="40"/>
      <c r="H40" s="40"/>
      <c r="I40" s="165">
        <v>0.12</v>
      </c>
      <c r="J40" s="40"/>
      <c r="K40" s="160">
        <f>0</f>
        <v>0</v>
      </c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hidden="1" s="2" customFormat="1" ht="14.4" customHeight="1">
      <c r="A41" s="40"/>
      <c r="B41" s="46"/>
      <c r="C41" s="40"/>
      <c r="D41" s="40"/>
      <c r="E41" s="150" t="s">
        <v>49</v>
      </c>
      <c r="F41" s="160">
        <f>ROUND((SUM(BI92:BI111)),  2)</f>
        <v>0</v>
      </c>
      <c r="G41" s="40"/>
      <c r="H41" s="40"/>
      <c r="I41" s="165">
        <v>0</v>
      </c>
      <c r="J41" s="40"/>
      <c r="K41" s="160">
        <f>0</f>
        <v>0</v>
      </c>
      <c r="L41" s="40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6.96" customHeight="1">
      <c r="A42" s="40"/>
      <c r="B42" s="46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3" s="2" customFormat="1" ht="25.44" customHeight="1">
      <c r="A43" s="40"/>
      <c r="B43" s="46"/>
      <c r="C43" s="166"/>
      <c r="D43" s="167" t="s">
        <v>50</v>
      </c>
      <c r="E43" s="168"/>
      <c r="F43" s="168"/>
      <c r="G43" s="169" t="s">
        <v>51</v>
      </c>
      <c r="H43" s="170" t="s">
        <v>52</v>
      </c>
      <c r="I43" s="168"/>
      <c r="J43" s="168"/>
      <c r="K43" s="171">
        <f>SUM(K34:K41)</f>
        <v>0</v>
      </c>
      <c r="L43" s="172"/>
      <c r="M43" s="152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4" s="2" customFormat="1" ht="14.4" customHeight="1">
      <c r="A44" s="40"/>
      <c r="B44" s="173"/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52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8" s="2" customFormat="1" ht="6.96" customHeight="1">
      <c r="A48" s="40"/>
      <c r="B48" s="175"/>
      <c r="C48" s="176"/>
      <c r="D48" s="176"/>
      <c r="E48" s="176"/>
      <c r="F48" s="176"/>
      <c r="G48" s="176"/>
      <c r="H48" s="176"/>
      <c r="I48" s="176"/>
      <c r="J48" s="176"/>
      <c r="K48" s="176"/>
      <c r="L48" s="176"/>
      <c r="M48" s="152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24.96" customHeight="1">
      <c r="A49" s="40"/>
      <c r="B49" s="41"/>
      <c r="C49" s="25" t="s">
        <v>181</v>
      </c>
      <c r="D49" s="42"/>
      <c r="E49" s="42"/>
      <c r="F49" s="42"/>
      <c r="G49" s="42"/>
      <c r="H49" s="42"/>
      <c r="I49" s="42"/>
      <c r="J49" s="42"/>
      <c r="K49" s="42"/>
      <c r="L49" s="42"/>
      <c r="M49" s="152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6.96" customHeight="1">
      <c r="A50" s="40"/>
      <c r="B50" s="41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12" customHeight="1">
      <c r="A51" s="40"/>
      <c r="B51" s="41"/>
      <c r="C51" s="34" t="s">
        <v>17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26.25" customHeight="1">
      <c r="A52" s="40"/>
      <c r="B52" s="41"/>
      <c r="C52" s="42"/>
      <c r="D52" s="42"/>
      <c r="E52" s="177" t="str">
        <f>E7</f>
        <v>Rekonstrukce plynové kotelny v IB, instalace plynové kogenerační jednotky včetně tepelných čerpadel</v>
      </c>
      <c r="F52" s="34"/>
      <c r="G52" s="34"/>
      <c r="H52" s="34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1" customFormat="1" ht="12" customHeight="1">
      <c r="B53" s="23"/>
      <c r="C53" s="34" t="s">
        <v>175</v>
      </c>
      <c r="D53" s="24"/>
      <c r="E53" s="24"/>
      <c r="F53" s="24"/>
      <c r="G53" s="24"/>
      <c r="H53" s="24"/>
      <c r="I53" s="24"/>
      <c r="J53" s="24"/>
      <c r="K53" s="24"/>
      <c r="L53" s="24"/>
      <c r="M53" s="22"/>
    </row>
    <row r="54" s="2" customFormat="1" ht="16.5" customHeight="1">
      <c r="A54" s="40"/>
      <c r="B54" s="41"/>
      <c r="C54" s="42"/>
      <c r="D54" s="42"/>
      <c r="E54" s="177" t="s">
        <v>2499</v>
      </c>
      <c r="F54" s="42"/>
      <c r="G54" s="42"/>
      <c r="H54" s="42"/>
      <c r="I54" s="42"/>
      <c r="J54" s="42"/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2" customHeight="1">
      <c r="A55" s="40"/>
      <c r="B55" s="41"/>
      <c r="C55" s="34" t="s">
        <v>177</v>
      </c>
      <c r="D55" s="42"/>
      <c r="E55" s="42"/>
      <c r="F55" s="42"/>
      <c r="G55" s="42"/>
      <c r="H55" s="42"/>
      <c r="I55" s="42"/>
      <c r="J55" s="42"/>
      <c r="K55" s="42"/>
      <c r="L55" s="42"/>
      <c r="M55" s="152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6.5" customHeight="1">
      <c r="A56" s="40"/>
      <c r="B56" s="41"/>
      <c r="C56" s="42"/>
      <c r="D56" s="42"/>
      <c r="E56" s="71" t="str">
        <f>E11</f>
        <v>D.1.4.2 - Zařízení pro větrání staveb</v>
      </c>
      <c r="F56" s="42"/>
      <c r="G56" s="42"/>
      <c r="H56" s="42"/>
      <c r="I56" s="42"/>
      <c r="J56" s="42"/>
      <c r="K56" s="42"/>
      <c r="L56" s="42"/>
      <c r="M56" s="152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152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2" customHeight="1">
      <c r="A58" s="40"/>
      <c r="B58" s="41"/>
      <c r="C58" s="34" t="s">
        <v>22</v>
      </c>
      <c r="D58" s="42"/>
      <c r="E58" s="42"/>
      <c r="F58" s="29" t="str">
        <f>F14</f>
        <v xml:space="preserve">Vysoká škola ekonomická v Praze </v>
      </c>
      <c r="G58" s="42"/>
      <c r="H58" s="42"/>
      <c r="I58" s="34" t="s">
        <v>24</v>
      </c>
      <c r="J58" s="74" t="str">
        <f>IF(J14="","",J14)</f>
        <v>24. 1. 2025</v>
      </c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6.96" customHeight="1">
      <c r="A59" s="40"/>
      <c r="B59" s="41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5.15" customHeight="1">
      <c r="A60" s="40"/>
      <c r="B60" s="41"/>
      <c r="C60" s="34" t="s">
        <v>26</v>
      </c>
      <c r="D60" s="42"/>
      <c r="E60" s="42"/>
      <c r="F60" s="29" t="str">
        <f>E17</f>
        <v>VŠE v Praze,W. Churchila 1938/4,Praha 3,13067</v>
      </c>
      <c r="G60" s="42"/>
      <c r="H60" s="42"/>
      <c r="I60" s="34" t="s">
        <v>32</v>
      </c>
      <c r="J60" s="38" t="str">
        <f>E23</f>
        <v xml:space="preserve"> </v>
      </c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40.05" customHeight="1">
      <c r="A61" s="40"/>
      <c r="B61" s="41"/>
      <c r="C61" s="34" t="s">
        <v>30</v>
      </c>
      <c r="D61" s="42"/>
      <c r="E61" s="42"/>
      <c r="F61" s="29" t="str">
        <f>IF(E20="","",E20)</f>
        <v>Vyplň údaj</v>
      </c>
      <c r="G61" s="42"/>
      <c r="H61" s="42"/>
      <c r="I61" s="34" t="s">
        <v>34</v>
      </c>
      <c r="J61" s="38" t="str">
        <f>E26</f>
        <v>Intecon spol. s.r.o., Stará 2569/96,Ústí n/L,40011</v>
      </c>
      <c r="K61" s="42"/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152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9.28" customHeight="1">
      <c r="A63" s="40"/>
      <c r="B63" s="41"/>
      <c r="C63" s="178" t="s">
        <v>182</v>
      </c>
      <c r="D63" s="179"/>
      <c r="E63" s="179"/>
      <c r="F63" s="179"/>
      <c r="G63" s="179"/>
      <c r="H63" s="179"/>
      <c r="I63" s="180" t="s">
        <v>183</v>
      </c>
      <c r="J63" s="180" t="s">
        <v>184</v>
      </c>
      <c r="K63" s="180" t="s">
        <v>185</v>
      </c>
      <c r="L63" s="179"/>
      <c r="M63" s="152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10.32" customHeight="1">
      <c r="A64" s="40"/>
      <c r="B64" s="41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152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22.8" customHeight="1">
      <c r="A65" s="40"/>
      <c r="B65" s="41"/>
      <c r="C65" s="181" t="s">
        <v>74</v>
      </c>
      <c r="D65" s="42"/>
      <c r="E65" s="42"/>
      <c r="F65" s="42"/>
      <c r="G65" s="42"/>
      <c r="H65" s="42"/>
      <c r="I65" s="104">
        <f>Q92</f>
        <v>0</v>
      </c>
      <c r="J65" s="104">
        <f>R92</f>
        <v>0</v>
      </c>
      <c r="K65" s="104">
        <f>K92</f>
        <v>0</v>
      </c>
      <c r="L65" s="42"/>
      <c r="M65" s="152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U65" s="19" t="s">
        <v>186</v>
      </c>
    </row>
    <row r="66" s="9" customFormat="1" ht="24.96" customHeight="1">
      <c r="A66" s="9"/>
      <c r="B66" s="182"/>
      <c r="C66" s="183"/>
      <c r="D66" s="184" t="s">
        <v>187</v>
      </c>
      <c r="E66" s="185"/>
      <c r="F66" s="185"/>
      <c r="G66" s="185"/>
      <c r="H66" s="185"/>
      <c r="I66" s="186">
        <f>Q93</f>
        <v>0</v>
      </c>
      <c r="J66" s="186">
        <f>R93</f>
        <v>0</v>
      </c>
      <c r="K66" s="186">
        <f>K93</f>
        <v>0</v>
      </c>
      <c r="L66" s="183"/>
      <c r="M66" s="187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82"/>
      <c r="C67" s="183"/>
      <c r="D67" s="184" t="s">
        <v>188</v>
      </c>
      <c r="E67" s="185"/>
      <c r="F67" s="185"/>
      <c r="G67" s="185"/>
      <c r="H67" s="185"/>
      <c r="I67" s="186">
        <f>Q96</f>
        <v>0</v>
      </c>
      <c r="J67" s="186">
        <f>R96</f>
        <v>0</v>
      </c>
      <c r="K67" s="186">
        <f>K96</f>
        <v>0</v>
      </c>
      <c r="L67" s="183"/>
      <c r="M67" s="187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82"/>
      <c r="C68" s="183"/>
      <c r="D68" s="184" t="s">
        <v>2500</v>
      </c>
      <c r="E68" s="185"/>
      <c r="F68" s="185"/>
      <c r="G68" s="185"/>
      <c r="H68" s="185"/>
      <c r="I68" s="186">
        <f>Q103</f>
        <v>0</v>
      </c>
      <c r="J68" s="186">
        <f>R103</f>
        <v>0</v>
      </c>
      <c r="K68" s="186">
        <f>K103</f>
        <v>0</v>
      </c>
      <c r="L68" s="183"/>
      <c r="M68" s="187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9" customFormat="1" ht="24.96" customHeight="1">
      <c r="A69" s="9"/>
      <c r="B69" s="182"/>
      <c r="C69" s="183"/>
      <c r="D69" s="184" t="s">
        <v>2591</v>
      </c>
      <c r="E69" s="185"/>
      <c r="F69" s="185"/>
      <c r="G69" s="185"/>
      <c r="H69" s="185"/>
      <c r="I69" s="186">
        <f>Q106</f>
        <v>0</v>
      </c>
      <c r="J69" s="186">
        <f>R106</f>
        <v>0</v>
      </c>
      <c r="K69" s="186">
        <f>K106</f>
        <v>0</v>
      </c>
      <c r="L69" s="183"/>
      <c r="M69" s="187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9" customFormat="1" ht="24.96" customHeight="1">
      <c r="A70" s="9"/>
      <c r="B70" s="182"/>
      <c r="C70" s="183"/>
      <c r="D70" s="184" t="s">
        <v>2592</v>
      </c>
      <c r="E70" s="185"/>
      <c r="F70" s="185"/>
      <c r="G70" s="185"/>
      <c r="H70" s="185"/>
      <c r="I70" s="186">
        <f>Q109</f>
        <v>0</v>
      </c>
      <c r="J70" s="186">
        <f>R109</f>
        <v>0</v>
      </c>
      <c r="K70" s="186">
        <f>K109</f>
        <v>0</v>
      </c>
      <c r="L70" s="183"/>
      <c r="M70" s="187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2" customFormat="1" ht="21.84" customHeight="1">
      <c r="A71" s="40"/>
      <c r="B71" s="41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152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61"/>
      <c r="C72" s="62"/>
      <c r="D72" s="62"/>
      <c r="E72" s="62"/>
      <c r="F72" s="62"/>
      <c r="G72" s="62"/>
      <c r="H72" s="62"/>
      <c r="I72" s="62"/>
      <c r="J72" s="62"/>
      <c r="K72" s="62"/>
      <c r="L72" s="62"/>
      <c r="M72" s="152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6" s="2" customFormat="1" ht="6.96" customHeight="1">
      <c r="A76" s="40"/>
      <c r="B76" s="63"/>
      <c r="C76" s="64"/>
      <c r="D76" s="64"/>
      <c r="E76" s="64"/>
      <c r="F76" s="64"/>
      <c r="G76" s="64"/>
      <c r="H76" s="64"/>
      <c r="I76" s="64"/>
      <c r="J76" s="64"/>
      <c r="K76" s="64"/>
      <c r="L76" s="64"/>
      <c r="M76" s="152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24.96" customHeight="1">
      <c r="A77" s="40"/>
      <c r="B77" s="41"/>
      <c r="C77" s="25" t="s">
        <v>193</v>
      </c>
      <c r="D77" s="42"/>
      <c r="E77" s="42"/>
      <c r="F77" s="42"/>
      <c r="G77" s="42"/>
      <c r="H77" s="42"/>
      <c r="I77" s="42"/>
      <c r="J77" s="42"/>
      <c r="K77" s="42"/>
      <c r="L77" s="42"/>
      <c r="M77" s="152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41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152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17</v>
      </c>
      <c r="D79" s="42"/>
      <c r="E79" s="42"/>
      <c r="F79" s="42"/>
      <c r="G79" s="42"/>
      <c r="H79" s="42"/>
      <c r="I79" s="42"/>
      <c r="J79" s="42"/>
      <c r="K79" s="42"/>
      <c r="L79" s="42"/>
      <c r="M79" s="152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26.25" customHeight="1">
      <c r="A80" s="40"/>
      <c r="B80" s="41"/>
      <c r="C80" s="42"/>
      <c r="D80" s="42"/>
      <c r="E80" s="177" t="str">
        <f>E7</f>
        <v>Rekonstrukce plynové kotelny v IB, instalace plynové kogenerační jednotky včetně tepelných čerpadel</v>
      </c>
      <c r="F80" s="34"/>
      <c r="G80" s="34"/>
      <c r="H80" s="34"/>
      <c r="I80" s="42"/>
      <c r="J80" s="42"/>
      <c r="K80" s="42"/>
      <c r="L80" s="42"/>
      <c r="M80" s="152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1" customFormat="1" ht="12" customHeight="1">
      <c r="B81" s="23"/>
      <c r="C81" s="34" t="s">
        <v>175</v>
      </c>
      <c r="D81" s="24"/>
      <c r="E81" s="24"/>
      <c r="F81" s="24"/>
      <c r="G81" s="24"/>
      <c r="H81" s="24"/>
      <c r="I81" s="24"/>
      <c r="J81" s="24"/>
      <c r="K81" s="24"/>
      <c r="L81" s="24"/>
      <c r="M81" s="22"/>
    </row>
    <row r="82" s="2" customFormat="1" ht="16.5" customHeight="1">
      <c r="A82" s="40"/>
      <c r="B82" s="41"/>
      <c r="C82" s="42"/>
      <c r="D82" s="42"/>
      <c r="E82" s="177" t="s">
        <v>2499</v>
      </c>
      <c r="F82" s="42"/>
      <c r="G82" s="42"/>
      <c r="H82" s="42"/>
      <c r="I82" s="42"/>
      <c r="J82" s="42"/>
      <c r="K82" s="42"/>
      <c r="L82" s="42"/>
      <c r="M82" s="152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177</v>
      </c>
      <c r="D83" s="42"/>
      <c r="E83" s="42"/>
      <c r="F83" s="42"/>
      <c r="G83" s="42"/>
      <c r="H83" s="42"/>
      <c r="I83" s="42"/>
      <c r="J83" s="42"/>
      <c r="K83" s="42"/>
      <c r="L83" s="42"/>
      <c r="M83" s="152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6.5" customHeight="1">
      <c r="A84" s="40"/>
      <c r="B84" s="41"/>
      <c r="C84" s="42"/>
      <c r="D84" s="42"/>
      <c r="E84" s="71" t="str">
        <f>E11</f>
        <v>D.1.4.2 - Zařízení pro větrání staveb</v>
      </c>
      <c r="F84" s="42"/>
      <c r="G84" s="42"/>
      <c r="H84" s="42"/>
      <c r="I84" s="42"/>
      <c r="J84" s="42"/>
      <c r="K84" s="42"/>
      <c r="L84" s="42"/>
      <c r="M84" s="152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6.96" customHeight="1">
      <c r="A85" s="40"/>
      <c r="B85" s="41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152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2" customHeight="1">
      <c r="A86" s="40"/>
      <c r="B86" s="41"/>
      <c r="C86" s="34" t="s">
        <v>22</v>
      </c>
      <c r="D86" s="42"/>
      <c r="E86" s="42"/>
      <c r="F86" s="29" t="str">
        <f>F14</f>
        <v xml:space="preserve">Vysoká škola ekonomická v Praze </v>
      </c>
      <c r="G86" s="42"/>
      <c r="H86" s="42"/>
      <c r="I86" s="34" t="s">
        <v>24</v>
      </c>
      <c r="J86" s="74" t="str">
        <f>IF(J14="","",J14)</f>
        <v>24. 1. 2025</v>
      </c>
      <c r="K86" s="42"/>
      <c r="L86" s="42"/>
      <c r="M86" s="152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6.96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152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5.15" customHeight="1">
      <c r="A88" s="40"/>
      <c r="B88" s="41"/>
      <c r="C88" s="34" t="s">
        <v>26</v>
      </c>
      <c r="D88" s="42"/>
      <c r="E88" s="42"/>
      <c r="F88" s="29" t="str">
        <f>E17</f>
        <v>VŠE v Praze,W. Churchila 1938/4,Praha 3,13067</v>
      </c>
      <c r="G88" s="42"/>
      <c r="H88" s="42"/>
      <c r="I88" s="34" t="s">
        <v>32</v>
      </c>
      <c r="J88" s="38" t="str">
        <f>E23</f>
        <v xml:space="preserve"> </v>
      </c>
      <c r="K88" s="42"/>
      <c r="L88" s="42"/>
      <c r="M88" s="152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40.05" customHeight="1">
      <c r="A89" s="40"/>
      <c r="B89" s="41"/>
      <c r="C89" s="34" t="s">
        <v>30</v>
      </c>
      <c r="D89" s="42"/>
      <c r="E89" s="42"/>
      <c r="F89" s="29" t="str">
        <f>IF(E20="","",E20)</f>
        <v>Vyplň údaj</v>
      </c>
      <c r="G89" s="42"/>
      <c r="H89" s="42"/>
      <c r="I89" s="34" t="s">
        <v>34</v>
      </c>
      <c r="J89" s="38" t="str">
        <f>E26</f>
        <v>Intecon spol. s.r.o., Stará 2569/96,Ústí n/L,40011</v>
      </c>
      <c r="K89" s="42"/>
      <c r="L89" s="42"/>
      <c r="M89" s="152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0.32" customHeight="1">
      <c r="A90" s="40"/>
      <c r="B90" s="41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152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10" customFormat="1" ht="29.28" customHeight="1">
      <c r="A91" s="188"/>
      <c r="B91" s="189"/>
      <c r="C91" s="190" t="s">
        <v>194</v>
      </c>
      <c r="D91" s="191" t="s">
        <v>59</v>
      </c>
      <c r="E91" s="191" t="s">
        <v>55</v>
      </c>
      <c r="F91" s="191" t="s">
        <v>56</v>
      </c>
      <c r="G91" s="191" t="s">
        <v>195</v>
      </c>
      <c r="H91" s="191" t="s">
        <v>196</v>
      </c>
      <c r="I91" s="191" t="s">
        <v>197</v>
      </c>
      <c r="J91" s="191" t="s">
        <v>198</v>
      </c>
      <c r="K91" s="191" t="s">
        <v>185</v>
      </c>
      <c r="L91" s="192" t="s">
        <v>199</v>
      </c>
      <c r="M91" s="193"/>
      <c r="N91" s="94" t="s">
        <v>20</v>
      </c>
      <c r="O91" s="95" t="s">
        <v>44</v>
      </c>
      <c r="P91" s="95" t="s">
        <v>200</v>
      </c>
      <c r="Q91" s="95" t="s">
        <v>201</v>
      </c>
      <c r="R91" s="95" t="s">
        <v>202</v>
      </c>
      <c r="S91" s="95" t="s">
        <v>203</v>
      </c>
      <c r="T91" s="95" t="s">
        <v>204</v>
      </c>
      <c r="U91" s="95" t="s">
        <v>205</v>
      </c>
      <c r="V91" s="95" t="s">
        <v>206</v>
      </c>
      <c r="W91" s="95" t="s">
        <v>207</v>
      </c>
      <c r="X91" s="96" t="s">
        <v>208</v>
      </c>
      <c r="Y91" s="188"/>
      <c r="Z91" s="188"/>
      <c r="AA91" s="188"/>
      <c r="AB91" s="188"/>
      <c r="AC91" s="188"/>
      <c r="AD91" s="188"/>
      <c r="AE91" s="188"/>
    </row>
    <row r="92" s="2" customFormat="1" ht="22.8" customHeight="1">
      <c r="A92" s="40"/>
      <c r="B92" s="41"/>
      <c r="C92" s="101" t="s">
        <v>209</v>
      </c>
      <c r="D92" s="42"/>
      <c r="E92" s="42"/>
      <c r="F92" s="42"/>
      <c r="G92" s="42"/>
      <c r="H92" s="42"/>
      <c r="I92" s="42"/>
      <c r="J92" s="42"/>
      <c r="K92" s="194">
        <f>BK92</f>
        <v>0</v>
      </c>
      <c r="L92" s="42"/>
      <c r="M92" s="46"/>
      <c r="N92" s="97"/>
      <c r="O92" s="195"/>
      <c r="P92" s="98"/>
      <c r="Q92" s="196">
        <f>Q93+Q96+Q103+Q106+Q109</f>
        <v>0</v>
      </c>
      <c r="R92" s="196">
        <f>R93+R96+R103+R106+R109</f>
        <v>0</v>
      </c>
      <c r="S92" s="98"/>
      <c r="T92" s="197">
        <f>T93+T96+T103+T106+T109</f>
        <v>0</v>
      </c>
      <c r="U92" s="98"/>
      <c r="V92" s="197">
        <f>V93+V96+V103+V106+V109</f>
        <v>0</v>
      </c>
      <c r="W92" s="98"/>
      <c r="X92" s="198">
        <f>X93+X96+X103+X106+X109</f>
        <v>0</v>
      </c>
      <c r="Y92" s="40"/>
      <c r="Z92" s="40"/>
      <c r="AA92" s="40"/>
      <c r="AB92" s="40"/>
      <c r="AC92" s="40"/>
      <c r="AD92" s="40"/>
      <c r="AE92" s="40"/>
      <c r="AT92" s="19" t="s">
        <v>75</v>
      </c>
      <c r="AU92" s="19" t="s">
        <v>186</v>
      </c>
      <c r="BK92" s="199">
        <f>BK93+BK96+BK103+BK106+BK109</f>
        <v>0</v>
      </c>
    </row>
    <row r="93" s="11" customFormat="1" ht="25.92" customHeight="1">
      <c r="A93" s="11"/>
      <c r="B93" s="200"/>
      <c r="C93" s="201"/>
      <c r="D93" s="202" t="s">
        <v>75</v>
      </c>
      <c r="E93" s="203" t="s">
        <v>210</v>
      </c>
      <c r="F93" s="203" t="s">
        <v>211</v>
      </c>
      <c r="G93" s="201"/>
      <c r="H93" s="201"/>
      <c r="I93" s="204"/>
      <c r="J93" s="204"/>
      <c r="K93" s="205">
        <f>BK93</f>
        <v>0</v>
      </c>
      <c r="L93" s="201"/>
      <c r="M93" s="206"/>
      <c r="N93" s="207"/>
      <c r="O93" s="208"/>
      <c r="P93" s="208"/>
      <c r="Q93" s="209">
        <f>SUM(Q94:Q95)</f>
        <v>0</v>
      </c>
      <c r="R93" s="209">
        <f>SUM(R94:R95)</f>
        <v>0</v>
      </c>
      <c r="S93" s="208"/>
      <c r="T93" s="210">
        <f>SUM(T94:T95)</f>
        <v>0</v>
      </c>
      <c r="U93" s="208"/>
      <c r="V93" s="210">
        <f>SUM(V94:V95)</f>
        <v>0</v>
      </c>
      <c r="W93" s="208"/>
      <c r="X93" s="211">
        <f>SUM(X94:X95)</f>
        <v>0</v>
      </c>
      <c r="Y93" s="11"/>
      <c r="Z93" s="11"/>
      <c r="AA93" s="11"/>
      <c r="AB93" s="11"/>
      <c r="AC93" s="11"/>
      <c r="AD93" s="11"/>
      <c r="AE93" s="11"/>
      <c r="AR93" s="212" t="s">
        <v>83</v>
      </c>
      <c r="AT93" s="213" t="s">
        <v>75</v>
      </c>
      <c r="AU93" s="213" t="s">
        <v>76</v>
      </c>
      <c r="AY93" s="212" t="s">
        <v>212</v>
      </c>
      <c r="BK93" s="214">
        <f>SUM(BK94:BK95)</f>
        <v>0</v>
      </c>
    </row>
    <row r="94" s="2" customFormat="1" ht="16.5" customHeight="1">
      <c r="A94" s="40"/>
      <c r="B94" s="41"/>
      <c r="C94" s="215" t="s">
        <v>83</v>
      </c>
      <c r="D94" s="215" t="s">
        <v>213</v>
      </c>
      <c r="E94" s="216" t="s">
        <v>214</v>
      </c>
      <c r="F94" s="217" t="s">
        <v>2593</v>
      </c>
      <c r="G94" s="218" t="s">
        <v>264</v>
      </c>
      <c r="H94" s="219">
        <v>50</v>
      </c>
      <c r="I94" s="220"/>
      <c r="J94" s="220"/>
      <c r="K94" s="221">
        <f>ROUND(P94*H94,2)</f>
        <v>0</v>
      </c>
      <c r="L94" s="217" t="s">
        <v>20</v>
      </c>
      <c r="M94" s="46"/>
      <c r="N94" s="222" t="s">
        <v>20</v>
      </c>
      <c r="O94" s="223" t="s">
        <v>45</v>
      </c>
      <c r="P94" s="224">
        <f>I94+J94</f>
        <v>0</v>
      </c>
      <c r="Q94" s="224">
        <f>ROUND(I94*H94,2)</f>
        <v>0</v>
      </c>
      <c r="R94" s="224">
        <f>ROUND(J94*H94,2)</f>
        <v>0</v>
      </c>
      <c r="S94" s="86"/>
      <c r="T94" s="225">
        <f>S94*H94</f>
        <v>0</v>
      </c>
      <c r="U94" s="225">
        <v>0</v>
      </c>
      <c r="V94" s="225">
        <f>U94*H94</f>
        <v>0</v>
      </c>
      <c r="W94" s="225">
        <v>0</v>
      </c>
      <c r="X94" s="226">
        <f>W94*H94</f>
        <v>0</v>
      </c>
      <c r="Y94" s="40"/>
      <c r="Z94" s="40"/>
      <c r="AA94" s="40"/>
      <c r="AB94" s="40"/>
      <c r="AC94" s="40"/>
      <c r="AD94" s="40"/>
      <c r="AE94" s="40"/>
      <c r="AR94" s="227" t="s">
        <v>217</v>
      </c>
      <c r="AT94" s="227" t="s">
        <v>213</v>
      </c>
      <c r="AU94" s="227" t="s">
        <v>83</v>
      </c>
      <c r="AY94" s="19" t="s">
        <v>212</v>
      </c>
      <c r="BE94" s="228">
        <f>IF(O94="základní",K94,0)</f>
        <v>0</v>
      </c>
      <c r="BF94" s="228">
        <f>IF(O94="snížená",K94,0)</f>
        <v>0</v>
      </c>
      <c r="BG94" s="228">
        <f>IF(O94="zákl. přenesená",K94,0)</f>
        <v>0</v>
      </c>
      <c r="BH94" s="228">
        <f>IF(O94="sníž. přenesená",K94,0)</f>
        <v>0</v>
      </c>
      <c r="BI94" s="228">
        <f>IF(O94="nulová",K94,0)</f>
        <v>0</v>
      </c>
      <c r="BJ94" s="19" t="s">
        <v>83</v>
      </c>
      <c r="BK94" s="228">
        <f>ROUND(P94*H94,2)</f>
        <v>0</v>
      </c>
      <c r="BL94" s="19" t="s">
        <v>217</v>
      </c>
      <c r="BM94" s="227" t="s">
        <v>2594</v>
      </c>
    </row>
    <row r="95" s="2" customFormat="1" ht="16.5" customHeight="1">
      <c r="A95" s="40"/>
      <c r="B95" s="41"/>
      <c r="C95" s="215" t="s">
        <v>85</v>
      </c>
      <c r="D95" s="215" t="s">
        <v>213</v>
      </c>
      <c r="E95" s="216" t="s">
        <v>219</v>
      </c>
      <c r="F95" s="217" t="s">
        <v>2595</v>
      </c>
      <c r="G95" s="218" t="s">
        <v>264</v>
      </c>
      <c r="H95" s="219">
        <v>10</v>
      </c>
      <c r="I95" s="220"/>
      <c r="J95" s="220"/>
      <c r="K95" s="221">
        <f>ROUND(P95*H95,2)</f>
        <v>0</v>
      </c>
      <c r="L95" s="217" t="s">
        <v>20</v>
      </c>
      <c r="M95" s="46"/>
      <c r="N95" s="222" t="s">
        <v>20</v>
      </c>
      <c r="O95" s="223" t="s">
        <v>45</v>
      </c>
      <c r="P95" s="224">
        <f>I95+J95</f>
        <v>0</v>
      </c>
      <c r="Q95" s="224">
        <f>ROUND(I95*H95,2)</f>
        <v>0</v>
      </c>
      <c r="R95" s="224">
        <f>ROUND(J95*H95,2)</f>
        <v>0</v>
      </c>
      <c r="S95" s="86"/>
      <c r="T95" s="225">
        <f>S95*H95</f>
        <v>0</v>
      </c>
      <c r="U95" s="225">
        <v>0</v>
      </c>
      <c r="V95" s="225">
        <f>U95*H95</f>
        <v>0</v>
      </c>
      <c r="W95" s="225">
        <v>0</v>
      </c>
      <c r="X95" s="226">
        <f>W95*H95</f>
        <v>0</v>
      </c>
      <c r="Y95" s="40"/>
      <c r="Z95" s="40"/>
      <c r="AA95" s="40"/>
      <c r="AB95" s="40"/>
      <c r="AC95" s="40"/>
      <c r="AD95" s="40"/>
      <c r="AE95" s="40"/>
      <c r="AR95" s="227" t="s">
        <v>217</v>
      </c>
      <c r="AT95" s="227" t="s">
        <v>213</v>
      </c>
      <c r="AU95" s="227" t="s">
        <v>83</v>
      </c>
      <c r="AY95" s="19" t="s">
        <v>212</v>
      </c>
      <c r="BE95" s="228">
        <f>IF(O95="základní",K95,0)</f>
        <v>0</v>
      </c>
      <c r="BF95" s="228">
        <f>IF(O95="snížená",K95,0)</f>
        <v>0</v>
      </c>
      <c r="BG95" s="228">
        <f>IF(O95="zákl. přenesená",K95,0)</f>
        <v>0</v>
      </c>
      <c r="BH95" s="228">
        <f>IF(O95="sníž. přenesená",K95,0)</f>
        <v>0</v>
      </c>
      <c r="BI95" s="228">
        <f>IF(O95="nulová",K95,0)</f>
        <v>0</v>
      </c>
      <c r="BJ95" s="19" t="s">
        <v>83</v>
      </c>
      <c r="BK95" s="228">
        <f>ROUND(P95*H95,2)</f>
        <v>0</v>
      </c>
      <c r="BL95" s="19" t="s">
        <v>217</v>
      </c>
      <c r="BM95" s="227" t="s">
        <v>2596</v>
      </c>
    </row>
    <row r="96" s="11" customFormat="1" ht="25.92" customHeight="1">
      <c r="A96" s="11"/>
      <c r="B96" s="200"/>
      <c r="C96" s="201"/>
      <c r="D96" s="202" t="s">
        <v>75</v>
      </c>
      <c r="E96" s="203" t="s">
        <v>232</v>
      </c>
      <c r="F96" s="203" t="s">
        <v>233</v>
      </c>
      <c r="G96" s="201"/>
      <c r="H96" s="201"/>
      <c r="I96" s="204"/>
      <c r="J96" s="204"/>
      <c r="K96" s="205">
        <f>BK96</f>
        <v>0</v>
      </c>
      <c r="L96" s="201"/>
      <c r="M96" s="206"/>
      <c r="N96" s="207"/>
      <c r="O96" s="208"/>
      <c r="P96" s="208"/>
      <c r="Q96" s="209">
        <f>SUM(Q97:Q102)</f>
        <v>0</v>
      </c>
      <c r="R96" s="209">
        <f>SUM(R97:R102)</f>
        <v>0</v>
      </c>
      <c r="S96" s="208"/>
      <c r="T96" s="210">
        <f>SUM(T97:T102)</f>
        <v>0</v>
      </c>
      <c r="U96" s="208"/>
      <c r="V96" s="210">
        <f>SUM(V97:V102)</f>
        <v>0</v>
      </c>
      <c r="W96" s="208"/>
      <c r="X96" s="211">
        <f>SUM(X97:X102)</f>
        <v>0</v>
      </c>
      <c r="Y96" s="11"/>
      <c r="Z96" s="11"/>
      <c r="AA96" s="11"/>
      <c r="AB96" s="11"/>
      <c r="AC96" s="11"/>
      <c r="AD96" s="11"/>
      <c r="AE96" s="11"/>
      <c r="AR96" s="212" t="s">
        <v>83</v>
      </c>
      <c r="AT96" s="213" t="s">
        <v>75</v>
      </c>
      <c r="AU96" s="213" t="s">
        <v>76</v>
      </c>
      <c r="AY96" s="212" t="s">
        <v>212</v>
      </c>
      <c r="BK96" s="214">
        <f>SUM(BK97:BK102)</f>
        <v>0</v>
      </c>
    </row>
    <row r="97" s="2" customFormat="1" ht="16.5" customHeight="1">
      <c r="A97" s="40"/>
      <c r="B97" s="41"/>
      <c r="C97" s="215" t="s">
        <v>105</v>
      </c>
      <c r="D97" s="215" t="s">
        <v>213</v>
      </c>
      <c r="E97" s="216" t="s">
        <v>235</v>
      </c>
      <c r="F97" s="217" t="s">
        <v>2597</v>
      </c>
      <c r="G97" s="218" t="s">
        <v>264</v>
      </c>
      <c r="H97" s="219">
        <v>15</v>
      </c>
      <c r="I97" s="220"/>
      <c r="J97" s="220"/>
      <c r="K97" s="221">
        <f>ROUND(P97*H97,2)</f>
        <v>0</v>
      </c>
      <c r="L97" s="217" t="s">
        <v>20</v>
      </c>
      <c r="M97" s="46"/>
      <c r="N97" s="222" t="s">
        <v>20</v>
      </c>
      <c r="O97" s="223" t="s">
        <v>45</v>
      </c>
      <c r="P97" s="224">
        <f>I97+J97</f>
        <v>0</v>
      </c>
      <c r="Q97" s="224">
        <f>ROUND(I97*H97,2)</f>
        <v>0</v>
      </c>
      <c r="R97" s="224">
        <f>ROUND(J97*H97,2)</f>
        <v>0</v>
      </c>
      <c r="S97" s="86"/>
      <c r="T97" s="225">
        <f>S97*H97</f>
        <v>0</v>
      </c>
      <c r="U97" s="225">
        <v>0</v>
      </c>
      <c r="V97" s="225">
        <f>U97*H97</f>
        <v>0</v>
      </c>
      <c r="W97" s="225">
        <v>0</v>
      </c>
      <c r="X97" s="226">
        <f>W97*H97</f>
        <v>0</v>
      </c>
      <c r="Y97" s="40"/>
      <c r="Z97" s="40"/>
      <c r="AA97" s="40"/>
      <c r="AB97" s="40"/>
      <c r="AC97" s="40"/>
      <c r="AD97" s="40"/>
      <c r="AE97" s="40"/>
      <c r="AR97" s="227" t="s">
        <v>217</v>
      </c>
      <c r="AT97" s="227" t="s">
        <v>213</v>
      </c>
      <c r="AU97" s="227" t="s">
        <v>83</v>
      </c>
      <c r="AY97" s="19" t="s">
        <v>212</v>
      </c>
      <c r="BE97" s="228">
        <f>IF(O97="základní",K97,0)</f>
        <v>0</v>
      </c>
      <c r="BF97" s="228">
        <f>IF(O97="snížená",K97,0)</f>
        <v>0</v>
      </c>
      <c r="BG97" s="228">
        <f>IF(O97="zákl. přenesená",K97,0)</f>
        <v>0</v>
      </c>
      <c r="BH97" s="228">
        <f>IF(O97="sníž. přenesená",K97,0)</f>
        <v>0</v>
      </c>
      <c r="BI97" s="228">
        <f>IF(O97="nulová",K97,0)</f>
        <v>0</v>
      </c>
      <c r="BJ97" s="19" t="s">
        <v>83</v>
      </c>
      <c r="BK97" s="228">
        <f>ROUND(P97*H97,2)</f>
        <v>0</v>
      </c>
      <c r="BL97" s="19" t="s">
        <v>217</v>
      </c>
      <c r="BM97" s="227" t="s">
        <v>2598</v>
      </c>
    </row>
    <row r="98" s="2" customFormat="1" ht="21.75" customHeight="1">
      <c r="A98" s="40"/>
      <c r="B98" s="41"/>
      <c r="C98" s="215" t="s">
        <v>228</v>
      </c>
      <c r="D98" s="215" t="s">
        <v>213</v>
      </c>
      <c r="E98" s="216" t="s">
        <v>239</v>
      </c>
      <c r="F98" s="217" t="s">
        <v>2599</v>
      </c>
      <c r="G98" s="218" t="s">
        <v>264</v>
      </c>
      <c r="H98" s="219">
        <v>8</v>
      </c>
      <c r="I98" s="220"/>
      <c r="J98" s="220"/>
      <c r="K98" s="221">
        <f>ROUND(P98*H98,2)</f>
        <v>0</v>
      </c>
      <c r="L98" s="217" t="s">
        <v>20</v>
      </c>
      <c r="M98" s="46"/>
      <c r="N98" s="222" t="s">
        <v>20</v>
      </c>
      <c r="O98" s="223" t="s">
        <v>45</v>
      </c>
      <c r="P98" s="224">
        <f>I98+J98</f>
        <v>0</v>
      </c>
      <c r="Q98" s="224">
        <f>ROUND(I98*H98,2)</f>
        <v>0</v>
      </c>
      <c r="R98" s="224">
        <f>ROUND(J98*H98,2)</f>
        <v>0</v>
      </c>
      <c r="S98" s="86"/>
      <c r="T98" s="225">
        <f>S98*H98</f>
        <v>0</v>
      </c>
      <c r="U98" s="225">
        <v>0</v>
      </c>
      <c r="V98" s="225">
        <f>U98*H98</f>
        <v>0</v>
      </c>
      <c r="W98" s="225">
        <v>0</v>
      </c>
      <c r="X98" s="226">
        <f>W98*H98</f>
        <v>0</v>
      </c>
      <c r="Y98" s="40"/>
      <c r="Z98" s="40"/>
      <c r="AA98" s="40"/>
      <c r="AB98" s="40"/>
      <c r="AC98" s="40"/>
      <c r="AD98" s="40"/>
      <c r="AE98" s="40"/>
      <c r="AR98" s="227" t="s">
        <v>217</v>
      </c>
      <c r="AT98" s="227" t="s">
        <v>213</v>
      </c>
      <c r="AU98" s="227" t="s">
        <v>83</v>
      </c>
      <c r="AY98" s="19" t="s">
        <v>212</v>
      </c>
      <c r="BE98" s="228">
        <f>IF(O98="základní",K98,0)</f>
        <v>0</v>
      </c>
      <c r="BF98" s="228">
        <f>IF(O98="snížená",K98,0)</f>
        <v>0</v>
      </c>
      <c r="BG98" s="228">
        <f>IF(O98="zákl. přenesená",K98,0)</f>
        <v>0</v>
      </c>
      <c r="BH98" s="228">
        <f>IF(O98="sníž. přenesená",K98,0)</f>
        <v>0</v>
      </c>
      <c r="BI98" s="228">
        <f>IF(O98="nulová",K98,0)</f>
        <v>0</v>
      </c>
      <c r="BJ98" s="19" t="s">
        <v>83</v>
      </c>
      <c r="BK98" s="228">
        <f>ROUND(P98*H98,2)</f>
        <v>0</v>
      </c>
      <c r="BL98" s="19" t="s">
        <v>217</v>
      </c>
      <c r="BM98" s="227" t="s">
        <v>2600</v>
      </c>
    </row>
    <row r="99" s="2" customFormat="1" ht="16.5" customHeight="1">
      <c r="A99" s="40"/>
      <c r="B99" s="41"/>
      <c r="C99" s="215" t="s">
        <v>234</v>
      </c>
      <c r="D99" s="215" t="s">
        <v>213</v>
      </c>
      <c r="E99" s="216" t="s">
        <v>243</v>
      </c>
      <c r="F99" s="217" t="s">
        <v>244</v>
      </c>
      <c r="G99" s="218" t="s">
        <v>264</v>
      </c>
      <c r="H99" s="219">
        <v>2</v>
      </c>
      <c r="I99" s="220"/>
      <c r="J99" s="220"/>
      <c r="K99" s="221">
        <f>ROUND(P99*H99,2)</f>
        <v>0</v>
      </c>
      <c r="L99" s="217" t="s">
        <v>20</v>
      </c>
      <c r="M99" s="46"/>
      <c r="N99" s="222" t="s">
        <v>20</v>
      </c>
      <c r="O99" s="223" t="s">
        <v>45</v>
      </c>
      <c r="P99" s="224">
        <f>I99+J99</f>
        <v>0</v>
      </c>
      <c r="Q99" s="224">
        <f>ROUND(I99*H99,2)</f>
        <v>0</v>
      </c>
      <c r="R99" s="224">
        <f>ROUND(J99*H99,2)</f>
        <v>0</v>
      </c>
      <c r="S99" s="86"/>
      <c r="T99" s="225">
        <f>S99*H99</f>
        <v>0</v>
      </c>
      <c r="U99" s="225">
        <v>0</v>
      </c>
      <c r="V99" s="225">
        <f>U99*H99</f>
        <v>0</v>
      </c>
      <c r="W99" s="225">
        <v>0</v>
      </c>
      <c r="X99" s="226">
        <f>W99*H99</f>
        <v>0</v>
      </c>
      <c r="Y99" s="40"/>
      <c r="Z99" s="40"/>
      <c r="AA99" s="40"/>
      <c r="AB99" s="40"/>
      <c r="AC99" s="40"/>
      <c r="AD99" s="40"/>
      <c r="AE99" s="40"/>
      <c r="AR99" s="227" t="s">
        <v>217</v>
      </c>
      <c r="AT99" s="227" t="s">
        <v>213</v>
      </c>
      <c r="AU99" s="227" t="s">
        <v>83</v>
      </c>
      <c r="AY99" s="19" t="s">
        <v>212</v>
      </c>
      <c r="BE99" s="228">
        <f>IF(O99="základní",K99,0)</f>
        <v>0</v>
      </c>
      <c r="BF99" s="228">
        <f>IF(O99="snížená",K99,0)</f>
        <v>0</v>
      </c>
      <c r="BG99" s="228">
        <f>IF(O99="zákl. přenesená",K99,0)</f>
        <v>0</v>
      </c>
      <c r="BH99" s="228">
        <f>IF(O99="sníž. přenesená",K99,0)</f>
        <v>0</v>
      </c>
      <c r="BI99" s="228">
        <f>IF(O99="nulová",K99,0)</f>
        <v>0</v>
      </c>
      <c r="BJ99" s="19" t="s">
        <v>83</v>
      </c>
      <c r="BK99" s="228">
        <f>ROUND(P99*H99,2)</f>
        <v>0</v>
      </c>
      <c r="BL99" s="19" t="s">
        <v>217</v>
      </c>
      <c r="BM99" s="227" t="s">
        <v>2601</v>
      </c>
    </row>
    <row r="100" s="2" customFormat="1" ht="16.5" customHeight="1">
      <c r="A100" s="40"/>
      <c r="B100" s="41"/>
      <c r="C100" s="215" t="s">
        <v>238</v>
      </c>
      <c r="D100" s="215" t="s">
        <v>213</v>
      </c>
      <c r="E100" s="216" t="s">
        <v>247</v>
      </c>
      <c r="F100" s="217" t="s">
        <v>2516</v>
      </c>
      <c r="G100" s="218" t="s">
        <v>225</v>
      </c>
      <c r="H100" s="219">
        <v>1</v>
      </c>
      <c r="I100" s="220"/>
      <c r="J100" s="220"/>
      <c r="K100" s="221">
        <f>ROUND(P100*H100,2)</f>
        <v>0</v>
      </c>
      <c r="L100" s="217" t="s">
        <v>20</v>
      </c>
      <c r="M100" s="46"/>
      <c r="N100" s="222" t="s">
        <v>20</v>
      </c>
      <c r="O100" s="223" t="s">
        <v>45</v>
      </c>
      <c r="P100" s="224">
        <f>I100+J100</f>
        <v>0</v>
      </c>
      <c r="Q100" s="224">
        <f>ROUND(I100*H100,2)</f>
        <v>0</v>
      </c>
      <c r="R100" s="224">
        <f>ROUND(J100*H100,2)</f>
        <v>0</v>
      </c>
      <c r="S100" s="86"/>
      <c r="T100" s="225">
        <f>S100*H100</f>
        <v>0</v>
      </c>
      <c r="U100" s="225">
        <v>0</v>
      </c>
      <c r="V100" s="225">
        <f>U100*H100</f>
        <v>0</v>
      </c>
      <c r="W100" s="225">
        <v>0</v>
      </c>
      <c r="X100" s="226">
        <f>W100*H100</f>
        <v>0</v>
      </c>
      <c r="Y100" s="40"/>
      <c r="Z100" s="40"/>
      <c r="AA100" s="40"/>
      <c r="AB100" s="40"/>
      <c r="AC100" s="40"/>
      <c r="AD100" s="40"/>
      <c r="AE100" s="40"/>
      <c r="AR100" s="227" t="s">
        <v>217</v>
      </c>
      <c r="AT100" s="227" t="s">
        <v>213</v>
      </c>
      <c r="AU100" s="227" t="s">
        <v>83</v>
      </c>
      <c r="AY100" s="19" t="s">
        <v>212</v>
      </c>
      <c r="BE100" s="228">
        <f>IF(O100="základní",K100,0)</f>
        <v>0</v>
      </c>
      <c r="BF100" s="228">
        <f>IF(O100="snížená",K100,0)</f>
        <v>0</v>
      </c>
      <c r="BG100" s="228">
        <f>IF(O100="zákl. přenesená",K100,0)</f>
        <v>0</v>
      </c>
      <c r="BH100" s="228">
        <f>IF(O100="sníž. přenesená",K100,0)</f>
        <v>0</v>
      </c>
      <c r="BI100" s="228">
        <f>IF(O100="nulová",K100,0)</f>
        <v>0</v>
      </c>
      <c r="BJ100" s="19" t="s">
        <v>83</v>
      </c>
      <c r="BK100" s="228">
        <f>ROUND(P100*H100,2)</f>
        <v>0</v>
      </c>
      <c r="BL100" s="19" t="s">
        <v>217</v>
      </c>
      <c r="BM100" s="227" t="s">
        <v>2602</v>
      </c>
    </row>
    <row r="101" s="2" customFormat="1" ht="24.15" customHeight="1">
      <c r="A101" s="40"/>
      <c r="B101" s="41"/>
      <c r="C101" s="215" t="s">
        <v>242</v>
      </c>
      <c r="D101" s="215" t="s">
        <v>213</v>
      </c>
      <c r="E101" s="216" t="s">
        <v>251</v>
      </c>
      <c r="F101" s="217" t="s">
        <v>2518</v>
      </c>
      <c r="G101" s="218" t="s">
        <v>225</v>
      </c>
      <c r="H101" s="219">
        <v>1</v>
      </c>
      <c r="I101" s="220"/>
      <c r="J101" s="220"/>
      <c r="K101" s="221">
        <f>ROUND(P101*H101,2)</f>
        <v>0</v>
      </c>
      <c r="L101" s="217" t="s">
        <v>20</v>
      </c>
      <c r="M101" s="46"/>
      <c r="N101" s="222" t="s">
        <v>20</v>
      </c>
      <c r="O101" s="223" t="s">
        <v>45</v>
      </c>
      <c r="P101" s="224">
        <f>I101+J101</f>
        <v>0</v>
      </c>
      <c r="Q101" s="224">
        <f>ROUND(I101*H101,2)</f>
        <v>0</v>
      </c>
      <c r="R101" s="224">
        <f>ROUND(J101*H101,2)</f>
        <v>0</v>
      </c>
      <c r="S101" s="86"/>
      <c r="T101" s="225">
        <f>S101*H101</f>
        <v>0</v>
      </c>
      <c r="U101" s="225">
        <v>0</v>
      </c>
      <c r="V101" s="225">
        <f>U101*H101</f>
        <v>0</v>
      </c>
      <c r="W101" s="225">
        <v>0</v>
      </c>
      <c r="X101" s="226">
        <f>W101*H101</f>
        <v>0</v>
      </c>
      <c r="Y101" s="40"/>
      <c r="Z101" s="40"/>
      <c r="AA101" s="40"/>
      <c r="AB101" s="40"/>
      <c r="AC101" s="40"/>
      <c r="AD101" s="40"/>
      <c r="AE101" s="40"/>
      <c r="AR101" s="227" t="s">
        <v>217</v>
      </c>
      <c r="AT101" s="227" t="s">
        <v>213</v>
      </c>
      <c r="AU101" s="227" t="s">
        <v>83</v>
      </c>
      <c r="AY101" s="19" t="s">
        <v>212</v>
      </c>
      <c r="BE101" s="228">
        <f>IF(O101="základní",K101,0)</f>
        <v>0</v>
      </c>
      <c r="BF101" s="228">
        <f>IF(O101="snížená",K101,0)</f>
        <v>0</v>
      </c>
      <c r="BG101" s="228">
        <f>IF(O101="zákl. přenesená",K101,0)</f>
        <v>0</v>
      </c>
      <c r="BH101" s="228">
        <f>IF(O101="sníž. přenesená",K101,0)</f>
        <v>0</v>
      </c>
      <c r="BI101" s="228">
        <f>IF(O101="nulová",K101,0)</f>
        <v>0</v>
      </c>
      <c r="BJ101" s="19" t="s">
        <v>83</v>
      </c>
      <c r="BK101" s="228">
        <f>ROUND(P101*H101,2)</f>
        <v>0</v>
      </c>
      <c r="BL101" s="19" t="s">
        <v>217</v>
      </c>
      <c r="BM101" s="227" t="s">
        <v>2603</v>
      </c>
    </row>
    <row r="102" s="2" customFormat="1" ht="16.5" customHeight="1">
      <c r="A102" s="40"/>
      <c r="B102" s="41"/>
      <c r="C102" s="215" t="s">
        <v>246</v>
      </c>
      <c r="D102" s="215" t="s">
        <v>213</v>
      </c>
      <c r="E102" s="216" t="s">
        <v>254</v>
      </c>
      <c r="F102" s="217" t="s">
        <v>258</v>
      </c>
      <c r="G102" s="218" t="s">
        <v>225</v>
      </c>
      <c r="H102" s="219">
        <v>1</v>
      </c>
      <c r="I102" s="220"/>
      <c r="J102" s="220"/>
      <c r="K102" s="221">
        <f>ROUND(P102*H102,2)</f>
        <v>0</v>
      </c>
      <c r="L102" s="217" t="s">
        <v>20</v>
      </c>
      <c r="M102" s="46"/>
      <c r="N102" s="222" t="s">
        <v>20</v>
      </c>
      <c r="O102" s="223" t="s">
        <v>45</v>
      </c>
      <c r="P102" s="224">
        <f>I102+J102</f>
        <v>0</v>
      </c>
      <c r="Q102" s="224">
        <f>ROUND(I102*H102,2)</f>
        <v>0</v>
      </c>
      <c r="R102" s="224">
        <f>ROUND(J102*H102,2)</f>
        <v>0</v>
      </c>
      <c r="S102" s="86"/>
      <c r="T102" s="225">
        <f>S102*H102</f>
        <v>0</v>
      </c>
      <c r="U102" s="225">
        <v>0</v>
      </c>
      <c r="V102" s="225">
        <f>U102*H102</f>
        <v>0</v>
      </c>
      <c r="W102" s="225">
        <v>0</v>
      </c>
      <c r="X102" s="226">
        <f>W102*H102</f>
        <v>0</v>
      </c>
      <c r="Y102" s="40"/>
      <c r="Z102" s="40"/>
      <c r="AA102" s="40"/>
      <c r="AB102" s="40"/>
      <c r="AC102" s="40"/>
      <c r="AD102" s="40"/>
      <c r="AE102" s="40"/>
      <c r="AR102" s="227" t="s">
        <v>217</v>
      </c>
      <c r="AT102" s="227" t="s">
        <v>213</v>
      </c>
      <c r="AU102" s="227" t="s">
        <v>83</v>
      </c>
      <c r="AY102" s="19" t="s">
        <v>212</v>
      </c>
      <c r="BE102" s="228">
        <f>IF(O102="základní",K102,0)</f>
        <v>0</v>
      </c>
      <c r="BF102" s="228">
        <f>IF(O102="snížená",K102,0)</f>
        <v>0</v>
      </c>
      <c r="BG102" s="228">
        <f>IF(O102="zákl. přenesená",K102,0)</f>
        <v>0</v>
      </c>
      <c r="BH102" s="228">
        <f>IF(O102="sníž. přenesená",K102,0)</f>
        <v>0</v>
      </c>
      <c r="BI102" s="228">
        <f>IF(O102="nulová",K102,0)</f>
        <v>0</v>
      </c>
      <c r="BJ102" s="19" t="s">
        <v>83</v>
      </c>
      <c r="BK102" s="228">
        <f>ROUND(P102*H102,2)</f>
        <v>0</v>
      </c>
      <c r="BL102" s="19" t="s">
        <v>217</v>
      </c>
      <c r="BM102" s="227" t="s">
        <v>2604</v>
      </c>
    </row>
    <row r="103" s="11" customFormat="1" ht="25.92" customHeight="1">
      <c r="A103" s="11"/>
      <c r="B103" s="200"/>
      <c r="C103" s="201"/>
      <c r="D103" s="202" t="s">
        <v>75</v>
      </c>
      <c r="E103" s="203" t="s">
        <v>260</v>
      </c>
      <c r="F103" s="203" t="s">
        <v>2521</v>
      </c>
      <c r="G103" s="201"/>
      <c r="H103" s="201"/>
      <c r="I103" s="204"/>
      <c r="J103" s="204"/>
      <c r="K103" s="205">
        <f>BK103</f>
        <v>0</v>
      </c>
      <c r="L103" s="201"/>
      <c r="M103" s="206"/>
      <c r="N103" s="207"/>
      <c r="O103" s="208"/>
      <c r="P103" s="208"/>
      <c r="Q103" s="209">
        <f>SUM(Q104:Q105)</f>
        <v>0</v>
      </c>
      <c r="R103" s="209">
        <f>SUM(R104:R105)</f>
        <v>0</v>
      </c>
      <c r="S103" s="208"/>
      <c r="T103" s="210">
        <f>SUM(T104:T105)</f>
        <v>0</v>
      </c>
      <c r="U103" s="208"/>
      <c r="V103" s="210">
        <f>SUM(V104:V105)</f>
        <v>0</v>
      </c>
      <c r="W103" s="208"/>
      <c r="X103" s="211">
        <f>SUM(X104:X105)</f>
        <v>0</v>
      </c>
      <c r="Y103" s="11"/>
      <c r="Z103" s="11"/>
      <c r="AA103" s="11"/>
      <c r="AB103" s="11"/>
      <c r="AC103" s="11"/>
      <c r="AD103" s="11"/>
      <c r="AE103" s="11"/>
      <c r="AR103" s="212" t="s">
        <v>83</v>
      </c>
      <c r="AT103" s="213" t="s">
        <v>75</v>
      </c>
      <c r="AU103" s="213" t="s">
        <v>76</v>
      </c>
      <c r="AY103" s="212" t="s">
        <v>212</v>
      </c>
      <c r="BK103" s="214">
        <f>SUM(BK104:BK105)</f>
        <v>0</v>
      </c>
    </row>
    <row r="104" s="2" customFormat="1" ht="44.25" customHeight="1">
      <c r="A104" s="40"/>
      <c r="B104" s="41"/>
      <c r="C104" s="215" t="s">
        <v>250</v>
      </c>
      <c r="D104" s="215" t="s">
        <v>213</v>
      </c>
      <c r="E104" s="216" t="s">
        <v>262</v>
      </c>
      <c r="F104" s="217" t="s">
        <v>2605</v>
      </c>
      <c r="G104" s="218" t="s">
        <v>264</v>
      </c>
      <c r="H104" s="219">
        <v>6</v>
      </c>
      <c r="I104" s="220"/>
      <c r="J104" s="220"/>
      <c r="K104" s="221">
        <f>ROUND(P104*H104,2)</f>
        <v>0</v>
      </c>
      <c r="L104" s="217" t="s">
        <v>20</v>
      </c>
      <c r="M104" s="46"/>
      <c r="N104" s="222" t="s">
        <v>20</v>
      </c>
      <c r="O104" s="223" t="s">
        <v>45</v>
      </c>
      <c r="P104" s="224">
        <f>I104+J104</f>
        <v>0</v>
      </c>
      <c r="Q104" s="224">
        <f>ROUND(I104*H104,2)</f>
        <v>0</v>
      </c>
      <c r="R104" s="224">
        <f>ROUND(J104*H104,2)</f>
        <v>0</v>
      </c>
      <c r="S104" s="86"/>
      <c r="T104" s="225">
        <f>S104*H104</f>
        <v>0</v>
      </c>
      <c r="U104" s="225">
        <v>0</v>
      </c>
      <c r="V104" s="225">
        <f>U104*H104</f>
        <v>0</v>
      </c>
      <c r="W104" s="225">
        <v>0</v>
      </c>
      <c r="X104" s="226">
        <f>W104*H104</f>
        <v>0</v>
      </c>
      <c r="Y104" s="40"/>
      <c r="Z104" s="40"/>
      <c r="AA104" s="40"/>
      <c r="AB104" s="40"/>
      <c r="AC104" s="40"/>
      <c r="AD104" s="40"/>
      <c r="AE104" s="40"/>
      <c r="AR104" s="227" t="s">
        <v>217</v>
      </c>
      <c r="AT104" s="227" t="s">
        <v>213</v>
      </c>
      <c r="AU104" s="227" t="s">
        <v>83</v>
      </c>
      <c r="AY104" s="19" t="s">
        <v>212</v>
      </c>
      <c r="BE104" s="228">
        <f>IF(O104="základní",K104,0)</f>
        <v>0</v>
      </c>
      <c r="BF104" s="228">
        <f>IF(O104="snížená",K104,0)</f>
        <v>0</v>
      </c>
      <c r="BG104" s="228">
        <f>IF(O104="zákl. přenesená",K104,0)</f>
        <v>0</v>
      </c>
      <c r="BH104" s="228">
        <f>IF(O104="sníž. přenesená",K104,0)</f>
        <v>0</v>
      </c>
      <c r="BI104" s="228">
        <f>IF(O104="nulová",K104,0)</f>
        <v>0</v>
      </c>
      <c r="BJ104" s="19" t="s">
        <v>83</v>
      </c>
      <c r="BK104" s="228">
        <f>ROUND(P104*H104,2)</f>
        <v>0</v>
      </c>
      <c r="BL104" s="19" t="s">
        <v>217</v>
      </c>
      <c r="BM104" s="227" t="s">
        <v>2606</v>
      </c>
    </row>
    <row r="105" s="2" customFormat="1" ht="37.8" customHeight="1">
      <c r="A105" s="40"/>
      <c r="B105" s="41"/>
      <c r="C105" s="215" t="s">
        <v>154</v>
      </c>
      <c r="D105" s="215" t="s">
        <v>213</v>
      </c>
      <c r="E105" s="216" t="s">
        <v>266</v>
      </c>
      <c r="F105" s="217" t="s">
        <v>2607</v>
      </c>
      <c r="G105" s="218" t="s">
        <v>272</v>
      </c>
      <c r="H105" s="219">
        <v>15</v>
      </c>
      <c r="I105" s="220"/>
      <c r="J105" s="220"/>
      <c r="K105" s="221">
        <f>ROUND(P105*H105,2)</f>
        <v>0</v>
      </c>
      <c r="L105" s="217" t="s">
        <v>20</v>
      </c>
      <c r="M105" s="46"/>
      <c r="N105" s="222" t="s">
        <v>20</v>
      </c>
      <c r="O105" s="223" t="s">
        <v>45</v>
      </c>
      <c r="P105" s="224">
        <f>I105+J105</f>
        <v>0</v>
      </c>
      <c r="Q105" s="224">
        <f>ROUND(I105*H105,2)</f>
        <v>0</v>
      </c>
      <c r="R105" s="224">
        <f>ROUND(J105*H105,2)</f>
        <v>0</v>
      </c>
      <c r="S105" s="86"/>
      <c r="T105" s="225">
        <f>S105*H105</f>
        <v>0</v>
      </c>
      <c r="U105" s="225">
        <v>0</v>
      </c>
      <c r="V105" s="225">
        <f>U105*H105</f>
        <v>0</v>
      </c>
      <c r="W105" s="225">
        <v>0</v>
      </c>
      <c r="X105" s="226">
        <f>W105*H105</f>
        <v>0</v>
      </c>
      <c r="Y105" s="40"/>
      <c r="Z105" s="40"/>
      <c r="AA105" s="40"/>
      <c r="AB105" s="40"/>
      <c r="AC105" s="40"/>
      <c r="AD105" s="40"/>
      <c r="AE105" s="40"/>
      <c r="AR105" s="227" t="s">
        <v>217</v>
      </c>
      <c r="AT105" s="227" t="s">
        <v>213</v>
      </c>
      <c r="AU105" s="227" t="s">
        <v>83</v>
      </c>
      <c r="AY105" s="19" t="s">
        <v>212</v>
      </c>
      <c r="BE105" s="228">
        <f>IF(O105="základní",K105,0)</f>
        <v>0</v>
      </c>
      <c r="BF105" s="228">
        <f>IF(O105="snížená",K105,0)</f>
        <v>0</v>
      </c>
      <c r="BG105" s="228">
        <f>IF(O105="zákl. přenesená",K105,0)</f>
        <v>0</v>
      </c>
      <c r="BH105" s="228">
        <f>IF(O105="sníž. přenesená",K105,0)</f>
        <v>0</v>
      </c>
      <c r="BI105" s="228">
        <f>IF(O105="nulová",K105,0)</f>
        <v>0</v>
      </c>
      <c r="BJ105" s="19" t="s">
        <v>83</v>
      </c>
      <c r="BK105" s="228">
        <f>ROUND(P105*H105,2)</f>
        <v>0</v>
      </c>
      <c r="BL105" s="19" t="s">
        <v>217</v>
      </c>
      <c r="BM105" s="227" t="s">
        <v>2608</v>
      </c>
    </row>
    <row r="106" s="11" customFormat="1" ht="25.92" customHeight="1">
      <c r="A106" s="11"/>
      <c r="B106" s="200"/>
      <c r="C106" s="201"/>
      <c r="D106" s="202" t="s">
        <v>75</v>
      </c>
      <c r="E106" s="203" t="s">
        <v>2609</v>
      </c>
      <c r="F106" s="203" t="s">
        <v>2610</v>
      </c>
      <c r="G106" s="201"/>
      <c r="H106" s="201"/>
      <c r="I106" s="204"/>
      <c r="J106" s="204"/>
      <c r="K106" s="205">
        <f>BK106</f>
        <v>0</v>
      </c>
      <c r="L106" s="201"/>
      <c r="M106" s="206"/>
      <c r="N106" s="207"/>
      <c r="O106" s="208"/>
      <c r="P106" s="208"/>
      <c r="Q106" s="209">
        <f>SUM(Q107:Q108)</f>
        <v>0</v>
      </c>
      <c r="R106" s="209">
        <f>SUM(R107:R108)</f>
        <v>0</v>
      </c>
      <c r="S106" s="208"/>
      <c r="T106" s="210">
        <f>SUM(T107:T108)</f>
        <v>0</v>
      </c>
      <c r="U106" s="208"/>
      <c r="V106" s="210">
        <f>SUM(V107:V108)</f>
        <v>0</v>
      </c>
      <c r="W106" s="208"/>
      <c r="X106" s="211">
        <f>SUM(X107:X108)</f>
        <v>0</v>
      </c>
      <c r="Y106" s="11"/>
      <c r="Z106" s="11"/>
      <c r="AA106" s="11"/>
      <c r="AB106" s="11"/>
      <c r="AC106" s="11"/>
      <c r="AD106" s="11"/>
      <c r="AE106" s="11"/>
      <c r="AR106" s="212" t="s">
        <v>83</v>
      </c>
      <c r="AT106" s="213" t="s">
        <v>75</v>
      </c>
      <c r="AU106" s="213" t="s">
        <v>76</v>
      </c>
      <c r="AY106" s="212" t="s">
        <v>212</v>
      </c>
      <c r="BK106" s="214">
        <f>SUM(BK107:BK108)</f>
        <v>0</v>
      </c>
    </row>
    <row r="107" s="2" customFormat="1" ht="49.05" customHeight="1">
      <c r="A107" s="40"/>
      <c r="B107" s="41"/>
      <c r="C107" s="229" t="s">
        <v>157</v>
      </c>
      <c r="D107" s="229" t="s">
        <v>222</v>
      </c>
      <c r="E107" s="230" t="s">
        <v>2611</v>
      </c>
      <c r="F107" s="231" t="s">
        <v>2612</v>
      </c>
      <c r="G107" s="232" t="s">
        <v>225</v>
      </c>
      <c r="H107" s="233">
        <v>1</v>
      </c>
      <c r="I107" s="234"/>
      <c r="J107" s="235"/>
      <c r="K107" s="236">
        <f>ROUND(P107*H107,2)</f>
        <v>0</v>
      </c>
      <c r="L107" s="231" t="s">
        <v>20</v>
      </c>
      <c r="M107" s="237"/>
      <c r="N107" s="238" t="s">
        <v>20</v>
      </c>
      <c r="O107" s="223" t="s">
        <v>45</v>
      </c>
      <c r="P107" s="224">
        <f>I107+J107</f>
        <v>0</v>
      </c>
      <c r="Q107" s="224">
        <f>ROUND(I107*H107,2)</f>
        <v>0</v>
      </c>
      <c r="R107" s="224">
        <f>ROUND(J107*H107,2)</f>
        <v>0</v>
      </c>
      <c r="S107" s="86"/>
      <c r="T107" s="225">
        <f>S107*H107</f>
        <v>0</v>
      </c>
      <c r="U107" s="225">
        <v>0</v>
      </c>
      <c r="V107" s="225">
        <f>U107*H107</f>
        <v>0</v>
      </c>
      <c r="W107" s="225">
        <v>0</v>
      </c>
      <c r="X107" s="226">
        <f>W107*H107</f>
        <v>0</v>
      </c>
      <c r="Y107" s="40"/>
      <c r="Z107" s="40"/>
      <c r="AA107" s="40"/>
      <c r="AB107" s="40"/>
      <c r="AC107" s="40"/>
      <c r="AD107" s="40"/>
      <c r="AE107" s="40"/>
      <c r="AR107" s="227" t="s">
        <v>226</v>
      </c>
      <c r="AT107" s="227" t="s">
        <v>222</v>
      </c>
      <c r="AU107" s="227" t="s">
        <v>83</v>
      </c>
      <c r="AY107" s="19" t="s">
        <v>212</v>
      </c>
      <c r="BE107" s="228">
        <f>IF(O107="základní",K107,0)</f>
        <v>0</v>
      </c>
      <c r="BF107" s="228">
        <f>IF(O107="snížená",K107,0)</f>
        <v>0</v>
      </c>
      <c r="BG107" s="228">
        <f>IF(O107="zákl. přenesená",K107,0)</f>
        <v>0</v>
      </c>
      <c r="BH107" s="228">
        <f>IF(O107="sníž. přenesená",K107,0)</f>
        <v>0</v>
      </c>
      <c r="BI107" s="228">
        <f>IF(O107="nulová",K107,0)</f>
        <v>0</v>
      </c>
      <c r="BJ107" s="19" t="s">
        <v>83</v>
      </c>
      <c r="BK107" s="228">
        <f>ROUND(P107*H107,2)</f>
        <v>0</v>
      </c>
      <c r="BL107" s="19" t="s">
        <v>217</v>
      </c>
      <c r="BM107" s="227" t="s">
        <v>2613</v>
      </c>
    </row>
    <row r="108" s="2" customFormat="1" ht="49.05" customHeight="1">
      <c r="A108" s="40"/>
      <c r="B108" s="41"/>
      <c r="C108" s="229" t="s">
        <v>9</v>
      </c>
      <c r="D108" s="229" t="s">
        <v>222</v>
      </c>
      <c r="E108" s="230" t="s">
        <v>2614</v>
      </c>
      <c r="F108" s="231" t="s">
        <v>2615</v>
      </c>
      <c r="G108" s="232" t="s">
        <v>272</v>
      </c>
      <c r="H108" s="233">
        <v>12</v>
      </c>
      <c r="I108" s="234"/>
      <c r="J108" s="235"/>
      <c r="K108" s="236">
        <f>ROUND(P108*H108,2)</f>
        <v>0</v>
      </c>
      <c r="L108" s="231" t="s">
        <v>20</v>
      </c>
      <c r="M108" s="237"/>
      <c r="N108" s="238" t="s">
        <v>20</v>
      </c>
      <c r="O108" s="223" t="s">
        <v>45</v>
      </c>
      <c r="P108" s="224">
        <f>I108+J108</f>
        <v>0</v>
      </c>
      <c r="Q108" s="224">
        <f>ROUND(I108*H108,2)</f>
        <v>0</v>
      </c>
      <c r="R108" s="224">
        <f>ROUND(J108*H108,2)</f>
        <v>0</v>
      </c>
      <c r="S108" s="86"/>
      <c r="T108" s="225">
        <f>S108*H108</f>
        <v>0</v>
      </c>
      <c r="U108" s="225">
        <v>0</v>
      </c>
      <c r="V108" s="225">
        <f>U108*H108</f>
        <v>0</v>
      </c>
      <c r="W108" s="225">
        <v>0</v>
      </c>
      <c r="X108" s="226">
        <f>W108*H108</f>
        <v>0</v>
      </c>
      <c r="Y108" s="40"/>
      <c r="Z108" s="40"/>
      <c r="AA108" s="40"/>
      <c r="AB108" s="40"/>
      <c r="AC108" s="40"/>
      <c r="AD108" s="40"/>
      <c r="AE108" s="40"/>
      <c r="AR108" s="227" t="s">
        <v>226</v>
      </c>
      <c r="AT108" s="227" t="s">
        <v>222</v>
      </c>
      <c r="AU108" s="227" t="s">
        <v>83</v>
      </c>
      <c r="AY108" s="19" t="s">
        <v>212</v>
      </c>
      <c r="BE108" s="228">
        <f>IF(O108="základní",K108,0)</f>
        <v>0</v>
      </c>
      <c r="BF108" s="228">
        <f>IF(O108="snížená",K108,0)</f>
        <v>0</v>
      </c>
      <c r="BG108" s="228">
        <f>IF(O108="zákl. přenesená",K108,0)</f>
        <v>0</v>
      </c>
      <c r="BH108" s="228">
        <f>IF(O108="sníž. přenesená",K108,0)</f>
        <v>0</v>
      </c>
      <c r="BI108" s="228">
        <f>IF(O108="nulová",K108,0)</f>
        <v>0</v>
      </c>
      <c r="BJ108" s="19" t="s">
        <v>83</v>
      </c>
      <c r="BK108" s="228">
        <f>ROUND(P108*H108,2)</f>
        <v>0</v>
      </c>
      <c r="BL108" s="19" t="s">
        <v>217</v>
      </c>
      <c r="BM108" s="227" t="s">
        <v>2616</v>
      </c>
    </row>
    <row r="109" s="11" customFormat="1" ht="25.92" customHeight="1">
      <c r="A109" s="11"/>
      <c r="B109" s="200"/>
      <c r="C109" s="201"/>
      <c r="D109" s="202" t="s">
        <v>75</v>
      </c>
      <c r="E109" s="203" t="s">
        <v>2617</v>
      </c>
      <c r="F109" s="203" t="s">
        <v>2618</v>
      </c>
      <c r="G109" s="201"/>
      <c r="H109" s="201"/>
      <c r="I109" s="204"/>
      <c r="J109" s="204"/>
      <c r="K109" s="205">
        <f>BK109</f>
        <v>0</v>
      </c>
      <c r="L109" s="201"/>
      <c r="M109" s="206"/>
      <c r="N109" s="207"/>
      <c r="O109" s="208"/>
      <c r="P109" s="208"/>
      <c r="Q109" s="209">
        <f>SUM(Q110:Q111)</f>
        <v>0</v>
      </c>
      <c r="R109" s="209">
        <f>SUM(R110:R111)</f>
        <v>0</v>
      </c>
      <c r="S109" s="208"/>
      <c r="T109" s="210">
        <f>SUM(T110:T111)</f>
        <v>0</v>
      </c>
      <c r="U109" s="208"/>
      <c r="V109" s="210">
        <f>SUM(V110:V111)</f>
        <v>0</v>
      </c>
      <c r="W109" s="208"/>
      <c r="X109" s="211">
        <f>SUM(X110:X111)</f>
        <v>0</v>
      </c>
      <c r="Y109" s="11"/>
      <c r="Z109" s="11"/>
      <c r="AA109" s="11"/>
      <c r="AB109" s="11"/>
      <c r="AC109" s="11"/>
      <c r="AD109" s="11"/>
      <c r="AE109" s="11"/>
      <c r="AR109" s="212" t="s">
        <v>83</v>
      </c>
      <c r="AT109" s="213" t="s">
        <v>75</v>
      </c>
      <c r="AU109" s="213" t="s">
        <v>76</v>
      </c>
      <c r="AY109" s="212" t="s">
        <v>212</v>
      </c>
      <c r="BK109" s="214">
        <f>SUM(BK110:BK111)</f>
        <v>0</v>
      </c>
    </row>
    <row r="110" s="2" customFormat="1" ht="62.7" customHeight="1">
      <c r="A110" s="40"/>
      <c r="B110" s="41"/>
      <c r="C110" s="229" t="s">
        <v>162</v>
      </c>
      <c r="D110" s="229" t="s">
        <v>222</v>
      </c>
      <c r="E110" s="230" t="s">
        <v>2526</v>
      </c>
      <c r="F110" s="231" t="s">
        <v>2619</v>
      </c>
      <c r="G110" s="232" t="s">
        <v>268</v>
      </c>
      <c r="H110" s="233">
        <v>30</v>
      </c>
      <c r="I110" s="234"/>
      <c r="J110" s="235"/>
      <c r="K110" s="236">
        <f>ROUND(P110*H110,2)</f>
        <v>0</v>
      </c>
      <c r="L110" s="231" t="s">
        <v>20</v>
      </c>
      <c r="M110" s="237"/>
      <c r="N110" s="238" t="s">
        <v>20</v>
      </c>
      <c r="O110" s="223" t="s">
        <v>45</v>
      </c>
      <c r="P110" s="224">
        <f>I110+J110</f>
        <v>0</v>
      </c>
      <c r="Q110" s="224">
        <f>ROUND(I110*H110,2)</f>
        <v>0</v>
      </c>
      <c r="R110" s="224">
        <f>ROUND(J110*H110,2)</f>
        <v>0</v>
      </c>
      <c r="S110" s="86"/>
      <c r="T110" s="225">
        <f>S110*H110</f>
        <v>0</v>
      </c>
      <c r="U110" s="225">
        <v>0</v>
      </c>
      <c r="V110" s="225">
        <f>U110*H110</f>
        <v>0</v>
      </c>
      <c r="W110" s="225">
        <v>0</v>
      </c>
      <c r="X110" s="226">
        <f>W110*H110</f>
        <v>0</v>
      </c>
      <c r="Y110" s="40"/>
      <c r="Z110" s="40"/>
      <c r="AA110" s="40"/>
      <c r="AB110" s="40"/>
      <c r="AC110" s="40"/>
      <c r="AD110" s="40"/>
      <c r="AE110" s="40"/>
      <c r="AR110" s="227" t="s">
        <v>226</v>
      </c>
      <c r="AT110" s="227" t="s">
        <v>222</v>
      </c>
      <c r="AU110" s="227" t="s">
        <v>83</v>
      </c>
      <c r="AY110" s="19" t="s">
        <v>212</v>
      </c>
      <c r="BE110" s="228">
        <f>IF(O110="základní",K110,0)</f>
        <v>0</v>
      </c>
      <c r="BF110" s="228">
        <f>IF(O110="snížená",K110,0)</f>
        <v>0</v>
      </c>
      <c r="BG110" s="228">
        <f>IF(O110="zákl. přenesená",K110,0)</f>
        <v>0</v>
      </c>
      <c r="BH110" s="228">
        <f>IF(O110="sníž. přenesená",K110,0)</f>
        <v>0</v>
      </c>
      <c r="BI110" s="228">
        <f>IF(O110="nulová",K110,0)</f>
        <v>0</v>
      </c>
      <c r="BJ110" s="19" t="s">
        <v>83</v>
      </c>
      <c r="BK110" s="228">
        <f>ROUND(P110*H110,2)</f>
        <v>0</v>
      </c>
      <c r="BL110" s="19" t="s">
        <v>217</v>
      </c>
      <c r="BM110" s="227" t="s">
        <v>2620</v>
      </c>
    </row>
    <row r="111" s="2" customFormat="1" ht="16.5" customHeight="1">
      <c r="A111" s="40"/>
      <c r="B111" s="41"/>
      <c r="C111" s="229" t="s">
        <v>165</v>
      </c>
      <c r="D111" s="229" t="s">
        <v>222</v>
      </c>
      <c r="E111" s="230" t="s">
        <v>2529</v>
      </c>
      <c r="F111" s="231" t="s">
        <v>2588</v>
      </c>
      <c r="G111" s="232" t="s">
        <v>225</v>
      </c>
      <c r="H111" s="233">
        <v>2</v>
      </c>
      <c r="I111" s="234"/>
      <c r="J111" s="235"/>
      <c r="K111" s="236">
        <f>ROUND(P111*H111,2)</f>
        <v>0</v>
      </c>
      <c r="L111" s="231" t="s">
        <v>20</v>
      </c>
      <c r="M111" s="237"/>
      <c r="N111" s="239" t="s">
        <v>20</v>
      </c>
      <c r="O111" s="240" t="s">
        <v>45</v>
      </c>
      <c r="P111" s="241">
        <f>I111+J111</f>
        <v>0</v>
      </c>
      <c r="Q111" s="241">
        <f>ROUND(I111*H111,2)</f>
        <v>0</v>
      </c>
      <c r="R111" s="241">
        <f>ROUND(J111*H111,2)</f>
        <v>0</v>
      </c>
      <c r="S111" s="242"/>
      <c r="T111" s="243">
        <f>S111*H111</f>
        <v>0</v>
      </c>
      <c r="U111" s="243">
        <v>0</v>
      </c>
      <c r="V111" s="243">
        <f>U111*H111</f>
        <v>0</v>
      </c>
      <c r="W111" s="243">
        <v>0</v>
      </c>
      <c r="X111" s="244">
        <f>W111*H111</f>
        <v>0</v>
      </c>
      <c r="Y111" s="40"/>
      <c r="Z111" s="40"/>
      <c r="AA111" s="40"/>
      <c r="AB111" s="40"/>
      <c r="AC111" s="40"/>
      <c r="AD111" s="40"/>
      <c r="AE111" s="40"/>
      <c r="AR111" s="227" t="s">
        <v>226</v>
      </c>
      <c r="AT111" s="227" t="s">
        <v>222</v>
      </c>
      <c r="AU111" s="227" t="s">
        <v>83</v>
      </c>
      <c r="AY111" s="19" t="s">
        <v>212</v>
      </c>
      <c r="BE111" s="228">
        <f>IF(O111="základní",K111,0)</f>
        <v>0</v>
      </c>
      <c r="BF111" s="228">
        <f>IF(O111="snížená",K111,0)</f>
        <v>0</v>
      </c>
      <c r="BG111" s="228">
        <f>IF(O111="zákl. přenesená",K111,0)</f>
        <v>0</v>
      </c>
      <c r="BH111" s="228">
        <f>IF(O111="sníž. přenesená",K111,0)</f>
        <v>0</v>
      </c>
      <c r="BI111" s="228">
        <f>IF(O111="nulová",K111,0)</f>
        <v>0</v>
      </c>
      <c r="BJ111" s="19" t="s">
        <v>83</v>
      </c>
      <c r="BK111" s="228">
        <f>ROUND(P111*H111,2)</f>
        <v>0</v>
      </c>
      <c r="BL111" s="19" t="s">
        <v>217</v>
      </c>
      <c r="BM111" s="227" t="s">
        <v>2621</v>
      </c>
    </row>
    <row r="112" s="2" customFormat="1" ht="6.96" customHeight="1">
      <c r="A112" s="40"/>
      <c r="B112" s="61"/>
      <c r="C112" s="62"/>
      <c r="D112" s="62"/>
      <c r="E112" s="62"/>
      <c r="F112" s="62"/>
      <c r="G112" s="62"/>
      <c r="H112" s="62"/>
      <c r="I112" s="62"/>
      <c r="J112" s="62"/>
      <c r="K112" s="62"/>
      <c r="L112" s="62"/>
      <c r="M112" s="46"/>
      <c r="N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</row>
  </sheetData>
  <sheetProtection sheet="1" autoFilter="0" formatColumns="0" formatRows="0" objects="1" scenarios="1" spinCount="100000" saltValue="dLvhkFrUdtoL+HDG+odnzjPr68uz8Ain39Tn8YIbGm7Y1KQjLNT7zPnaojUUka1yN8ZRthC0VXxbJfjmXzEv7A==" hashValue="1VB6mHqemSbtYCL168L46Z98nvi3iOCZLjghRKMBQcOVuQF9HgYDuxmyunTpKWn8jA8GSxzqBOgte2WVGp8/nw==" algorithmName="SHA-512" password="CC35"/>
  <autoFilter ref="C91:L111"/>
  <mergeCells count="12">
    <mergeCell ref="E7:H7"/>
    <mergeCell ref="E9:H9"/>
    <mergeCell ref="E11:H11"/>
    <mergeCell ref="E20:H20"/>
    <mergeCell ref="E29:H29"/>
    <mergeCell ref="E52:H52"/>
    <mergeCell ref="E54:H54"/>
    <mergeCell ref="E56:H56"/>
    <mergeCell ref="E80:H80"/>
    <mergeCell ref="E82:H82"/>
    <mergeCell ref="E84:H84"/>
    <mergeCell ref="M2:Z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132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 s="1" customFormat="1" ht="12" customHeight="1">
      <c r="B8" s="22"/>
      <c r="D8" s="150" t="s">
        <v>175</v>
      </c>
      <c r="M8" s="22"/>
    </row>
    <row r="9" s="2" customFormat="1" ht="16.5" customHeight="1">
      <c r="A9" s="40"/>
      <c r="B9" s="46"/>
      <c r="C9" s="40"/>
      <c r="D9" s="40"/>
      <c r="E9" s="151" t="s">
        <v>2622</v>
      </c>
      <c r="F9" s="40"/>
      <c r="G9" s="40"/>
      <c r="H9" s="40"/>
      <c r="I9" s="40"/>
      <c r="J9" s="40"/>
      <c r="K9" s="40"/>
      <c r="L9" s="40"/>
      <c r="M9" s="152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50" t="s">
        <v>177</v>
      </c>
      <c r="E10" s="40"/>
      <c r="F10" s="40"/>
      <c r="G10" s="40"/>
      <c r="H10" s="40"/>
      <c r="I10" s="40"/>
      <c r="J10" s="40"/>
      <c r="K10" s="40"/>
      <c r="L10" s="40"/>
      <c r="M10" s="152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53" t="s">
        <v>178</v>
      </c>
      <c r="F11" s="40"/>
      <c r="G11" s="40"/>
      <c r="H11" s="40"/>
      <c r="I11" s="40"/>
      <c r="J11" s="40"/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50" t="s">
        <v>19</v>
      </c>
      <c r="E13" s="40"/>
      <c r="F13" s="137" t="s">
        <v>20</v>
      </c>
      <c r="G13" s="40"/>
      <c r="H13" s="40"/>
      <c r="I13" s="150" t="s">
        <v>21</v>
      </c>
      <c r="J13" s="137" t="s">
        <v>20</v>
      </c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50" t="s">
        <v>22</v>
      </c>
      <c r="E14" s="40"/>
      <c r="F14" s="137" t="s">
        <v>23</v>
      </c>
      <c r="G14" s="40"/>
      <c r="H14" s="40"/>
      <c r="I14" s="150" t="s">
        <v>24</v>
      </c>
      <c r="J14" s="154" t="str">
        <f>'Rekapitulace stavby'!AN8</f>
        <v>24. 1. 2025</v>
      </c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50" t="s">
        <v>26</v>
      </c>
      <c r="E16" s="40"/>
      <c r="F16" s="40"/>
      <c r="G16" s="40"/>
      <c r="H16" s="40"/>
      <c r="I16" s="150" t="s">
        <v>27</v>
      </c>
      <c r="J16" s="137" t="s">
        <v>20</v>
      </c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7" t="s">
        <v>28</v>
      </c>
      <c r="F17" s="40"/>
      <c r="G17" s="40"/>
      <c r="H17" s="40"/>
      <c r="I17" s="150" t="s">
        <v>29</v>
      </c>
      <c r="J17" s="137" t="s">
        <v>20</v>
      </c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50" t="s">
        <v>30</v>
      </c>
      <c r="E19" s="40"/>
      <c r="F19" s="40"/>
      <c r="G19" s="40"/>
      <c r="H19" s="40"/>
      <c r="I19" s="150" t="s">
        <v>27</v>
      </c>
      <c r="J19" s="35" t="str">
        <f>'Rekapitulace stavby'!AN13</f>
        <v>Vyplň údaj</v>
      </c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7"/>
      <c r="G20" s="137"/>
      <c r="H20" s="137"/>
      <c r="I20" s="150" t="s">
        <v>29</v>
      </c>
      <c r="J20" s="35" t="str">
        <f>'Rekapitulace stavby'!AN14</f>
        <v>Vyplň údaj</v>
      </c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50" t="s">
        <v>32</v>
      </c>
      <c r="E22" s="40"/>
      <c r="F22" s="40"/>
      <c r="G22" s="40"/>
      <c r="H22" s="40"/>
      <c r="I22" s="150" t="s">
        <v>27</v>
      </c>
      <c r="J22" s="137" t="str">
        <f>IF('Rekapitulace stavby'!AN16="","",'Rekapitulace stavby'!AN16)</f>
        <v/>
      </c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7" t="str">
        <f>IF('Rekapitulace stavby'!E17="","",'Rekapitulace stavby'!E17)</f>
        <v xml:space="preserve"> </v>
      </c>
      <c r="F23" s="40"/>
      <c r="G23" s="40"/>
      <c r="H23" s="40"/>
      <c r="I23" s="150" t="s">
        <v>29</v>
      </c>
      <c r="J23" s="137" t="str">
        <f>IF('Rekapitulace stavby'!AN17="","",'Rekapitulace stavby'!AN17)</f>
        <v/>
      </c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50" t="s">
        <v>34</v>
      </c>
      <c r="E25" s="40"/>
      <c r="F25" s="40"/>
      <c r="G25" s="40"/>
      <c r="H25" s="40"/>
      <c r="I25" s="150" t="s">
        <v>27</v>
      </c>
      <c r="J25" s="137" t="s">
        <v>35</v>
      </c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7" t="s">
        <v>36</v>
      </c>
      <c r="F26" s="40"/>
      <c r="G26" s="40"/>
      <c r="H26" s="40"/>
      <c r="I26" s="150" t="s">
        <v>29</v>
      </c>
      <c r="J26" s="137" t="s">
        <v>37</v>
      </c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152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50" t="s">
        <v>38</v>
      </c>
      <c r="E28" s="40"/>
      <c r="F28" s="40"/>
      <c r="G28" s="40"/>
      <c r="H28" s="40"/>
      <c r="I28" s="40"/>
      <c r="J28" s="40"/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55"/>
      <c r="B29" s="156"/>
      <c r="C29" s="155"/>
      <c r="D29" s="155"/>
      <c r="E29" s="157" t="s">
        <v>20</v>
      </c>
      <c r="F29" s="157"/>
      <c r="G29" s="157"/>
      <c r="H29" s="157"/>
      <c r="I29" s="155"/>
      <c r="J29" s="155"/>
      <c r="K29" s="155"/>
      <c r="L29" s="155"/>
      <c r="M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9"/>
      <c r="E31" s="159"/>
      <c r="F31" s="159"/>
      <c r="G31" s="159"/>
      <c r="H31" s="159"/>
      <c r="I31" s="159"/>
      <c r="J31" s="159"/>
      <c r="K31" s="159"/>
      <c r="L31" s="159"/>
      <c r="M31" s="152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>
      <c r="A32" s="40"/>
      <c r="B32" s="46"/>
      <c r="C32" s="40"/>
      <c r="D32" s="40"/>
      <c r="E32" s="150" t="s">
        <v>179</v>
      </c>
      <c r="F32" s="40"/>
      <c r="G32" s="40"/>
      <c r="H32" s="40"/>
      <c r="I32" s="40"/>
      <c r="J32" s="40"/>
      <c r="K32" s="160">
        <f>I65</f>
        <v>0</v>
      </c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>
      <c r="A33" s="40"/>
      <c r="B33" s="46"/>
      <c r="C33" s="40"/>
      <c r="D33" s="40"/>
      <c r="E33" s="150" t="s">
        <v>180</v>
      </c>
      <c r="F33" s="40"/>
      <c r="G33" s="40"/>
      <c r="H33" s="40"/>
      <c r="I33" s="40"/>
      <c r="J33" s="40"/>
      <c r="K33" s="160">
        <f>J65</f>
        <v>0</v>
      </c>
      <c r="L33" s="40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25.44" customHeight="1">
      <c r="A34" s="40"/>
      <c r="B34" s="46"/>
      <c r="C34" s="40"/>
      <c r="D34" s="161" t="s">
        <v>40</v>
      </c>
      <c r="E34" s="40"/>
      <c r="F34" s="40"/>
      <c r="G34" s="40"/>
      <c r="H34" s="40"/>
      <c r="I34" s="40"/>
      <c r="J34" s="40"/>
      <c r="K34" s="162">
        <f>ROUND(K93, 2)</f>
        <v>0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6.96" customHeight="1">
      <c r="A35" s="40"/>
      <c r="B35" s="46"/>
      <c r="C35" s="40"/>
      <c r="D35" s="159"/>
      <c r="E35" s="159"/>
      <c r="F35" s="159"/>
      <c r="G35" s="159"/>
      <c r="H35" s="159"/>
      <c r="I35" s="159"/>
      <c r="J35" s="159"/>
      <c r="K35" s="159"/>
      <c r="L35" s="159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40"/>
      <c r="F36" s="163" t="s">
        <v>42</v>
      </c>
      <c r="G36" s="40"/>
      <c r="H36" s="40"/>
      <c r="I36" s="163" t="s">
        <v>41</v>
      </c>
      <c r="J36" s="40"/>
      <c r="K36" s="163" t="s">
        <v>43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s="2" customFormat="1" ht="14.4" customHeight="1">
      <c r="A37" s="40"/>
      <c r="B37" s="46"/>
      <c r="C37" s="40"/>
      <c r="D37" s="164" t="s">
        <v>44</v>
      </c>
      <c r="E37" s="150" t="s">
        <v>45</v>
      </c>
      <c r="F37" s="160">
        <f>ROUND((SUM(BE93:BE150)),  2)</f>
        <v>0</v>
      </c>
      <c r="G37" s="40"/>
      <c r="H37" s="40"/>
      <c r="I37" s="165">
        <v>0.20999999999999999</v>
      </c>
      <c r="J37" s="40"/>
      <c r="K37" s="160">
        <f>ROUND(((SUM(BE93:BE150))*I37),  2)</f>
        <v>0</v>
      </c>
      <c r="L37" s="40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14.4" customHeight="1">
      <c r="A38" s="40"/>
      <c r="B38" s="46"/>
      <c r="C38" s="40"/>
      <c r="D38" s="40"/>
      <c r="E38" s="150" t="s">
        <v>46</v>
      </c>
      <c r="F38" s="160">
        <f>ROUND((SUM(BF93:BF150)),  2)</f>
        <v>0</v>
      </c>
      <c r="G38" s="40"/>
      <c r="H38" s="40"/>
      <c r="I38" s="165">
        <v>0.12</v>
      </c>
      <c r="J38" s="40"/>
      <c r="K38" s="160">
        <f>ROUND(((SUM(BF93:BF150))*I38),  2)</f>
        <v>0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50" t="s">
        <v>47</v>
      </c>
      <c r="F39" s="160">
        <f>ROUND((SUM(BG93:BG150)),  2)</f>
        <v>0</v>
      </c>
      <c r="G39" s="40"/>
      <c r="H39" s="40"/>
      <c r="I39" s="165">
        <v>0.20999999999999999</v>
      </c>
      <c r="J39" s="40"/>
      <c r="K39" s="160">
        <f>0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hidden="1" s="2" customFormat="1" ht="14.4" customHeight="1">
      <c r="A40" s="40"/>
      <c r="B40" s="46"/>
      <c r="C40" s="40"/>
      <c r="D40" s="40"/>
      <c r="E40" s="150" t="s">
        <v>48</v>
      </c>
      <c r="F40" s="160">
        <f>ROUND((SUM(BH93:BH150)),  2)</f>
        <v>0</v>
      </c>
      <c r="G40" s="40"/>
      <c r="H40" s="40"/>
      <c r="I40" s="165">
        <v>0.12</v>
      </c>
      <c r="J40" s="40"/>
      <c r="K40" s="160">
        <f>0</f>
        <v>0</v>
      </c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hidden="1" s="2" customFormat="1" ht="14.4" customHeight="1">
      <c r="A41" s="40"/>
      <c r="B41" s="46"/>
      <c r="C41" s="40"/>
      <c r="D41" s="40"/>
      <c r="E41" s="150" t="s">
        <v>49</v>
      </c>
      <c r="F41" s="160">
        <f>ROUND((SUM(BI93:BI150)),  2)</f>
        <v>0</v>
      </c>
      <c r="G41" s="40"/>
      <c r="H41" s="40"/>
      <c r="I41" s="165">
        <v>0</v>
      </c>
      <c r="J41" s="40"/>
      <c r="K41" s="160">
        <f>0</f>
        <v>0</v>
      </c>
      <c r="L41" s="40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6.96" customHeight="1">
      <c r="A42" s="40"/>
      <c r="B42" s="46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3" s="2" customFormat="1" ht="25.44" customHeight="1">
      <c r="A43" s="40"/>
      <c r="B43" s="46"/>
      <c r="C43" s="166"/>
      <c r="D43" s="167" t="s">
        <v>50</v>
      </c>
      <c r="E43" s="168"/>
      <c r="F43" s="168"/>
      <c r="G43" s="169" t="s">
        <v>51</v>
      </c>
      <c r="H43" s="170" t="s">
        <v>52</v>
      </c>
      <c r="I43" s="168"/>
      <c r="J43" s="168"/>
      <c r="K43" s="171">
        <f>SUM(K34:K41)</f>
        <v>0</v>
      </c>
      <c r="L43" s="172"/>
      <c r="M43" s="152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4" s="2" customFormat="1" ht="14.4" customHeight="1">
      <c r="A44" s="40"/>
      <c r="B44" s="173"/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52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8" s="2" customFormat="1" ht="6.96" customHeight="1">
      <c r="A48" s="40"/>
      <c r="B48" s="175"/>
      <c r="C48" s="176"/>
      <c r="D48" s="176"/>
      <c r="E48" s="176"/>
      <c r="F48" s="176"/>
      <c r="G48" s="176"/>
      <c r="H48" s="176"/>
      <c r="I48" s="176"/>
      <c r="J48" s="176"/>
      <c r="K48" s="176"/>
      <c r="L48" s="176"/>
      <c r="M48" s="152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24.96" customHeight="1">
      <c r="A49" s="40"/>
      <c r="B49" s="41"/>
      <c r="C49" s="25" t="s">
        <v>181</v>
      </c>
      <c r="D49" s="42"/>
      <c r="E49" s="42"/>
      <c r="F49" s="42"/>
      <c r="G49" s="42"/>
      <c r="H49" s="42"/>
      <c r="I49" s="42"/>
      <c r="J49" s="42"/>
      <c r="K49" s="42"/>
      <c r="L49" s="42"/>
      <c r="M49" s="152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6.96" customHeight="1">
      <c r="A50" s="40"/>
      <c r="B50" s="41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12" customHeight="1">
      <c r="A51" s="40"/>
      <c r="B51" s="41"/>
      <c r="C51" s="34" t="s">
        <v>17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26.25" customHeight="1">
      <c r="A52" s="40"/>
      <c r="B52" s="41"/>
      <c r="C52" s="42"/>
      <c r="D52" s="42"/>
      <c r="E52" s="177" t="str">
        <f>E7</f>
        <v>Rekonstrukce plynové kotelny v IB, instalace plynové kogenerační jednotky včetně tepelných čerpadel</v>
      </c>
      <c r="F52" s="34"/>
      <c r="G52" s="34"/>
      <c r="H52" s="34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1" customFormat="1" ht="12" customHeight="1">
      <c r="B53" s="23"/>
      <c r="C53" s="34" t="s">
        <v>175</v>
      </c>
      <c r="D53" s="24"/>
      <c r="E53" s="24"/>
      <c r="F53" s="24"/>
      <c r="G53" s="24"/>
      <c r="H53" s="24"/>
      <c r="I53" s="24"/>
      <c r="J53" s="24"/>
      <c r="K53" s="24"/>
      <c r="L53" s="24"/>
      <c r="M53" s="22"/>
    </row>
    <row r="54" s="2" customFormat="1" ht="16.5" customHeight="1">
      <c r="A54" s="40"/>
      <c r="B54" s="41"/>
      <c r="C54" s="42"/>
      <c r="D54" s="42"/>
      <c r="E54" s="177" t="s">
        <v>2622</v>
      </c>
      <c r="F54" s="42"/>
      <c r="G54" s="42"/>
      <c r="H54" s="42"/>
      <c r="I54" s="42"/>
      <c r="J54" s="42"/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2" customHeight="1">
      <c r="A55" s="40"/>
      <c r="B55" s="41"/>
      <c r="C55" s="34" t="s">
        <v>177</v>
      </c>
      <c r="D55" s="42"/>
      <c r="E55" s="42"/>
      <c r="F55" s="42"/>
      <c r="G55" s="42"/>
      <c r="H55" s="42"/>
      <c r="I55" s="42"/>
      <c r="J55" s="42"/>
      <c r="K55" s="42"/>
      <c r="L55" s="42"/>
      <c r="M55" s="152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6.5" customHeight="1">
      <c r="A56" s="40"/>
      <c r="B56" s="41"/>
      <c r="C56" s="42"/>
      <c r="D56" s="42"/>
      <c r="E56" s="71" t="str">
        <f>E11</f>
        <v>D.1.4.1 - Zařízení pro vytápění staveb</v>
      </c>
      <c r="F56" s="42"/>
      <c r="G56" s="42"/>
      <c r="H56" s="42"/>
      <c r="I56" s="42"/>
      <c r="J56" s="42"/>
      <c r="K56" s="42"/>
      <c r="L56" s="42"/>
      <c r="M56" s="152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152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2" customHeight="1">
      <c r="A58" s="40"/>
      <c r="B58" s="41"/>
      <c r="C58" s="34" t="s">
        <v>22</v>
      </c>
      <c r="D58" s="42"/>
      <c r="E58" s="42"/>
      <c r="F58" s="29" t="str">
        <f>F14</f>
        <v xml:space="preserve">Vysoká škola ekonomická v Praze </v>
      </c>
      <c r="G58" s="42"/>
      <c r="H58" s="42"/>
      <c r="I58" s="34" t="s">
        <v>24</v>
      </c>
      <c r="J58" s="74" t="str">
        <f>IF(J14="","",J14)</f>
        <v>24. 1. 2025</v>
      </c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6.96" customHeight="1">
      <c r="A59" s="40"/>
      <c r="B59" s="41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5.15" customHeight="1">
      <c r="A60" s="40"/>
      <c r="B60" s="41"/>
      <c r="C60" s="34" t="s">
        <v>26</v>
      </c>
      <c r="D60" s="42"/>
      <c r="E60" s="42"/>
      <c r="F60" s="29" t="str">
        <f>E17</f>
        <v>VŠE v Praze,W. Churchila 1938/4,Praha 3,13067</v>
      </c>
      <c r="G60" s="42"/>
      <c r="H60" s="42"/>
      <c r="I60" s="34" t="s">
        <v>32</v>
      </c>
      <c r="J60" s="38" t="str">
        <f>E23</f>
        <v xml:space="preserve"> </v>
      </c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40.05" customHeight="1">
      <c r="A61" s="40"/>
      <c r="B61" s="41"/>
      <c r="C61" s="34" t="s">
        <v>30</v>
      </c>
      <c r="D61" s="42"/>
      <c r="E61" s="42"/>
      <c r="F61" s="29" t="str">
        <f>IF(E20="","",E20)</f>
        <v>Vyplň údaj</v>
      </c>
      <c r="G61" s="42"/>
      <c r="H61" s="42"/>
      <c r="I61" s="34" t="s">
        <v>34</v>
      </c>
      <c r="J61" s="38" t="str">
        <f>E26</f>
        <v>Intecon spol. s.r.o., Stará 2569/96,Ústí n/L,40011</v>
      </c>
      <c r="K61" s="42"/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152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9.28" customHeight="1">
      <c r="A63" s="40"/>
      <c r="B63" s="41"/>
      <c r="C63" s="178" t="s">
        <v>182</v>
      </c>
      <c r="D63" s="179"/>
      <c r="E63" s="179"/>
      <c r="F63" s="179"/>
      <c r="G63" s="179"/>
      <c r="H63" s="179"/>
      <c r="I63" s="180" t="s">
        <v>183</v>
      </c>
      <c r="J63" s="180" t="s">
        <v>184</v>
      </c>
      <c r="K63" s="180" t="s">
        <v>185</v>
      </c>
      <c r="L63" s="179"/>
      <c r="M63" s="152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10.32" customHeight="1">
      <c r="A64" s="40"/>
      <c r="B64" s="41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152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22.8" customHeight="1">
      <c r="A65" s="40"/>
      <c r="B65" s="41"/>
      <c r="C65" s="181" t="s">
        <v>74</v>
      </c>
      <c r="D65" s="42"/>
      <c r="E65" s="42"/>
      <c r="F65" s="42"/>
      <c r="G65" s="42"/>
      <c r="H65" s="42"/>
      <c r="I65" s="104">
        <f>Q93</f>
        <v>0</v>
      </c>
      <c r="J65" s="104">
        <f>R93</f>
        <v>0</v>
      </c>
      <c r="K65" s="104">
        <f>K93</f>
        <v>0</v>
      </c>
      <c r="L65" s="42"/>
      <c r="M65" s="152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U65" s="19" t="s">
        <v>186</v>
      </c>
    </row>
    <row r="66" s="9" customFormat="1" ht="24.96" customHeight="1">
      <c r="A66" s="9"/>
      <c r="B66" s="182"/>
      <c r="C66" s="183"/>
      <c r="D66" s="184" t="s">
        <v>187</v>
      </c>
      <c r="E66" s="185"/>
      <c r="F66" s="185"/>
      <c r="G66" s="185"/>
      <c r="H66" s="185"/>
      <c r="I66" s="186">
        <f>Q94</f>
        <v>0</v>
      </c>
      <c r="J66" s="186">
        <f>R94</f>
        <v>0</v>
      </c>
      <c r="K66" s="186">
        <f>K94</f>
        <v>0</v>
      </c>
      <c r="L66" s="183"/>
      <c r="M66" s="187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82"/>
      <c r="C67" s="183"/>
      <c r="D67" s="184" t="s">
        <v>188</v>
      </c>
      <c r="E67" s="185"/>
      <c r="F67" s="185"/>
      <c r="G67" s="185"/>
      <c r="H67" s="185"/>
      <c r="I67" s="186">
        <f>Q97</f>
        <v>0</v>
      </c>
      <c r="J67" s="186">
        <f>R97</f>
        <v>0</v>
      </c>
      <c r="K67" s="186">
        <f>K97</f>
        <v>0</v>
      </c>
      <c r="L67" s="183"/>
      <c r="M67" s="187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82"/>
      <c r="C68" s="183"/>
      <c r="D68" s="184" t="s">
        <v>189</v>
      </c>
      <c r="E68" s="185"/>
      <c r="F68" s="185"/>
      <c r="G68" s="185"/>
      <c r="H68" s="185"/>
      <c r="I68" s="186">
        <f>Q105</f>
        <v>0</v>
      </c>
      <c r="J68" s="186">
        <f>R105</f>
        <v>0</v>
      </c>
      <c r="K68" s="186">
        <f>K105</f>
        <v>0</v>
      </c>
      <c r="L68" s="183"/>
      <c r="M68" s="187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9" customFormat="1" ht="24.96" customHeight="1">
      <c r="A69" s="9"/>
      <c r="B69" s="182"/>
      <c r="C69" s="183"/>
      <c r="D69" s="184" t="s">
        <v>190</v>
      </c>
      <c r="E69" s="185"/>
      <c r="F69" s="185"/>
      <c r="G69" s="185"/>
      <c r="H69" s="185"/>
      <c r="I69" s="186">
        <f>Q109</f>
        <v>0</v>
      </c>
      <c r="J69" s="186">
        <f>R109</f>
        <v>0</v>
      </c>
      <c r="K69" s="186">
        <f>K109</f>
        <v>0</v>
      </c>
      <c r="L69" s="183"/>
      <c r="M69" s="187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9" customFormat="1" ht="24.96" customHeight="1">
      <c r="A70" s="9"/>
      <c r="B70" s="182"/>
      <c r="C70" s="183"/>
      <c r="D70" s="184" t="s">
        <v>2623</v>
      </c>
      <c r="E70" s="185"/>
      <c r="F70" s="185"/>
      <c r="G70" s="185"/>
      <c r="H70" s="185"/>
      <c r="I70" s="186">
        <f>Q120</f>
        <v>0</v>
      </c>
      <c r="J70" s="186">
        <f>R120</f>
        <v>0</v>
      </c>
      <c r="K70" s="186">
        <f>K120</f>
        <v>0</v>
      </c>
      <c r="L70" s="183"/>
      <c r="M70" s="187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9" customFormat="1" ht="24.96" customHeight="1">
      <c r="A71" s="9"/>
      <c r="B71" s="182"/>
      <c r="C71" s="183"/>
      <c r="D71" s="184" t="s">
        <v>192</v>
      </c>
      <c r="E71" s="185"/>
      <c r="F71" s="185"/>
      <c r="G71" s="185"/>
      <c r="H71" s="185"/>
      <c r="I71" s="186">
        <f>Q139</f>
        <v>0</v>
      </c>
      <c r="J71" s="186">
        <f>R139</f>
        <v>0</v>
      </c>
      <c r="K71" s="186">
        <f>K139</f>
        <v>0</v>
      </c>
      <c r="L71" s="183"/>
      <c r="M71" s="187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2" customFormat="1" ht="21.84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152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6.96" customHeight="1">
      <c r="A73" s="40"/>
      <c r="B73" s="61"/>
      <c r="C73" s="62"/>
      <c r="D73" s="62"/>
      <c r="E73" s="62"/>
      <c r="F73" s="62"/>
      <c r="G73" s="62"/>
      <c r="H73" s="62"/>
      <c r="I73" s="62"/>
      <c r="J73" s="62"/>
      <c r="K73" s="62"/>
      <c r="L73" s="62"/>
      <c r="M73" s="152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7" s="2" customFormat="1" ht="6.96" customHeight="1">
      <c r="A77" s="40"/>
      <c r="B77" s="63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152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24.96" customHeight="1">
      <c r="A78" s="40"/>
      <c r="B78" s="41"/>
      <c r="C78" s="25" t="s">
        <v>193</v>
      </c>
      <c r="D78" s="42"/>
      <c r="E78" s="42"/>
      <c r="F78" s="42"/>
      <c r="G78" s="42"/>
      <c r="H78" s="42"/>
      <c r="I78" s="42"/>
      <c r="J78" s="42"/>
      <c r="K78" s="42"/>
      <c r="L78" s="42"/>
      <c r="M78" s="152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152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17</v>
      </c>
      <c r="D80" s="42"/>
      <c r="E80" s="42"/>
      <c r="F80" s="42"/>
      <c r="G80" s="42"/>
      <c r="H80" s="42"/>
      <c r="I80" s="42"/>
      <c r="J80" s="42"/>
      <c r="K80" s="42"/>
      <c r="L80" s="42"/>
      <c r="M80" s="152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26.25" customHeight="1">
      <c r="A81" s="40"/>
      <c r="B81" s="41"/>
      <c r="C81" s="42"/>
      <c r="D81" s="42"/>
      <c r="E81" s="177" t="str">
        <f>E7</f>
        <v>Rekonstrukce plynové kotelny v IB, instalace plynové kogenerační jednotky včetně tepelných čerpadel</v>
      </c>
      <c r="F81" s="34"/>
      <c r="G81" s="34"/>
      <c r="H81" s="34"/>
      <c r="I81" s="42"/>
      <c r="J81" s="42"/>
      <c r="K81" s="42"/>
      <c r="L81" s="42"/>
      <c r="M81" s="152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1" customFormat="1" ht="12" customHeight="1">
      <c r="B82" s="23"/>
      <c r="C82" s="34" t="s">
        <v>175</v>
      </c>
      <c r="D82" s="24"/>
      <c r="E82" s="24"/>
      <c r="F82" s="24"/>
      <c r="G82" s="24"/>
      <c r="H82" s="24"/>
      <c r="I82" s="24"/>
      <c r="J82" s="24"/>
      <c r="K82" s="24"/>
      <c r="L82" s="24"/>
      <c r="M82" s="22"/>
    </row>
    <row r="83" s="2" customFormat="1" ht="16.5" customHeight="1">
      <c r="A83" s="40"/>
      <c r="B83" s="41"/>
      <c r="C83" s="42"/>
      <c r="D83" s="42"/>
      <c r="E83" s="177" t="s">
        <v>2622</v>
      </c>
      <c r="F83" s="42"/>
      <c r="G83" s="42"/>
      <c r="H83" s="42"/>
      <c r="I83" s="42"/>
      <c r="J83" s="42"/>
      <c r="K83" s="42"/>
      <c r="L83" s="42"/>
      <c r="M83" s="152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2" customHeight="1">
      <c r="A84" s="40"/>
      <c r="B84" s="41"/>
      <c r="C84" s="34" t="s">
        <v>177</v>
      </c>
      <c r="D84" s="42"/>
      <c r="E84" s="42"/>
      <c r="F84" s="42"/>
      <c r="G84" s="42"/>
      <c r="H84" s="42"/>
      <c r="I84" s="42"/>
      <c r="J84" s="42"/>
      <c r="K84" s="42"/>
      <c r="L84" s="42"/>
      <c r="M84" s="152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6.5" customHeight="1">
      <c r="A85" s="40"/>
      <c r="B85" s="41"/>
      <c r="C85" s="42"/>
      <c r="D85" s="42"/>
      <c r="E85" s="71" t="str">
        <f>E11</f>
        <v>D.1.4.1 - Zařízení pro vytápění staveb</v>
      </c>
      <c r="F85" s="42"/>
      <c r="G85" s="42"/>
      <c r="H85" s="42"/>
      <c r="I85" s="42"/>
      <c r="J85" s="42"/>
      <c r="K85" s="42"/>
      <c r="L85" s="42"/>
      <c r="M85" s="152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6.96" customHeight="1">
      <c r="A86" s="40"/>
      <c r="B86" s="41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152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2" customHeight="1">
      <c r="A87" s="40"/>
      <c r="B87" s="41"/>
      <c r="C87" s="34" t="s">
        <v>22</v>
      </c>
      <c r="D87" s="42"/>
      <c r="E87" s="42"/>
      <c r="F87" s="29" t="str">
        <f>F14</f>
        <v xml:space="preserve">Vysoká škola ekonomická v Praze </v>
      </c>
      <c r="G87" s="42"/>
      <c r="H87" s="42"/>
      <c r="I87" s="34" t="s">
        <v>24</v>
      </c>
      <c r="J87" s="74" t="str">
        <f>IF(J14="","",J14)</f>
        <v>24. 1. 2025</v>
      </c>
      <c r="K87" s="42"/>
      <c r="L87" s="42"/>
      <c r="M87" s="152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6.96" customHeight="1">
      <c r="A88" s="40"/>
      <c r="B88" s="41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152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5.15" customHeight="1">
      <c r="A89" s="40"/>
      <c r="B89" s="41"/>
      <c r="C89" s="34" t="s">
        <v>26</v>
      </c>
      <c r="D89" s="42"/>
      <c r="E89" s="42"/>
      <c r="F89" s="29" t="str">
        <f>E17</f>
        <v>VŠE v Praze,W. Churchila 1938/4,Praha 3,13067</v>
      </c>
      <c r="G89" s="42"/>
      <c r="H89" s="42"/>
      <c r="I89" s="34" t="s">
        <v>32</v>
      </c>
      <c r="J89" s="38" t="str">
        <f>E23</f>
        <v xml:space="preserve"> </v>
      </c>
      <c r="K89" s="42"/>
      <c r="L89" s="42"/>
      <c r="M89" s="152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40.05" customHeight="1">
      <c r="A90" s="40"/>
      <c r="B90" s="41"/>
      <c r="C90" s="34" t="s">
        <v>30</v>
      </c>
      <c r="D90" s="42"/>
      <c r="E90" s="42"/>
      <c r="F90" s="29" t="str">
        <f>IF(E20="","",E20)</f>
        <v>Vyplň údaj</v>
      </c>
      <c r="G90" s="42"/>
      <c r="H90" s="42"/>
      <c r="I90" s="34" t="s">
        <v>34</v>
      </c>
      <c r="J90" s="38" t="str">
        <f>E26</f>
        <v>Intecon spol. s.r.o., Stará 2569/96,Ústí n/L,40011</v>
      </c>
      <c r="K90" s="42"/>
      <c r="L90" s="42"/>
      <c r="M90" s="152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10.32" customHeight="1">
      <c r="A91" s="40"/>
      <c r="B91" s="41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152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10" customFormat="1" ht="29.28" customHeight="1">
      <c r="A92" s="188"/>
      <c r="B92" s="189"/>
      <c r="C92" s="190" t="s">
        <v>194</v>
      </c>
      <c r="D92" s="191" t="s">
        <v>59</v>
      </c>
      <c r="E92" s="191" t="s">
        <v>55</v>
      </c>
      <c r="F92" s="191" t="s">
        <v>56</v>
      </c>
      <c r="G92" s="191" t="s">
        <v>195</v>
      </c>
      <c r="H92" s="191" t="s">
        <v>196</v>
      </c>
      <c r="I92" s="191" t="s">
        <v>197</v>
      </c>
      <c r="J92" s="191" t="s">
        <v>198</v>
      </c>
      <c r="K92" s="191" t="s">
        <v>185</v>
      </c>
      <c r="L92" s="192" t="s">
        <v>199</v>
      </c>
      <c r="M92" s="193"/>
      <c r="N92" s="94" t="s">
        <v>20</v>
      </c>
      <c r="O92" s="95" t="s">
        <v>44</v>
      </c>
      <c r="P92" s="95" t="s">
        <v>200</v>
      </c>
      <c r="Q92" s="95" t="s">
        <v>201</v>
      </c>
      <c r="R92" s="95" t="s">
        <v>202</v>
      </c>
      <c r="S92" s="95" t="s">
        <v>203</v>
      </c>
      <c r="T92" s="95" t="s">
        <v>204</v>
      </c>
      <c r="U92" s="95" t="s">
        <v>205</v>
      </c>
      <c r="V92" s="95" t="s">
        <v>206</v>
      </c>
      <c r="W92" s="95" t="s">
        <v>207</v>
      </c>
      <c r="X92" s="96" t="s">
        <v>208</v>
      </c>
      <c r="Y92" s="188"/>
      <c r="Z92" s="188"/>
      <c r="AA92" s="188"/>
      <c r="AB92" s="188"/>
      <c r="AC92" s="188"/>
      <c r="AD92" s="188"/>
      <c r="AE92" s="188"/>
    </row>
    <row r="93" s="2" customFormat="1" ht="22.8" customHeight="1">
      <c r="A93" s="40"/>
      <c r="B93" s="41"/>
      <c r="C93" s="101" t="s">
        <v>209</v>
      </c>
      <c r="D93" s="42"/>
      <c r="E93" s="42"/>
      <c r="F93" s="42"/>
      <c r="G93" s="42"/>
      <c r="H93" s="42"/>
      <c r="I93" s="42"/>
      <c r="J93" s="42"/>
      <c r="K93" s="194">
        <f>BK93</f>
        <v>0</v>
      </c>
      <c r="L93" s="42"/>
      <c r="M93" s="46"/>
      <c r="N93" s="97"/>
      <c r="O93" s="195"/>
      <c r="P93" s="98"/>
      <c r="Q93" s="196">
        <f>Q94+Q97+Q105+Q109+Q120+Q139</f>
        <v>0</v>
      </c>
      <c r="R93" s="196">
        <f>R94+R97+R105+R109+R120+R139</f>
        <v>0</v>
      </c>
      <c r="S93" s="98"/>
      <c r="T93" s="197">
        <f>T94+T97+T105+T109+T120+T139</f>
        <v>0</v>
      </c>
      <c r="U93" s="98"/>
      <c r="V93" s="197">
        <f>V94+V97+V105+V109+V120+V139</f>
        <v>0</v>
      </c>
      <c r="W93" s="98"/>
      <c r="X93" s="198">
        <f>X94+X97+X105+X109+X120+X139</f>
        <v>0</v>
      </c>
      <c r="Y93" s="40"/>
      <c r="Z93" s="40"/>
      <c r="AA93" s="40"/>
      <c r="AB93" s="40"/>
      <c r="AC93" s="40"/>
      <c r="AD93" s="40"/>
      <c r="AE93" s="40"/>
      <c r="AT93" s="19" t="s">
        <v>75</v>
      </c>
      <c r="AU93" s="19" t="s">
        <v>186</v>
      </c>
      <c r="BK93" s="199">
        <f>BK94+BK97+BK105+BK109+BK120+BK139</f>
        <v>0</v>
      </c>
    </row>
    <row r="94" s="11" customFormat="1" ht="25.92" customHeight="1">
      <c r="A94" s="11"/>
      <c r="B94" s="200"/>
      <c r="C94" s="201"/>
      <c r="D94" s="202" t="s">
        <v>75</v>
      </c>
      <c r="E94" s="203" t="s">
        <v>210</v>
      </c>
      <c r="F94" s="203" t="s">
        <v>211</v>
      </c>
      <c r="G94" s="201"/>
      <c r="H94" s="201"/>
      <c r="I94" s="204"/>
      <c r="J94" s="204"/>
      <c r="K94" s="205">
        <f>BK94</f>
        <v>0</v>
      </c>
      <c r="L94" s="201"/>
      <c r="M94" s="206"/>
      <c r="N94" s="207"/>
      <c r="O94" s="208"/>
      <c r="P94" s="208"/>
      <c r="Q94" s="209">
        <f>SUM(Q95:Q96)</f>
        <v>0</v>
      </c>
      <c r="R94" s="209">
        <f>SUM(R95:R96)</f>
        <v>0</v>
      </c>
      <c r="S94" s="208"/>
      <c r="T94" s="210">
        <f>SUM(T95:T96)</f>
        <v>0</v>
      </c>
      <c r="U94" s="208"/>
      <c r="V94" s="210">
        <f>SUM(V95:V96)</f>
        <v>0</v>
      </c>
      <c r="W94" s="208"/>
      <c r="X94" s="211">
        <f>SUM(X95:X96)</f>
        <v>0</v>
      </c>
      <c r="Y94" s="11"/>
      <c r="Z94" s="11"/>
      <c r="AA94" s="11"/>
      <c r="AB94" s="11"/>
      <c r="AC94" s="11"/>
      <c r="AD94" s="11"/>
      <c r="AE94" s="11"/>
      <c r="AR94" s="212" t="s">
        <v>83</v>
      </c>
      <c r="AT94" s="213" t="s">
        <v>75</v>
      </c>
      <c r="AU94" s="213" t="s">
        <v>76</v>
      </c>
      <c r="AY94" s="212" t="s">
        <v>212</v>
      </c>
      <c r="BK94" s="214">
        <f>SUM(BK95:BK96)</f>
        <v>0</v>
      </c>
    </row>
    <row r="95" s="2" customFormat="1" ht="16.5" customHeight="1">
      <c r="A95" s="40"/>
      <c r="B95" s="41"/>
      <c r="C95" s="215" t="s">
        <v>83</v>
      </c>
      <c r="D95" s="215" t="s">
        <v>213</v>
      </c>
      <c r="E95" s="216" t="s">
        <v>214</v>
      </c>
      <c r="F95" s="217" t="s">
        <v>215</v>
      </c>
      <c r="G95" s="218" t="s">
        <v>216</v>
      </c>
      <c r="H95" s="219">
        <v>1600</v>
      </c>
      <c r="I95" s="220"/>
      <c r="J95" s="220"/>
      <c r="K95" s="221">
        <f>ROUND(P95*H95,2)</f>
        <v>0</v>
      </c>
      <c r="L95" s="217" t="s">
        <v>20</v>
      </c>
      <c r="M95" s="46"/>
      <c r="N95" s="222" t="s">
        <v>20</v>
      </c>
      <c r="O95" s="223" t="s">
        <v>45</v>
      </c>
      <c r="P95" s="224">
        <f>I95+J95</f>
        <v>0</v>
      </c>
      <c r="Q95" s="224">
        <f>ROUND(I95*H95,2)</f>
        <v>0</v>
      </c>
      <c r="R95" s="224">
        <f>ROUND(J95*H95,2)</f>
        <v>0</v>
      </c>
      <c r="S95" s="86"/>
      <c r="T95" s="225">
        <f>S95*H95</f>
        <v>0</v>
      </c>
      <c r="U95" s="225">
        <v>0</v>
      </c>
      <c r="V95" s="225">
        <f>U95*H95</f>
        <v>0</v>
      </c>
      <c r="W95" s="225">
        <v>0</v>
      </c>
      <c r="X95" s="226">
        <f>W95*H95</f>
        <v>0</v>
      </c>
      <c r="Y95" s="40"/>
      <c r="Z95" s="40"/>
      <c r="AA95" s="40"/>
      <c r="AB95" s="40"/>
      <c r="AC95" s="40"/>
      <c r="AD95" s="40"/>
      <c r="AE95" s="40"/>
      <c r="AR95" s="227" t="s">
        <v>217</v>
      </c>
      <c r="AT95" s="227" t="s">
        <v>213</v>
      </c>
      <c r="AU95" s="227" t="s">
        <v>83</v>
      </c>
      <c r="AY95" s="19" t="s">
        <v>212</v>
      </c>
      <c r="BE95" s="228">
        <f>IF(O95="základní",K95,0)</f>
        <v>0</v>
      </c>
      <c r="BF95" s="228">
        <f>IF(O95="snížená",K95,0)</f>
        <v>0</v>
      </c>
      <c r="BG95" s="228">
        <f>IF(O95="zákl. přenesená",K95,0)</f>
        <v>0</v>
      </c>
      <c r="BH95" s="228">
        <f>IF(O95="sníž. přenesená",K95,0)</f>
        <v>0</v>
      </c>
      <c r="BI95" s="228">
        <f>IF(O95="nulová",K95,0)</f>
        <v>0</v>
      </c>
      <c r="BJ95" s="19" t="s">
        <v>83</v>
      </c>
      <c r="BK95" s="228">
        <f>ROUND(P95*H95,2)</f>
        <v>0</v>
      </c>
      <c r="BL95" s="19" t="s">
        <v>217</v>
      </c>
      <c r="BM95" s="227" t="s">
        <v>2624</v>
      </c>
    </row>
    <row r="96" s="2" customFormat="1" ht="16.5" customHeight="1">
      <c r="A96" s="40"/>
      <c r="B96" s="41"/>
      <c r="C96" s="215" t="s">
        <v>85</v>
      </c>
      <c r="D96" s="215" t="s">
        <v>213</v>
      </c>
      <c r="E96" s="216" t="s">
        <v>219</v>
      </c>
      <c r="F96" s="217" t="s">
        <v>220</v>
      </c>
      <c r="G96" s="218" t="s">
        <v>216</v>
      </c>
      <c r="H96" s="219">
        <v>650</v>
      </c>
      <c r="I96" s="220"/>
      <c r="J96" s="220"/>
      <c r="K96" s="221">
        <f>ROUND(P96*H96,2)</f>
        <v>0</v>
      </c>
      <c r="L96" s="217" t="s">
        <v>20</v>
      </c>
      <c r="M96" s="46"/>
      <c r="N96" s="222" t="s">
        <v>20</v>
      </c>
      <c r="O96" s="223" t="s">
        <v>45</v>
      </c>
      <c r="P96" s="224">
        <f>I96+J96</f>
        <v>0</v>
      </c>
      <c r="Q96" s="224">
        <f>ROUND(I96*H96,2)</f>
        <v>0</v>
      </c>
      <c r="R96" s="224">
        <f>ROUND(J96*H96,2)</f>
        <v>0</v>
      </c>
      <c r="S96" s="86"/>
      <c r="T96" s="225">
        <f>S96*H96</f>
        <v>0</v>
      </c>
      <c r="U96" s="225">
        <v>0</v>
      </c>
      <c r="V96" s="225">
        <f>U96*H96</f>
        <v>0</v>
      </c>
      <c r="W96" s="225">
        <v>0</v>
      </c>
      <c r="X96" s="226">
        <f>W96*H96</f>
        <v>0</v>
      </c>
      <c r="Y96" s="40"/>
      <c r="Z96" s="40"/>
      <c r="AA96" s="40"/>
      <c r="AB96" s="40"/>
      <c r="AC96" s="40"/>
      <c r="AD96" s="40"/>
      <c r="AE96" s="40"/>
      <c r="AR96" s="227" t="s">
        <v>217</v>
      </c>
      <c r="AT96" s="227" t="s">
        <v>213</v>
      </c>
      <c r="AU96" s="227" t="s">
        <v>83</v>
      </c>
      <c r="AY96" s="19" t="s">
        <v>212</v>
      </c>
      <c r="BE96" s="228">
        <f>IF(O96="základní",K96,0)</f>
        <v>0</v>
      </c>
      <c r="BF96" s="228">
        <f>IF(O96="snížená",K96,0)</f>
        <v>0</v>
      </c>
      <c r="BG96" s="228">
        <f>IF(O96="zákl. přenesená",K96,0)</f>
        <v>0</v>
      </c>
      <c r="BH96" s="228">
        <f>IF(O96="sníž. přenesená",K96,0)</f>
        <v>0</v>
      </c>
      <c r="BI96" s="228">
        <f>IF(O96="nulová",K96,0)</f>
        <v>0</v>
      </c>
      <c r="BJ96" s="19" t="s">
        <v>83</v>
      </c>
      <c r="BK96" s="228">
        <f>ROUND(P96*H96,2)</f>
        <v>0</v>
      </c>
      <c r="BL96" s="19" t="s">
        <v>217</v>
      </c>
      <c r="BM96" s="227" t="s">
        <v>2625</v>
      </c>
    </row>
    <row r="97" s="11" customFormat="1" ht="25.92" customHeight="1">
      <c r="A97" s="11"/>
      <c r="B97" s="200"/>
      <c r="C97" s="201"/>
      <c r="D97" s="202" t="s">
        <v>75</v>
      </c>
      <c r="E97" s="203" t="s">
        <v>232</v>
      </c>
      <c r="F97" s="203" t="s">
        <v>233</v>
      </c>
      <c r="G97" s="201"/>
      <c r="H97" s="201"/>
      <c r="I97" s="204"/>
      <c r="J97" s="204"/>
      <c r="K97" s="205">
        <f>BK97</f>
        <v>0</v>
      </c>
      <c r="L97" s="201"/>
      <c r="M97" s="206"/>
      <c r="N97" s="207"/>
      <c r="O97" s="208"/>
      <c r="P97" s="208"/>
      <c r="Q97" s="209">
        <f>SUM(Q98:Q104)</f>
        <v>0</v>
      </c>
      <c r="R97" s="209">
        <f>SUM(R98:R104)</f>
        <v>0</v>
      </c>
      <c r="S97" s="208"/>
      <c r="T97" s="210">
        <f>SUM(T98:T104)</f>
        <v>0</v>
      </c>
      <c r="U97" s="208"/>
      <c r="V97" s="210">
        <f>SUM(V98:V104)</f>
        <v>0</v>
      </c>
      <c r="W97" s="208"/>
      <c r="X97" s="211">
        <f>SUM(X98:X104)</f>
        <v>0</v>
      </c>
      <c r="Y97" s="11"/>
      <c r="Z97" s="11"/>
      <c r="AA97" s="11"/>
      <c r="AB97" s="11"/>
      <c r="AC97" s="11"/>
      <c r="AD97" s="11"/>
      <c r="AE97" s="11"/>
      <c r="AR97" s="212" t="s">
        <v>83</v>
      </c>
      <c r="AT97" s="213" t="s">
        <v>75</v>
      </c>
      <c r="AU97" s="213" t="s">
        <v>76</v>
      </c>
      <c r="AY97" s="212" t="s">
        <v>212</v>
      </c>
      <c r="BK97" s="214">
        <f>SUM(BK98:BK104)</f>
        <v>0</v>
      </c>
    </row>
    <row r="98" s="2" customFormat="1" ht="16.5" customHeight="1">
      <c r="A98" s="40"/>
      <c r="B98" s="41"/>
      <c r="C98" s="215" t="s">
        <v>105</v>
      </c>
      <c r="D98" s="215" t="s">
        <v>213</v>
      </c>
      <c r="E98" s="216" t="s">
        <v>235</v>
      </c>
      <c r="F98" s="217" t="s">
        <v>236</v>
      </c>
      <c r="G98" s="218" t="s">
        <v>216</v>
      </c>
      <c r="H98" s="219">
        <v>150</v>
      </c>
      <c r="I98" s="220"/>
      <c r="J98" s="220"/>
      <c r="K98" s="221">
        <f>ROUND(P98*H98,2)</f>
        <v>0</v>
      </c>
      <c r="L98" s="217" t="s">
        <v>20</v>
      </c>
      <c r="M98" s="46"/>
      <c r="N98" s="222" t="s">
        <v>20</v>
      </c>
      <c r="O98" s="223" t="s">
        <v>45</v>
      </c>
      <c r="P98" s="224">
        <f>I98+J98</f>
        <v>0</v>
      </c>
      <c r="Q98" s="224">
        <f>ROUND(I98*H98,2)</f>
        <v>0</v>
      </c>
      <c r="R98" s="224">
        <f>ROUND(J98*H98,2)</f>
        <v>0</v>
      </c>
      <c r="S98" s="86"/>
      <c r="T98" s="225">
        <f>S98*H98</f>
        <v>0</v>
      </c>
      <c r="U98" s="225">
        <v>0</v>
      </c>
      <c r="V98" s="225">
        <f>U98*H98</f>
        <v>0</v>
      </c>
      <c r="W98" s="225">
        <v>0</v>
      </c>
      <c r="X98" s="226">
        <f>W98*H98</f>
        <v>0</v>
      </c>
      <c r="Y98" s="40"/>
      <c r="Z98" s="40"/>
      <c r="AA98" s="40"/>
      <c r="AB98" s="40"/>
      <c r="AC98" s="40"/>
      <c r="AD98" s="40"/>
      <c r="AE98" s="40"/>
      <c r="AR98" s="227" t="s">
        <v>217</v>
      </c>
      <c r="AT98" s="227" t="s">
        <v>213</v>
      </c>
      <c r="AU98" s="227" t="s">
        <v>83</v>
      </c>
      <c r="AY98" s="19" t="s">
        <v>212</v>
      </c>
      <c r="BE98" s="228">
        <f>IF(O98="základní",K98,0)</f>
        <v>0</v>
      </c>
      <c r="BF98" s="228">
        <f>IF(O98="snížená",K98,0)</f>
        <v>0</v>
      </c>
      <c r="BG98" s="228">
        <f>IF(O98="zákl. přenesená",K98,0)</f>
        <v>0</v>
      </c>
      <c r="BH98" s="228">
        <f>IF(O98="sníž. přenesená",K98,0)</f>
        <v>0</v>
      </c>
      <c r="BI98" s="228">
        <f>IF(O98="nulová",K98,0)</f>
        <v>0</v>
      </c>
      <c r="BJ98" s="19" t="s">
        <v>83</v>
      </c>
      <c r="BK98" s="228">
        <f>ROUND(P98*H98,2)</f>
        <v>0</v>
      </c>
      <c r="BL98" s="19" t="s">
        <v>217</v>
      </c>
      <c r="BM98" s="227" t="s">
        <v>2626</v>
      </c>
    </row>
    <row r="99" s="2" customFormat="1" ht="21.75" customHeight="1">
      <c r="A99" s="40"/>
      <c r="B99" s="41"/>
      <c r="C99" s="215" t="s">
        <v>228</v>
      </c>
      <c r="D99" s="215" t="s">
        <v>213</v>
      </c>
      <c r="E99" s="216" t="s">
        <v>239</v>
      </c>
      <c r="F99" s="217" t="s">
        <v>240</v>
      </c>
      <c r="G99" s="218" t="s">
        <v>216</v>
      </c>
      <c r="H99" s="219">
        <v>48</v>
      </c>
      <c r="I99" s="220"/>
      <c r="J99" s="220"/>
      <c r="K99" s="221">
        <f>ROUND(P99*H99,2)</f>
        <v>0</v>
      </c>
      <c r="L99" s="217" t="s">
        <v>20</v>
      </c>
      <c r="M99" s="46"/>
      <c r="N99" s="222" t="s">
        <v>20</v>
      </c>
      <c r="O99" s="223" t="s">
        <v>45</v>
      </c>
      <c r="P99" s="224">
        <f>I99+J99</f>
        <v>0</v>
      </c>
      <c r="Q99" s="224">
        <f>ROUND(I99*H99,2)</f>
        <v>0</v>
      </c>
      <c r="R99" s="224">
        <f>ROUND(J99*H99,2)</f>
        <v>0</v>
      </c>
      <c r="S99" s="86"/>
      <c r="T99" s="225">
        <f>S99*H99</f>
        <v>0</v>
      </c>
      <c r="U99" s="225">
        <v>0</v>
      </c>
      <c r="V99" s="225">
        <f>U99*H99</f>
        <v>0</v>
      </c>
      <c r="W99" s="225">
        <v>0</v>
      </c>
      <c r="X99" s="226">
        <f>W99*H99</f>
        <v>0</v>
      </c>
      <c r="Y99" s="40"/>
      <c r="Z99" s="40"/>
      <c r="AA99" s="40"/>
      <c r="AB99" s="40"/>
      <c r="AC99" s="40"/>
      <c r="AD99" s="40"/>
      <c r="AE99" s="40"/>
      <c r="AR99" s="227" t="s">
        <v>217</v>
      </c>
      <c r="AT99" s="227" t="s">
        <v>213</v>
      </c>
      <c r="AU99" s="227" t="s">
        <v>83</v>
      </c>
      <c r="AY99" s="19" t="s">
        <v>212</v>
      </c>
      <c r="BE99" s="228">
        <f>IF(O99="základní",K99,0)</f>
        <v>0</v>
      </c>
      <c r="BF99" s="228">
        <f>IF(O99="snížená",K99,0)</f>
        <v>0</v>
      </c>
      <c r="BG99" s="228">
        <f>IF(O99="zákl. přenesená",K99,0)</f>
        <v>0</v>
      </c>
      <c r="BH99" s="228">
        <f>IF(O99="sníž. přenesená",K99,0)</f>
        <v>0</v>
      </c>
      <c r="BI99" s="228">
        <f>IF(O99="nulová",K99,0)</f>
        <v>0</v>
      </c>
      <c r="BJ99" s="19" t="s">
        <v>83</v>
      </c>
      <c r="BK99" s="228">
        <f>ROUND(P99*H99,2)</f>
        <v>0</v>
      </c>
      <c r="BL99" s="19" t="s">
        <v>217</v>
      </c>
      <c r="BM99" s="227" t="s">
        <v>2627</v>
      </c>
    </row>
    <row r="100" s="2" customFormat="1" ht="16.5" customHeight="1">
      <c r="A100" s="40"/>
      <c r="B100" s="41"/>
      <c r="C100" s="215" t="s">
        <v>234</v>
      </c>
      <c r="D100" s="215" t="s">
        <v>213</v>
      </c>
      <c r="E100" s="216" t="s">
        <v>243</v>
      </c>
      <c r="F100" s="217" t="s">
        <v>244</v>
      </c>
      <c r="G100" s="218" t="s">
        <v>216</v>
      </c>
      <c r="H100" s="219">
        <v>12</v>
      </c>
      <c r="I100" s="220"/>
      <c r="J100" s="220"/>
      <c r="K100" s="221">
        <f>ROUND(P100*H100,2)</f>
        <v>0</v>
      </c>
      <c r="L100" s="217" t="s">
        <v>20</v>
      </c>
      <c r="M100" s="46"/>
      <c r="N100" s="222" t="s">
        <v>20</v>
      </c>
      <c r="O100" s="223" t="s">
        <v>45</v>
      </c>
      <c r="P100" s="224">
        <f>I100+J100</f>
        <v>0</v>
      </c>
      <c r="Q100" s="224">
        <f>ROUND(I100*H100,2)</f>
        <v>0</v>
      </c>
      <c r="R100" s="224">
        <f>ROUND(J100*H100,2)</f>
        <v>0</v>
      </c>
      <c r="S100" s="86"/>
      <c r="T100" s="225">
        <f>S100*H100</f>
        <v>0</v>
      </c>
      <c r="U100" s="225">
        <v>0</v>
      </c>
      <c r="V100" s="225">
        <f>U100*H100</f>
        <v>0</v>
      </c>
      <c r="W100" s="225">
        <v>0</v>
      </c>
      <c r="X100" s="226">
        <f>W100*H100</f>
        <v>0</v>
      </c>
      <c r="Y100" s="40"/>
      <c r="Z100" s="40"/>
      <c r="AA100" s="40"/>
      <c r="AB100" s="40"/>
      <c r="AC100" s="40"/>
      <c r="AD100" s="40"/>
      <c r="AE100" s="40"/>
      <c r="AR100" s="227" t="s">
        <v>217</v>
      </c>
      <c r="AT100" s="227" t="s">
        <v>213</v>
      </c>
      <c r="AU100" s="227" t="s">
        <v>83</v>
      </c>
      <c r="AY100" s="19" t="s">
        <v>212</v>
      </c>
      <c r="BE100" s="228">
        <f>IF(O100="základní",K100,0)</f>
        <v>0</v>
      </c>
      <c r="BF100" s="228">
        <f>IF(O100="snížená",K100,0)</f>
        <v>0</v>
      </c>
      <c r="BG100" s="228">
        <f>IF(O100="zákl. přenesená",K100,0)</f>
        <v>0</v>
      </c>
      <c r="BH100" s="228">
        <f>IF(O100="sníž. přenesená",K100,0)</f>
        <v>0</v>
      </c>
      <c r="BI100" s="228">
        <f>IF(O100="nulová",K100,0)</f>
        <v>0</v>
      </c>
      <c r="BJ100" s="19" t="s">
        <v>83</v>
      </c>
      <c r="BK100" s="228">
        <f>ROUND(P100*H100,2)</f>
        <v>0</v>
      </c>
      <c r="BL100" s="19" t="s">
        <v>217</v>
      </c>
      <c r="BM100" s="227" t="s">
        <v>2628</v>
      </c>
    </row>
    <row r="101" s="2" customFormat="1" ht="16.5" customHeight="1">
      <c r="A101" s="40"/>
      <c r="B101" s="41"/>
      <c r="C101" s="215" t="s">
        <v>238</v>
      </c>
      <c r="D101" s="215" t="s">
        <v>213</v>
      </c>
      <c r="E101" s="216" t="s">
        <v>247</v>
      </c>
      <c r="F101" s="217" t="s">
        <v>248</v>
      </c>
      <c r="G101" s="218" t="s">
        <v>225</v>
      </c>
      <c r="H101" s="219">
        <v>1</v>
      </c>
      <c r="I101" s="220"/>
      <c r="J101" s="220"/>
      <c r="K101" s="221">
        <f>ROUND(P101*H101,2)</f>
        <v>0</v>
      </c>
      <c r="L101" s="217" t="s">
        <v>20</v>
      </c>
      <c r="M101" s="46"/>
      <c r="N101" s="222" t="s">
        <v>20</v>
      </c>
      <c r="O101" s="223" t="s">
        <v>45</v>
      </c>
      <c r="P101" s="224">
        <f>I101+J101</f>
        <v>0</v>
      </c>
      <c r="Q101" s="224">
        <f>ROUND(I101*H101,2)</f>
        <v>0</v>
      </c>
      <c r="R101" s="224">
        <f>ROUND(J101*H101,2)</f>
        <v>0</v>
      </c>
      <c r="S101" s="86"/>
      <c r="T101" s="225">
        <f>S101*H101</f>
        <v>0</v>
      </c>
      <c r="U101" s="225">
        <v>0</v>
      </c>
      <c r="V101" s="225">
        <f>U101*H101</f>
        <v>0</v>
      </c>
      <c r="W101" s="225">
        <v>0</v>
      </c>
      <c r="X101" s="226">
        <f>W101*H101</f>
        <v>0</v>
      </c>
      <c r="Y101" s="40"/>
      <c r="Z101" s="40"/>
      <c r="AA101" s="40"/>
      <c r="AB101" s="40"/>
      <c r="AC101" s="40"/>
      <c r="AD101" s="40"/>
      <c r="AE101" s="40"/>
      <c r="AR101" s="227" t="s">
        <v>217</v>
      </c>
      <c r="AT101" s="227" t="s">
        <v>213</v>
      </c>
      <c r="AU101" s="227" t="s">
        <v>83</v>
      </c>
      <c r="AY101" s="19" t="s">
        <v>212</v>
      </c>
      <c r="BE101" s="228">
        <f>IF(O101="základní",K101,0)</f>
        <v>0</v>
      </c>
      <c r="BF101" s="228">
        <f>IF(O101="snížená",K101,0)</f>
        <v>0</v>
      </c>
      <c r="BG101" s="228">
        <f>IF(O101="zákl. přenesená",K101,0)</f>
        <v>0</v>
      </c>
      <c r="BH101" s="228">
        <f>IF(O101="sníž. přenesená",K101,0)</f>
        <v>0</v>
      </c>
      <c r="BI101" s="228">
        <f>IF(O101="nulová",K101,0)</f>
        <v>0</v>
      </c>
      <c r="BJ101" s="19" t="s">
        <v>83</v>
      </c>
      <c r="BK101" s="228">
        <f>ROUND(P101*H101,2)</f>
        <v>0</v>
      </c>
      <c r="BL101" s="19" t="s">
        <v>217</v>
      </c>
      <c r="BM101" s="227" t="s">
        <v>2629</v>
      </c>
    </row>
    <row r="102" s="2" customFormat="1" ht="16.5" customHeight="1">
      <c r="A102" s="40"/>
      <c r="B102" s="41"/>
      <c r="C102" s="215" t="s">
        <v>242</v>
      </c>
      <c r="D102" s="215" t="s">
        <v>213</v>
      </c>
      <c r="E102" s="216" t="s">
        <v>251</v>
      </c>
      <c r="F102" s="217" t="s">
        <v>252</v>
      </c>
      <c r="G102" s="218" t="s">
        <v>225</v>
      </c>
      <c r="H102" s="219">
        <v>1</v>
      </c>
      <c r="I102" s="220"/>
      <c r="J102" s="220"/>
      <c r="K102" s="221">
        <f>ROUND(P102*H102,2)</f>
        <v>0</v>
      </c>
      <c r="L102" s="217" t="s">
        <v>20</v>
      </c>
      <c r="M102" s="46"/>
      <c r="N102" s="222" t="s">
        <v>20</v>
      </c>
      <c r="O102" s="223" t="s">
        <v>45</v>
      </c>
      <c r="P102" s="224">
        <f>I102+J102</f>
        <v>0</v>
      </c>
      <c r="Q102" s="224">
        <f>ROUND(I102*H102,2)</f>
        <v>0</v>
      </c>
      <c r="R102" s="224">
        <f>ROUND(J102*H102,2)</f>
        <v>0</v>
      </c>
      <c r="S102" s="86"/>
      <c r="T102" s="225">
        <f>S102*H102</f>
        <v>0</v>
      </c>
      <c r="U102" s="225">
        <v>0</v>
      </c>
      <c r="V102" s="225">
        <f>U102*H102</f>
        <v>0</v>
      </c>
      <c r="W102" s="225">
        <v>0</v>
      </c>
      <c r="X102" s="226">
        <f>W102*H102</f>
        <v>0</v>
      </c>
      <c r="Y102" s="40"/>
      <c r="Z102" s="40"/>
      <c r="AA102" s="40"/>
      <c r="AB102" s="40"/>
      <c r="AC102" s="40"/>
      <c r="AD102" s="40"/>
      <c r="AE102" s="40"/>
      <c r="AR102" s="227" t="s">
        <v>217</v>
      </c>
      <c r="AT102" s="227" t="s">
        <v>213</v>
      </c>
      <c r="AU102" s="227" t="s">
        <v>83</v>
      </c>
      <c r="AY102" s="19" t="s">
        <v>212</v>
      </c>
      <c r="BE102" s="228">
        <f>IF(O102="základní",K102,0)</f>
        <v>0</v>
      </c>
      <c r="BF102" s="228">
        <f>IF(O102="snížená",K102,0)</f>
        <v>0</v>
      </c>
      <c r="BG102" s="228">
        <f>IF(O102="zákl. přenesená",K102,0)</f>
        <v>0</v>
      </c>
      <c r="BH102" s="228">
        <f>IF(O102="sníž. přenesená",K102,0)</f>
        <v>0</v>
      </c>
      <c r="BI102" s="228">
        <f>IF(O102="nulová",K102,0)</f>
        <v>0</v>
      </c>
      <c r="BJ102" s="19" t="s">
        <v>83</v>
      </c>
      <c r="BK102" s="228">
        <f>ROUND(P102*H102,2)</f>
        <v>0</v>
      </c>
      <c r="BL102" s="19" t="s">
        <v>217</v>
      </c>
      <c r="BM102" s="227" t="s">
        <v>2630</v>
      </c>
    </row>
    <row r="103" s="2" customFormat="1" ht="24.15" customHeight="1">
      <c r="A103" s="40"/>
      <c r="B103" s="41"/>
      <c r="C103" s="215" t="s">
        <v>246</v>
      </c>
      <c r="D103" s="215" t="s">
        <v>213</v>
      </c>
      <c r="E103" s="216" t="s">
        <v>254</v>
      </c>
      <c r="F103" s="217" t="s">
        <v>255</v>
      </c>
      <c r="G103" s="218" t="s">
        <v>225</v>
      </c>
      <c r="H103" s="219">
        <v>1</v>
      </c>
      <c r="I103" s="220"/>
      <c r="J103" s="220"/>
      <c r="K103" s="221">
        <f>ROUND(P103*H103,2)</f>
        <v>0</v>
      </c>
      <c r="L103" s="217" t="s">
        <v>20</v>
      </c>
      <c r="M103" s="46"/>
      <c r="N103" s="222" t="s">
        <v>20</v>
      </c>
      <c r="O103" s="223" t="s">
        <v>45</v>
      </c>
      <c r="P103" s="224">
        <f>I103+J103</f>
        <v>0</v>
      </c>
      <c r="Q103" s="224">
        <f>ROUND(I103*H103,2)</f>
        <v>0</v>
      </c>
      <c r="R103" s="224">
        <f>ROUND(J103*H103,2)</f>
        <v>0</v>
      </c>
      <c r="S103" s="86"/>
      <c r="T103" s="225">
        <f>S103*H103</f>
        <v>0</v>
      </c>
      <c r="U103" s="225">
        <v>0</v>
      </c>
      <c r="V103" s="225">
        <f>U103*H103</f>
        <v>0</v>
      </c>
      <c r="W103" s="225">
        <v>0</v>
      </c>
      <c r="X103" s="226">
        <f>W103*H103</f>
        <v>0</v>
      </c>
      <c r="Y103" s="40"/>
      <c r="Z103" s="40"/>
      <c r="AA103" s="40"/>
      <c r="AB103" s="40"/>
      <c r="AC103" s="40"/>
      <c r="AD103" s="40"/>
      <c r="AE103" s="40"/>
      <c r="AR103" s="227" t="s">
        <v>217</v>
      </c>
      <c r="AT103" s="227" t="s">
        <v>213</v>
      </c>
      <c r="AU103" s="227" t="s">
        <v>83</v>
      </c>
      <c r="AY103" s="19" t="s">
        <v>212</v>
      </c>
      <c r="BE103" s="228">
        <f>IF(O103="základní",K103,0)</f>
        <v>0</v>
      </c>
      <c r="BF103" s="228">
        <f>IF(O103="snížená",K103,0)</f>
        <v>0</v>
      </c>
      <c r="BG103" s="228">
        <f>IF(O103="zákl. přenesená",K103,0)</f>
        <v>0</v>
      </c>
      <c r="BH103" s="228">
        <f>IF(O103="sníž. přenesená",K103,0)</f>
        <v>0</v>
      </c>
      <c r="BI103" s="228">
        <f>IF(O103="nulová",K103,0)</f>
        <v>0</v>
      </c>
      <c r="BJ103" s="19" t="s">
        <v>83</v>
      </c>
      <c r="BK103" s="228">
        <f>ROUND(P103*H103,2)</f>
        <v>0</v>
      </c>
      <c r="BL103" s="19" t="s">
        <v>217</v>
      </c>
      <c r="BM103" s="227" t="s">
        <v>2631</v>
      </c>
    </row>
    <row r="104" s="2" customFormat="1" ht="16.5" customHeight="1">
      <c r="A104" s="40"/>
      <c r="B104" s="41"/>
      <c r="C104" s="215" t="s">
        <v>250</v>
      </c>
      <c r="D104" s="215" t="s">
        <v>213</v>
      </c>
      <c r="E104" s="216" t="s">
        <v>257</v>
      </c>
      <c r="F104" s="217" t="s">
        <v>258</v>
      </c>
      <c r="G104" s="218" t="s">
        <v>225</v>
      </c>
      <c r="H104" s="219">
        <v>1</v>
      </c>
      <c r="I104" s="220"/>
      <c r="J104" s="220"/>
      <c r="K104" s="221">
        <f>ROUND(P104*H104,2)</f>
        <v>0</v>
      </c>
      <c r="L104" s="217" t="s">
        <v>20</v>
      </c>
      <c r="M104" s="46"/>
      <c r="N104" s="222" t="s">
        <v>20</v>
      </c>
      <c r="O104" s="223" t="s">
        <v>45</v>
      </c>
      <c r="P104" s="224">
        <f>I104+J104</f>
        <v>0</v>
      </c>
      <c r="Q104" s="224">
        <f>ROUND(I104*H104,2)</f>
        <v>0</v>
      </c>
      <c r="R104" s="224">
        <f>ROUND(J104*H104,2)</f>
        <v>0</v>
      </c>
      <c r="S104" s="86"/>
      <c r="T104" s="225">
        <f>S104*H104</f>
        <v>0</v>
      </c>
      <c r="U104" s="225">
        <v>0</v>
      </c>
      <c r="V104" s="225">
        <f>U104*H104</f>
        <v>0</v>
      </c>
      <c r="W104" s="225">
        <v>0</v>
      </c>
      <c r="X104" s="226">
        <f>W104*H104</f>
        <v>0</v>
      </c>
      <c r="Y104" s="40"/>
      <c r="Z104" s="40"/>
      <c r="AA104" s="40"/>
      <c r="AB104" s="40"/>
      <c r="AC104" s="40"/>
      <c r="AD104" s="40"/>
      <c r="AE104" s="40"/>
      <c r="AR104" s="227" t="s">
        <v>217</v>
      </c>
      <c r="AT104" s="227" t="s">
        <v>213</v>
      </c>
      <c r="AU104" s="227" t="s">
        <v>83</v>
      </c>
      <c r="AY104" s="19" t="s">
        <v>212</v>
      </c>
      <c r="BE104" s="228">
        <f>IF(O104="základní",K104,0)</f>
        <v>0</v>
      </c>
      <c r="BF104" s="228">
        <f>IF(O104="snížená",K104,0)</f>
        <v>0</v>
      </c>
      <c r="BG104" s="228">
        <f>IF(O104="zákl. přenesená",K104,0)</f>
        <v>0</v>
      </c>
      <c r="BH104" s="228">
        <f>IF(O104="sníž. přenesená",K104,0)</f>
        <v>0</v>
      </c>
      <c r="BI104" s="228">
        <f>IF(O104="nulová",K104,0)</f>
        <v>0</v>
      </c>
      <c r="BJ104" s="19" t="s">
        <v>83</v>
      </c>
      <c r="BK104" s="228">
        <f>ROUND(P104*H104,2)</f>
        <v>0</v>
      </c>
      <c r="BL104" s="19" t="s">
        <v>217</v>
      </c>
      <c r="BM104" s="227" t="s">
        <v>2632</v>
      </c>
    </row>
    <row r="105" s="11" customFormat="1" ht="25.92" customHeight="1">
      <c r="A105" s="11"/>
      <c r="B105" s="200"/>
      <c r="C105" s="201"/>
      <c r="D105" s="202" t="s">
        <v>75</v>
      </c>
      <c r="E105" s="203" t="s">
        <v>260</v>
      </c>
      <c r="F105" s="203" t="s">
        <v>261</v>
      </c>
      <c r="G105" s="201"/>
      <c r="H105" s="201"/>
      <c r="I105" s="204"/>
      <c r="J105" s="204"/>
      <c r="K105" s="205">
        <f>BK105</f>
        <v>0</v>
      </c>
      <c r="L105" s="201"/>
      <c r="M105" s="206"/>
      <c r="N105" s="207"/>
      <c r="O105" s="208"/>
      <c r="P105" s="208"/>
      <c r="Q105" s="209">
        <f>SUM(Q106:Q108)</f>
        <v>0</v>
      </c>
      <c r="R105" s="209">
        <f>SUM(R106:R108)</f>
        <v>0</v>
      </c>
      <c r="S105" s="208"/>
      <c r="T105" s="210">
        <f>SUM(T106:T108)</f>
        <v>0</v>
      </c>
      <c r="U105" s="208"/>
      <c r="V105" s="210">
        <f>SUM(V106:V108)</f>
        <v>0</v>
      </c>
      <c r="W105" s="208"/>
      <c r="X105" s="211">
        <f>SUM(X106:X108)</f>
        <v>0</v>
      </c>
      <c r="Y105" s="11"/>
      <c r="Z105" s="11"/>
      <c r="AA105" s="11"/>
      <c r="AB105" s="11"/>
      <c r="AC105" s="11"/>
      <c r="AD105" s="11"/>
      <c r="AE105" s="11"/>
      <c r="AR105" s="212" t="s">
        <v>83</v>
      </c>
      <c r="AT105" s="213" t="s">
        <v>75</v>
      </c>
      <c r="AU105" s="213" t="s">
        <v>76</v>
      </c>
      <c r="AY105" s="212" t="s">
        <v>212</v>
      </c>
      <c r="BK105" s="214">
        <f>SUM(BK106:BK108)</f>
        <v>0</v>
      </c>
    </row>
    <row r="106" s="2" customFormat="1" ht="44.25" customHeight="1">
      <c r="A106" s="40"/>
      <c r="B106" s="41"/>
      <c r="C106" s="215" t="s">
        <v>154</v>
      </c>
      <c r="D106" s="215" t="s">
        <v>213</v>
      </c>
      <c r="E106" s="216" t="s">
        <v>262</v>
      </c>
      <c r="F106" s="217" t="s">
        <v>263</v>
      </c>
      <c r="G106" s="218" t="s">
        <v>264</v>
      </c>
      <c r="H106" s="219">
        <v>5</v>
      </c>
      <c r="I106" s="220"/>
      <c r="J106" s="220"/>
      <c r="K106" s="221">
        <f>ROUND(P106*H106,2)</f>
        <v>0</v>
      </c>
      <c r="L106" s="217" t="s">
        <v>20</v>
      </c>
      <c r="M106" s="46"/>
      <c r="N106" s="222" t="s">
        <v>20</v>
      </c>
      <c r="O106" s="223" t="s">
        <v>45</v>
      </c>
      <c r="P106" s="224">
        <f>I106+J106</f>
        <v>0</v>
      </c>
      <c r="Q106" s="224">
        <f>ROUND(I106*H106,2)</f>
        <v>0</v>
      </c>
      <c r="R106" s="224">
        <f>ROUND(J106*H106,2)</f>
        <v>0</v>
      </c>
      <c r="S106" s="86"/>
      <c r="T106" s="225">
        <f>S106*H106</f>
        <v>0</v>
      </c>
      <c r="U106" s="225">
        <v>0</v>
      </c>
      <c r="V106" s="225">
        <f>U106*H106</f>
        <v>0</v>
      </c>
      <c r="W106" s="225">
        <v>0</v>
      </c>
      <c r="X106" s="226">
        <f>W106*H106</f>
        <v>0</v>
      </c>
      <c r="Y106" s="40"/>
      <c r="Z106" s="40"/>
      <c r="AA106" s="40"/>
      <c r="AB106" s="40"/>
      <c r="AC106" s="40"/>
      <c r="AD106" s="40"/>
      <c r="AE106" s="40"/>
      <c r="AR106" s="227" t="s">
        <v>217</v>
      </c>
      <c r="AT106" s="227" t="s">
        <v>213</v>
      </c>
      <c r="AU106" s="227" t="s">
        <v>83</v>
      </c>
      <c r="AY106" s="19" t="s">
        <v>212</v>
      </c>
      <c r="BE106" s="228">
        <f>IF(O106="základní",K106,0)</f>
        <v>0</v>
      </c>
      <c r="BF106" s="228">
        <f>IF(O106="snížená",K106,0)</f>
        <v>0</v>
      </c>
      <c r="BG106" s="228">
        <f>IF(O106="zákl. přenesená",K106,0)</f>
        <v>0</v>
      </c>
      <c r="BH106" s="228">
        <f>IF(O106="sníž. přenesená",K106,0)</f>
        <v>0</v>
      </c>
      <c r="BI106" s="228">
        <f>IF(O106="nulová",K106,0)</f>
        <v>0</v>
      </c>
      <c r="BJ106" s="19" t="s">
        <v>83</v>
      </c>
      <c r="BK106" s="228">
        <f>ROUND(P106*H106,2)</f>
        <v>0</v>
      </c>
      <c r="BL106" s="19" t="s">
        <v>217</v>
      </c>
      <c r="BM106" s="227" t="s">
        <v>2633</v>
      </c>
    </row>
    <row r="107" s="2" customFormat="1" ht="24.15" customHeight="1">
      <c r="A107" s="40"/>
      <c r="B107" s="41"/>
      <c r="C107" s="215" t="s">
        <v>157</v>
      </c>
      <c r="D107" s="215" t="s">
        <v>213</v>
      </c>
      <c r="E107" s="216" t="s">
        <v>266</v>
      </c>
      <c r="F107" s="217" t="s">
        <v>2634</v>
      </c>
      <c r="G107" s="218" t="s">
        <v>216</v>
      </c>
      <c r="H107" s="219">
        <v>16</v>
      </c>
      <c r="I107" s="220"/>
      <c r="J107" s="220"/>
      <c r="K107" s="221">
        <f>ROUND(P107*H107,2)</f>
        <v>0</v>
      </c>
      <c r="L107" s="217" t="s">
        <v>20</v>
      </c>
      <c r="M107" s="46"/>
      <c r="N107" s="222" t="s">
        <v>20</v>
      </c>
      <c r="O107" s="223" t="s">
        <v>45</v>
      </c>
      <c r="P107" s="224">
        <f>I107+J107</f>
        <v>0</v>
      </c>
      <c r="Q107" s="224">
        <f>ROUND(I107*H107,2)</f>
        <v>0</v>
      </c>
      <c r="R107" s="224">
        <f>ROUND(J107*H107,2)</f>
        <v>0</v>
      </c>
      <c r="S107" s="86"/>
      <c r="T107" s="225">
        <f>S107*H107</f>
        <v>0</v>
      </c>
      <c r="U107" s="225">
        <v>0</v>
      </c>
      <c r="V107" s="225">
        <f>U107*H107</f>
        <v>0</v>
      </c>
      <c r="W107" s="225">
        <v>0</v>
      </c>
      <c r="X107" s="226">
        <f>W107*H107</f>
        <v>0</v>
      </c>
      <c r="Y107" s="40"/>
      <c r="Z107" s="40"/>
      <c r="AA107" s="40"/>
      <c r="AB107" s="40"/>
      <c r="AC107" s="40"/>
      <c r="AD107" s="40"/>
      <c r="AE107" s="40"/>
      <c r="AR107" s="227" t="s">
        <v>217</v>
      </c>
      <c r="AT107" s="227" t="s">
        <v>213</v>
      </c>
      <c r="AU107" s="227" t="s">
        <v>83</v>
      </c>
      <c r="AY107" s="19" t="s">
        <v>212</v>
      </c>
      <c r="BE107" s="228">
        <f>IF(O107="základní",K107,0)</f>
        <v>0</v>
      </c>
      <c r="BF107" s="228">
        <f>IF(O107="snížená",K107,0)</f>
        <v>0</v>
      </c>
      <c r="BG107" s="228">
        <f>IF(O107="zákl. přenesená",K107,0)</f>
        <v>0</v>
      </c>
      <c r="BH107" s="228">
        <f>IF(O107="sníž. přenesená",K107,0)</f>
        <v>0</v>
      </c>
      <c r="BI107" s="228">
        <f>IF(O107="nulová",K107,0)</f>
        <v>0</v>
      </c>
      <c r="BJ107" s="19" t="s">
        <v>83</v>
      </c>
      <c r="BK107" s="228">
        <f>ROUND(P107*H107,2)</f>
        <v>0</v>
      </c>
      <c r="BL107" s="19" t="s">
        <v>217</v>
      </c>
      <c r="BM107" s="227" t="s">
        <v>2635</v>
      </c>
    </row>
    <row r="108" s="2" customFormat="1" ht="37.8" customHeight="1">
      <c r="A108" s="40"/>
      <c r="B108" s="41"/>
      <c r="C108" s="215" t="s">
        <v>9</v>
      </c>
      <c r="D108" s="215" t="s">
        <v>213</v>
      </c>
      <c r="E108" s="216" t="s">
        <v>270</v>
      </c>
      <c r="F108" s="217" t="s">
        <v>271</v>
      </c>
      <c r="G108" s="218" t="s">
        <v>272</v>
      </c>
      <c r="H108" s="219">
        <v>450</v>
      </c>
      <c r="I108" s="220"/>
      <c r="J108" s="220"/>
      <c r="K108" s="221">
        <f>ROUND(P108*H108,2)</f>
        <v>0</v>
      </c>
      <c r="L108" s="217" t="s">
        <v>20</v>
      </c>
      <c r="M108" s="46"/>
      <c r="N108" s="222" t="s">
        <v>20</v>
      </c>
      <c r="O108" s="223" t="s">
        <v>45</v>
      </c>
      <c r="P108" s="224">
        <f>I108+J108</f>
        <v>0</v>
      </c>
      <c r="Q108" s="224">
        <f>ROUND(I108*H108,2)</f>
        <v>0</v>
      </c>
      <c r="R108" s="224">
        <f>ROUND(J108*H108,2)</f>
        <v>0</v>
      </c>
      <c r="S108" s="86"/>
      <c r="T108" s="225">
        <f>S108*H108</f>
        <v>0</v>
      </c>
      <c r="U108" s="225">
        <v>0</v>
      </c>
      <c r="V108" s="225">
        <f>U108*H108</f>
        <v>0</v>
      </c>
      <c r="W108" s="225">
        <v>0</v>
      </c>
      <c r="X108" s="226">
        <f>W108*H108</f>
        <v>0</v>
      </c>
      <c r="Y108" s="40"/>
      <c r="Z108" s="40"/>
      <c r="AA108" s="40"/>
      <c r="AB108" s="40"/>
      <c r="AC108" s="40"/>
      <c r="AD108" s="40"/>
      <c r="AE108" s="40"/>
      <c r="AR108" s="227" t="s">
        <v>217</v>
      </c>
      <c r="AT108" s="227" t="s">
        <v>213</v>
      </c>
      <c r="AU108" s="227" t="s">
        <v>83</v>
      </c>
      <c r="AY108" s="19" t="s">
        <v>212</v>
      </c>
      <c r="BE108" s="228">
        <f>IF(O108="základní",K108,0)</f>
        <v>0</v>
      </c>
      <c r="BF108" s="228">
        <f>IF(O108="snížená",K108,0)</f>
        <v>0</v>
      </c>
      <c r="BG108" s="228">
        <f>IF(O108="zákl. přenesená",K108,0)</f>
        <v>0</v>
      </c>
      <c r="BH108" s="228">
        <f>IF(O108="sníž. přenesená",K108,0)</f>
        <v>0</v>
      </c>
      <c r="BI108" s="228">
        <f>IF(O108="nulová",K108,0)</f>
        <v>0</v>
      </c>
      <c r="BJ108" s="19" t="s">
        <v>83</v>
      </c>
      <c r="BK108" s="228">
        <f>ROUND(P108*H108,2)</f>
        <v>0</v>
      </c>
      <c r="BL108" s="19" t="s">
        <v>217</v>
      </c>
      <c r="BM108" s="227" t="s">
        <v>2636</v>
      </c>
    </row>
    <row r="109" s="11" customFormat="1" ht="25.92" customHeight="1">
      <c r="A109" s="11"/>
      <c r="B109" s="200"/>
      <c r="C109" s="201"/>
      <c r="D109" s="202" t="s">
        <v>75</v>
      </c>
      <c r="E109" s="203" t="s">
        <v>274</v>
      </c>
      <c r="F109" s="203" t="s">
        <v>275</v>
      </c>
      <c r="G109" s="201"/>
      <c r="H109" s="201"/>
      <c r="I109" s="204"/>
      <c r="J109" s="204"/>
      <c r="K109" s="205">
        <f>BK109</f>
        <v>0</v>
      </c>
      <c r="L109" s="201"/>
      <c r="M109" s="206"/>
      <c r="N109" s="207"/>
      <c r="O109" s="208"/>
      <c r="P109" s="208"/>
      <c r="Q109" s="209">
        <f>SUM(Q110:Q119)</f>
        <v>0</v>
      </c>
      <c r="R109" s="209">
        <f>SUM(R110:R119)</f>
        <v>0</v>
      </c>
      <c r="S109" s="208"/>
      <c r="T109" s="210">
        <f>SUM(T110:T119)</f>
        <v>0</v>
      </c>
      <c r="U109" s="208"/>
      <c r="V109" s="210">
        <f>SUM(V110:V119)</f>
        <v>0</v>
      </c>
      <c r="W109" s="208"/>
      <c r="X109" s="211">
        <f>SUM(X110:X119)</f>
        <v>0</v>
      </c>
      <c r="Y109" s="11"/>
      <c r="Z109" s="11"/>
      <c r="AA109" s="11"/>
      <c r="AB109" s="11"/>
      <c r="AC109" s="11"/>
      <c r="AD109" s="11"/>
      <c r="AE109" s="11"/>
      <c r="AR109" s="212" t="s">
        <v>83</v>
      </c>
      <c r="AT109" s="213" t="s">
        <v>75</v>
      </c>
      <c r="AU109" s="213" t="s">
        <v>76</v>
      </c>
      <c r="AY109" s="212" t="s">
        <v>212</v>
      </c>
      <c r="BK109" s="214">
        <f>SUM(BK110:BK119)</f>
        <v>0</v>
      </c>
    </row>
    <row r="110" s="2" customFormat="1" ht="180.75" customHeight="1">
      <c r="A110" s="40"/>
      <c r="B110" s="41"/>
      <c r="C110" s="229" t="s">
        <v>162</v>
      </c>
      <c r="D110" s="229" t="s">
        <v>222</v>
      </c>
      <c r="E110" s="230" t="s">
        <v>276</v>
      </c>
      <c r="F110" s="231" t="s">
        <v>2637</v>
      </c>
      <c r="G110" s="232" t="s">
        <v>225</v>
      </c>
      <c r="H110" s="233">
        <v>3</v>
      </c>
      <c r="I110" s="234"/>
      <c r="J110" s="235"/>
      <c r="K110" s="236">
        <f>ROUND(P110*H110,2)</f>
        <v>0</v>
      </c>
      <c r="L110" s="231" t="s">
        <v>20</v>
      </c>
      <c r="M110" s="237"/>
      <c r="N110" s="238" t="s">
        <v>20</v>
      </c>
      <c r="O110" s="223" t="s">
        <v>45</v>
      </c>
      <c r="P110" s="224">
        <f>I110+J110</f>
        <v>0</v>
      </c>
      <c r="Q110" s="224">
        <f>ROUND(I110*H110,2)</f>
        <v>0</v>
      </c>
      <c r="R110" s="224">
        <f>ROUND(J110*H110,2)</f>
        <v>0</v>
      </c>
      <c r="S110" s="86"/>
      <c r="T110" s="225">
        <f>S110*H110</f>
        <v>0</v>
      </c>
      <c r="U110" s="225">
        <v>0</v>
      </c>
      <c r="V110" s="225">
        <f>U110*H110</f>
        <v>0</v>
      </c>
      <c r="W110" s="225">
        <v>0</v>
      </c>
      <c r="X110" s="226">
        <f>W110*H110</f>
        <v>0</v>
      </c>
      <c r="Y110" s="40"/>
      <c r="Z110" s="40"/>
      <c r="AA110" s="40"/>
      <c r="AB110" s="40"/>
      <c r="AC110" s="40"/>
      <c r="AD110" s="40"/>
      <c r="AE110" s="40"/>
      <c r="AR110" s="227" t="s">
        <v>226</v>
      </c>
      <c r="AT110" s="227" t="s">
        <v>222</v>
      </c>
      <c r="AU110" s="227" t="s">
        <v>83</v>
      </c>
      <c r="AY110" s="19" t="s">
        <v>212</v>
      </c>
      <c r="BE110" s="228">
        <f>IF(O110="základní",K110,0)</f>
        <v>0</v>
      </c>
      <c r="BF110" s="228">
        <f>IF(O110="snížená",K110,0)</f>
        <v>0</v>
      </c>
      <c r="BG110" s="228">
        <f>IF(O110="zákl. přenesená",K110,0)</f>
        <v>0</v>
      </c>
      <c r="BH110" s="228">
        <f>IF(O110="sníž. přenesená",K110,0)</f>
        <v>0</v>
      </c>
      <c r="BI110" s="228">
        <f>IF(O110="nulová",K110,0)</f>
        <v>0</v>
      </c>
      <c r="BJ110" s="19" t="s">
        <v>83</v>
      </c>
      <c r="BK110" s="228">
        <f>ROUND(P110*H110,2)</f>
        <v>0</v>
      </c>
      <c r="BL110" s="19" t="s">
        <v>217</v>
      </c>
      <c r="BM110" s="227" t="s">
        <v>2638</v>
      </c>
    </row>
    <row r="111" s="2" customFormat="1" ht="44.25" customHeight="1">
      <c r="A111" s="40"/>
      <c r="B111" s="41"/>
      <c r="C111" s="229" t="s">
        <v>165</v>
      </c>
      <c r="D111" s="229" t="s">
        <v>222</v>
      </c>
      <c r="E111" s="230" t="s">
        <v>280</v>
      </c>
      <c r="F111" s="231" t="s">
        <v>2639</v>
      </c>
      <c r="G111" s="232" t="s">
        <v>225</v>
      </c>
      <c r="H111" s="233">
        <v>1</v>
      </c>
      <c r="I111" s="234"/>
      <c r="J111" s="235"/>
      <c r="K111" s="236">
        <f>ROUND(P111*H111,2)</f>
        <v>0</v>
      </c>
      <c r="L111" s="231" t="s">
        <v>20</v>
      </c>
      <c r="M111" s="237"/>
      <c r="N111" s="238" t="s">
        <v>20</v>
      </c>
      <c r="O111" s="223" t="s">
        <v>45</v>
      </c>
      <c r="P111" s="224">
        <f>I111+J111</f>
        <v>0</v>
      </c>
      <c r="Q111" s="224">
        <f>ROUND(I111*H111,2)</f>
        <v>0</v>
      </c>
      <c r="R111" s="224">
        <f>ROUND(J111*H111,2)</f>
        <v>0</v>
      </c>
      <c r="S111" s="86"/>
      <c r="T111" s="225">
        <f>S111*H111</f>
        <v>0</v>
      </c>
      <c r="U111" s="225">
        <v>0</v>
      </c>
      <c r="V111" s="225">
        <f>U111*H111</f>
        <v>0</v>
      </c>
      <c r="W111" s="225">
        <v>0</v>
      </c>
      <c r="X111" s="226">
        <f>W111*H111</f>
        <v>0</v>
      </c>
      <c r="Y111" s="40"/>
      <c r="Z111" s="40"/>
      <c r="AA111" s="40"/>
      <c r="AB111" s="40"/>
      <c r="AC111" s="40"/>
      <c r="AD111" s="40"/>
      <c r="AE111" s="40"/>
      <c r="AR111" s="227" t="s">
        <v>226</v>
      </c>
      <c r="AT111" s="227" t="s">
        <v>222</v>
      </c>
      <c r="AU111" s="227" t="s">
        <v>83</v>
      </c>
      <c r="AY111" s="19" t="s">
        <v>212</v>
      </c>
      <c r="BE111" s="228">
        <f>IF(O111="základní",K111,0)</f>
        <v>0</v>
      </c>
      <c r="BF111" s="228">
        <f>IF(O111="snížená",K111,0)</f>
        <v>0</v>
      </c>
      <c r="BG111" s="228">
        <f>IF(O111="zákl. přenesená",K111,0)</f>
        <v>0</v>
      </c>
      <c r="BH111" s="228">
        <f>IF(O111="sníž. přenesená",K111,0)</f>
        <v>0</v>
      </c>
      <c r="BI111" s="228">
        <f>IF(O111="nulová",K111,0)</f>
        <v>0</v>
      </c>
      <c r="BJ111" s="19" t="s">
        <v>83</v>
      </c>
      <c r="BK111" s="228">
        <f>ROUND(P111*H111,2)</f>
        <v>0</v>
      </c>
      <c r="BL111" s="19" t="s">
        <v>217</v>
      </c>
      <c r="BM111" s="227" t="s">
        <v>2640</v>
      </c>
    </row>
    <row r="112" s="2" customFormat="1" ht="44.25" customHeight="1">
      <c r="A112" s="40"/>
      <c r="B112" s="41"/>
      <c r="C112" s="229" t="s">
        <v>168</v>
      </c>
      <c r="D112" s="229" t="s">
        <v>222</v>
      </c>
      <c r="E112" s="230" t="s">
        <v>284</v>
      </c>
      <c r="F112" s="231" t="s">
        <v>2641</v>
      </c>
      <c r="G112" s="232" t="s">
        <v>225</v>
      </c>
      <c r="H112" s="233">
        <v>1</v>
      </c>
      <c r="I112" s="234"/>
      <c r="J112" s="235"/>
      <c r="K112" s="236">
        <f>ROUND(P112*H112,2)</f>
        <v>0</v>
      </c>
      <c r="L112" s="231" t="s">
        <v>20</v>
      </c>
      <c r="M112" s="237"/>
      <c r="N112" s="238" t="s">
        <v>20</v>
      </c>
      <c r="O112" s="223" t="s">
        <v>45</v>
      </c>
      <c r="P112" s="224">
        <f>I112+J112</f>
        <v>0</v>
      </c>
      <c r="Q112" s="224">
        <f>ROUND(I112*H112,2)</f>
        <v>0</v>
      </c>
      <c r="R112" s="224">
        <f>ROUND(J112*H112,2)</f>
        <v>0</v>
      </c>
      <c r="S112" s="86"/>
      <c r="T112" s="225">
        <f>S112*H112</f>
        <v>0</v>
      </c>
      <c r="U112" s="225">
        <v>0</v>
      </c>
      <c r="V112" s="225">
        <f>U112*H112</f>
        <v>0</v>
      </c>
      <c r="W112" s="225">
        <v>0</v>
      </c>
      <c r="X112" s="226">
        <f>W112*H112</f>
        <v>0</v>
      </c>
      <c r="Y112" s="40"/>
      <c r="Z112" s="40"/>
      <c r="AA112" s="40"/>
      <c r="AB112" s="40"/>
      <c r="AC112" s="40"/>
      <c r="AD112" s="40"/>
      <c r="AE112" s="40"/>
      <c r="AR112" s="227" t="s">
        <v>226</v>
      </c>
      <c r="AT112" s="227" t="s">
        <v>222</v>
      </c>
      <c r="AU112" s="227" t="s">
        <v>83</v>
      </c>
      <c r="AY112" s="19" t="s">
        <v>212</v>
      </c>
      <c r="BE112" s="228">
        <f>IF(O112="základní",K112,0)</f>
        <v>0</v>
      </c>
      <c r="BF112" s="228">
        <f>IF(O112="snížená",K112,0)</f>
        <v>0</v>
      </c>
      <c r="BG112" s="228">
        <f>IF(O112="zákl. přenesená",K112,0)</f>
        <v>0</v>
      </c>
      <c r="BH112" s="228">
        <f>IF(O112="sníž. přenesená",K112,0)</f>
        <v>0</v>
      </c>
      <c r="BI112" s="228">
        <f>IF(O112="nulová",K112,0)</f>
        <v>0</v>
      </c>
      <c r="BJ112" s="19" t="s">
        <v>83</v>
      </c>
      <c r="BK112" s="228">
        <f>ROUND(P112*H112,2)</f>
        <v>0</v>
      </c>
      <c r="BL112" s="19" t="s">
        <v>217</v>
      </c>
      <c r="BM112" s="227" t="s">
        <v>2642</v>
      </c>
    </row>
    <row r="113" s="2" customFormat="1" ht="37.8" customHeight="1">
      <c r="A113" s="40"/>
      <c r="B113" s="41"/>
      <c r="C113" s="229" t="s">
        <v>279</v>
      </c>
      <c r="D113" s="229" t="s">
        <v>222</v>
      </c>
      <c r="E113" s="230" t="s">
        <v>288</v>
      </c>
      <c r="F113" s="231" t="s">
        <v>2643</v>
      </c>
      <c r="G113" s="232" t="s">
        <v>225</v>
      </c>
      <c r="H113" s="233">
        <v>1</v>
      </c>
      <c r="I113" s="234"/>
      <c r="J113" s="235"/>
      <c r="K113" s="236">
        <f>ROUND(P113*H113,2)</f>
        <v>0</v>
      </c>
      <c r="L113" s="231" t="s">
        <v>20</v>
      </c>
      <c r="M113" s="237"/>
      <c r="N113" s="238" t="s">
        <v>20</v>
      </c>
      <c r="O113" s="223" t="s">
        <v>45</v>
      </c>
      <c r="P113" s="224">
        <f>I113+J113</f>
        <v>0</v>
      </c>
      <c r="Q113" s="224">
        <f>ROUND(I113*H113,2)</f>
        <v>0</v>
      </c>
      <c r="R113" s="224">
        <f>ROUND(J113*H113,2)</f>
        <v>0</v>
      </c>
      <c r="S113" s="86"/>
      <c r="T113" s="225">
        <f>S113*H113</f>
        <v>0</v>
      </c>
      <c r="U113" s="225">
        <v>0</v>
      </c>
      <c r="V113" s="225">
        <f>U113*H113</f>
        <v>0</v>
      </c>
      <c r="W113" s="225">
        <v>0</v>
      </c>
      <c r="X113" s="226">
        <f>W113*H113</f>
        <v>0</v>
      </c>
      <c r="Y113" s="40"/>
      <c r="Z113" s="40"/>
      <c r="AA113" s="40"/>
      <c r="AB113" s="40"/>
      <c r="AC113" s="40"/>
      <c r="AD113" s="40"/>
      <c r="AE113" s="40"/>
      <c r="AR113" s="227" t="s">
        <v>226</v>
      </c>
      <c r="AT113" s="227" t="s">
        <v>222</v>
      </c>
      <c r="AU113" s="227" t="s">
        <v>83</v>
      </c>
      <c r="AY113" s="19" t="s">
        <v>212</v>
      </c>
      <c r="BE113" s="228">
        <f>IF(O113="základní",K113,0)</f>
        <v>0</v>
      </c>
      <c r="BF113" s="228">
        <f>IF(O113="snížená",K113,0)</f>
        <v>0</v>
      </c>
      <c r="BG113" s="228">
        <f>IF(O113="zákl. přenesená",K113,0)</f>
        <v>0</v>
      </c>
      <c r="BH113" s="228">
        <f>IF(O113="sníž. přenesená",K113,0)</f>
        <v>0</v>
      </c>
      <c r="BI113" s="228">
        <f>IF(O113="nulová",K113,0)</f>
        <v>0</v>
      </c>
      <c r="BJ113" s="19" t="s">
        <v>83</v>
      </c>
      <c r="BK113" s="228">
        <f>ROUND(P113*H113,2)</f>
        <v>0</v>
      </c>
      <c r="BL113" s="19" t="s">
        <v>217</v>
      </c>
      <c r="BM113" s="227" t="s">
        <v>2644</v>
      </c>
    </row>
    <row r="114" s="2" customFormat="1" ht="78" customHeight="1">
      <c r="A114" s="40"/>
      <c r="B114" s="41"/>
      <c r="C114" s="229" t="s">
        <v>283</v>
      </c>
      <c r="D114" s="229" t="s">
        <v>222</v>
      </c>
      <c r="E114" s="230" t="s">
        <v>292</v>
      </c>
      <c r="F114" s="231" t="s">
        <v>2645</v>
      </c>
      <c r="G114" s="232" t="s">
        <v>225</v>
      </c>
      <c r="H114" s="233">
        <v>1</v>
      </c>
      <c r="I114" s="234"/>
      <c r="J114" s="235"/>
      <c r="K114" s="236">
        <f>ROUND(P114*H114,2)</f>
        <v>0</v>
      </c>
      <c r="L114" s="231" t="s">
        <v>20</v>
      </c>
      <c r="M114" s="237"/>
      <c r="N114" s="238" t="s">
        <v>20</v>
      </c>
      <c r="O114" s="223" t="s">
        <v>45</v>
      </c>
      <c r="P114" s="224">
        <f>I114+J114</f>
        <v>0</v>
      </c>
      <c r="Q114" s="224">
        <f>ROUND(I114*H114,2)</f>
        <v>0</v>
      </c>
      <c r="R114" s="224">
        <f>ROUND(J114*H114,2)</f>
        <v>0</v>
      </c>
      <c r="S114" s="86"/>
      <c r="T114" s="225">
        <f>S114*H114</f>
        <v>0</v>
      </c>
      <c r="U114" s="225">
        <v>0</v>
      </c>
      <c r="V114" s="225">
        <f>U114*H114</f>
        <v>0</v>
      </c>
      <c r="W114" s="225">
        <v>0</v>
      </c>
      <c r="X114" s="226">
        <f>W114*H114</f>
        <v>0</v>
      </c>
      <c r="Y114" s="40"/>
      <c r="Z114" s="40"/>
      <c r="AA114" s="40"/>
      <c r="AB114" s="40"/>
      <c r="AC114" s="40"/>
      <c r="AD114" s="40"/>
      <c r="AE114" s="40"/>
      <c r="AR114" s="227" t="s">
        <v>226</v>
      </c>
      <c r="AT114" s="227" t="s">
        <v>222</v>
      </c>
      <c r="AU114" s="227" t="s">
        <v>83</v>
      </c>
      <c r="AY114" s="19" t="s">
        <v>212</v>
      </c>
      <c r="BE114" s="228">
        <f>IF(O114="základní",K114,0)</f>
        <v>0</v>
      </c>
      <c r="BF114" s="228">
        <f>IF(O114="snížená",K114,0)</f>
        <v>0</v>
      </c>
      <c r="BG114" s="228">
        <f>IF(O114="zákl. přenesená",K114,0)</f>
        <v>0</v>
      </c>
      <c r="BH114" s="228">
        <f>IF(O114="sníž. přenesená",K114,0)</f>
        <v>0</v>
      </c>
      <c r="BI114" s="228">
        <f>IF(O114="nulová",K114,0)</f>
        <v>0</v>
      </c>
      <c r="BJ114" s="19" t="s">
        <v>83</v>
      </c>
      <c r="BK114" s="228">
        <f>ROUND(P114*H114,2)</f>
        <v>0</v>
      </c>
      <c r="BL114" s="19" t="s">
        <v>217</v>
      </c>
      <c r="BM114" s="227" t="s">
        <v>2646</v>
      </c>
    </row>
    <row r="115" s="2" customFormat="1" ht="62.7" customHeight="1">
      <c r="A115" s="40"/>
      <c r="B115" s="41"/>
      <c r="C115" s="229" t="s">
        <v>287</v>
      </c>
      <c r="D115" s="229" t="s">
        <v>222</v>
      </c>
      <c r="E115" s="230" t="s">
        <v>296</v>
      </c>
      <c r="F115" s="231" t="s">
        <v>2647</v>
      </c>
      <c r="G115" s="232" t="s">
        <v>225</v>
      </c>
      <c r="H115" s="233">
        <v>1</v>
      </c>
      <c r="I115" s="234"/>
      <c r="J115" s="235"/>
      <c r="K115" s="236">
        <f>ROUND(P115*H115,2)</f>
        <v>0</v>
      </c>
      <c r="L115" s="231" t="s">
        <v>20</v>
      </c>
      <c r="M115" s="237"/>
      <c r="N115" s="238" t="s">
        <v>20</v>
      </c>
      <c r="O115" s="223" t="s">
        <v>45</v>
      </c>
      <c r="P115" s="224">
        <f>I115+J115</f>
        <v>0</v>
      </c>
      <c r="Q115" s="224">
        <f>ROUND(I115*H115,2)</f>
        <v>0</v>
      </c>
      <c r="R115" s="224">
        <f>ROUND(J115*H115,2)</f>
        <v>0</v>
      </c>
      <c r="S115" s="86"/>
      <c r="T115" s="225">
        <f>S115*H115</f>
        <v>0</v>
      </c>
      <c r="U115" s="225">
        <v>0</v>
      </c>
      <c r="V115" s="225">
        <f>U115*H115</f>
        <v>0</v>
      </c>
      <c r="W115" s="225">
        <v>0</v>
      </c>
      <c r="X115" s="226">
        <f>W115*H115</f>
        <v>0</v>
      </c>
      <c r="Y115" s="40"/>
      <c r="Z115" s="40"/>
      <c r="AA115" s="40"/>
      <c r="AB115" s="40"/>
      <c r="AC115" s="40"/>
      <c r="AD115" s="40"/>
      <c r="AE115" s="40"/>
      <c r="AR115" s="227" t="s">
        <v>226</v>
      </c>
      <c r="AT115" s="227" t="s">
        <v>222</v>
      </c>
      <c r="AU115" s="227" t="s">
        <v>83</v>
      </c>
      <c r="AY115" s="19" t="s">
        <v>212</v>
      </c>
      <c r="BE115" s="228">
        <f>IF(O115="základní",K115,0)</f>
        <v>0</v>
      </c>
      <c r="BF115" s="228">
        <f>IF(O115="snížená",K115,0)</f>
        <v>0</v>
      </c>
      <c r="BG115" s="228">
        <f>IF(O115="zákl. přenesená",K115,0)</f>
        <v>0</v>
      </c>
      <c r="BH115" s="228">
        <f>IF(O115="sníž. přenesená",K115,0)</f>
        <v>0</v>
      </c>
      <c r="BI115" s="228">
        <f>IF(O115="nulová",K115,0)</f>
        <v>0</v>
      </c>
      <c r="BJ115" s="19" t="s">
        <v>83</v>
      </c>
      <c r="BK115" s="228">
        <f>ROUND(P115*H115,2)</f>
        <v>0</v>
      </c>
      <c r="BL115" s="19" t="s">
        <v>217</v>
      </c>
      <c r="BM115" s="227" t="s">
        <v>2648</v>
      </c>
    </row>
    <row r="116" s="2" customFormat="1" ht="62.7" customHeight="1">
      <c r="A116" s="40"/>
      <c r="B116" s="41"/>
      <c r="C116" s="229" t="s">
        <v>291</v>
      </c>
      <c r="D116" s="229" t="s">
        <v>222</v>
      </c>
      <c r="E116" s="230" t="s">
        <v>299</v>
      </c>
      <c r="F116" s="231" t="s">
        <v>2649</v>
      </c>
      <c r="G116" s="232" t="s">
        <v>225</v>
      </c>
      <c r="H116" s="233">
        <v>1</v>
      </c>
      <c r="I116" s="234"/>
      <c r="J116" s="235"/>
      <c r="K116" s="236">
        <f>ROUND(P116*H116,2)</f>
        <v>0</v>
      </c>
      <c r="L116" s="231" t="s">
        <v>20</v>
      </c>
      <c r="M116" s="237"/>
      <c r="N116" s="238" t="s">
        <v>20</v>
      </c>
      <c r="O116" s="223" t="s">
        <v>45</v>
      </c>
      <c r="P116" s="224">
        <f>I116+J116</f>
        <v>0</v>
      </c>
      <c r="Q116" s="224">
        <f>ROUND(I116*H116,2)</f>
        <v>0</v>
      </c>
      <c r="R116" s="224">
        <f>ROUND(J116*H116,2)</f>
        <v>0</v>
      </c>
      <c r="S116" s="86"/>
      <c r="T116" s="225">
        <f>S116*H116</f>
        <v>0</v>
      </c>
      <c r="U116" s="225">
        <v>0</v>
      </c>
      <c r="V116" s="225">
        <f>U116*H116</f>
        <v>0</v>
      </c>
      <c r="W116" s="225">
        <v>0</v>
      </c>
      <c r="X116" s="226">
        <f>W116*H116</f>
        <v>0</v>
      </c>
      <c r="Y116" s="40"/>
      <c r="Z116" s="40"/>
      <c r="AA116" s="40"/>
      <c r="AB116" s="40"/>
      <c r="AC116" s="40"/>
      <c r="AD116" s="40"/>
      <c r="AE116" s="40"/>
      <c r="AR116" s="227" t="s">
        <v>226</v>
      </c>
      <c r="AT116" s="227" t="s">
        <v>222</v>
      </c>
      <c r="AU116" s="227" t="s">
        <v>83</v>
      </c>
      <c r="AY116" s="19" t="s">
        <v>212</v>
      </c>
      <c r="BE116" s="228">
        <f>IF(O116="základní",K116,0)</f>
        <v>0</v>
      </c>
      <c r="BF116" s="228">
        <f>IF(O116="snížená",K116,0)</f>
        <v>0</v>
      </c>
      <c r="BG116" s="228">
        <f>IF(O116="zákl. přenesená",K116,0)</f>
        <v>0</v>
      </c>
      <c r="BH116" s="228">
        <f>IF(O116="sníž. přenesená",K116,0)</f>
        <v>0</v>
      </c>
      <c r="BI116" s="228">
        <f>IF(O116="nulová",K116,0)</f>
        <v>0</v>
      </c>
      <c r="BJ116" s="19" t="s">
        <v>83</v>
      </c>
      <c r="BK116" s="228">
        <f>ROUND(P116*H116,2)</f>
        <v>0</v>
      </c>
      <c r="BL116" s="19" t="s">
        <v>217</v>
      </c>
      <c r="BM116" s="227" t="s">
        <v>2650</v>
      </c>
    </row>
    <row r="117" s="2" customFormat="1" ht="62.7" customHeight="1">
      <c r="A117" s="40"/>
      <c r="B117" s="41"/>
      <c r="C117" s="229" t="s">
        <v>295</v>
      </c>
      <c r="D117" s="229" t="s">
        <v>222</v>
      </c>
      <c r="E117" s="230" t="s">
        <v>303</v>
      </c>
      <c r="F117" s="231" t="s">
        <v>2651</v>
      </c>
      <c r="G117" s="232" t="s">
        <v>225</v>
      </c>
      <c r="H117" s="233">
        <v>1</v>
      </c>
      <c r="I117" s="234"/>
      <c r="J117" s="235"/>
      <c r="K117" s="236">
        <f>ROUND(P117*H117,2)</f>
        <v>0</v>
      </c>
      <c r="L117" s="231" t="s">
        <v>20</v>
      </c>
      <c r="M117" s="237"/>
      <c r="N117" s="238" t="s">
        <v>20</v>
      </c>
      <c r="O117" s="223" t="s">
        <v>45</v>
      </c>
      <c r="P117" s="224">
        <f>I117+J117</f>
        <v>0</v>
      </c>
      <c r="Q117" s="224">
        <f>ROUND(I117*H117,2)</f>
        <v>0</v>
      </c>
      <c r="R117" s="224">
        <f>ROUND(J117*H117,2)</f>
        <v>0</v>
      </c>
      <c r="S117" s="86"/>
      <c r="T117" s="225">
        <f>S117*H117</f>
        <v>0</v>
      </c>
      <c r="U117" s="225">
        <v>0</v>
      </c>
      <c r="V117" s="225">
        <f>U117*H117</f>
        <v>0</v>
      </c>
      <c r="W117" s="225">
        <v>0</v>
      </c>
      <c r="X117" s="226">
        <f>W117*H117</f>
        <v>0</v>
      </c>
      <c r="Y117" s="40"/>
      <c r="Z117" s="40"/>
      <c r="AA117" s="40"/>
      <c r="AB117" s="40"/>
      <c r="AC117" s="40"/>
      <c r="AD117" s="40"/>
      <c r="AE117" s="40"/>
      <c r="AR117" s="227" t="s">
        <v>226</v>
      </c>
      <c r="AT117" s="227" t="s">
        <v>222</v>
      </c>
      <c r="AU117" s="227" t="s">
        <v>83</v>
      </c>
      <c r="AY117" s="19" t="s">
        <v>212</v>
      </c>
      <c r="BE117" s="228">
        <f>IF(O117="základní",K117,0)</f>
        <v>0</v>
      </c>
      <c r="BF117" s="228">
        <f>IF(O117="snížená",K117,0)</f>
        <v>0</v>
      </c>
      <c r="BG117" s="228">
        <f>IF(O117="zákl. přenesená",K117,0)</f>
        <v>0</v>
      </c>
      <c r="BH117" s="228">
        <f>IF(O117="sníž. přenesená",K117,0)</f>
        <v>0</v>
      </c>
      <c r="BI117" s="228">
        <f>IF(O117="nulová",K117,0)</f>
        <v>0</v>
      </c>
      <c r="BJ117" s="19" t="s">
        <v>83</v>
      </c>
      <c r="BK117" s="228">
        <f>ROUND(P117*H117,2)</f>
        <v>0</v>
      </c>
      <c r="BL117" s="19" t="s">
        <v>217</v>
      </c>
      <c r="BM117" s="227" t="s">
        <v>2652</v>
      </c>
    </row>
    <row r="118" s="2" customFormat="1" ht="62.7" customHeight="1">
      <c r="A118" s="40"/>
      <c r="B118" s="41"/>
      <c r="C118" s="229" t="s">
        <v>8</v>
      </c>
      <c r="D118" s="229" t="s">
        <v>222</v>
      </c>
      <c r="E118" s="230" t="s">
        <v>307</v>
      </c>
      <c r="F118" s="231" t="s">
        <v>2653</v>
      </c>
      <c r="G118" s="232" t="s">
        <v>225</v>
      </c>
      <c r="H118" s="233">
        <v>1</v>
      </c>
      <c r="I118" s="234"/>
      <c r="J118" s="235"/>
      <c r="K118" s="236">
        <f>ROUND(P118*H118,2)</f>
        <v>0</v>
      </c>
      <c r="L118" s="231" t="s">
        <v>20</v>
      </c>
      <c r="M118" s="237"/>
      <c r="N118" s="238" t="s">
        <v>20</v>
      </c>
      <c r="O118" s="223" t="s">
        <v>45</v>
      </c>
      <c r="P118" s="224">
        <f>I118+J118</f>
        <v>0</v>
      </c>
      <c r="Q118" s="224">
        <f>ROUND(I118*H118,2)</f>
        <v>0</v>
      </c>
      <c r="R118" s="224">
        <f>ROUND(J118*H118,2)</f>
        <v>0</v>
      </c>
      <c r="S118" s="86"/>
      <c r="T118" s="225">
        <f>S118*H118</f>
        <v>0</v>
      </c>
      <c r="U118" s="225">
        <v>0</v>
      </c>
      <c r="V118" s="225">
        <f>U118*H118</f>
        <v>0</v>
      </c>
      <c r="W118" s="225">
        <v>0</v>
      </c>
      <c r="X118" s="226">
        <f>W118*H118</f>
        <v>0</v>
      </c>
      <c r="Y118" s="40"/>
      <c r="Z118" s="40"/>
      <c r="AA118" s="40"/>
      <c r="AB118" s="40"/>
      <c r="AC118" s="40"/>
      <c r="AD118" s="40"/>
      <c r="AE118" s="40"/>
      <c r="AR118" s="227" t="s">
        <v>226</v>
      </c>
      <c r="AT118" s="227" t="s">
        <v>222</v>
      </c>
      <c r="AU118" s="227" t="s">
        <v>83</v>
      </c>
      <c r="AY118" s="19" t="s">
        <v>212</v>
      </c>
      <c r="BE118" s="228">
        <f>IF(O118="základní",K118,0)</f>
        <v>0</v>
      </c>
      <c r="BF118" s="228">
        <f>IF(O118="snížená",K118,0)</f>
        <v>0</v>
      </c>
      <c r="BG118" s="228">
        <f>IF(O118="zákl. přenesená",K118,0)</f>
        <v>0</v>
      </c>
      <c r="BH118" s="228">
        <f>IF(O118="sníž. přenesená",K118,0)</f>
        <v>0</v>
      </c>
      <c r="BI118" s="228">
        <f>IF(O118="nulová",K118,0)</f>
        <v>0</v>
      </c>
      <c r="BJ118" s="19" t="s">
        <v>83</v>
      </c>
      <c r="BK118" s="228">
        <f>ROUND(P118*H118,2)</f>
        <v>0</v>
      </c>
      <c r="BL118" s="19" t="s">
        <v>217</v>
      </c>
      <c r="BM118" s="227" t="s">
        <v>2654</v>
      </c>
    </row>
    <row r="119" s="2" customFormat="1" ht="62.7" customHeight="1">
      <c r="A119" s="40"/>
      <c r="B119" s="41"/>
      <c r="C119" s="229" t="s">
        <v>302</v>
      </c>
      <c r="D119" s="229" t="s">
        <v>222</v>
      </c>
      <c r="E119" s="230" t="s">
        <v>311</v>
      </c>
      <c r="F119" s="231" t="s">
        <v>2655</v>
      </c>
      <c r="G119" s="232" t="s">
        <v>225</v>
      </c>
      <c r="H119" s="233">
        <v>1</v>
      </c>
      <c r="I119" s="234"/>
      <c r="J119" s="235"/>
      <c r="K119" s="236">
        <f>ROUND(P119*H119,2)</f>
        <v>0</v>
      </c>
      <c r="L119" s="231" t="s">
        <v>20</v>
      </c>
      <c r="M119" s="237"/>
      <c r="N119" s="238" t="s">
        <v>20</v>
      </c>
      <c r="O119" s="223" t="s">
        <v>45</v>
      </c>
      <c r="P119" s="224">
        <f>I119+J119</f>
        <v>0</v>
      </c>
      <c r="Q119" s="224">
        <f>ROUND(I119*H119,2)</f>
        <v>0</v>
      </c>
      <c r="R119" s="224">
        <f>ROUND(J119*H119,2)</f>
        <v>0</v>
      </c>
      <c r="S119" s="86"/>
      <c r="T119" s="225">
        <f>S119*H119</f>
        <v>0</v>
      </c>
      <c r="U119" s="225">
        <v>0</v>
      </c>
      <c r="V119" s="225">
        <f>U119*H119</f>
        <v>0</v>
      </c>
      <c r="W119" s="225">
        <v>0</v>
      </c>
      <c r="X119" s="226">
        <f>W119*H119</f>
        <v>0</v>
      </c>
      <c r="Y119" s="40"/>
      <c r="Z119" s="40"/>
      <c r="AA119" s="40"/>
      <c r="AB119" s="40"/>
      <c r="AC119" s="40"/>
      <c r="AD119" s="40"/>
      <c r="AE119" s="40"/>
      <c r="AR119" s="227" t="s">
        <v>226</v>
      </c>
      <c r="AT119" s="227" t="s">
        <v>222</v>
      </c>
      <c r="AU119" s="227" t="s">
        <v>83</v>
      </c>
      <c r="AY119" s="19" t="s">
        <v>212</v>
      </c>
      <c r="BE119" s="228">
        <f>IF(O119="základní",K119,0)</f>
        <v>0</v>
      </c>
      <c r="BF119" s="228">
        <f>IF(O119="snížená",K119,0)</f>
        <v>0</v>
      </c>
      <c r="BG119" s="228">
        <f>IF(O119="zákl. přenesená",K119,0)</f>
        <v>0</v>
      </c>
      <c r="BH119" s="228">
        <f>IF(O119="sníž. přenesená",K119,0)</f>
        <v>0</v>
      </c>
      <c r="BI119" s="228">
        <f>IF(O119="nulová",K119,0)</f>
        <v>0</v>
      </c>
      <c r="BJ119" s="19" t="s">
        <v>83</v>
      </c>
      <c r="BK119" s="228">
        <f>ROUND(P119*H119,2)</f>
        <v>0</v>
      </c>
      <c r="BL119" s="19" t="s">
        <v>217</v>
      </c>
      <c r="BM119" s="227" t="s">
        <v>2656</v>
      </c>
    </row>
    <row r="120" s="11" customFormat="1" ht="25.92" customHeight="1">
      <c r="A120" s="11"/>
      <c r="B120" s="200"/>
      <c r="C120" s="201"/>
      <c r="D120" s="202" t="s">
        <v>75</v>
      </c>
      <c r="E120" s="203" t="s">
        <v>2657</v>
      </c>
      <c r="F120" s="203" t="s">
        <v>380</v>
      </c>
      <c r="G120" s="201"/>
      <c r="H120" s="201"/>
      <c r="I120" s="204"/>
      <c r="J120" s="204"/>
      <c r="K120" s="205">
        <f>BK120</f>
        <v>0</v>
      </c>
      <c r="L120" s="201"/>
      <c r="M120" s="206"/>
      <c r="N120" s="207"/>
      <c r="O120" s="208"/>
      <c r="P120" s="208"/>
      <c r="Q120" s="209">
        <f>SUM(Q121:Q138)</f>
        <v>0</v>
      </c>
      <c r="R120" s="209">
        <f>SUM(R121:R138)</f>
        <v>0</v>
      </c>
      <c r="S120" s="208"/>
      <c r="T120" s="210">
        <f>SUM(T121:T138)</f>
        <v>0</v>
      </c>
      <c r="U120" s="208"/>
      <c r="V120" s="210">
        <f>SUM(V121:V138)</f>
        <v>0</v>
      </c>
      <c r="W120" s="208"/>
      <c r="X120" s="211">
        <f>SUM(X121:X138)</f>
        <v>0</v>
      </c>
      <c r="Y120" s="11"/>
      <c r="Z120" s="11"/>
      <c r="AA120" s="11"/>
      <c r="AB120" s="11"/>
      <c r="AC120" s="11"/>
      <c r="AD120" s="11"/>
      <c r="AE120" s="11"/>
      <c r="AR120" s="212" t="s">
        <v>83</v>
      </c>
      <c r="AT120" s="213" t="s">
        <v>75</v>
      </c>
      <c r="AU120" s="213" t="s">
        <v>76</v>
      </c>
      <c r="AY120" s="212" t="s">
        <v>212</v>
      </c>
      <c r="BK120" s="214">
        <f>SUM(BK121:BK138)</f>
        <v>0</v>
      </c>
    </row>
    <row r="121" s="2" customFormat="1" ht="24.15" customHeight="1">
      <c r="A121" s="40"/>
      <c r="B121" s="41"/>
      <c r="C121" s="229" t="s">
        <v>306</v>
      </c>
      <c r="D121" s="229" t="s">
        <v>222</v>
      </c>
      <c r="E121" s="230" t="s">
        <v>382</v>
      </c>
      <c r="F121" s="231" t="s">
        <v>383</v>
      </c>
      <c r="G121" s="232" t="s">
        <v>225</v>
      </c>
      <c r="H121" s="233">
        <v>15</v>
      </c>
      <c r="I121" s="234"/>
      <c r="J121" s="235"/>
      <c r="K121" s="236">
        <f>ROUND(P121*H121,2)</f>
        <v>0</v>
      </c>
      <c r="L121" s="231" t="s">
        <v>20</v>
      </c>
      <c r="M121" s="237"/>
      <c r="N121" s="238" t="s">
        <v>20</v>
      </c>
      <c r="O121" s="223" t="s">
        <v>45</v>
      </c>
      <c r="P121" s="224">
        <f>I121+J121</f>
        <v>0</v>
      </c>
      <c r="Q121" s="224">
        <f>ROUND(I121*H121,2)</f>
        <v>0</v>
      </c>
      <c r="R121" s="224">
        <f>ROUND(J121*H121,2)</f>
        <v>0</v>
      </c>
      <c r="S121" s="86"/>
      <c r="T121" s="225">
        <f>S121*H121</f>
        <v>0</v>
      </c>
      <c r="U121" s="225">
        <v>0</v>
      </c>
      <c r="V121" s="225">
        <f>U121*H121</f>
        <v>0</v>
      </c>
      <c r="W121" s="225">
        <v>0</v>
      </c>
      <c r="X121" s="226">
        <f>W121*H121</f>
        <v>0</v>
      </c>
      <c r="Y121" s="40"/>
      <c r="Z121" s="40"/>
      <c r="AA121" s="40"/>
      <c r="AB121" s="40"/>
      <c r="AC121" s="40"/>
      <c r="AD121" s="40"/>
      <c r="AE121" s="40"/>
      <c r="AR121" s="227" t="s">
        <v>226</v>
      </c>
      <c r="AT121" s="227" t="s">
        <v>222</v>
      </c>
      <c r="AU121" s="227" t="s">
        <v>83</v>
      </c>
      <c r="AY121" s="19" t="s">
        <v>212</v>
      </c>
      <c r="BE121" s="228">
        <f>IF(O121="základní",K121,0)</f>
        <v>0</v>
      </c>
      <c r="BF121" s="228">
        <f>IF(O121="snížená",K121,0)</f>
        <v>0</v>
      </c>
      <c r="BG121" s="228">
        <f>IF(O121="zákl. přenesená",K121,0)</f>
        <v>0</v>
      </c>
      <c r="BH121" s="228">
        <f>IF(O121="sníž. přenesená",K121,0)</f>
        <v>0</v>
      </c>
      <c r="BI121" s="228">
        <f>IF(O121="nulová",K121,0)</f>
        <v>0</v>
      </c>
      <c r="BJ121" s="19" t="s">
        <v>83</v>
      </c>
      <c r="BK121" s="228">
        <f>ROUND(P121*H121,2)</f>
        <v>0</v>
      </c>
      <c r="BL121" s="19" t="s">
        <v>217</v>
      </c>
      <c r="BM121" s="227" t="s">
        <v>2658</v>
      </c>
    </row>
    <row r="122" s="2" customFormat="1" ht="24.15" customHeight="1">
      <c r="A122" s="40"/>
      <c r="B122" s="41"/>
      <c r="C122" s="229" t="s">
        <v>310</v>
      </c>
      <c r="D122" s="229" t="s">
        <v>222</v>
      </c>
      <c r="E122" s="230" t="s">
        <v>386</v>
      </c>
      <c r="F122" s="231" t="s">
        <v>391</v>
      </c>
      <c r="G122" s="232" t="s">
        <v>225</v>
      </c>
      <c r="H122" s="233">
        <v>14</v>
      </c>
      <c r="I122" s="234"/>
      <c r="J122" s="235"/>
      <c r="K122" s="236">
        <f>ROUND(P122*H122,2)</f>
        <v>0</v>
      </c>
      <c r="L122" s="231" t="s">
        <v>20</v>
      </c>
      <c r="M122" s="237"/>
      <c r="N122" s="238" t="s">
        <v>20</v>
      </c>
      <c r="O122" s="223" t="s">
        <v>45</v>
      </c>
      <c r="P122" s="224">
        <f>I122+J122</f>
        <v>0</v>
      </c>
      <c r="Q122" s="224">
        <f>ROUND(I122*H122,2)</f>
        <v>0</v>
      </c>
      <c r="R122" s="224">
        <f>ROUND(J122*H122,2)</f>
        <v>0</v>
      </c>
      <c r="S122" s="86"/>
      <c r="T122" s="225">
        <f>S122*H122</f>
        <v>0</v>
      </c>
      <c r="U122" s="225">
        <v>0</v>
      </c>
      <c r="V122" s="225">
        <f>U122*H122</f>
        <v>0</v>
      </c>
      <c r="W122" s="225">
        <v>0</v>
      </c>
      <c r="X122" s="226">
        <f>W122*H122</f>
        <v>0</v>
      </c>
      <c r="Y122" s="40"/>
      <c r="Z122" s="40"/>
      <c r="AA122" s="40"/>
      <c r="AB122" s="40"/>
      <c r="AC122" s="40"/>
      <c r="AD122" s="40"/>
      <c r="AE122" s="40"/>
      <c r="AR122" s="227" t="s">
        <v>226</v>
      </c>
      <c r="AT122" s="227" t="s">
        <v>222</v>
      </c>
      <c r="AU122" s="227" t="s">
        <v>83</v>
      </c>
      <c r="AY122" s="19" t="s">
        <v>212</v>
      </c>
      <c r="BE122" s="228">
        <f>IF(O122="základní",K122,0)</f>
        <v>0</v>
      </c>
      <c r="BF122" s="228">
        <f>IF(O122="snížená",K122,0)</f>
        <v>0</v>
      </c>
      <c r="BG122" s="228">
        <f>IF(O122="zákl. přenesená",K122,0)</f>
        <v>0</v>
      </c>
      <c r="BH122" s="228">
        <f>IF(O122="sníž. přenesená",K122,0)</f>
        <v>0</v>
      </c>
      <c r="BI122" s="228">
        <f>IF(O122="nulová",K122,0)</f>
        <v>0</v>
      </c>
      <c r="BJ122" s="19" t="s">
        <v>83</v>
      </c>
      <c r="BK122" s="228">
        <f>ROUND(P122*H122,2)</f>
        <v>0</v>
      </c>
      <c r="BL122" s="19" t="s">
        <v>217</v>
      </c>
      <c r="BM122" s="227" t="s">
        <v>2659</v>
      </c>
    </row>
    <row r="123" s="2" customFormat="1" ht="24.15" customHeight="1">
      <c r="A123" s="40"/>
      <c r="B123" s="41"/>
      <c r="C123" s="229" t="s">
        <v>314</v>
      </c>
      <c r="D123" s="229" t="s">
        <v>222</v>
      </c>
      <c r="E123" s="230" t="s">
        <v>390</v>
      </c>
      <c r="F123" s="231" t="s">
        <v>399</v>
      </c>
      <c r="G123" s="232" t="s">
        <v>225</v>
      </c>
      <c r="H123" s="233">
        <v>5</v>
      </c>
      <c r="I123" s="234"/>
      <c r="J123" s="235"/>
      <c r="K123" s="236">
        <f>ROUND(P123*H123,2)</f>
        <v>0</v>
      </c>
      <c r="L123" s="231" t="s">
        <v>20</v>
      </c>
      <c r="M123" s="237"/>
      <c r="N123" s="238" t="s">
        <v>20</v>
      </c>
      <c r="O123" s="223" t="s">
        <v>45</v>
      </c>
      <c r="P123" s="224">
        <f>I123+J123</f>
        <v>0</v>
      </c>
      <c r="Q123" s="224">
        <f>ROUND(I123*H123,2)</f>
        <v>0</v>
      </c>
      <c r="R123" s="224">
        <f>ROUND(J123*H123,2)</f>
        <v>0</v>
      </c>
      <c r="S123" s="86"/>
      <c r="T123" s="225">
        <f>S123*H123</f>
        <v>0</v>
      </c>
      <c r="U123" s="225">
        <v>0</v>
      </c>
      <c r="V123" s="225">
        <f>U123*H123</f>
        <v>0</v>
      </c>
      <c r="W123" s="225">
        <v>0</v>
      </c>
      <c r="X123" s="226">
        <f>W123*H123</f>
        <v>0</v>
      </c>
      <c r="Y123" s="40"/>
      <c r="Z123" s="40"/>
      <c r="AA123" s="40"/>
      <c r="AB123" s="40"/>
      <c r="AC123" s="40"/>
      <c r="AD123" s="40"/>
      <c r="AE123" s="40"/>
      <c r="AR123" s="227" t="s">
        <v>226</v>
      </c>
      <c r="AT123" s="227" t="s">
        <v>222</v>
      </c>
      <c r="AU123" s="227" t="s">
        <v>83</v>
      </c>
      <c r="AY123" s="19" t="s">
        <v>212</v>
      </c>
      <c r="BE123" s="228">
        <f>IF(O123="základní",K123,0)</f>
        <v>0</v>
      </c>
      <c r="BF123" s="228">
        <f>IF(O123="snížená",K123,0)</f>
        <v>0</v>
      </c>
      <c r="BG123" s="228">
        <f>IF(O123="zákl. přenesená",K123,0)</f>
        <v>0</v>
      </c>
      <c r="BH123" s="228">
        <f>IF(O123="sníž. přenesená",K123,0)</f>
        <v>0</v>
      </c>
      <c r="BI123" s="228">
        <f>IF(O123="nulová",K123,0)</f>
        <v>0</v>
      </c>
      <c r="BJ123" s="19" t="s">
        <v>83</v>
      </c>
      <c r="BK123" s="228">
        <f>ROUND(P123*H123,2)</f>
        <v>0</v>
      </c>
      <c r="BL123" s="19" t="s">
        <v>217</v>
      </c>
      <c r="BM123" s="227" t="s">
        <v>2660</v>
      </c>
    </row>
    <row r="124" s="2" customFormat="1" ht="24.15" customHeight="1">
      <c r="A124" s="40"/>
      <c r="B124" s="41"/>
      <c r="C124" s="229" t="s">
        <v>318</v>
      </c>
      <c r="D124" s="229" t="s">
        <v>222</v>
      </c>
      <c r="E124" s="230" t="s">
        <v>394</v>
      </c>
      <c r="F124" s="231" t="s">
        <v>403</v>
      </c>
      <c r="G124" s="232" t="s">
        <v>225</v>
      </c>
      <c r="H124" s="233">
        <v>17</v>
      </c>
      <c r="I124" s="234"/>
      <c r="J124" s="235"/>
      <c r="K124" s="236">
        <f>ROUND(P124*H124,2)</f>
        <v>0</v>
      </c>
      <c r="L124" s="231" t="s">
        <v>20</v>
      </c>
      <c r="M124" s="237"/>
      <c r="N124" s="238" t="s">
        <v>20</v>
      </c>
      <c r="O124" s="223" t="s">
        <v>45</v>
      </c>
      <c r="P124" s="224">
        <f>I124+J124</f>
        <v>0</v>
      </c>
      <c r="Q124" s="224">
        <f>ROUND(I124*H124,2)</f>
        <v>0</v>
      </c>
      <c r="R124" s="224">
        <f>ROUND(J124*H124,2)</f>
        <v>0</v>
      </c>
      <c r="S124" s="86"/>
      <c r="T124" s="225">
        <f>S124*H124</f>
        <v>0</v>
      </c>
      <c r="U124" s="225">
        <v>0</v>
      </c>
      <c r="V124" s="225">
        <f>U124*H124</f>
        <v>0</v>
      </c>
      <c r="W124" s="225">
        <v>0</v>
      </c>
      <c r="X124" s="226">
        <f>W124*H124</f>
        <v>0</v>
      </c>
      <c r="Y124" s="40"/>
      <c r="Z124" s="40"/>
      <c r="AA124" s="40"/>
      <c r="AB124" s="40"/>
      <c r="AC124" s="40"/>
      <c r="AD124" s="40"/>
      <c r="AE124" s="40"/>
      <c r="AR124" s="227" t="s">
        <v>226</v>
      </c>
      <c r="AT124" s="227" t="s">
        <v>222</v>
      </c>
      <c r="AU124" s="227" t="s">
        <v>83</v>
      </c>
      <c r="AY124" s="19" t="s">
        <v>212</v>
      </c>
      <c r="BE124" s="228">
        <f>IF(O124="základní",K124,0)</f>
        <v>0</v>
      </c>
      <c r="BF124" s="228">
        <f>IF(O124="snížená",K124,0)</f>
        <v>0</v>
      </c>
      <c r="BG124" s="228">
        <f>IF(O124="zákl. přenesená",K124,0)</f>
        <v>0</v>
      </c>
      <c r="BH124" s="228">
        <f>IF(O124="sníž. přenesená",K124,0)</f>
        <v>0</v>
      </c>
      <c r="BI124" s="228">
        <f>IF(O124="nulová",K124,0)</f>
        <v>0</v>
      </c>
      <c r="BJ124" s="19" t="s">
        <v>83</v>
      </c>
      <c r="BK124" s="228">
        <f>ROUND(P124*H124,2)</f>
        <v>0</v>
      </c>
      <c r="BL124" s="19" t="s">
        <v>217</v>
      </c>
      <c r="BM124" s="227" t="s">
        <v>2661</v>
      </c>
    </row>
    <row r="125" s="2" customFormat="1" ht="16.5" customHeight="1">
      <c r="A125" s="40"/>
      <c r="B125" s="41"/>
      <c r="C125" s="229" t="s">
        <v>322</v>
      </c>
      <c r="D125" s="229" t="s">
        <v>222</v>
      </c>
      <c r="E125" s="230" t="s">
        <v>398</v>
      </c>
      <c r="F125" s="231" t="s">
        <v>407</v>
      </c>
      <c r="G125" s="232" t="s">
        <v>225</v>
      </c>
      <c r="H125" s="233">
        <v>14</v>
      </c>
      <c r="I125" s="234"/>
      <c r="J125" s="235"/>
      <c r="K125" s="236">
        <f>ROUND(P125*H125,2)</f>
        <v>0</v>
      </c>
      <c r="L125" s="231" t="s">
        <v>20</v>
      </c>
      <c r="M125" s="237"/>
      <c r="N125" s="238" t="s">
        <v>20</v>
      </c>
      <c r="O125" s="223" t="s">
        <v>45</v>
      </c>
      <c r="P125" s="224">
        <f>I125+J125</f>
        <v>0</v>
      </c>
      <c r="Q125" s="224">
        <f>ROUND(I125*H125,2)</f>
        <v>0</v>
      </c>
      <c r="R125" s="224">
        <f>ROUND(J125*H125,2)</f>
        <v>0</v>
      </c>
      <c r="S125" s="86"/>
      <c r="T125" s="225">
        <f>S125*H125</f>
        <v>0</v>
      </c>
      <c r="U125" s="225">
        <v>0</v>
      </c>
      <c r="V125" s="225">
        <f>U125*H125</f>
        <v>0</v>
      </c>
      <c r="W125" s="225">
        <v>0</v>
      </c>
      <c r="X125" s="226">
        <f>W125*H125</f>
        <v>0</v>
      </c>
      <c r="Y125" s="40"/>
      <c r="Z125" s="40"/>
      <c r="AA125" s="40"/>
      <c r="AB125" s="40"/>
      <c r="AC125" s="40"/>
      <c r="AD125" s="40"/>
      <c r="AE125" s="40"/>
      <c r="AR125" s="227" t="s">
        <v>226</v>
      </c>
      <c r="AT125" s="227" t="s">
        <v>222</v>
      </c>
      <c r="AU125" s="227" t="s">
        <v>83</v>
      </c>
      <c r="AY125" s="19" t="s">
        <v>212</v>
      </c>
      <c r="BE125" s="228">
        <f>IF(O125="základní",K125,0)</f>
        <v>0</v>
      </c>
      <c r="BF125" s="228">
        <f>IF(O125="snížená",K125,0)</f>
        <v>0</v>
      </c>
      <c r="BG125" s="228">
        <f>IF(O125="zákl. přenesená",K125,0)</f>
        <v>0</v>
      </c>
      <c r="BH125" s="228">
        <f>IF(O125="sníž. přenesená",K125,0)</f>
        <v>0</v>
      </c>
      <c r="BI125" s="228">
        <f>IF(O125="nulová",K125,0)</f>
        <v>0</v>
      </c>
      <c r="BJ125" s="19" t="s">
        <v>83</v>
      </c>
      <c r="BK125" s="228">
        <f>ROUND(P125*H125,2)</f>
        <v>0</v>
      </c>
      <c r="BL125" s="19" t="s">
        <v>217</v>
      </c>
      <c r="BM125" s="227" t="s">
        <v>2662</v>
      </c>
    </row>
    <row r="126" s="2" customFormat="1" ht="37.8" customHeight="1">
      <c r="A126" s="40"/>
      <c r="B126" s="41"/>
      <c r="C126" s="229" t="s">
        <v>326</v>
      </c>
      <c r="D126" s="229" t="s">
        <v>222</v>
      </c>
      <c r="E126" s="230" t="s">
        <v>402</v>
      </c>
      <c r="F126" s="231" t="s">
        <v>2663</v>
      </c>
      <c r="G126" s="232" t="s">
        <v>225</v>
      </c>
      <c r="H126" s="233">
        <v>7</v>
      </c>
      <c r="I126" s="234"/>
      <c r="J126" s="235"/>
      <c r="K126" s="236">
        <f>ROUND(P126*H126,2)</f>
        <v>0</v>
      </c>
      <c r="L126" s="231" t="s">
        <v>20</v>
      </c>
      <c r="M126" s="237"/>
      <c r="N126" s="238" t="s">
        <v>20</v>
      </c>
      <c r="O126" s="223" t="s">
        <v>45</v>
      </c>
      <c r="P126" s="224">
        <f>I126+J126</f>
        <v>0</v>
      </c>
      <c r="Q126" s="224">
        <f>ROUND(I126*H126,2)</f>
        <v>0</v>
      </c>
      <c r="R126" s="224">
        <f>ROUND(J126*H126,2)</f>
        <v>0</v>
      </c>
      <c r="S126" s="86"/>
      <c r="T126" s="225">
        <f>S126*H126</f>
        <v>0</v>
      </c>
      <c r="U126" s="225">
        <v>0</v>
      </c>
      <c r="V126" s="225">
        <f>U126*H126</f>
        <v>0</v>
      </c>
      <c r="W126" s="225">
        <v>0</v>
      </c>
      <c r="X126" s="226">
        <f>W126*H126</f>
        <v>0</v>
      </c>
      <c r="Y126" s="40"/>
      <c r="Z126" s="40"/>
      <c r="AA126" s="40"/>
      <c r="AB126" s="40"/>
      <c r="AC126" s="40"/>
      <c r="AD126" s="40"/>
      <c r="AE126" s="40"/>
      <c r="AR126" s="227" t="s">
        <v>226</v>
      </c>
      <c r="AT126" s="227" t="s">
        <v>222</v>
      </c>
      <c r="AU126" s="227" t="s">
        <v>83</v>
      </c>
      <c r="AY126" s="19" t="s">
        <v>212</v>
      </c>
      <c r="BE126" s="228">
        <f>IF(O126="základní",K126,0)</f>
        <v>0</v>
      </c>
      <c r="BF126" s="228">
        <f>IF(O126="snížená",K126,0)</f>
        <v>0</v>
      </c>
      <c r="BG126" s="228">
        <f>IF(O126="zákl. přenesená",K126,0)</f>
        <v>0</v>
      </c>
      <c r="BH126" s="228">
        <f>IF(O126="sníž. přenesená",K126,0)</f>
        <v>0</v>
      </c>
      <c r="BI126" s="228">
        <f>IF(O126="nulová",K126,0)</f>
        <v>0</v>
      </c>
      <c r="BJ126" s="19" t="s">
        <v>83</v>
      </c>
      <c r="BK126" s="228">
        <f>ROUND(P126*H126,2)</f>
        <v>0</v>
      </c>
      <c r="BL126" s="19" t="s">
        <v>217</v>
      </c>
      <c r="BM126" s="227" t="s">
        <v>2664</v>
      </c>
    </row>
    <row r="127" s="2" customFormat="1" ht="37.8" customHeight="1">
      <c r="A127" s="40"/>
      <c r="B127" s="41"/>
      <c r="C127" s="229" t="s">
        <v>330</v>
      </c>
      <c r="D127" s="229" t="s">
        <v>222</v>
      </c>
      <c r="E127" s="230" t="s">
        <v>406</v>
      </c>
      <c r="F127" s="231" t="s">
        <v>2665</v>
      </c>
      <c r="G127" s="232" t="s">
        <v>225</v>
      </c>
      <c r="H127" s="233">
        <v>8</v>
      </c>
      <c r="I127" s="234"/>
      <c r="J127" s="235"/>
      <c r="K127" s="236">
        <f>ROUND(P127*H127,2)</f>
        <v>0</v>
      </c>
      <c r="L127" s="231" t="s">
        <v>20</v>
      </c>
      <c r="M127" s="237"/>
      <c r="N127" s="238" t="s">
        <v>20</v>
      </c>
      <c r="O127" s="223" t="s">
        <v>45</v>
      </c>
      <c r="P127" s="224">
        <f>I127+J127</f>
        <v>0</v>
      </c>
      <c r="Q127" s="224">
        <f>ROUND(I127*H127,2)</f>
        <v>0</v>
      </c>
      <c r="R127" s="224">
        <f>ROUND(J127*H127,2)</f>
        <v>0</v>
      </c>
      <c r="S127" s="86"/>
      <c r="T127" s="225">
        <f>S127*H127</f>
        <v>0</v>
      </c>
      <c r="U127" s="225">
        <v>0</v>
      </c>
      <c r="V127" s="225">
        <f>U127*H127</f>
        <v>0</v>
      </c>
      <c r="W127" s="225">
        <v>0</v>
      </c>
      <c r="X127" s="226">
        <f>W127*H127</f>
        <v>0</v>
      </c>
      <c r="Y127" s="40"/>
      <c r="Z127" s="40"/>
      <c r="AA127" s="40"/>
      <c r="AB127" s="40"/>
      <c r="AC127" s="40"/>
      <c r="AD127" s="40"/>
      <c r="AE127" s="40"/>
      <c r="AR127" s="227" t="s">
        <v>226</v>
      </c>
      <c r="AT127" s="227" t="s">
        <v>222</v>
      </c>
      <c r="AU127" s="227" t="s">
        <v>83</v>
      </c>
      <c r="AY127" s="19" t="s">
        <v>212</v>
      </c>
      <c r="BE127" s="228">
        <f>IF(O127="základní",K127,0)</f>
        <v>0</v>
      </c>
      <c r="BF127" s="228">
        <f>IF(O127="snížená",K127,0)</f>
        <v>0</v>
      </c>
      <c r="BG127" s="228">
        <f>IF(O127="zákl. přenesená",K127,0)</f>
        <v>0</v>
      </c>
      <c r="BH127" s="228">
        <f>IF(O127="sníž. přenesená",K127,0)</f>
        <v>0</v>
      </c>
      <c r="BI127" s="228">
        <f>IF(O127="nulová",K127,0)</f>
        <v>0</v>
      </c>
      <c r="BJ127" s="19" t="s">
        <v>83</v>
      </c>
      <c r="BK127" s="228">
        <f>ROUND(P127*H127,2)</f>
        <v>0</v>
      </c>
      <c r="BL127" s="19" t="s">
        <v>217</v>
      </c>
      <c r="BM127" s="227" t="s">
        <v>2666</v>
      </c>
    </row>
    <row r="128" s="2" customFormat="1" ht="16.5" customHeight="1">
      <c r="A128" s="40"/>
      <c r="B128" s="41"/>
      <c r="C128" s="229" t="s">
        <v>334</v>
      </c>
      <c r="D128" s="229" t="s">
        <v>222</v>
      </c>
      <c r="E128" s="230" t="s">
        <v>410</v>
      </c>
      <c r="F128" s="231" t="s">
        <v>2667</v>
      </c>
      <c r="G128" s="232" t="s">
        <v>225</v>
      </c>
      <c r="H128" s="233">
        <v>12</v>
      </c>
      <c r="I128" s="234"/>
      <c r="J128" s="235"/>
      <c r="K128" s="236">
        <f>ROUND(P128*H128,2)</f>
        <v>0</v>
      </c>
      <c r="L128" s="231" t="s">
        <v>20</v>
      </c>
      <c r="M128" s="237"/>
      <c r="N128" s="238" t="s">
        <v>20</v>
      </c>
      <c r="O128" s="223" t="s">
        <v>45</v>
      </c>
      <c r="P128" s="224">
        <f>I128+J128</f>
        <v>0</v>
      </c>
      <c r="Q128" s="224">
        <f>ROUND(I128*H128,2)</f>
        <v>0</v>
      </c>
      <c r="R128" s="224">
        <f>ROUND(J128*H128,2)</f>
        <v>0</v>
      </c>
      <c r="S128" s="86"/>
      <c r="T128" s="225">
        <f>S128*H128</f>
        <v>0</v>
      </c>
      <c r="U128" s="225">
        <v>0</v>
      </c>
      <c r="V128" s="225">
        <f>U128*H128</f>
        <v>0</v>
      </c>
      <c r="W128" s="225">
        <v>0</v>
      </c>
      <c r="X128" s="226">
        <f>W128*H128</f>
        <v>0</v>
      </c>
      <c r="Y128" s="40"/>
      <c r="Z128" s="40"/>
      <c r="AA128" s="40"/>
      <c r="AB128" s="40"/>
      <c r="AC128" s="40"/>
      <c r="AD128" s="40"/>
      <c r="AE128" s="40"/>
      <c r="AR128" s="227" t="s">
        <v>226</v>
      </c>
      <c r="AT128" s="227" t="s">
        <v>222</v>
      </c>
      <c r="AU128" s="227" t="s">
        <v>83</v>
      </c>
      <c r="AY128" s="19" t="s">
        <v>212</v>
      </c>
      <c r="BE128" s="228">
        <f>IF(O128="základní",K128,0)</f>
        <v>0</v>
      </c>
      <c r="BF128" s="228">
        <f>IF(O128="snížená",K128,0)</f>
        <v>0</v>
      </c>
      <c r="BG128" s="228">
        <f>IF(O128="zákl. přenesená",K128,0)</f>
        <v>0</v>
      </c>
      <c r="BH128" s="228">
        <f>IF(O128="sníž. přenesená",K128,0)</f>
        <v>0</v>
      </c>
      <c r="BI128" s="228">
        <f>IF(O128="nulová",K128,0)</f>
        <v>0</v>
      </c>
      <c r="BJ128" s="19" t="s">
        <v>83</v>
      </c>
      <c r="BK128" s="228">
        <f>ROUND(P128*H128,2)</f>
        <v>0</v>
      </c>
      <c r="BL128" s="19" t="s">
        <v>217</v>
      </c>
      <c r="BM128" s="227" t="s">
        <v>2668</v>
      </c>
    </row>
    <row r="129" s="2" customFormat="1" ht="16.5" customHeight="1">
      <c r="A129" s="40"/>
      <c r="B129" s="41"/>
      <c r="C129" s="229" t="s">
        <v>338</v>
      </c>
      <c r="D129" s="229" t="s">
        <v>222</v>
      </c>
      <c r="E129" s="230" t="s">
        <v>414</v>
      </c>
      <c r="F129" s="231" t="s">
        <v>2669</v>
      </c>
      <c r="G129" s="232" t="s">
        <v>225</v>
      </c>
      <c r="H129" s="233">
        <v>2</v>
      </c>
      <c r="I129" s="234"/>
      <c r="J129" s="235"/>
      <c r="K129" s="236">
        <f>ROUND(P129*H129,2)</f>
        <v>0</v>
      </c>
      <c r="L129" s="231" t="s">
        <v>20</v>
      </c>
      <c r="M129" s="237"/>
      <c r="N129" s="238" t="s">
        <v>20</v>
      </c>
      <c r="O129" s="223" t="s">
        <v>45</v>
      </c>
      <c r="P129" s="224">
        <f>I129+J129</f>
        <v>0</v>
      </c>
      <c r="Q129" s="224">
        <f>ROUND(I129*H129,2)</f>
        <v>0</v>
      </c>
      <c r="R129" s="224">
        <f>ROUND(J129*H129,2)</f>
        <v>0</v>
      </c>
      <c r="S129" s="86"/>
      <c r="T129" s="225">
        <f>S129*H129</f>
        <v>0</v>
      </c>
      <c r="U129" s="225">
        <v>0</v>
      </c>
      <c r="V129" s="225">
        <f>U129*H129</f>
        <v>0</v>
      </c>
      <c r="W129" s="225">
        <v>0</v>
      </c>
      <c r="X129" s="226">
        <f>W129*H129</f>
        <v>0</v>
      </c>
      <c r="Y129" s="40"/>
      <c r="Z129" s="40"/>
      <c r="AA129" s="40"/>
      <c r="AB129" s="40"/>
      <c r="AC129" s="40"/>
      <c r="AD129" s="40"/>
      <c r="AE129" s="40"/>
      <c r="AR129" s="227" t="s">
        <v>226</v>
      </c>
      <c r="AT129" s="227" t="s">
        <v>222</v>
      </c>
      <c r="AU129" s="227" t="s">
        <v>83</v>
      </c>
      <c r="AY129" s="19" t="s">
        <v>212</v>
      </c>
      <c r="BE129" s="228">
        <f>IF(O129="základní",K129,0)</f>
        <v>0</v>
      </c>
      <c r="BF129" s="228">
        <f>IF(O129="snížená",K129,0)</f>
        <v>0</v>
      </c>
      <c r="BG129" s="228">
        <f>IF(O129="zákl. přenesená",K129,0)</f>
        <v>0</v>
      </c>
      <c r="BH129" s="228">
        <f>IF(O129="sníž. přenesená",K129,0)</f>
        <v>0</v>
      </c>
      <c r="BI129" s="228">
        <f>IF(O129="nulová",K129,0)</f>
        <v>0</v>
      </c>
      <c r="BJ129" s="19" t="s">
        <v>83</v>
      </c>
      <c r="BK129" s="228">
        <f>ROUND(P129*H129,2)</f>
        <v>0</v>
      </c>
      <c r="BL129" s="19" t="s">
        <v>217</v>
      </c>
      <c r="BM129" s="227" t="s">
        <v>2670</v>
      </c>
    </row>
    <row r="130" s="2" customFormat="1" ht="16.5" customHeight="1">
      <c r="A130" s="40"/>
      <c r="B130" s="41"/>
      <c r="C130" s="229" t="s">
        <v>342</v>
      </c>
      <c r="D130" s="229" t="s">
        <v>222</v>
      </c>
      <c r="E130" s="230" t="s">
        <v>418</v>
      </c>
      <c r="F130" s="231" t="s">
        <v>2671</v>
      </c>
      <c r="G130" s="232" t="s">
        <v>225</v>
      </c>
      <c r="H130" s="233">
        <v>1</v>
      </c>
      <c r="I130" s="234"/>
      <c r="J130" s="235"/>
      <c r="K130" s="236">
        <f>ROUND(P130*H130,2)</f>
        <v>0</v>
      </c>
      <c r="L130" s="231" t="s">
        <v>20</v>
      </c>
      <c r="M130" s="237"/>
      <c r="N130" s="238" t="s">
        <v>20</v>
      </c>
      <c r="O130" s="223" t="s">
        <v>45</v>
      </c>
      <c r="P130" s="224">
        <f>I130+J130</f>
        <v>0</v>
      </c>
      <c r="Q130" s="224">
        <f>ROUND(I130*H130,2)</f>
        <v>0</v>
      </c>
      <c r="R130" s="224">
        <f>ROUND(J130*H130,2)</f>
        <v>0</v>
      </c>
      <c r="S130" s="86"/>
      <c r="T130" s="225">
        <f>S130*H130</f>
        <v>0</v>
      </c>
      <c r="U130" s="225">
        <v>0</v>
      </c>
      <c r="V130" s="225">
        <f>U130*H130</f>
        <v>0</v>
      </c>
      <c r="W130" s="225">
        <v>0</v>
      </c>
      <c r="X130" s="226">
        <f>W130*H130</f>
        <v>0</v>
      </c>
      <c r="Y130" s="40"/>
      <c r="Z130" s="40"/>
      <c r="AA130" s="40"/>
      <c r="AB130" s="40"/>
      <c r="AC130" s="40"/>
      <c r="AD130" s="40"/>
      <c r="AE130" s="40"/>
      <c r="AR130" s="227" t="s">
        <v>226</v>
      </c>
      <c r="AT130" s="227" t="s">
        <v>222</v>
      </c>
      <c r="AU130" s="227" t="s">
        <v>83</v>
      </c>
      <c r="AY130" s="19" t="s">
        <v>212</v>
      </c>
      <c r="BE130" s="228">
        <f>IF(O130="základní",K130,0)</f>
        <v>0</v>
      </c>
      <c r="BF130" s="228">
        <f>IF(O130="snížená",K130,0)</f>
        <v>0</v>
      </c>
      <c r="BG130" s="228">
        <f>IF(O130="zákl. přenesená",K130,0)</f>
        <v>0</v>
      </c>
      <c r="BH130" s="228">
        <f>IF(O130="sníž. přenesená",K130,0)</f>
        <v>0</v>
      </c>
      <c r="BI130" s="228">
        <f>IF(O130="nulová",K130,0)</f>
        <v>0</v>
      </c>
      <c r="BJ130" s="19" t="s">
        <v>83</v>
      </c>
      <c r="BK130" s="228">
        <f>ROUND(P130*H130,2)</f>
        <v>0</v>
      </c>
      <c r="BL130" s="19" t="s">
        <v>217</v>
      </c>
      <c r="BM130" s="227" t="s">
        <v>2672</v>
      </c>
    </row>
    <row r="131" s="2" customFormat="1" ht="33" customHeight="1">
      <c r="A131" s="40"/>
      <c r="B131" s="41"/>
      <c r="C131" s="229" t="s">
        <v>346</v>
      </c>
      <c r="D131" s="229" t="s">
        <v>222</v>
      </c>
      <c r="E131" s="230" t="s">
        <v>422</v>
      </c>
      <c r="F131" s="231" t="s">
        <v>2673</v>
      </c>
      <c r="G131" s="232" t="s">
        <v>225</v>
      </c>
      <c r="H131" s="233">
        <v>1</v>
      </c>
      <c r="I131" s="234"/>
      <c r="J131" s="235"/>
      <c r="K131" s="236">
        <f>ROUND(P131*H131,2)</f>
        <v>0</v>
      </c>
      <c r="L131" s="231" t="s">
        <v>20</v>
      </c>
      <c r="M131" s="237"/>
      <c r="N131" s="238" t="s">
        <v>20</v>
      </c>
      <c r="O131" s="223" t="s">
        <v>45</v>
      </c>
      <c r="P131" s="224">
        <f>I131+J131</f>
        <v>0</v>
      </c>
      <c r="Q131" s="224">
        <f>ROUND(I131*H131,2)</f>
        <v>0</v>
      </c>
      <c r="R131" s="224">
        <f>ROUND(J131*H131,2)</f>
        <v>0</v>
      </c>
      <c r="S131" s="86"/>
      <c r="T131" s="225">
        <f>S131*H131</f>
        <v>0</v>
      </c>
      <c r="U131" s="225">
        <v>0</v>
      </c>
      <c r="V131" s="225">
        <f>U131*H131</f>
        <v>0</v>
      </c>
      <c r="W131" s="225">
        <v>0</v>
      </c>
      <c r="X131" s="226">
        <f>W131*H131</f>
        <v>0</v>
      </c>
      <c r="Y131" s="40"/>
      <c r="Z131" s="40"/>
      <c r="AA131" s="40"/>
      <c r="AB131" s="40"/>
      <c r="AC131" s="40"/>
      <c r="AD131" s="40"/>
      <c r="AE131" s="40"/>
      <c r="AR131" s="227" t="s">
        <v>226</v>
      </c>
      <c r="AT131" s="227" t="s">
        <v>222</v>
      </c>
      <c r="AU131" s="227" t="s">
        <v>83</v>
      </c>
      <c r="AY131" s="19" t="s">
        <v>212</v>
      </c>
      <c r="BE131" s="228">
        <f>IF(O131="základní",K131,0)</f>
        <v>0</v>
      </c>
      <c r="BF131" s="228">
        <f>IF(O131="snížená",K131,0)</f>
        <v>0</v>
      </c>
      <c r="BG131" s="228">
        <f>IF(O131="zákl. přenesená",K131,0)</f>
        <v>0</v>
      </c>
      <c r="BH131" s="228">
        <f>IF(O131="sníž. přenesená",K131,0)</f>
        <v>0</v>
      </c>
      <c r="BI131" s="228">
        <f>IF(O131="nulová",K131,0)</f>
        <v>0</v>
      </c>
      <c r="BJ131" s="19" t="s">
        <v>83</v>
      </c>
      <c r="BK131" s="228">
        <f>ROUND(P131*H131,2)</f>
        <v>0</v>
      </c>
      <c r="BL131" s="19" t="s">
        <v>217</v>
      </c>
      <c r="BM131" s="227" t="s">
        <v>2674</v>
      </c>
    </row>
    <row r="132" s="2" customFormat="1" ht="33" customHeight="1">
      <c r="A132" s="40"/>
      <c r="B132" s="41"/>
      <c r="C132" s="229" t="s">
        <v>350</v>
      </c>
      <c r="D132" s="229" t="s">
        <v>222</v>
      </c>
      <c r="E132" s="230" t="s">
        <v>426</v>
      </c>
      <c r="F132" s="231" t="s">
        <v>2675</v>
      </c>
      <c r="G132" s="232" t="s">
        <v>225</v>
      </c>
      <c r="H132" s="233">
        <v>3</v>
      </c>
      <c r="I132" s="234"/>
      <c r="J132" s="235"/>
      <c r="K132" s="236">
        <f>ROUND(P132*H132,2)</f>
        <v>0</v>
      </c>
      <c r="L132" s="231" t="s">
        <v>20</v>
      </c>
      <c r="M132" s="237"/>
      <c r="N132" s="238" t="s">
        <v>20</v>
      </c>
      <c r="O132" s="223" t="s">
        <v>45</v>
      </c>
      <c r="P132" s="224">
        <f>I132+J132</f>
        <v>0</v>
      </c>
      <c r="Q132" s="224">
        <f>ROUND(I132*H132,2)</f>
        <v>0</v>
      </c>
      <c r="R132" s="224">
        <f>ROUND(J132*H132,2)</f>
        <v>0</v>
      </c>
      <c r="S132" s="86"/>
      <c r="T132" s="225">
        <f>S132*H132</f>
        <v>0</v>
      </c>
      <c r="U132" s="225">
        <v>0</v>
      </c>
      <c r="V132" s="225">
        <f>U132*H132</f>
        <v>0</v>
      </c>
      <c r="W132" s="225">
        <v>0</v>
      </c>
      <c r="X132" s="226">
        <f>W132*H132</f>
        <v>0</v>
      </c>
      <c r="Y132" s="40"/>
      <c r="Z132" s="40"/>
      <c r="AA132" s="40"/>
      <c r="AB132" s="40"/>
      <c r="AC132" s="40"/>
      <c r="AD132" s="40"/>
      <c r="AE132" s="40"/>
      <c r="AR132" s="227" t="s">
        <v>226</v>
      </c>
      <c r="AT132" s="227" t="s">
        <v>222</v>
      </c>
      <c r="AU132" s="227" t="s">
        <v>83</v>
      </c>
      <c r="AY132" s="19" t="s">
        <v>212</v>
      </c>
      <c r="BE132" s="228">
        <f>IF(O132="základní",K132,0)</f>
        <v>0</v>
      </c>
      <c r="BF132" s="228">
        <f>IF(O132="snížená",K132,0)</f>
        <v>0</v>
      </c>
      <c r="BG132" s="228">
        <f>IF(O132="zákl. přenesená",K132,0)</f>
        <v>0</v>
      </c>
      <c r="BH132" s="228">
        <f>IF(O132="sníž. přenesená",K132,0)</f>
        <v>0</v>
      </c>
      <c r="BI132" s="228">
        <f>IF(O132="nulová",K132,0)</f>
        <v>0</v>
      </c>
      <c r="BJ132" s="19" t="s">
        <v>83</v>
      </c>
      <c r="BK132" s="228">
        <f>ROUND(P132*H132,2)</f>
        <v>0</v>
      </c>
      <c r="BL132" s="19" t="s">
        <v>217</v>
      </c>
      <c r="BM132" s="227" t="s">
        <v>2676</v>
      </c>
    </row>
    <row r="133" s="2" customFormat="1" ht="44.25" customHeight="1">
      <c r="A133" s="40"/>
      <c r="B133" s="41"/>
      <c r="C133" s="229" t="s">
        <v>354</v>
      </c>
      <c r="D133" s="229" t="s">
        <v>222</v>
      </c>
      <c r="E133" s="230" t="s">
        <v>430</v>
      </c>
      <c r="F133" s="231" t="s">
        <v>2677</v>
      </c>
      <c r="G133" s="232" t="s">
        <v>225</v>
      </c>
      <c r="H133" s="233">
        <v>2</v>
      </c>
      <c r="I133" s="234"/>
      <c r="J133" s="235"/>
      <c r="K133" s="236">
        <f>ROUND(P133*H133,2)</f>
        <v>0</v>
      </c>
      <c r="L133" s="231" t="s">
        <v>20</v>
      </c>
      <c r="M133" s="237"/>
      <c r="N133" s="238" t="s">
        <v>20</v>
      </c>
      <c r="O133" s="223" t="s">
        <v>45</v>
      </c>
      <c r="P133" s="224">
        <f>I133+J133</f>
        <v>0</v>
      </c>
      <c r="Q133" s="224">
        <f>ROUND(I133*H133,2)</f>
        <v>0</v>
      </c>
      <c r="R133" s="224">
        <f>ROUND(J133*H133,2)</f>
        <v>0</v>
      </c>
      <c r="S133" s="86"/>
      <c r="T133" s="225">
        <f>S133*H133</f>
        <v>0</v>
      </c>
      <c r="U133" s="225">
        <v>0</v>
      </c>
      <c r="V133" s="225">
        <f>U133*H133</f>
        <v>0</v>
      </c>
      <c r="W133" s="225">
        <v>0</v>
      </c>
      <c r="X133" s="226">
        <f>W133*H133</f>
        <v>0</v>
      </c>
      <c r="Y133" s="40"/>
      <c r="Z133" s="40"/>
      <c r="AA133" s="40"/>
      <c r="AB133" s="40"/>
      <c r="AC133" s="40"/>
      <c r="AD133" s="40"/>
      <c r="AE133" s="40"/>
      <c r="AR133" s="227" t="s">
        <v>226</v>
      </c>
      <c r="AT133" s="227" t="s">
        <v>222</v>
      </c>
      <c r="AU133" s="227" t="s">
        <v>83</v>
      </c>
      <c r="AY133" s="19" t="s">
        <v>212</v>
      </c>
      <c r="BE133" s="228">
        <f>IF(O133="základní",K133,0)</f>
        <v>0</v>
      </c>
      <c r="BF133" s="228">
        <f>IF(O133="snížená",K133,0)</f>
        <v>0</v>
      </c>
      <c r="BG133" s="228">
        <f>IF(O133="zákl. přenesená",K133,0)</f>
        <v>0</v>
      </c>
      <c r="BH133" s="228">
        <f>IF(O133="sníž. přenesená",K133,0)</f>
        <v>0</v>
      </c>
      <c r="BI133" s="228">
        <f>IF(O133="nulová",K133,0)</f>
        <v>0</v>
      </c>
      <c r="BJ133" s="19" t="s">
        <v>83</v>
      </c>
      <c r="BK133" s="228">
        <f>ROUND(P133*H133,2)</f>
        <v>0</v>
      </c>
      <c r="BL133" s="19" t="s">
        <v>217</v>
      </c>
      <c r="BM133" s="227" t="s">
        <v>2678</v>
      </c>
    </row>
    <row r="134" s="2" customFormat="1" ht="33" customHeight="1">
      <c r="A134" s="40"/>
      <c r="B134" s="41"/>
      <c r="C134" s="229" t="s">
        <v>358</v>
      </c>
      <c r="D134" s="229" t="s">
        <v>222</v>
      </c>
      <c r="E134" s="230" t="s">
        <v>434</v>
      </c>
      <c r="F134" s="231" t="s">
        <v>2679</v>
      </c>
      <c r="G134" s="232" t="s">
        <v>225</v>
      </c>
      <c r="H134" s="233">
        <v>1</v>
      </c>
      <c r="I134" s="234"/>
      <c r="J134" s="235"/>
      <c r="K134" s="236">
        <f>ROUND(P134*H134,2)</f>
        <v>0</v>
      </c>
      <c r="L134" s="231" t="s">
        <v>20</v>
      </c>
      <c r="M134" s="237"/>
      <c r="N134" s="238" t="s">
        <v>20</v>
      </c>
      <c r="O134" s="223" t="s">
        <v>45</v>
      </c>
      <c r="P134" s="224">
        <f>I134+J134</f>
        <v>0</v>
      </c>
      <c r="Q134" s="224">
        <f>ROUND(I134*H134,2)</f>
        <v>0</v>
      </c>
      <c r="R134" s="224">
        <f>ROUND(J134*H134,2)</f>
        <v>0</v>
      </c>
      <c r="S134" s="86"/>
      <c r="T134" s="225">
        <f>S134*H134</f>
        <v>0</v>
      </c>
      <c r="U134" s="225">
        <v>0</v>
      </c>
      <c r="V134" s="225">
        <f>U134*H134</f>
        <v>0</v>
      </c>
      <c r="W134" s="225">
        <v>0</v>
      </c>
      <c r="X134" s="226">
        <f>W134*H134</f>
        <v>0</v>
      </c>
      <c r="Y134" s="40"/>
      <c r="Z134" s="40"/>
      <c r="AA134" s="40"/>
      <c r="AB134" s="40"/>
      <c r="AC134" s="40"/>
      <c r="AD134" s="40"/>
      <c r="AE134" s="40"/>
      <c r="AR134" s="227" t="s">
        <v>226</v>
      </c>
      <c r="AT134" s="227" t="s">
        <v>222</v>
      </c>
      <c r="AU134" s="227" t="s">
        <v>83</v>
      </c>
      <c r="AY134" s="19" t="s">
        <v>212</v>
      </c>
      <c r="BE134" s="228">
        <f>IF(O134="základní",K134,0)</f>
        <v>0</v>
      </c>
      <c r="BF134" s="228">
        <f>IF(O134="snížená",K134,0)</f>
        <v>0</v>
      </c>
      <c r="BG134" s="228">
        <f>IF(O134="zákl. přenesená",K134,0)</f>
        <v>0</v>
      </c>
      <c r="BH134" s="228">
        <f>IF(O134="sníž. přenesená",K134,0)</f>
        <v>0</v>
      </c>
      <c r="BI134" s="228">
        <f>IF(O134="nulová",K134,0)</f>
        <v>0</v>
      </c>
      <c r="BJ134" s="19" t="s">
        <v>83</v>
      </c>
      <c r="BK134" s="228">
        <f>ROUND(P134*H134,2)</f>
        <v>0</v>
      </c>
      <c r="BL134" s="19" t="s">
        <v>217</v>
      </c>
      <c r="BM134" s="227" t="s">
        <v>2680</v>
      </c>
    </row>
    <row r="135" s="2" customFormat="1" ht="33" customHeight="1">
      <c r="A135" s="40"/>
      <c r="B135" s="41"/>
      <c r="C135" s="229" t="s">
        <v>362</v>
      </c>
      <c r="D135" s="229" t="s">
        <v>222</v>
      </c>
      <c r="E135" s="230" t="s">
        <v>438</v>
      </c>
      <c r="F135" s="231" t="s">
        <v>2681</v>
      </c>
      <c r="G135" s="232" t="s">
        <v>225</v>
      </c>
      <c r="H135" s="233">
        <v>1</v>
      </c>
      <c r="I135" s="234"/>
      <c r="J135" s="235"/>
      <c r="K135" s="236">
        <f>ROUND(P135*H135,2)</f>
        <v>0</v>
      </c>
      <c r="L135" s="231" t="s">
        <v>20</v>
      </c>
      <c r="M135" s="237"/>
      <c r="N135" s="238" t="s">
        <v>20</v>
      </c>
      <c r="O135" s="223" t="s">
        <v>45</v>
      </c>
      <c r="P135" s="224">
        <f>I135+J135</f>
        <v>0</v>
      </c>
      <c r="Q135" s="224">
        <f>ROUND(I135*H135,2)</f>
        <v>0</v>
      </c>
      <c r="R135" s="224">
        <f>ROUND(J135*H135,2)</f>
        <v>0</v>
      </c>
      <c r="S135" s="86"/>
      <c r="T135" s="225">
        <f>S135*H135</f>
        <v>0</v>
      </c>
      <c r="U135" s="225">
        <v>0</v>
      </c>
      <c r="V135" s="225">
        <f>U135*H135</f>
        <v>0</v>
      </c>
      <c r="W135" s="225">
        <v>0</v>
      </c>
      <c r="X135" s="226">
        <f>W135*H135</f>
        <v>0</v>
      </c>
      <c r="Y135" s="40"/>
      <c r="Z135" s="40"/>
      <c r="AA135" s="40"/>
      <c r="AB135" s="40"/>
      <c r="AC135" s="40"/>
      <c r="AD135" s="40"/>
      <c r="AE135" s="40"/>
      <c r="AR135" s="227" t="s">
        <v>226</v>
      </c>
      <c r="AT135" s="227" t="s">
        <v>222</v>
      </c>
      <c r="AU135" s="227" t="s">
        <v>83</v>
      </c>
      <c r="AY135" s="19" t="s">
        <v>212</v>
      </c>
      <c r="BE135" s="228">
        <f>IF(O135="základní",K135,0)</f>
        <v>0</v>
      </c>
      <c r="BF135" s="228">
        <f>IF(O135="snížená",K135,0)</f>
        <v>0</v>
      </c>
      <c r="BG135" s="228">
        <f>IF(O135="zákl. přenesená",K135,0)</f>
        <v>0</v>
      </c>
      <c r="BH135" s="228">
        <f>IF(O135="sníž. přenesená",K135,0)</f>
        <v>0</v>
      </c>
      <c r="BI135" s="228">
        <f>IF(O135="nulová",K135,0)</f>
        <v>0</v>
      </c>
      <c r="BJ135" s="19" t="s">
        <v>83</v>
      </c>
      <c r="BK135" s="228">
        <f>ROUND(P135*H135,2)</f>
        <v>0</v>
      </c>
      <c r="BL135" s="19" t="s">
        <v>217</v>
      </c>
      <c r="BM135" s="227" t="s">
        <v>2682</v>
      </c>
    </row>
    <row r="136" s="2" customFormat="1" ht="55.5" customHeight="1">
      <c r="A136" s="40"/>
      <c r="B136" s="41"/>
      <c r="C136" s="229" t="s">
        <v>366</v>
      </c>
      <c r="D136" s="229" t="s">
        <v>222</v>
      </c>
      <c r="E136" s="230" t="s">
        <v>442</v>
      </c>
      <c r="F136" s="231" t="s">
        <v>2683</v>
      </c>
      <c r="G136" s="232" t="s">
        <v>225</v>
      </c>
      <c r="H136" s="233">
        <v>2</v>
      </c>
      <c r="I136" s="234"/>
      <c r="J136" s="235"/>
      <c r="K136" s="236">
        <f>ROUND(P136*H136,2)</f>
        <v>0</v>
      </c>
      <c r="L136" s="231" t="s">
        <v>20</v>
      </c>
      <c r="M136" s="237"/>
      <c r="N136" s="238" t="s">
        <v>20</v>
      </c>
      <c r="O136" s="223" t="s">
        <v>45</v>
      </c>
      <c r="P136" s="224">
        <f>I136+J136</f>
        <v>0</v>
      </c>
      <c r="Q136" s="224">
        <f>ROUND(I136*H136,2)</f>
        <v>0</v>
      </c>
      <c r="R136" s="224">
        <f>ROUND(J136*H136,2)</f>
        <v>0</v>
      </c>
      <c r="S136" s="86"/>
      <c r="T136" s="225">
        <f>S136*H136</f>
        <v>0</v>
      </c>
      <c r="U136" s="225">
        <v>0</v>
      </c>
      <c r="V136" s="225">
        <f>U136*H136</f>
        <v>0</v>
      </c>
      <c r="W136" s="225">
        <v>0</v>
      </c>
      <c r="X136" s="226">
        <f>W136*H136</f>
        <v>0</v>
      </c>
      <c r="Y136" s="40"/>
      <c r="Z136" s="40"/>
      <c r="AA136" s="40"/>
      <c r="AB136" s="40"/>
      <c r="AC136" s="40"/>
      <c r="AD136" s="40"/>
      <c r="AE136" s="40"/>
      <c r="AR136" s="227" t="s">
        <v>226</v>
      </c>
      <c r="AT136" s="227" t="s">
        <v>222</v>
      </c>
      <c r="AU136" s="227" t="s">
        <v>83</v>
      </c>
      <c r="AY136" s="19" t="s">
        <v>212</v>
      </c>
      <c r="BE136" s="228">
        <f>IF(O136="základní",K136,0)</f>
        <v>0</v>
      </c>
      <c r="BF136" s="228">
        <f>IF(O136="snížená",K136,0)</f>
        <v>0</v>
      </c>
      <c r="BG136" s="228">
        <f>IF(O136="zákl. přenesená",K136,0)</f>
        <v>0</v>
      </c>
      <c r="BH136" s="228">
        <f>IF(O136="sníž. přenesená",K136,0)</f>
        <v>0</v>
      </c>
      <c r="BI136" s="228">
        <f>IF(O136="nulová",K136,0)</f>
        <v>0</v>
      </c>
      <c r="BJ136" s="19" t="s">
        <v>83</v>
      </c>
      <c r="BK136" s="228">
        <f>ROUND(P136*H136,2)</f>
        <v>0</v>
      </c>
      <c r="BL136" s="19" t="s">
        <v>217</v>
      </c>
      <c r="BM136" s="227" t="s">
        <v>2684</v>
      </c>
    </row>
    <row r="137" s="2" customFormat="1" ht="33" customHeight="1">
      <c r="A137" s="40"/>
      <c r="B137" s="41"/>
      <c r="C137" s="229" t="s">
        <v>370</v>
      </c>
      <c r="D137" s="229" t="s">
        <v>222</v>
      </c>
      <c r="E137" s="230" t="s">
        <v>446</v>
      </c>
      <c r="F137" s="231" t="s">
        <v>2685</v>
      </c>
      <c r="G137" s="232" t="s">
        <v>225</v>
      </c>
      <c r="H137" s="233">
        <v>3</v>
      </c>
      <c r="I137" s="234"/>
      <c r="J137" s="235"/>
      <c r="K137" s="236">
        <f>ROUND(P137*H137,2)</f>
        <v>0</v>
      </c>
      <c r="L137" s="231" t="s">
        <v>20</v>
      </c>
      <c r="M137" s="237"/>
      <c r="N137" s="238" t="s">
        <v>20</v>
      </c>
      <c r="O137" s="223" t="s">
        <v>45</v>
      </c>
      <c r="P137" s="224">
        <f>I137+J137</f>
        <v>0</v>
      </c>
      <c r="Q137" s="224">
        <f>ROUND(I137*H137,2)</f>
        <v>0</v>
      </c>
      <c r="R137" s="224">
        <f>ROUND(J137*H137,2)</f>
        <v>0</v>
      </c>
      <c r="S137" s="86"/>
      <c r="T137" s="225">
        <f>S137*H137</f>
        <v>0</v>
      </c>
      <c r="U137" s="225">
        <v>0</v>
      </c>
      <c r="V137" s="225">
        <f>U137*H137</f>
        <v>0</v>
      </c>
      <c r="W137" s="225">
        <v>0</v>
      </c>
      <c r="X137" s="226">
        <f>W137*H137</f>
        <v>0</v>
      </c>
      <c r="Y137" s="40"/>
      <c r="Z137" s="40"/>
      <c r="AA137" s="40"/>
      <c r="AB137" s="40"/>
      <c r="AC137" s="40"/>
      <c r="AD137" s="40"/>
      <c r="AE137" s="40"/>
      <c r="AR137" s="227" t="s">
        <v>226</v>
      </c>
      <c r="AT137" s="227" t="s">
        <v>222</v>
      </c>
      <c r="AU137" s="227" t="s">
        <v>83</v>
      </c>
      <c r="AY137" s="19" t="s">
        <v>212</v>
      </c>
      <c r="BE137" s="228">
        <f>IF(O137="základní",K137,0)</f>
        <v>0</v>
      </c>
      <c r="BF137" s="228">
        <f>IF(O137="snížená",K137,0)</f>
        <v>0</v>
      </c>
      <c r="BG137" s="228">
        <f>IF(O137="zákl. přenesená",K137,0)</f>
        <v>0</v>
      </c>
      <c r="BH137" s="228">
        <f>IF(O137="sníž. přenesená",K137,0)</f>
        <v>0</v>
      </c>
      <c r="BI137" s="228">
        <f>IF(O137="nulová",K137,0)</f>
        <v>0</v>
      </c>
      <c r="BJ137" s="19" t="s">
        <v>83</v>
      </c>
      <c r="BK137" s="228">
        <f>ROUND(P137*H137,2)</f>
        <v>0</v>
      </c>
      <c r="BL137" s="19" t="s">
        <v>217</v>
      </c>
      <c r="BM137" s="227" t="s">
        <v>2686</v>
      </c>
    </row>
    <row r="138" s="2" customFormat="1" ht="24.15" customHeight="1">
      <c r="A138" s="40"/>
      <c r="B138" s="41"/>
      <c r="C138" s="229" t="s">
        <v>374</v>
      </c>
      <c r="D138" s="229" t="s">
        <v>222</v>
      </c>
      <c r="E138" s="230" t="s">
        <v>450</v>
      </c>
      <c r="F138" s="231" t="s">
        <v>2687</v>
      </c>
      <c r="G138" s="232" t="s">
        <v>225</v>
      </c>
      <c r="H138" s="233">
        <v>6</v>
      </c>
      <c r="I138" s="234"/>
      <c r="J138" s="235"/>
      <c r="K138" s="236">
        <f>ROUND(P138*H138,2)</f>
        <v>0</v>
      </c>
      <c r="L138" s="231" t="s">
        <v>20</v>
      </c>
      <c r="M138" s="237"/>
      <c r="N138" s="238" t="s">
        <v>20</v>
      </c>
      <c r="O138" s="223" t="s">
        <v>45</v>
      </c>
      <c r="P138" s="224">
        <f>I138+J138</f>
        <v>0</v>
      </c>
      <c r="Q138" s="224">
        <f>ROUND(I138*H138,2)</f>
        <v>0</v>
      </c>
      <c r="R138" s="224">
        <f>ROUND(J138*H138,2)</f>
        <v>0</v>
      </c>
      <c r="S138" s="86"/>
      <c r="T138" s="225">
        <f>S138*H138</f>
        <v>0</v>
      </c>
      <c r="U138" s="225">
        <v>0</v>
      </c>
      <c r="V138" s="225">
        <f>U138*H138</f>
        <v>0</v>
      </c>
      <c r="W138" s="225">
        <v>0</v>
      </c>
      <c r="X138" s="226">
        <f>W138*H138</f>
        <v>0</v>
      </c>
      <c r="Y138" s="40"/>
      <c r="Z138" s="40"/>
      <c r="AA138" s="40"/>
      <c r="AB138" s="40"/>
      <c r="AC138" s="40"/>
      <c r="AD138" s="40"/>
      <c r="AE138" s="40"/>
      <c r="AR138" s="227" t="s">
        <v>226</v>
      </c>
      <c r="AT138" s="227" t="s">
        <v>222</v>
      </c>
      <c r="AU138" s="227" t="s">
        <v>83</v>
      </c>
      <c r="AY138" s="19" t="s">
        <v>212</v>
      </c>
      <c r="BE138" s="228">
        <f>IF(O138="základní",K138,0)</f>
        <v>0</v>
      </c>
      <c r="BF138" s="228">
        <f>IF(O138="snížená",K138,0)</f>
        <v>0</v>
      </c>
      <c r="BG138" s="228">
        <f>IF(O138="zákl. přenesená",K138,0)</f>
        <v>0</v>
      </c>
      <c r="BH138" s="228">
        <f>IF(O138="sníž. přenesená",K138,0)</f>
        <v>0</v>
      </c>
      <c r="BI138" s="228">
        <f>IF(O138="nulová",K138,0)</f>
        <v>0</v>
      </c>
      <c r="BJ138" s="19" t="s">
        <v>83</v>
      </c>
      <c r="BK138" s="228">
        <f>ROUND(P138*H138,2)</f>
        <v>0</v>
      </c>
      <c r="BL138" s="19" t="s">
        <v>217</v>
      </c>
      <c r="BM138" s="227" t="s">
        <v>2688</v>
      </c>
    </row>
    <row r="139" s="11" customFormat="1" ht="25.92" customHeight="1">
      <c r="A139" s="11"/>
      <c r="B139" s="200"/>
      <c r="C139" s="201"/>
      <c r="D139" s="202" t="s">
        <v>75</v>
      </c>
      <c r="E139" s="203" t="s">
        <v>520</v>
      </c>
      <c r="F139" s="203" t="s">
        <v>521</v>
      </c>
      <c r="G139" s="201"/>
      <c r="H139" s="201"/>
      <c r="I139" s="204"/>
      <c r="J139" s="204"/>
      <c r="K139" s="205">
        <f>BK139</f>
        <v>0</v>
      </c>
      <c r="L139" s="201"/>
      <c r="M139" s="206"/>
      <c r="N139" s="207"/>
      <c r="O139" s="208"/>
      <c r="P139" s="208"/>
      <c r="Q139" s="209">
        <f>SUM(Q140:Q150)</f>
        <v>0</v>
      </c>
      <c r="R139" s="209">
        <f>SUM(R140:R150)</f>
        <v>0</v>
      </c>
      <c r="S139" s="208"/>
      <c r="T139" s="210">
        <f>SUM(T140:T150)</f>
        <v>0</v>
      </c>
      <c r="U139" s="208"/>
      <c r="V139" s="210">
        <f>SUM(V140:V150)</f>
        <v>0</v>
      </c>
      <c r="W139" s="208"/>
      <c r="X139" s="211">
        <f>SUM(X140:X150)</f>
        <v>0</v>
      </c>
      <c r="Y139" s="11"/>
      <c r="Z139" s="11"/>
      <c r="AA139" s="11"/>
      <c r="AB139" s="11"/>
      <c r="AC139" s="11"/>
      <c r="AD139" s="11"/>
      <c r="AE139" s="11"/>
      <c r="AR139" s="212" t="s">
        <v>83</v>
      </c>
      <c r="AT139" s="213" t="s">
        <v>75</v>
      </c>
      <c r="AU139" s="213" t="s">
        <v>76</v>
      </c>
      <c r="AY139" s="212" t="s">
        <v>212</v>
      </c>
      <c r="BK139" s="214">
        <f>SUM(BK140:BK150)</f>
        <v>0</v>
      </c>
    </row>
    <row r="140" s="2" customFormat="1" ht="24.15" customHeight="1">
      <c r="A140" s="40"/>
      <c r="B140" s="41"/>
      <c r="C140" s="229" t="s">
        <v>381</v>
      </c>
      <c r="D140" s="229" t="s">
        <v>222</v>
      </c>
      <c r="E140" s="230" t="s">
        <v>523</v>
      </c>
      <c r="F140" s="231" t="s">
        <v>537</v>
      </c>
      <c r="G140" s="232" t="s">
        <v>525</v>
      </c>
      <c r="H140" s="233">
        <v>30</v>
      </c>
      <c r="I140" s="234"/>
      <c r="J140" s="235"/>
      <c r="K140" s="236">
        <f>ROUND(P140*H140,2)</f>
        <v>0</v>
      </c>
      <c r="L140" s="231" t="s">
        <v>20</v>
      </c>
      <c r="M140" s="237"/>
      <c r="N140" s="238" t="s">
        <v>20</v>
      </c>
      <c r="O140" s="223" t="s">
        <v>45</v>
      </c>
      <c r="P140" s="224">
        <f>I140+J140</f>
        <v>0</v>
      </c>
      <c r="Q140" s="224">
        <f>ROUND(I140*H140,2)</f>
        <v>0</v>
      </c>
      <c r="R140" s="224">
        <f>ROUND(J140*H140,2)</f>
        <v>0</v>
      </c>
      <c r="S140" s="86"/>
      <c r="T140" s="225">
        <f>S140*H140</f>
        <v>0</v>
      </c>
      <c r="U140" s="225">
        <v>0</v>
      </c>
      <c r="V140" s="225">
        <f>U140*H140</f>
        <v>0</v>
      </c>
      <c r="W140" s="225">
        <v>0</v>
      </c>
      <c r="X140" s="226">
        <f>W140*H140</f>
        <v>0</v>
      </c>
      <c r="Y140" s="40"/>
      <c r="Z140" s="40"/>
      <c r="AA140" s="40"/>
      <c r="AB140" s="40"/>
      <c r="AC140" s="40"/>
      <c r="AD140" s="40"/>
      <c r="AE140" s="40"/>
      <c r="AR140" s="227" t="s">
        <v>226</v>
      </c>
      <c r="AT140" s="227" t="s">
        <v>222</v>
      </c>
      <c r="AU140" s="227" t="s">
        <v>83</v>
      </c>
      <c r="AY140" s="19" t="s">
        <v>212</v>
      </c>
      <c r="BE140" s="228">
        <f>IF(O140="základní",K140,0)</f>
        <v>0</v>
      </c>
      <c r="BF140" s="228">
        <f>IF(O140="snížená",K140,0)</f>
        <v>0</v>
      </c>
      <c r="BG140" s="228">
        <f>IF(O140="zákl. přenesená",K140,0)</f>
        <v>0</v>
      </c>
      <c r="BH140" s="228">
        <f>IF(O140="sníž. přenesená",K140,0)</f>
        <v>0</v>
      </c>
      <c r="BI140" s="228">
        <f>IF(O140="nulová",K140,0)</f>
        <v>0</v>
      </c>
      <c r="BJ140" s="19" t="s">
        <v>83</v>
      </c>
      <c r="BK140" s="228">
        <f>ROUND(P140*H140,2)</f>
        <v>0</v>
      </c>
      <c r="BL140" s="19" t="s">
        <v>217</v>
      </c>
      <c r="BM140" s="227" t="s">
        <v>2689</v>
      </c>
    </row>
    <row r="141" s="2" customFormat="1" ht="24.15" customHeight="1">
      <c r="A141" s="40"/>
      <c r="B141" s="41"/>
      <c r="C141" s="229" t="s">
        <v>385</v>
      </c>
      <c r="D141" s="229" t="s">
        <v>222</v>
      </c>
      <c r="E141" s="230" t="s">
        <v>528</v>
      </c>
      <c r="F141" s="231" t="s">
        <v>541</v>
      </c>
      <c r="G141" s="232" t="s">
        <v>525</v>
      </c>
      <c r="H141" s="233">
        <v>250</v>
      </c>
      <c r="I141" s="234"/>
      <c r="J141" s="235"/>
      <c r="K141" s="236">
        <f>ROUND(P141*H141,2)</f>
        <v>0</v>
      </c>
      <c r="L141" s="231" t="s">
        <v>20</v>
      </c>
      <c r="M141" s="237"/>
      <c r="N141" s="238" t="s">
        <v>20</v>
      </c>
      <c r="O141" s="223" t="s">
        <v>45</v>
      </c>
      <c r="P141" s="224">
        <f>I141+J141</f>
        <v>0</v>
      </c>
      <c r="Q141" s="224">
        <f>ROUND(I141*H141,2)</f>
        <v>0</v>
      </c>
      <c r="R141" s="224">
        <f>ROUND(J141*H141,2)</f>
        <v>0</v>
      </c>
      <c r="S141" s="86"/>
      <c r="T141" s="225">
        <f>S141*H141</f>
        <v>0</v>
      </c>
      <c r="U141" s="225">
        <v>0</v>
      </c>
      <c r="V141" s="225">
        <f>U141*H141</f>
        <v>0</v>
      </c>
      <c r="W141" s="225">
        <v>0</v>
      </c>
      <c r="X141" s="226">
        <f>W141*H141</f>
        <v>0</v>
      </c>
      <c r="Y141" s="40"/>
      <c r="Z141" s="40"/>
      <c r="AA141" s="40"/>
      <c r="AB141" s="40"/>
      <c r="AC141" s="40"/>
      <c r="AD141" s="40"/>
      <c r="AE141" s="40"/>
      <c r="AR141" s="227" t="s">
        <v>226</v>
      </c>
      <c r="AT141" s="227" t="s">
        <v>222</v>
      </c>
      <c r="AU141" s="227" t="s">
        <v>83</v>
      </c>
      <c r="AY141" s="19" t="s">
        <v>212</v>
      </c>
      <c r="BE141" s="228">
        <f>IF(O141="základní",K141,0)</f>
        <v>0</v>
      </c>
      <c r="BF141" s="228">
        <f>IF(O141="snížená",K141,0)</f>
        <v>0</v>
      </c>
      <c r="BG141" s="228">
        <f>IF(O141="zákl. přenesená",K141,0)</f>
        <v>0</v>
      </c>
      <c r="BH141" s="228">
        <f>IF(O141="sníž. přenesená",K141,0)</f>
        <v>0</v>
      </c>
      <c r="BI141" s="228">
        <f>IF(O141="nulová",K141,0)</f>
        <v>0</v>
      </c>
      <c r="BJ141" s="19" t="s">
        <v>83</v>
      </c>
      <c r="BK141" s="228">
        <f>ROUND(P141*H141,2)</f>
        <v>0</v>
      </c>
      <c r="BL141" s="19" t="s">
        <v>217</v>
      </c>
      <c r="BM141" s="227" t="s">
        <v>2690</v>
      </c>
    </row>
    <row r="142" s="2" customFormat="1" ht="24.15" customHeight="1">
      <c r="A142" s="40"/>
      <c r="B142" s="41"/>
      <c r="C142" s="229" t="s">
        <v>389</v>
      </c>
      <c r="D142" s="229" t="s">
        <v>222</v>
      </c>
      <c r="E142" s="230" t="s">
        <v>532</v>
      </c>
      <c r="F142" s="231" t="s">
        <v>561</v>
      </c>
      <c r="G142" s="232" t="s">
        <v>525</v>
      </c>
      <c r="H142" s="233">
        <v>2</v>
      </c>
      <c r="I142" s="234"/>
      <c r="J142" s="235"/>
      <c r="K142" s="236">
        <f>ROUND(P142*H142,2)</f>
        <v>0</v>
      </c>
      <c r="L142" s="231" t="s">
        <v>20</v>
      </c>
      <c r="M142" s="237"/>
      <c r="N142" s="238" t="s">
        <v>20</v>
      </c>
      <c r="O142" s="223" t="s">
        <v>45</v>
      </c>
      <c r="P142" s="224">
        <f>I142+J142</f>
        <v>0</v>
      </c>
      <c r="Q142" s="224">
        <f>ROUND(I142*H142,2)</f>
        <v>0</v>
      </c>
      <c r="R142" s="224">
        <f>ROUND(J142*H142,2)</f>
        <v>0</v>
      </c>
      <c r="S142" s="86"/>
      <c r="T142" s="225">
        <f>S142*H142</f>
        <v>0</v>
      </c>
      <c r="U142" s="225">
        <v>0</v>
      </c>
      <c r="V142" s="225">
        <f>U142*H142</f>
        <v>0</v>
      </c>
      <c r="W142" s="225">
        <v>0</v>
      </c>
      <c r="X142" s="226">
        <f>W142*H142</f>
        <v>0</v>
      </c>
      <c r="Y142" s="40"/>
      <c r="Z142" s="40"/>
      <c r="AA142" s="40"/>
      <c r="AB142" s="40"/>
      <c r="AC142" s="40"/>
      <c r="AD142" s="40"/>
      <c r="AE142" s="40"/>
      <c r="AR142" s="227" t="s">
        <v>226</v>
      </c>
      <c r="AT142" s="227" t="s">
        <v>222</v>
      </c>
      <c r="AU142" s="227" t="s">
        <v>83</v>
      </c>
      <c r="AY142" s="19" t="s">
        <v>212</v>
      </c>
      <c r="BE142" s="228">
        <f>IF(O142="základní",K142,0)</f>
        <v>0</v>
      </c>
      <c r="BF142" s="228">
        <f>IF(O142="snížená",K142,0)</f>
        <v>0</v>
      </c>
      <c r="BG142" s="228">
        <f>IF(O142="zákl. přenesená",K142,0)</f>
        <v>0</v>
      </c>
      <c r="BH142" s="228">
        <f>IF(O142="sníž. přenesená",K142,0)</f>
        <v>0</v>
      </c>
      <c r="BI142" s="228">
        <f>IF(O142="nulová",K142,0)</f>
        <v>0</v>
      </c>
      <c r="BJ142" s="19" t="s">
        <v>83</v>
      </c>
      <c r="BK142" s="228">
        <f>ROUND(P142*H142,2)</f>
        <v>0</v>
      </c>
      <c r="BL142" s="19" t="s">
        <v>217</v>
      </c>
      <c r="BM142" s="227" t="s">
        <v>2691</v>
      </c>
    </row>
    <row r="143" s="2" customFormat="1" ht="24.15" customHeight="1">
      <c r="A143" s="40"/>
      <c r="B143" s="41"/>
      <c r="C143" s="229" t="s">
        <v>393</v>
      </c>
      <c r="D143" s="229" t="s">
        <v>222</v>
      </c>
      <c r="E143" s="230" t="s">
        <v>536</v>
      </c>
      <c r="F143" s="231" t="s">
        <v>565</v>
      </c>
      <c r="G143" s="232" t="s">
        <v>525</v>
      </c>
      <c r="H143" s="233">
        <v>6</v>
      </c>
      <c r="I143" s="234"/>
      <c r="J143" s="235"/>
      <c r="K143" s="236">
        <f>ROUND(P143*H143,2)</f>
        <v>0</v>
      </c>
      <c r="L143" s="231" t="s">
        <v>20</v>
      </c>
      <c r="M143" s="237"/>
      <c r="N143" s="238" t="s">
        <v>20</v>
      </c>
      <c r="O143" s="223" t="s">
        <v>45</v>
      </c>
      <c r="P143" s="224">
        <f>I143+J143</f>
        <v>0</v>
      </c>
      <c r="Q143" s="224">
        <f>ROUND(I143*H143,2)</f>
        <v>0</v>
      </c>
      <c r="R143" s="224">
        <f>ROUND(J143*H143,2)</f>
        <v>0</v>
      </c>
      <c r="S143" s="86"/>
      <c r="T143" s="225">
        <f>S143*H143</f>
        <v>0</v>
      </c>
      <c r="U143" s="225">
        <v>0</v>
      </c>
      <c r="V143" s="225">
        <f>U143*H143</f>
        <v>0</v>
      </c>
      <c r="W143" s="225">
        <v>0</v>
      </c>
      <c r="X143" s="226">
        <f>W143*H143</f>
        <v>0</v>
      </c>
      <c r="Y143" s="40"/>
      <c r="Z143" s="40"/>
      <c r="AA143" s="40"/>
      <c r="AB143" s="40"/>
      <c r="AC143" s="40"/>
      <c r="AD143" s="40"/>
      <c r="AE143" s="40"/>
      <c r="AR143" s="227" t="s">
        <v>226</v>
      </c>
      <c r="AT143" s="227" t="s">
        <v>222</v>
      </c>
      <c r="AU143" s="227" t="s">
        <v>83</v>
      </c>
      <c r="AY143" s="19" t="s">
        <v>212</v>
      </c>
      <c r="BE143" s="228">
        <f>IF(O143="základní",K143,0)</f>
        <v>0</v>
      </c>
      <c r="BF143" s="228">
        <f>IF(O143="snížená",K143,0)</f>
        <v>0</v>
      </c>
      <c r="BG143" s="228">
        <f>IF(O143="zákl. přenesená",K143,0)</f>
        <v>0</v>
      </c>
      <c r="BH143" s="228">
        <f>IF(O143="sníž. přenesená",K143,0)</f>
        <v>0</v>
      </c>
      <c r="BI143" s="228">
        <f>IF(O143="nulová",K143,0)</f>
        <v>0</v>
      </c>
      <c r="BJ143" s="19" t="s">
        <v>83</v>
      </c>
      <c r="BK143" s="228">
        <f>ROUND(P143*H143,2)</f>
        <v>0</v>
      </c>
      <c r="BL143" s="19" t="s">
        <v>217</v>
      </c>
      <c r="BM143" s="227" t="s">
        <v>2692</v>
      </c>
    </row>
    <row r="144" s="2" customFormat="1" ht="24.15" customHeight="1">
      <c r="A144" s="40"/>
      <c r="B144" s="41"/>
      <c r="C144" s="229" t="s">
        <v>397</v>
      </c>
      <c r="D144" s="229" t="s">
        <v>222</v>
      </c>
      <c r="E144" s="230" t="s">
        <v>540</v>
      </c>
      <c r="F144" s="231" t="s">
        <v>569</v>
      </c>
      <c r="G144" s="232" t="s">
        <v>525</v>
      </c>
      <c r="H144" s="233">
        <v>2</v>
      </c>
      <c r="I144" s="234"/>
      <c r="J144" s="235"/>
      <c r="K144" s="236">
        <f>ROUND(P144*H144,2)</f>
        <v>0</v>
      </c>
      <c r="L144" s="231" t="s">
        <v>20</v>
      </c>
      <c r="M144" s="237"/>
      <c r="N144" s="238" t="s">
        <v>20</v>
      </c>
      <c r="O144" s="223" t="s">
        <v>45</v>
      </c>
      <c r="P144" s="224">
        <f>I144+J144</f>
        <v>0</v>
      </c>
      <c r="Q144" s="224">
        <f>ROUND(I144*H144,2)</f>
        <v>0</v>
      </c>
      <c r="R144" s="224">
        <f>ROUND(J144*H144,2)</f>
        <v>0</v>
      </c>
      <c r="S144" s="86"/>
      <c r="T144" s="225">
        <f>S144*H144</f>
        <v>0</v>
      </c>
      <c r="U144" s="225">
        <v>0</v>
      </c>
      <c r="V144" s="225">
        <f>U144*H144</f>
        <v>0</v>
      </c>
      <c r="W144" s="225">
        <v>0</v>
      </c>
      <c r="X144" s="226">
        <f>W144*H144</f>
        <v>0</v>
      </c>
      <c r="Y144" s="40"/>
      <c r="Z144" s="40"/>
      <c r="AA144" s="40"/>
      <c r="AB144" s="40"/>
      <c r="AC144" s="40"/>
      <c r="AD144" s="40"/>
      <c r="AE144" s="40"/>
      <c r="AR144" s="227" t="s">
        <v>226</v>
      </c>
      <c r="AT144" s="227" t="s">
        <v>222</v>
      </c>
      <c r="AU144" s="227" t="s">
        <v>83</v>
      </c>
      <c r="AY144" s="19" t="s">
        <v>212</v>
      </c>
      <c r="BE144" s="228">
        <f>IF(O144="základní",K144,0)</f>
        <v>0</v>
      </c>
      <c r="BF144" s="228">
        <f>IF(O144="snížená",K144,0)</f>
        <v>0</v>
      </c>
      <c r="BG144" s="228">
        <f>IF(O144="zákl. přenesená",K144,0)</f>
        <v>0</v>
      </c>
      <c r="BH144" s="228">
        <f>IF(O144="sníž. přenesená",K144,0)</f>
        <v>0</v>
      </c>
      <c r="BI144" s="228">
        <f>IF(O144="nulová",K144,0)</f>
        <v>0</v>
      </c>
      <c r="BJ144" s="19" t="s">
        <v>83</v>
      </c>
      <c r="BK144" s="228">
        <f>ROUND(P144*H144,2)</f>
        <v>0</v>
      </c>
      <c r="BL144" s="19" t="s">
        <v>217</v>
      </c>
      <c r="BM144" s="227" t="s">
        <v>2693</v>
      </c>
    </row>
    <row r="145" s="2" customFormat="1" ht="24.15" customHeight="1">
      <c r="A145" s="40"/>
      <c r="B145" s="41"/>
      <c r="C145" s="229" t="s">
        <v>401</v>
      </c>
      <c r="D145" s="229" t="s">
        <v>222</v>
      </c>
      <c r="E145" s="230" t="s">
        <v>544</v>
      </c>
      <c r="F145" s="231" t="s">
        <v>585</v>
      </c>
      <c r="G145" s="232" t="s">
        <v>525</v>
      </c>
      <c r="H145" s="233">
        <v>30</v>
      </c>
      <c r="I145" s="234"/>
      <c r="J145" s="235"/>
      <c r="K145" s="236">
        <f>ROUND(P145*H145,2)</f>
        <v>0</v>
      </c>
      <c r="L145" s="231" t="s">
        <v>20</v>
      </c>
      <c r="M145" s="237"/>
      <c r="N145" s="238" t="s">
        <v>20</v>
      </c>
      <c r="O145" s="223" t="s">
        <v>45</v>
      </c>
      <c r="P145" s="224">
        <f>I145+J145</f>
        <v>0</v>
      </c>
      <c r="Q145" s="224">
        <f>ROUND(I145*H145,2)</f>
        <v>0</v>
      </c>
      <c r="R145" s="224">
        <f>ROUND(J145*H145,2)</f>
        <v>0</v>
      </c>
      <c r="S145" s="86"/>
      <c r="T145" s="225">
        <f>S145*H145</f>
        <v>0</v>
      </c>
      <c r="U145" s="225">
        <v>0</v>
      </c>
      <c r="V145" s="225">
        <f>U145*H145</f>
        <v>0</v>
      </c>
      <c r="W145" s="225">
        <v>0</v>
      </c>
      <c r="X145" s="226">
        <f>W145*H145</f>
        <v>0</v>
      </c>
      <c r="Y145" s="40"/>
      <c r="Z145" s="40"/>
      <c r="AA145" s="40"/>
      <c r="AB145" s="40"/>
      <c r="AC145" s="40"/>
      <c r="AD145" s="40"/>
      <c r="AE145" s="40"/>
      <c r="AR145" s="227" t="s">
        <v>226</v>
      </c>
      <c r="AT145" s="227" t="s">
        <v>222</v>
      </c>
      <c r="AU145" s="227" t="s">
        <v>83</v>
      </c>
      <c r="AY145" s="19" t="s">
        <v>212</v>
      </c>
      <c r="BE145" s="228">
        <f>IF(O145="základní",K145,0)</f>
        <v>0</v>
      </c>
      <c r="BF145" s="228">
        <f>IF(O145="snížená",K145,0)</f>
        <v>0</v>
      </c>
      <c r="BG145" s="228">
        <f>IF(O145="zákl. přenesená",K145,0)</f>
        <v>0</v>
      </c>
      <c r="BH145" s="228">
        <f>IF(O145="sníž. přenesená",K145,0)</f>
        <v>0</v>
      </c>
      <c r="BI145" s="228">
        <f>IF(O145="nulová",K145,0)</f>
        <v>0</v>
      </c>
      <c r="BJ145" s="19" t="s">
        <v>83</v>
      </c>
      <c r="BK145" s="228">
        <f>ROUND(P145*H145,2)</f>
        <v>0</v>
      </c>
      <c r="BL145" s="19" t="s">
        <v>217</v>
      </c>
      <c r="BM145" s="227" t="s">
        <v>2694</v>
      </c>
    </row>
    <row r="146" s="2" customFormat="1" ht="24.15" customHeight="1">
      <c r="A146" s="40"/>
      <c r="B146" s="41"/>
      <c r="C146" s="229" t="s">
        <v>405</v>
      </c>
      <c r="D146" s="229" t="s">
        <v>222</v>
      </c>
      <c r="E146" s="230" t="s">
        <v>548</v>
      </c>
      <c r="F146" s="231" t="s">
        <v>589</v>
      </c>
      <c r="G146" s="232" t="s">
        <v>525</v>
      </c>
      <c r="H146" s="233">
        <v>250</v>
      </c>
      <c r="I146" s="234"/>
      <c r="J146" s="235"/>
      <c r="K146" s="236">
        <f>ROUND(P146*H146,2)</f>
        <v>0</v>
      </c>
      <c r="L146" s="231" t="s">
        <v>20</v>
      </c>
      <c r="M146" s="237"/>
      <c r="N146" s="238" t="s">
        <v>20</v>
      </c>
      <c r="O146" s="223" t="s">
        <v>45</v>
      </c>
      <c r="P146" s="224">
        <f>I146+J146</f>
        <v>0</v>
      </c>
      <c r="Q146" s="224">
        <f>ROUND(I146*H146,2)</f>
        <v>0</v>
      </c>
      <c r="R146" s="224">
        <f>ROUND(J146*H146,2)</f>
        <v>0</v>
      </c>
      <c r="S146" s="86"/>
      <c r="T146" s="225">
        <f>S146*H146</f>
        <v>0</v>
      </c>
      <c r="U146" s="225">
        <v>0</v>
      </c>
      <c r="V146" s="225">
        <f>U146*H146</f>
        <v>0</v>
      </c>
      <c r="W146" s="225">
        <v>0</v>
      </c>
      <c r="X146" s="226">
        <f>W146*H146</f>
        <v>0</v>
      </c>
      <c r="Y146" s="40"/>
      <c r="Z146" s="40"/>
      <c r="AA146" s="40"/>
      <c r="AB146" s="40"/>
      <c r="AC146" s="40"/>
      <c r="AD146" s="40"/>
      <c r="AE146" s="40"/>
      <c r="AR146" s="227" t="s">
        <v>226</v>
      </c>
      <c r="AT146" s="227" t="s">
        <v>222</v>
      </c>
      <c r="AU146" s="227" t="s">
        <v>83</v>
      </c>
      <c r="AY146" s="19" t="s">
        <v>212</v>
      </c>
      <c r="BE146" s="228">
        <f>IF(O146="základní",K146,0)</f>
        <v>0</v>
      </c>
      <c r="BF146" s="228">
        <f>IF(O146="snížená",K146,0)</f>
        <v>0</v>
      </c>
      <c r="BG146" s="228">
        <f>IF(O146="zákl. přenesená",K146,0)</f>
        <v>0</v>
      </c>
      <c r="BH146" s="228">
        <f>IF(O146="sníž. přenesená",K146,0)</f>
        <v>0</v>
      </c>
      <c r="BI146" s="228">
        <f>IF(O146="nulová",K146,0)</f>
        <v>0</v>
      </c>
      <c r="BJ146" s="19" t="s">
        <v>83</v>
      </c>
      <c r="BK146" s="228">
        <f>ROUND(P146*H146,2)</f>
        <v>0</v>
      </c>
      <c r="BL146" s="19" t="s">
        <v>217</v>
      </c>
      <c r="BM146" s="227" t="s">
        <v>2695</v>
      </c>
    </row>
    <row r="147" s="2" customFormat="1" ht="44.25" customHeight="1">
      <c r="A147" s="40"/>
      <c r="B147" s="41"/>
      <c r="C147" s="229" t="s">
        <v>409</v>
      </c>
      <c r="D147" s="229" t="s">
        <v>222</v>
      </c>
      <c r="E147" s="230" t="s">
        <v>552</v>
      </c>
      <c r="F147" s="231" t="s">
        <v>637</v>
      </c>
      <c r="G147" s="232" t="s">
        <v>225</v>
      </c>
      <c r="H147" s="233">
        <v>1</v>
      </c>
      <c r="I147" s="234"/>
      <c r="J147" s="235"/>
      <c r="K147" s="236">
        <f>ROUND(P147*H147,2)</f>
        <v>0</v>
      </c>
      <c r="L147" s="231" t="s">
        <v>20</v>
      </c>
      <c r="M147" s="237"/>
      <c r="N147" s="238" t="s">
        <v>20</v>
      </c>
      <c r="O147" s="223" t="s">
        <v>45</v>
      </c>
      <c r="P147" s="224">
        <f>I147+J147</f>
        <v>0</v>
      </c>
      <c r="Q147" s="224">
        <f>ROUND(I147*H147,2)</f>
        <v>0</v>
      </c>
      <c r="R147" s="224">
        <f>ROUND(J147*H147,2)</f>
        <v>0</v>
      </c>
      <c r="S147" s="86"/>
      <c r="T147" s="225">
        <f>S147*H147</f>
        <v>0</v>
      </c>
      <c r="U147" s="225">
        <v>0</v>
      </c>
      <c r="V147" s="225">
        <f>U147*H147</f>
        <v>0</v>
      </c>
      <c r="W147" s="225">
        <v>0</v>
      </c>
      <c r="X147" s="226">
        <f>W147*H147</f>
        <v>0</v>
      </c>
      <c r="Y147" s="40"/>
      <c r="Z147" s="40"/>
      <c r="AA147" s="40"/>
      <c r="AB147" s="40"/>
      <c r="AC147" s="40"/>
      <c r="AD147" s="40"/>
      <c r="AE147" s="40"/>
      <c r="AR147" s="227" t="s">
        <v>226</v>
      </c>
      <c r="AT147" s="227" t="s">
        <v>222</v>
      </c>
      <c r="AU147" s="227" t="s">
        <v>83</v>
      </c>
      <c r="AY147" s="19" t="s">
        <v>212</v>
      </c>
      <c r="BE147" s="228">
        <f>IF(O147="základní",K147,0)</f>
        <v>0</v>
      </c>
      <c r="BF147" s="228">
        <f>IF(O147="snížená",K147,0)</f>
        <v>0</v>
      </c>
      <c r="BG147" s="228">
        <f>IF(O147="zákl. přenesená",K147,0)</f>
        <v>0</v>
      </c>
      <c r="BH147" s="228">
        <f>IF(O147="sníž. přenesená",K147,0)</f>
        <v>0</v>
      </c>
      <c r="BI147" s="228">
        <f>IF(O147="nulová",K147,0)</f>
        <v>0</v>
      </c>
      <c r="BJ147" s="19" t="s">
        <v>83</v>
      </c>
      <c r="BK147" s="228">
        <f>ROUND(P147*H147,2)</f>
        <v>0</v>
      </c>
      <c r="BL147" s="19" t="s">
        <v>217</v>
      </c>
      <c r="BM147" s="227" t="s">
        <v>2696</v>
      </c>
    </row>
    <row r="148" s="2" customFormat="1" ht="55.5" customHeight="1">
      <c r="A148" s="40"/>
      <c r="B148" s="41"/>
      <c r="C148" s="229" t="s">
        <v>413</v>
      </c>
      <c r="D148" s="229" t="s">
        <v>222</v>
      </c>
      <c r="E148" s="230" t="s">
        <v>556</v>
      </c>
      <c r="F148" s="231" t="s">
        <v>645</v>
      </c>
      <c r="G148" s="232" t="s">
        <v>268</v>
      </c>
      <c r="H148" s="233">
        <v>550</v>
      </c>
      <c r="I148" s="234"/>
      <c r="J148" s="235"/>
      <c r="K148" s="236">
        <f>ROUND(P148*H148,2)</f>
        <v>0</v>
      </c>
      <c r="L148" s="231" t="s">
        <v>20</v>
      </c>
      <c r="M148" s="237"/>
      <c r="N148" s="238" t="s">
        <v>20</v>
      </c>
      <c r="O148" s="223" t="s">
        <v>45</v>
      </c>
      <c r="P148" s="224">
        <f>I148+J148</f>
        <v>0</v>
      </c>
      <c r="Q148" s="224">
        <f>ROUND(I148*H148,2)</f>
        <v>0</v>
      </c>
      <c r="R148" s="224">
        <f>ROUND(J148*H148,2)</f>
        <v>0</v>
      </c>
      <c r="S148" s="86"/>
      <c r="T148" s="225">
        <f>S148*H148</f>
        <v>0</v>
      </c>
      <c r="U148" s="225">
        <v>0</v>
      </c>
      <c r="V148" s="225">
        <f>U148*H148</f>
        <v>0</v>
      </c>
      <c r="W148" s="225">
        <v>0</v>
      </c>
      <c r="X148" s="226">
        <f>W148*H148</f>
        <v>0</v>
      </c>
      <c r="Y148" s="40"/>
      <c r="Z148" s="40"/>
      <c r="AA148" s="40"/>
      <c r="AB148" s="40"/>
      <c r="AC148" s="40"/>
      <c r="AD148" s="40"/>
      <c r="AE148" s="40"/>
      <c r="AR148" s="227" t="s">
        <v>226</v>
      </c>
      <c r="AT148" s="227" t="s">
        <v>222</v>
      </c>
      <c r="AU148" s="227" t="s">
        <v>83</v>
      </c>
      <c r="AY148" s="19" t="s">
        <v>212</v>
      </c>
      <c r="BE148" s="228">
        <f>IF(O148="základní",K148,0)</f>
        <v>0</v>
      </c>
      <c r="BF148" s="228">
        <f>IF(O148="snížená",K148,0)</f>
        <v>0</v>
      </c>
      <c r="BG148" s="228">
        <f>IF(O148="zákl. přenesená",K148,0)</f>
        <v>0</v>
      </c>
      <c r="BH148" s="228">
        <f>IF(O148="sníž. přenesená",K148,0)</f>
        <v>0</v>
      </c>
      <c r="BI148" s="228">
        <f>IF(O148="nulová",K148,0)</f>
        <v>0</v>
      </c>
      <c r="BJ148" s="19" t="s">
        <v>83</v>
      </c>
      <c r="BK148" s="228">
        <f>ROUND(P148*H148,2)</f>
        <v>0</v>
      </c>
      <c r="BL148" s="19" t="s">
        <v>217</v>
      </c>
      <c r="BM148" s="227" t="s">
        <v>2697</v>
      </c>
    </row>
    <row r="149" s="2" customFormat="1" ht="24.15" customHeight="1">
      <c r="A149" s="40"/>
      <c r="B149" s="41"/>
      <c r="C149" s="229" t="s">
        <v>417</v>
      </c>
      <c r="D149" s="229" t="s">
        <v>222</v>
      </c>
      <c r="E149" s="230" t="s">
        <v>560</v>
      </c>
      <c r="F149" s="231" t="s">
        <v>649</v>
      </c>
      <c r="G149" s="232" t="s">
        <v>272</v>
      </c>
      <c r="H149" s="233">
        <v>111</v>
      </c>
      <c r="I149" s="234"/>
      <c r="J149" s="235"/>
      <c r="K149" s="236">
        <f>ROUND(P149*H149,2)</f>
        <v>0</v>
      </c>
      <c r="L149" s="231" t="s">
        <v>20</v>
      </c>
      <c r="M149" s="237"/>
      <c r="N149" s="238" t="s">
        <v>20</v>
      </c>
      <c r="O149" s="223" t="s">
        <v>45</v>
      </c>
      <c r="P149" s="224">
        <f>I149+J149</f>
        <v>0</v>
      </c>
      <c r="Q149" s="224">
        <f>ROUND(I149*H149,2)</f>
        <v>0</v>
      </c>
      <c r="R149" s="224">
        <f>ROUND(J149*H149,2)</f>
        <v>0</v>
      </c>
      <c r="S149" s="86"/>
      <c r="T149" s="225">
        <f>S149*H149</f>
        <v>0</v>
      </c>
      <c r="U149" s="225">
        <v>0</v>
      </c>
      <c r="V149" s="225">
        <f>U149*H149</f>
        <v>0</v>
      </c>
      <c r="W149" s="225">
        <v>0</v>
      </c>
      <c r="X149" s="226">
        <f>W149*H149</f>
        <v>0</v>
      </c>
      <c r="Y149" s="40"/>
      <c r="Z149" s="40"/>
      <c r="AA149" s="40"/>
      <c r="AB149" s="40"/>
      <c r="AC149" s="40"/>
      <c r="AD149" s="40"/>
      <c r="AE149" s="40"/>
      <c r="AR149" s="227" t="s">
        <v>226</v>
      </c>
      <c r="AT149" s="227" t="s">
        <v>222</v>
      </c>
      <c r="AU149" s="227" t="s">
        <v>83</v>
      </c>
      <c r="AY149" s="19" t="s">
        <v>212</v>
      </c>
      <c r="BE149" s="228">
        <f>IF(O149="základní",K149,0)</f>
        <v>0</v>
      </c>
      <c r="BF149" s="228">
        <f>IF(O149="snížená",K149,0)</f>
        <v>0</v>
      </c>
      <c r="BG149" s="228">
        <f>IF(O149="zákl. přenesená",K149,0)</f>
        <v>0</v>
      </c>
      <c r="BH149" s="228">
        <f>IF(O149="sníž. přenesená",K149,0)</f>
        <v>0</v>
      </c>
      <c r="BI149" s="228">
        <f>IF(O149="nulová",K149,0)</f>
        <v>0</v>
      </c>
      <c r="BJ149" s="19" t="s">
        <v>83</v>
      </c>
      <c r="BK149" s="228">
        <f>ROUND(P149*H149,2)</f>
        <v>0</v>
      </c>
      <c r="BL149" s="19" t="s">
        <v>217</v>
      </c>
      <c r="BM149" s="227" t="s">
        <v>2698</v>
      </c>
    </row>
    <row r="150" s="2" customFormat="1" ht="24.15" customHeight="1">
      <c r="A150" s="40"/>
      <c r="B150" s="41"/>
      <c r="C150" s="229" t="s">
        <v>421</v>
      </c>
      <c r="D150" s="229" t="s">
        <v>222</v>
      </c>
      <c r="E150" s="230" t="s">
        <v>564</v>
      </c>
      <c r="F150" s="231" t="s">
        <v>653</v>
      </c>
      <c r="G150" s="232" t="s">
        <v>225</v>
      </c>
      <c r="H150" s="233">
        <v>110</v>
      </c>
      <c r="I150" s="234"/>
      <c r="J150" s="235"/>
      <c r="K150" s="236">
        <f>ROUND(P150*H150,2)</f>
        <v>0</v>
      </c>
      <c r="L150" s="231" t="s">
        <v>20</v>
      </c>
      <c r="M150" s="237"/>
      <c r="N150" s="239" t="s">
        <v>20</v>
      </c>
      <c r="O150" s="240" t="s">
        <v>45</v>
      </c>
      <c r="P150" s="241">
        <f>I150+J150</f>
        <v>0</v>
      </c>
      <c r="Q150" s="241">
        <f>ROUND(I150*H150,2)</f>
        <v>0</v>
      </c>
      <c r="R150" s="241">
        <f>ROUND(J150*H150,2)</f>
        <v>0</v>
      </c>
      <c r="S150" s="242"/>
      <c r="T150" s="243">
        <f>S150*H150</f>
        <v>0</v>
      </c>
      <c r="U150" s="243">
        <v>0</v>
      </c>
      <c r="V150" s="243">
        <f>U150*H150</f>
        <v>0</v>
      </c>
      <c r="W150" s="243">
        <v>0</v>
      </c>
      <c r="X150" s="244">
        <f>W150*H150</f>
        <v>0</v>
      </c>
      <c r="Y150" s="40"/>
      <c r="Z150" s="40"/>
      <c r="AA150" s="40"/>
      <c r="AB150" s="40"/>
      <c r="AC150" s="40"/>
      <c r="AD150" s="40"/>
      <c r="AE150" s="40"/>
      <c r="AR150" s="227" t="s">
        <v>226</v>
      </c>
      <c r="AT150" s="227" t="s">
        <v>222</v>
      </c>
      <c r="AU150" s="227" t="s">
        <v>83</v>
      </c>
      <c r="AY150" s="19" t="s">
        <v>212</v>
      </c>
      <c r="BE150" s="228">
        <f>IF(O150="základní",K150,0)</f>
        <v>0</v>
      </c>
      <c r="BF150" s="228">
        <f>IF(O150="snížená",K150,0)</f>
        <v>0</v>
      </c>
      <c r="BG150" s="228">
        <f>IF(O150="zákl. přenesená",K150,0)</f>
        <v>0</v>
      </c>
      <c r="BH150" s="228">
        <f>IF(O150="sníž. přenesená",K150,0)</f>
        <v>0</v>
      </c>
      <c r="BI150" s="228">
        <f>IF(O150="nulová",K150,0)</f>
        <v>0</v>
      </c>
      <c r="BJ150" s="19" t="s">
        <v>83</v>
      </c>
      <c r="BK150" s="228">
        <f>ROUND(P150*H150,2)</f>
        <v>0</v>
      </c>
      <c r="BL150" s="19" t="s">
        <v>217</v>
      </c>
      <c r="BM150" s="227" t="s">
        <v>2699</v>
      </c>
    </row>
    <row r="151" s="2" customFormat="1" ht="6.96" customHeight="1">
      <c r="A151" s="40"/>
      <c r="B151" s="61"/>
      <c r="C151" s="62"/>
      <c r="D151" s="62"/>
      <c r="E151" s="62"/>
      <c r="F151" s="62"/>
      <c r="G151" s="62"/>
      <c r="H151" s="62"/>
      <c r="I151" s="62"/>
      <c r="J151" s="62"/>
      <c r="K151" s="62"/>
      <c r="L151" s="62"/>
      <c r="M151" s="46"/>
      <c r="N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</row>
  </sheetData>
  <sheetProtection sheet="1" autoFilter="0" formatColumns="0" formatRows="0" objects="1" scenarios="1" spinCount="100000" saltValue="YJc2Z1Dvir8gqzWVhPU8x8iJujOLHAHeEblTzPTH40WX2HsUoeJafapGsG0TdCnI7uvK7bouA7gncpQJJ3Kuew==" hashValue="U/ZOw2w7F33Md+5CdPIPKtkiuNXeDqL70jZCSYKa45VNYIzFBESnifUXR/YUXvOiSzE9fRr6v5DNp0puUMNPBQ==" algorithmName="SHA-512" password="CC35"/>
  <autoFilter ref="C92:L150"/>
  <mergeCells count="12">
    <mergeCell ref="E7:H7"/>
    <mergeCell ref="E9:H9"/>
    <mergeCell ref="E11:H11"/>
    <mergeCell ref="E20:H20"/>
    <mergeCell ref="E29:H29"/>
    <mergeCell ref="E52:H52"/>
    <mergeCell ref="E54:H54"/>
    <mergeCell ref="E56:H56"/>
    <mergeCell ref="E81:H81"/>
    <mergeCell ref="E83:H83"/>
    <mergeCell ref="E85:H85"/>
    <mergeCell ref="M2:Z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135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 s="1" customFormat="1" ht="12" customHeight="1">
      <c r="B8" s="22"/>
      <c r="D8" s="150" t="s">
        <v>175</v>
      </c>
      <c r="M8" s="22"/>
    </row>
    <row r="9" s="2" customFormat="1" ht="16.5" customHeight="1">
      <c r="A9" s="40"/>
      <c r="B9" s="46"/>
      <c r="C9" s="40"/>
      <c r="D9" s="40"/>
      <c r="E9" s="151" t="s">
        <v>2622</v>
      </c>
      <c r="F9" s="40"/>
      <c r="G9" s="40"/>
      <c r="H9" s="40"/>
      <c r="I9" s="40"/>
      <c r="J9" s="40"/>
      <c r="K9" s="40"/>
      <c r="L9" s="40"/>
      <c r="M9" s="152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50" t="s">
        <v>177</v>
      </c>
      <c r="E10" s="40"/>
      <c r="F10" s="40"/>
      <c r="G10" s="40"/>
      <c r="H10" s="40"/>
      <c r="I10" s="40"/>
      <c r="J10" s="40"/>
      <c r="K10" s="40"/>
      <c r="L10" s="40"/>
      <c r="M10" s="152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53" t="s">
        <v>2700</v>
      </c>
      <c r="F11" s="40"/>
      <c r="G11" s="40"/>
      <c r="H11" s="40"/>
      <c r="I11" s="40"/>
      <c r="J11" s="40"/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50" t="s">
        <v>19</v>
      </c>
      <c r="E13" s="40"/>
      <c r="F13" s="137" t="s">
        <v>20</v>
      </c>
      <c r="G13" s="40"/>
      <c r="H13" s="40"/>
      <c r="I13" s="150" t="s">
        <v>21</v>
      </c>
      <c r="J13" s="137" t="s">
        <v>20</v>
      </c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50" t="s">
        <v>22</v>
      </c>
      <c r="E14" s="40"/>
      <c r="F14" s="137" t="s">
        <v>2151</v>
      </c>
      <c r="G14" s="40"/>
      <c r="H14" s="40"/>
      <c r="I14" s="150" t="s">
        <v>24</v>
      </c>
      <c r="J14" s="154" t="str">
        <f>'Rekapitulace stavby'!AN8</f>
        <v>24. 1. 2025</v>
      </c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50" t="s">
        <v>26</v>
      </c>
      <c r="E16" s="40"/>
      <c r="F16" s="40"/>
      <c r="G16" s="40"/>
      <c r="H16" s="40"/>
      <c r="I16" s="150" t="s">
        <v>27</v>
      </c>
      <c r="J16" s="137" t="s">
        <v>20</v>
      </c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7" t="s">
        <v>28</v>
      </c>
      <c r="F17" s="40"/>
      <c r="G17" s="40"/>
      <c r="H17" s="40"/>
      <c r="I17" s="150" t="s">
        <v>29</v>
      </c>
      <c r="J17" s="137" t="s">
        <v>20</v>
      </c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50" t="s">
        <v>30</v>
      </c>
      <c r="E19" s="40"/>
      <c r="F19" s="40"/>
      <c r="G19" s="40"/>
      <c r="H19" s="40"/>
      <c r="I19" s="150" t="s">
        <v>27</v>
      </c>
      <c r="J19" s="35" t="str">
        <f>'Rekapitulace stavby'!AN13</f>
        <v>Vyplň údaj</v>
      </c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7"/>
      <c r="G20" s="137"/>
      <c r="H20" s="137"/>
      <c r="I20" s="150" t="s">
        <v>29</v>
      </c>
      <c r="J20" s="35" t="str">
        <f>'Rekapitulace stavby'!AN14</f>
        <v>Vyplň údaj</v>
      </c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50" t="s">
        <v>32</v>
      </c>
      <c r="E22" s="40"/>
      <c r="F22" s="40"/>
      <c r="G22" s="40"/>
      <c r="H22" s="40"/>
      <c r="I22" s="150" t="s">
        <v>27</v>
      </c>
      <c r="J22" s="137" t="str">
        <f>IF('Rekapitulace stavby'!AN16="","",'Rekapitulace stavby'!AN16)</f>
        <v/>
      </c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7" t="str">
        <f>IF('Rekapitulace stavby'!E17="","",'Rekapitulace stavby'!E17)</f>
        <v xml:space="preserve"> </v>
      </c>
      <c r="F23" s="40"/>
      <c r="G23" s="40"/>
      <c r="H23" s="40"/>
      <c r="I23" s="150" t="s">
        <v>29</v>
      </c>
      <c r="J23" s="137" t="str">
        <f>IF('Rekapitulace stavby'!AN17="","",'Rekapitulace stavby'!AN17)</f>
        <v/>
      </c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50" t="s">
        <v>34</v>
      </c>
      <c r="E25" s="40"/>
      <c r="F25" s="40"/>
      <c r="G25" s="40"/>
      <c r="H25" s="40"/>
      <c r="I25" s="150" t="s">
        <v>27</v>
      </c>
      <c r="J25" s="137" t="s">
        <v>35</v>
      </c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7" t="s">
        <v>36</v>
      </c>
      <c r="F26" s="40"/>
      <c r="G26" s="40"/>
      <c r="H26" s="40"/>
      <c r="I26" s="150" t="s">
        <v>29</v>
      </c>
      <c r="J26" s="137" t="s">
        <v>37</v>
      </c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152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50" t="s">
        <v>38</v>
      </c>
      <c r="E28" s="40"/>
      <c r="F28" s="40"/>
      <c r="G28" s="40"/>
      <c r="H28" s="40"/>
      <c r="I28" s="40"/>
      <c r="J28" s="40"/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55"/>
      <c r="B29" s="156"/>
      <c r="C29" s="155"/>
      <c r="D29" s="155"/>
      <c r="E29" s="157" t="s">
        <v>20</v>
      </c>
      <c r="F29" s="157"/>
      <c r="G29" s="157"/>
      <c r="H29" s="157"/>
      <c r="I29" s="155"/>
      <c r="J29" s="155"/>
      <c r="K29" s="155"/>
      <c r="L29" s="155"/>
      <c r="M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9"/>
      <c r="E31" s="159"/>
      <c r="F31" s="159"/>
      <c r="G31" s="159"/>
      <c r="H31" s="159"/>
      <c r="I31" s="159"/>
      <c r="J31" s="159"/>
      <c r="K31" s="159"/>
      <c r="L31" s="159"/>
      <c r="M31" s="152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>
      <c r="A32" s="40"/>
      <c r="B32" s="46"/>
      <c r="C32" s="40"/>
      <c r="D32" s="40"/>
      <c r="E32" s="150" t="s">
        <v>179</v>
      </c>
      <c r="F32" s="40"/>
      <c r="G32" s="40"/>
      <c r="H32" s="40"/>
      <c r="I32" s="40"/>
      <c r="J32" s="40"/>
      <c r="K32" s="160">
        <f>I65</f>
        <v>0</v>
      </c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>
      <c r="A33" s="40"/>
      <c r="B33" s="46"/>
      <c r="C33" s="40"/>
      <c r="D33" s="40"/>
      <c r="E33" s="150" t="s">
        <v>180</v>
      </c>
      <c r="F33" s="40"/>
      <c r="G33" s="40"/>
      <c r="H33" s="40"/>
      <c r="I33" s="40"/>
      <c r="J33" s="40"/>
      <c r="K33" s="160">
        <f>J65</f>
        <v>0</v>
      </c>
      <c r="L33" s="40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25.44" customHeight="1">
      <c r="A34" s="40"/>
      <c r="B34" s="46"/>
      <c r="C34" s="40"/>
      <c r="D34" s="161" t="s">
        <v>40</v>
      </c>
      <c r="E34" s="40"/>
      <c r="F34" s="40"/>
      <c r="G34" s="40"/>
      <c r="H34" s="40"/>
      <c r="I34" s="40"/>
      <c r="J34" s="40"/>
      <c r="K34" s="162">
        <f>ROUND(K99, 2)</f>
        <v>0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6.96" customHeight="1">
      <c r="A35" s="40"/>
      <c r="B35" s="46"/>
      <c r="C35" s="40"/>
      <c r="D35" s="159"/>
      <c r="E35" s="159"/>
      <c r="F35" s="159"/>
      <c r="G35" s="159"/>
      <c r="H35" s="159"/>
      <c r="I35" s="159"/>
      <c r="J35" s="159"/>
      <c r="K35" s="159"/>
      <c r="L35" s="159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40"/>
      <c r="F36" s="163" t="s">
        <v>42</v>
      </c>
      <c r="G36" s="40"/>
      <c r="H36" s="40"/>
      <c r="I36" s="163" t="s">
        <v>41</v>
      </c>
      <c r="J36" s="40"/>
      <c r="K36" s="163" t="s">
        <v>43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s="2" customFormat="1" ht="14.4" customHeight="1">
      <c r="A37" s="40"/>
      <c r="B37" s="46"/>
      <c r="C37" s="40"/>
      <c r="D37" s="164" t="s">
        <v>44</v>
      </c>
      <c r="E37" s="150" t="s">
        <v>45</v>
      </c>
      <c r="F37" s="160">
        <f>ROUND((SUM(BE99:BE179)),  2)</f>
        <v>0</v>
      </c>
      <c r="G37" s="40"/>
      <c r="H37" s="40"/>
      <c r="I37" s="165">
        <v>0.20999999999999999</v>
      </c>
      <c r="J37" s="40"/>
      <c r="K37" s="160">
        <f>ROUND(((SUM(BE99:BE179))*I37),  2)</f>
        <v>0</v>
      </c>
      <c r="L37" s="40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14.4" customHeight="1">
      <c r="A38" s="40"/>
      <c r="B38" s="46"/>
      <c r="C38" s="40"/>
      <c r="D38" s="40"/>
      <c r="E38" s="150" t="s">
        <v>46</v>
      </c>
      <c r="F38" s="160">
        <f>ROUND((SUM(BF99:BF179)),  2)</f>
        <v>0</v>
      </c>
      <c r="G38" s="40"/>
      <c r="H38" s="40"/>
      <c r="I38" s="165">
        <v>0.12</v>
      </c>
      <c r="J38" s="40"/>
      <c r="K38" s="160">
        <f>ROUND(((SUM(BF99:BF179))*I38),  2)</f>
        <v>0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50" t="s">
        <v>47</v>
      </c>
      <c r="F39" s="160">
        <f>ROUND((SUM(BG99:BG179)),  2)</f>
        <v>0</v>
      </c>
      <c r="G39" s="40"/>
      <c r="H39" s="40"/>
      <c r="I39" s="165">
        <v>0.20999999999999999</v>
      </c>
      <c r="J39" s="40"/>
      <c r="K39" s="160">
        <f>0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hidden="1" s="2" customFormat="1" ht="14.4" customHeight="1">
      <c r="A40" s="40"/>
      <c r="B40" s="46"/>
      <c r="C40" s="40"/>
      <c r="D40" s="40"/>
      <c r="E40" s="150" t="s">
        <v>48</v>
      </c>
      <c r="F40" s="160">
        <f>ROUND((SUM(BH99:BH179)),  2)</f>
        <v>0</v>
      </c>
      <c r="G40" s="40"/>
      <c r="H40" s="40"/>
      <c r="I40" s="165">
        <v>0.12</v>
      </c>
      <c r="J40" s="40"/>
      <c r="K40" s="160">
        <f>0</f>
        <v>0</v>
      </c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hidden="1" s="2" customFormat="1" ht="14.4" customHeight="1">
      <c r="A41" s="40"/>
      <c r="B41" s="46"/>
      <c r="C41" s="40"/>
      <c r="D41" s="40"/>
      <c r="E41" s="150" t="s">
        <v>49</v>
      </c>
      <c r="F41" s="160">
        <f>ROUND((SUM(BI99:BI179)),  2)</f>
        <v>0</v>
      </c>
      <c r="G41" s="40"/>
      <c r="H41" s="40"/>
      <c r="I41" s="165">
        <v>0</v>
      </c>
      <c r="J41" s="40"/>
      <c r="K41" s="160">
        <f>0</f>
        <v>0</v>
      </c>
      <c r="L41" s="40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6.96" customHeight="1">
      <c r="A42" s="40"/>
      <c r="B42" s="46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3" s="2" customFormat="1" ht="25.44" customHeight="1">
      <c r="A43" s="40"/>
      <c r="B43" s="46"/>
      <c r="C43" s="166"/>
      <c r="D43" s="167" t="s">
        <v>50</v>
      </c>
      <c r="E43" s="168"/>
      <c r="F43" s="168"/>
      <c r="G43" s="169" t="s">
        <v>51</v>
      </c>
      <c r="H43" s="170" t="s">
        <v>52</v>
      </c>
      <c r="I43" s="168"/>
      <c r="J43" s="168"/>
      <c r="K43" s="171">
        <f>SUM(K34:K41)</f>
        <v>0</v>
      </c>
      <c r="L43" s="172"/>
      <c r="M43" s="152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4" s="2" customFormat="1" ht="14.4" customHeight="1">
      <c r="A44" s="40"/>
      <c r="B44" s="173"/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52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8" s="2" customFormat="1" ht="6.96" customHeight="1">
      <c r="A48" s="40"/>
      <c r="B48" s="175"/>
      <c r="C48" s="176"/>
      <c r="D48" s="176"/>
      <c r="E48" s="176"/>
      <c r="F48" s="176"/>
      <c r="G48" s="176"/>
      <c r="H48" s="176"/>
      <c r="I48" s="176"/>
      <c r="J48" s="176"/>
      <c r="K48" s="176"/>
      <c r="L48" s="176"/>
      <c r="M48" s="152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24.96" customHeight="1">
      <c r="A49" s="40"/>
      <c r="B49" s="41"/>
      <c r="C49" s="25" t="s">
        <v>181</v>
      </c>
      <c r="D49" s="42"/>
      <c r="E49" s="42"/>
      <c r="F49" s="42"/>
      <c r="G49" s="42"/>
      <c r="H49" s="42"/>
      <c r="I49" s="42"/>
      <c r="J49" s="42"/>
      <c r="K49" s="42"/>
      <c r="L49" s="42"/>
      <c r="M49" s="152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6.96" customHeight="1">
      <c r="A50" s="40"/>
      <c r="B50" s="41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12" customHeight="1">
      <c r="A51" s="40"/>
      <c r="B51" s="41"/>
      <c r="C51" s="34" t="s">
        <v>17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26.25" customHeight="1">
      <c r="A52" s="40"/>
      <c r="B52" s="41"/>
      <c r="C52" s="42"/>
      <c r="D52" s="42"/>
      <c r="E52" s="177" t="str">
        <f>E7</f>
        <v>Rekonstrukce plynové kotelny v IB, instalace plynové kogenerační jednotky včetně tepelných čerpadel</v>
      </c>
      <c r="F52" s="34"/>
      <c r="G52" s="34"/>
      <c r="H52" s="34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1" customFormat="1" ht="12" customHeight="1">
      <c r="B53" s="23"/>
      <c r="C53" s="34" t="s">
        <v>175</v>
      </c>
      <c r="D53" s="24"/>
      <c r="E53" s="24"/>
      <c r="F53" s="24"/>
      <c r="G53" s="24"/>
      <c r="H53" s="24"/>
      <c r="I53" s="24"/>
      <c r="J53" s="24"/>
      <c r="K53" s="24"/>
      <c r="L53" s="24"/>
      <c r="M53" s="22"/>
    </row>
    <row r="54" s="2" customFormat="1" ht="16.5" customHeight="1">
      <c r="A54" s="40"/>
      <c r="B54" s="41"/>
      <c r="C54" s="42"/>
      <c r="D54" s="42"/>
      <c r="E54" s="177" t="s">
        <v>2622</v>
      </c>
      <c r="F54" s="42"/>
      <c r="G54" s="42"/>
      <c r="H54" s="42"/>
      <c r="I54" s="42"/>
      <c r="J54" s="42"/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2" customHeight="1">
      <c r="A55" s="40"/>
      <c r="B55" s="41"/>
      <c r="C55" s="34" t="s">
        <v>177</v>
      </c>
      <c r="D55" s="42"/>
      <c r="E55" s="42"/>
      <c r="F55" s="42"/>
      <c r="G55" s="42"/>
      <c r="H55" s="42"/>
      <c r="I55" s="42"/>
      <c r="J55" s="42"/>
      <c r="K55" s="42"/>
      <c r="L55" s="42"/>
      <c r="M55" s="152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6.5" customHeight="1">
      <c r="A56" s="40"/>
      <c r="B56" s="41"/>
      <c r="C56" s="42"/>
      <c r="D56" s="42"/>
      <c r="E56" s="71" t="str">
        <f>E11</f>
        <v>D.1.1 - SO03 - Tepelná čerpadla - stavba</v>
      </c>
      <c r="F56" s="42"/>
      <c r="G56" s="42"/>
      <c r="H56" s="42"/>
      <c r="I56" s="42"/>
      <c r="J56" s="42"/>
      <c r="K56" s="42"/>
      <c r="L56" s="42"/>
      <c r="M56" s="152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152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2" customHeight="1">
      <c r="A58" s="40"/>
      <c r="B58" s="41"/>
      <c r="C58" s="34" t="s">
        <v>22</v>
      </c>
      <c r="D58" s="42"/>
      <c r="E58" s="42"/>
      <c r="F58" s="29" t="str">
        <f>F14</f>
        <v>Vysoká škola ekonomická v Praze</v>
      </c>
      <c r="G58" s="42"/>
      <c r="H58" s="42"/>
      <c r="I58" s="34" t="s">
        <v>24</v>
      </c>
      <c r="J58" s="74" t="str">
        <f>IF(J14="","",J14)</f>
        <v>24. 1. 2025</v>
      </c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6.96" customHeight="1">
      <c r="A59" s="40"/>
      <c r="B59" s="41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5.15" customHeight="1">
      <c r="A60" s="40"/>
      <c r="B60" s="41"/>
      <c r="C60" s="34" t="s">
        <v>26</v>
      </c>
      <c r="D60" s="42"/>
      <c r="E60" s="42"/>
      <c r="F60" s="29" t="str">
        <f>E17</f>
        <v>VŠE v Praze,W. Churchila 1938/4,Praha 3,13067</v>
      </c>
      <c r="G60" s="42"/>
      <c r="H60" s="42"/>
      <c r="I60" s="34" t="s">
        <v>32</v>
      </c>
      <c r="J60" s="38" t="str">
        <f>E23</f>
        <v xml:space="preserve"> </v>
      </c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40.05" customHeight="1">
      <c r="A61" s="40"/>
      <c r="B61" s="41"/>
      <c r="C61" s="34" t="s">
        <v>30</v>
      </c>
      <c r="D61" s="42"/>
      <c r="E61" s="42"/>
      <c r="F61" s="29" t="str">
        <f>IF(E20="","",E20)</f>
        <v>Vyplň údaj</v>
      </c>
      <c r="G61" s="42"/>
      <c r="H61" s="42"/>
      <c r="I61" s="34" t="s">
        <v>34</v>
      </c>
      <c r="J61" s="38" t="str">
        <f>E26</f>
        <v>Intecon spol. s.r.o., Stará 2569/96,Ústí n/L,40011</v>
      </c>
      <c r="K61" s="42"/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152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9.28" customHeight="1">
      <c r="A63" s="40"/>
      <c r="B63" s="41"/>
      <c r="C63" s="178" t="s">
        <v>182</v>
      </c>
      <c r="D63" s="179"/>
      <c r="E63" s="179"/>
      <c r="F63" s="179"/>
      <c r="G63" s="179"/>
      <c r="H63" s="179"/>
      <c r="I63" s="180" t="s">
        <v>183</v>
      </c>
      <c r="J63" s="180" t="s">
        <v>184</v>
      </c>
      <c r="K63" s="180" t="s">
        <v>185</v>
      </c>
      <c r="L63" s="179"/>
      <c r="M63" s="152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10.32" customHeight="1">
      <c r="A64" s="40"/>
      <c r="B64" s="41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152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22.8" customHeight="1">
      <c r="A65" s="40"/>
      <c r="B65" s="41"/>
      <c r="C65" s="181" t="s">
        <v>74</v>
      </c>
      <c r="D65" s="42"/>
      <c r="E65" s="42"/>
      <c r="F65" s="42"/>
      <c r="G65" s="42"/>
      <c r="H65" s="42"/>
      <c r="I65" s="104">
        <f>Q99</f>
        <v>0</v>
      </c>
      <c r="J65" s="104">
        <f>R99</f>
        <v>0</v>
      </c>
      <c r="K65" s="104">
        <f>K99</f>
        <v>0</v>
      </c>
      <c r="L65" s="42"/>
      <c r="M65" s="152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U65" s="19" t="s">
        <v>186</v>
      </c>
    </row>
    <row r="66" s="9" customFormat="1" ht="24.96" customHeight="1">
      <c r="A66" s="9"/>
      <c r="B66" s="182"/>
      <c r="C66" s="183"/>
      <c r="D66" s="184" t="s">
        <v>1298</v>
      </c>
      <c r="E66" s="185"/>
      <c r="F66" s="185"/>
      <c r="G66" s="185"/>
      <c r="H66" s="185"/>
      <c r="I66" s="186">
        <f>Q100</f>
        <v>0</v>
      </c>
      <c r="J66" s="186">
        <f>R100</f>
        <v>0</v>
      </c>
      <c r="K66" s="186">
        <f>K100</f>
        <v>0</v>
      </c>
      <c r="L66" s="183"/>
      <c r="M66" s="187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2" customFormat="1" ht="19.92" customHeight="1">
      <c r="A67" s="12"/>
      <c r="B67" s="251"/>
      <c r="C67" s="129"/>
      <c r="D67" s="252" t="s">
        <v>2152</v>
      </c>
      <c r="E67" s="253"/>
      <c r="F67" s="253"/>
      <c r="G67" s="253"/>
      <c r="H67" s="253"/>
      <c r="I67" s="254">
        <f>Q101</f>
        <v>0</v>
      </c>
      <c r="J67" s="254">
        <f>R101</f>
        <v>0</v>
      </c>
      <c r="K67" s="254">
        <f>K101</f>
        <v>0</v>
      </c>
      <c r="L67" s="129"/>
      <c r="M67" s="255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</row>
    <row r="68" s="12" customFormat="1" ht="19.92" customHeight="1">
      <c r="A68" s="12"/>
      <c r="B68" s="251"/>
      <c r="C68" s="129"/>
      <c r="D68" s="252" t="s">
        <v>2153</v>
      </c>
      <c r="E68" s="253"/>
      <c r="F68" s="253"/>
      <c r="G68" s="253"/>
      <c r="H68" s="253"/>
      <c r="I68" s="254">
        <f>Q112</f>
        <v>0</v>
      </c>
      <c r="J68" s="254">
        <f>R112</f>
        <v>0</v>
      </c>
      <c r="K68" s="254">
        <f>K112</f>
        <v>0</v>
      </c>
      <c r="L68" s="129"/>
      <c r="M68" s="255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</row>
    <row r="69" s="12" customFormat="1" ht="19.92" customHeight="1">
      <c r="A69" s="12"/>
      <c r="B69" s="251"/>
      <c r="C69" s="129"/>
      <c r="D69" s="252" t="s">
        <v>2155</v>
      </c>
      <c r="E69" s="253"/>
      <c r="F69" s="253"/>
      <c r="G69" s="253"/>
      <c r="H69" s="253"/>
      <c r="I69" s="254">
        <f>Q134</f>
        <v>0</v>
      </c>
      <c r="J69" s="254">
        <f>R134</f>
        <v>0</v>
      </c>
      <c r="K69" s="254">
        <f>K134</f>
        <v>0</v>
      </c>
      <c r="L69" s="129"/>
      <c r="M69" s="255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</row>
    <row r="70" s="12" customFormat="1" ht="19.92" customHeight="1">
      <c r="A70" s="12"/>
      <c r="B70" s="251"/>
      <c r="C70" s="129"/>
      <c r="D70" s="252" t="s">
        <v>2156</v>
      </c>
      <c r="E70" s="253"/>
      <c r="F70" s="253"/>
      <c r="G70" s="253"/>
      <c r="H70" s="253"/>
      <c r="I70" s="254">
        <f>Q137</f>
        <v>0</v>
      </c>
      <c r="J70" s="254">
        <f>R137</f>
        <v>0</v>
      </c>
      <c r="K70" s="254">
        <f>K137</f>
        <v>0</v>
      </c>
      <c r="L70" s="129"/>
      <c r="M70" s="255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</row>
    <row r="71" s="12" customFormat="1" ht="19.92" customHeight="1">
      <c r="A71" s="12"/>
      <c r="B71" s="251"/>
      <c r="C71" s="129"/>
      <c r="D71" s="252" t="s">
        <v>2157</v>
      </c>
      <c r="E71" s="253"/>
      <c r="F71" s="253"/>
      <c r="G71" s="253"/>
      <c r="H71" s="253"/>
      <c r="I71" s="254">
        <f>Q140</f>
        <v>0</v>
      </c>
      <c r="J71" s="254">
        <f>R140</f>
        <v>0</v>
      </c>
      <c r="K71" s="254">
        <f>K140</f>
        <v>0</v>
      </c>
      <c r="L71" s="129"/>
      <c r="M71" s="255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="12" customFormat="1" ht="19.92" customHeight="1">
      <c r="A72" s="12"/>
      <c r="B72" s="251"/>
      <c r="C72" s="129"/>
      <c r="D72" s="252" t="s">
        <v>2158</v>
      </c>
      <c r="E72" s="253"/>
      <c r="F72" s="253"/>
      <c r="G72" s="253"/>
      <c r="H72" s="253"/>
      <c r="I72" s="254">
        <f>Q144</f>
        <v>0</v>
      </c>
      <c r="J72" s="254">
        <f>R144</f>
        <v>0</v>
      </c>
      <c r="K72" s="254">
        <f>K144</f>
        <v>0</v>
      </c>
      <c r="L72" s="129"/>
      <c r="M72" s="255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="12" customFormat="1" ht="19.92" customHeight="1">
      <c r="A73" s="12"/>
      <c r="B73" s="251"/>
      <c r="C73" s="129"/>
      <c r="D73" s="252" t="s">
        <v>2159</v>
      </c>
      <c r="E73" s="253"/>
      <c r="F73" s="253"/>
      <c r="G73" s="253"/>
      <c r="H73" s="253"/>
      <c r="I73" s="254">
        <f>Q150</f>
        <v>0</v>
      </c>
      <c r="J73" s="254">
        <f>R150</f>
        <v>0</v>
      </c>
      <c r="K73" s="254">
        <f>K150</f>
        <v>0</v>
      </c>
      <c r="L73" s="129"/>
      <c r="M73" s="255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</row>
    <row r="74" s="9" customFormat="1" ht="24.96" customHeight="1">
      <c r="A74" s="9"/>
      <c r="B74" s="182"/>
      <c r="C74" s="183"/>
      <c r="D74" s="184" t="s">
        <v>1300</v>
      </c>
      <c r="E74" s="185"/>
      <c r="F74" s="185"/>
      <c r="G74" s="185"/>
      <c r="H74" s="185"/>
      <c r="I74" s="186">
        <f>Q153</f>
        <v>0</v>
      </c>
      <c r="J74" s="186">
        <f>R153</f>
        <v>0</v>
      </c>
      <c r="K74" s="186">
        <f>K153</f>
        <v>0</v>
      </c>
      <c r="L74" s="183"/>
      <c r="M74" s="187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</row>
    <row r="75" s="12" customFormat="1" ht="19.92" customHeight="1">
      <c r="A75" s="12"/>
      <c r="B75" s="251"/>
      <c r="C75" s="129"/>
      <c r="D75" s="252" t="s">
        <v>2162</v>
      </c>
      <c r="E75" s="253"/>
      <c r="F75" s="253"/>
      <c r="G75" s="253"/>
      <c r="H75" s="253"/>
      <c r="I75" s="254">
        <f>Q154</f>
        <v>0</v>
      </c>
      <c r="J75" s="254">
        <f>R154</f>
        <v>0</v>
      </c>
      <c r="K75" s="254">
        <f>K154</f>
        <v>0</v>
      </c>
      <c r="L75" s="129"/>
      <c r="M75" s="255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</row>
    <row r="76" s="12" customFormat="1" ht="19.92" customHeight="1">
      <c r="A76" s="12"/>
      <c r="B76" s="251"/>
      <c r="C76" s="129"/>
      <c r="D76" s="252" t="s">
        <v>2163</v>
      </c>
      <c r="E76" s="253"/>
      <c r="F76" s="253"/>
      <c r="G76" s="253"/>
      <c r="H76" s="253"/>
      <c r="I76" s="254">
        <f>Q170</f>
        <v>0</v>
      </c>
      <c r="J76" s="254">
        <f>R170</f>
        <v>0</v>
      </c>
      <c r="K76" s="254">
        <f>K170</f>
        <v>0</v>
      </c>
      <c r="L76" s="129"/>
      <c r="M76" s="255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</row>
    <row r="77" s="12" customFormat="1" ht="19.92" customHeight="1">
      <c r="A77" s="12"/>
      <c r="B77" s="251"/>
      <c r="C77" s="129"/>
      <c r="D77" s="252" t="s">
        <v>2701</v>
      </c>
      <c r="E77" s="253"/>
      <c r="F77" s="253"/>
      <c r="G77" s="253"/>
      <c r="H77" s="253"/>
      <c r="I77" s="254">
        <f>Q174</f>
        <v>0</v>
      </c>
      <c r="J77" s="254">
        <f>R174</f>
        <v>0</v>
      </c>
      <c r="K77" s="254">
        <f>K174</f>
        <v>0</v>
      </c>
      <c r="L77" s="129"/>
      <c r="M77" s="255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</row>
    <row r="78" s="2" customFormat="1" ht="21.84" customHeight="1">
      <c r="A78" s="40"/>
      <c r="B78" s="41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152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61"/>
      <c r="C79" s="62"/>
      <c r="D79" s="62"/>
      <c r="E79" s="62"/>
      <c r="F79" s="62"/>
      <c r="G79" s="62"/>
      <c r="H79" s="62"/>
      <c r="I79" s="62"/>
      <c r="J79" s="62"/>
      <c r="K79" s="62"/>
      <c r="L79" s="62"/>
      <c r="M79" s="152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3" s="2" customFormat="1" ht="6.96" customHeight="1">
      <c r="A83" s="40"/>
      <c r="B83" s="63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152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24.96" customHeight="1">
      <c r="A84" s="40"/>
      <c r="B84" s="41"/>
      <c r="C84" s="25" t="s">
        <v>193</v>
      </c>
      <c r="D84" s="42"/>
      <c r="E84" s="42"/>
      <c r="F84" s="42"/>
      <c r="G84" s="42"/>
      <c r="H84" s="42"/>
      <c r="I84" s="42"/>
      <c r="J84" s="42"/>
      <c r="K84" s="42"/>
      <c r="L84" s="42"/>
      <c r="M84" s="152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6.96" customHeight="1">
      <c r="A85" s="40"/>
      <c r="B85" s="41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152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2" customHeight="1">
      <c r="A86" s="40"/>
      <c r="B86" s="41"/>
      <c r="C86" s="34" t="s">
        <v>17</v>
      </c>
      <c r="D86" s="42"/>
      <c r="E86" s="42"/>
      <c r="F86" s="42"/>
      <c r="G86" s="42"/>
      <c r="H86" s="42"/>
      <c r="I86" s="42"/>
      <c r="J86" s="42"/>
      <c r="K86" s="42"/>
      <c r="L86" s="42"/>
      <c r="M86" s="152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26.25" customHeight="1">
      <c r="A87" s="40"/>
      <c r="B87" s="41"/>
      <c r="C87" s="42"/>
      <c r="D87" s="42"/>
      <c r="E87" s="177" t="str">
        <f>E7</f>
        <v>Rekonstrukce plynové kotelny v IB, instalace plynové kogenerační jednotky včetně tepelných čerpadel</v>
      </c>
      <c r="F87" s="34"/>
      <c r="G87" s="34"/>
      <c r="H87" s="34"/>
      <c r="I87" s="42"/>
      <c r="J87" s="42"/>
      <c r="K87" s="42"/>
      <c r="L87" s="42"/>
      <c r="M87" s="152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1" customFormat="1" ht="12" customHeight="1">
      <c r="B88" s="23"/>
      <c r="C88" s="34" t="s">
        <v>175</v>
      </c>
      <c r="D88" s="24"/>
      <c r="E88" s="24"/>
      <c r="F88" s="24"/>
      <c r="G88" s="24"/>
      <c r="H88" s="24"/>
      <c r="I88" s="24"/>
      <c r="J88" s="24"/>
      <c r="K88" s="24"/>
      <c r="L88" s="24"/>
      <c r="M88" s="22"/>
    </row>
    <row r="89" s="2" customFormat="1" ht="16.5" customHeight="1">
      <c r="A89" s="40"/>
      <c r="B89" s="41"/>
      <c r="C89" s="42"/>
      <c r="D89" s="42"/>
      <c r="E89" s="177" t="s">
        <v>2622</v>
      </c>
      <c r="F89" s="42"/>
      <c r="G89" s="42"/>
      <c r="H89" s="42"/>
      <c r="I89" s="42"/>
      <c r="J89" s="42"/>
      <c r="K89" s="42"/>
      <c r="L89" s="42"/>
      <c r="M89" s="152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2" customHeight="1">
      <c r="A90" s="40"/>
      <c r="B90" s="41"/>
      <c r="C90" s="34" t="s">
        <v>177</v>
      </c>
      <c r="D90" s="42"/>
      <c r="E90" s="42"/>
      <c r="F90" s="42"/>
      <c r="G90" s="42"/>
      <c r="H90" s="42"/>
      <c r="I90" s="42"/>
      <c r="J90" s="42"/>
      <c r="K90" s="42"/>
      <c r="L90" s="42"/>
      <c r="M90" s="152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16.5" customHeight="1">
      <c r="A91" s="40"/>
      <c r="B91" s="41"/>
      <c r="C91" s="42"/>
      <c r="D91" s="42"/>
      <c r="E91" s="71" t="str">
        <f>E11</f>
        <v>D.1.1 - SO03 - Tepelná čerpadla - stavba</v>
      </c>
      <c r="F91" s="42"/>
      <c r="G91" s="42"/>
      <c r="H91" s="42"/>
      <c r="I91" s="42"/>
      <c r="J91" s="42"/>
      <c r="K91" s="42"/>
      <c r="L91" s="42"/>
      <c r="M91" s="152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6.96" customHeight="1">
      <c r="A92" s="40"/>
      <c r="B92" s="41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152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12" customHeight="1">
      <c r="A93" s="40"/>
      <c r="B93" s="41"/>
      <c r="C93" s="34" t="s">
        <v>22</v>
      </c>
      <c r="D93" s="42"/>
      <c r="E93" s="42"/>
      <c r="F93" s="29" t="str">
        <f>F14</f>
        <v>Vysoká škola ekonomická v Praze</v>
      </c>
      <c r="G93" s="42"/>
      <c r="H93" s="42"/>
      <c r="I93" s="34" t="s">
        <v>24</v>
      </c>
      <c r="J93" s="74" t="str">
        <f>IF(J14="","",J14)</f>
        <v>24. 1. 2025</v>
      </c>
      <c r="K93" s="42"/>
      <c r="L93" s="42"/>
      <c r="M93" s="152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6.96" customHeight="1">
      <c r="A94" s="40"/>
      <c r="B94" s="41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152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15.15" customHeight="1">
      <c r="A95" s="40"/>
      <c r="B95" s="41"/>
      <c r="C95" s="34" t="s">
        <v>26</v>
      </c>
      <c r="D95" s="42"/>
      <c r="E95" s="42"/>
      <c r="F95" s="29" t="str">
        <f>E17</f>
        <v>VŠE v Praze,W. Churchila 1938/4,Praha 3,13067</v>
      </c>
      <c r="G95" s="42"/>
      <c r="H95" s="42"/>
      <c r="I95" s="34" t="s">
        <v>32</v>
      </c>
      <c r="J95" s="38" t="str">
        <f>E23</f>
        <v xml:space="preserve"> </v>
      </c>
      <c r="K95" s="42"/>
      <c r="L95" s="42"/>
      <c r="M95" s="152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2" customFormat="1" ht="40.05" customHeight="1">
      <c r="A96" s="40"/>
      <c r="B96" s="41"/>
      <c r="C96" s="34" t="s">
        <v>30</v>
      </c>
      <c r="D96" s="42"/>
      <c r="E96" s="42"/>
      <c r="F96" s="29" t="str">
        <f>IF(E20="","",E20)</f>
        <v>Vyplň údaj</v>
      </c>
      <c r="G96" s="42"/>
      <c r="H96" s="42"/>
      <c r="I96" s="34" t="s">
        <v>34</v>
      </c>
      <c r="J96" s="38" t="str">
        <f>E26</f>
        <v>Intecon spol. s.r.o., Stará 2569/96,Ústí n/L,40011</v>
      </c>
      <c r="K96" s="42"/>
      <c r="L96" s="42"/>
      <c r="M96" s="152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  <row r="97" s="2" customFormat="1" ht="10.32" customHeight="1">
      <c r="A97" s="40"/>
      <c r="B97" s="41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152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</row>
    <row r="98" s="10" customFormat="1" ht="29.28" customHeight="1">
      <c r="A98" s="188"/>
      <c r="B98" s="189"/>
      <c r="C98" s="190" t="s">
        <v>194</v>
      </c>
      <c r="D98" s="191" t="s">
        <v>59</v>
      </c>
      <c r="E98" s="191" t="s">
        <v>55</v>
      </c>
      <c r="F98" s="191" t="s">
        <v>56</v>
      </c>
      <c r="G98" s="191" t="s">
        <v>195</v>
      </c>
      <c r="H98" s="191" t="s">
        <v>196</v>
      </c>
      <c r="I98" s="191" t="s">
        <v>197</v>
      </c>
      <c r="J98" s="191" t="s">
        <v>198</v>
      </c>
      <c r="K98" s="191" t="s">
        <v>185</v>
      </c>
      <c r="L98" s="192" t="s">
        <v>199</v>
      </c>
      <c r="M98" s="193"/>
      <c r="N98" s="94" t="s">
        <v>20</v>
      </c>
      <c r="O98" s="95" t="s">
        <v>44</v>
      </c>
      <c r="P98" s="95" t="s">
        <v>200</v>
      </c>
      <c r="Q98" s="95" t="s">
        <v>201</v>
      </c>
      <c r="R98" s="95" t="s">
        <v>202</v>
      </c>
      <c r="S98" s="95" t="s">
        <v>203</v>
      </c>
      <c r="T98" s="95" t="s">
        <v>204</v>
      </c>
      <c r="U98" s="95" t="s">
        <v>205</v>
      </c>
      <c r="V98" s="95" t="s">
        <v>206</v>
      </c>
      <c r="W98" s="95" t="s">
        <v>207</v>
      </c>
      <c r="X98" s="96" t="s">
        <v>208</v>
      </c>
      <c r="Y98" s="188"/>
      <c r="Z98" s="188"/>
      <c r="AA98" s="188"/>
      <c r="AB98" s="188"/>
      <c r="AC98" s="188"/>
      <c r="AD98" s="188"/>
      <c r="AE98" s="188"/>
    </row>
    <row r="99" s="2" customFormat="1" ht="22.8" customHeight="1">
      <c r="A99" s="40"/>
      <c r="B99" s="41"/>
      <c r="C99" s="101" t="s">
        <v>209</v>
      </c>
      <c r="D99" s="42"/>
      <c r="E99" s="42"/>
      <c r="F99" s="42"/>
      <c r="G99" s="42"/>
      <c r="H99" s="42"/>
      <c r="I99" s="42"/>
      <c r="J99" s="42"/>
      <c r="K99" s="194">
        <f>BK99</f>
        <v>0</v>
      </c>
      <c r="L99" s="42"/>
      <c r="M99" s="46"/>
      <c r="N99" s="97"/>
      <c r="O99" s="195"/>
      <c r="P99" s="98"/>
      <c r="Q99" s="196">
        <f>Q100+Q153</f>
        <v>0</v>
      </c>
      <c r="R99" s="196">
        <f>R100+R153</f>
        <v>0</v>
      </c>
      <c r="S99" s="98"/>
      <c r="T99" s="197">
        <f>T100+T153</f>
        <v>0</v>
      </c>
      <c r="U99" s="98"/>
      <c r="V99" s="197">
        <f>V100+V153</f>
        <v>387780.76838299999</v>
      </c>
      <c r="W99" s="98"/>
      <c r="X99" s="198">
        <f>X100+X153</f>
        <v>8.9974999999999987</v>
      </c>
      <c r="Y99" s="40"/>
      <c r="Z99" s="40"/>
      <c r="AA99" s="40"/>
      <c r="AB99" s="40"/>
      <c r="AC99" s="40"/>
      <c r="AD99" s="40"/>
      <c r="AE99" s="40"/>
      <c r="AT99" s="19" t="s">
        <v>75</v>
      </c>
      <c r="AU99" s="19" t="s">
        <v>186</v>
      </c>
      <c r="BK99" s="199">
        <f>BK100+BK153</f>
        <v>0</v>
      </c>
    </row>
    <row r="100" s="11" customFormat="1" ht="25.92" customHeight="1">
      <c r="A100" s="11"/>
      <c r="B100" s="200"/>
      <c r="C100" s="201"/>
      <c r="D100" s="202" t="s">
        <v>75</v>
      </c>
      <c r="E100" s="203" t="s">
        <v>1304</v>
      </c>
      <c r="F100" s="203" t="s">
        <v>1305</v>
      </c>
      <c r="G100" s="201"/>
      <c r="H100" s="201"/>
      <c r="I100" s="204"/>
      <c r="J100" s="204"/>
      <c r="K100" s="205">
        <f>BK100</f>
        <v>0</v>
      </c>
      <c r="L100" s="201"/>
      <c r="M100" s="206"/>
      <c r="N100" s="207"/>
      <c r="O100" s="208"/>
      <c r="P100" s="208"/>
      <c r="Q100" s="209">
        <f>Q101+Q112+Q134+Q137+Q140+Q144+Q150</f>
        <v>0</v>
      </c>
      <c r="R100" s="209">
        <f>R101+R112+R134+R137+R140+R144+R150</f>
        <v>0</v>
      </c>
      <c r="S100" s="208"/>
      <c r="T100" s="210">
        <f>T101+T112+T134+T137+T140+T144+T150</f>
        <v>0</v>
      </c>
      <c r="U100" s="208"/>
      <c r="V100" s="210">
        <f>V101+V112+V134+V137+V140+V144+V150</f>
        <v>45.256964000000004</v>
      </c>
      <c r="W100" s="208"/>
      <c r="X100" s="211">
        <f>X101+X112+X134+X137+X140+X144+X150</f>
        <v>8.9974999999999987</v>
      </c>
      <c r="Y100" s="11"/>
      <c r="Z100" s="11"/>
      <c r="AA100" s="11"/>
      <c r="AB100" s="11"/>
      <c r="AC100" s="11"/>
      <c r="AD100" s="11"/>
      <c r="AE100" s="11"/>
      <c r="AR100" s="212" t="s">
        <v>83</v>
      </c>
      <c r="AT100" s="213" t="s">
        <v>75</v>
      </c>
      <c r="AU100" s="213" t="s">
        <v>76</v>
      </c>
      <c r="AY100" s="212" t="s">
        <v>212</v>
      </c>
      <c r="BK100" s="214">
        <f>BK101+BK112+BK134+BK137+BK140+BK144+BK150</f>
        <v>0</v>
      </c>
    </row>
    <row r="101" s="11" customFormat="1" ht="22.8" customHeight="1">
      <c r="A101" s="11"/>
      <c r="B101" s="200"/>
      <c r="C101" s="201"/>
      <c r="D101" s="202" t="s">
        <v>75</v>
      </c>
      <c r="E101" s="256" t="s">
        <v>83</v>
      </c>
      <c r="F101" s="256" t="s">
        <v>2166</v>
      </c>
      <c r="G101" s="201"/>
      <c r="H101" s="201"/>
      <c r="I101" s="204"/>
      <c r="J101" s="204"/>
      <c r="K101" s="257">
        <f>BK101</f>
        <v>0</v>
      </c>
      <c r="L101" s="201"/>
      <c r="M101" s="206"/>
      <c r="N101" s="207"/>
      <c r="O101" s="208"/>
      <c r="P101" s="208"/>
      <c r="Q101" s="209">
        <f>SUM(Q102:Q111)</f>
        <v>0</v>
      </c>
      <c r="R101" s="209">
        <f>SUM(R102:R111)</f>
        <v>0</v>
      </c>
      <c r="S101" s="208"/>
      <c r="T101" s="210">
        <f>SUM(T102:T111)</f>
        <v>0</v>
      </c>
      <c r="U101" s="208"/>
      <c r="V101" s="210">
        <f>SUM(V102:V111)</f>
        <v>0</v>
      </c>
      <c r="W101" s="208"/>
      <c r="X101" s="211">
        <f>SUM(X102:X111)</f>
        <v>8.9974999999999987</v>
      </c>
      <c r="Y101" s="11"/>
      <c r="Z101" s="11"/>
      <c r="AA101" s="11"/>
      <c r="AB101" s="11"/>
      <c r="AC101" s="11"/>
      <c r="AD101" s="11"/>
      <c r="AE101" s="11"/>
      <c r="AR101" s="212" t="s">
        <v>83</v>
      </c>
      <c r="AT101" s="213" t="s">
        <v>75</v>
      </c>
      <c r="AU101" s="213" t="s">
        <v>83</v>
      </c>
      <c r="AY101" s="212" t="s">
        <v>212</v>
      </c>
      <c r="BK101" s="214">
        <f>SUM(BK102:BK111)</f>
        <v>0</v>
      </c>
    </row>
    <row r="102" s="2" customFormat="1" ht="66.75" customHeight="1">
      <c r="A102" s="40"/>
      <c r="B102" s="41"/>
      <c r="C102" s="215" t="s">
        <v>83</v>
      </c>
      <c r="D102" s="215" t="s">
        <v>213</v>
      </c>
      <c r="E102" s="216" t="s">
        <v>2167</v>
      </c>
      <c r="F102" s="217" t="s">
        <v>2168</v>
      </c>
      <c r="G102" s="218" t="s">
        <v>272</v>
      </c>
      <c r="H102" s="219">
        <v>30.5</v>
      </c>
      <c r="I102" s="220"/>
      <c r="J102" s="220"/>
      <c r="K102" s="221">
        <f>ROUND(P102*H102,2)</f>
        <v>0</v>
      </c>
      <c r="L102" s="217" t="s">
        <v>1314</v>
      </c>
      <c r="M102" s="46"/>
      <c r="N102" s="222" t="s">
        <v>20</v>
      </c>
      <c r="O102" s="223" t="s">
        <v>45</v>
      </c>
      <c r="P102" s="224">
        <f>I102+J102</f>
        <v>0</v>
      </c>
      <c r="Q102" s="224">
        <f>ROUND(I102*H102,2)</f>
        <v>0</v>
      </c>
      <c r="R102" s="224">
        <f>ROUND(J102*H102,2)</f>
        <v>0</v>
      </c>
      <c r="S102" s="86"/>
      <c r="T102" s="225">
        <f>S102*H102</f>
        <v>0</v>
      </c>
      <c r="U102" s="225">
        <v>0</v>
      </c>
      <c r="V102" s="225">
        <f>U102*H102</f>
        <v>0</v>
      </c>
      <c r="W102" s="225">
        <v>0.29499999999999998</v>
      </c>
      <c r="X102" s="226">
        <f>W102*H102</f>
        <v>8.9974999999999987</v>
      </c>
      <c r="Y102" s="40"/>
      <c r="Z102" s="40"/>
      <c r="AA102" s="40"/>
      <c r="AB102" s="40"/>
      <c r="AC102" s="40"/>
      <c r="AD102" s="40"/>
      <c r="AE102" s="40"/>
      <c r="AR102" s="227" t="s">
        <v>228</v>
      </c>
      <c r="AT102" s="227" t="s">
        <v>213</v>
      </c>
      <c r="AU102" s="227" t="s">
        <v>85</v>
      </c>
      <c r="AY102" s="19" t="s">
        <v>212</v>
      </c>
      <c r="BE102" s="228">
        <f>IF(O102="základní",K102,0)</f>
        <v>0</v>
      </c>
      <c r="BF102" s="228">
        <f>IF(O102="snížená",K102,0)</f>
        <v>0</v>
      </c>
      <c r="BG102" s="228">
        <f>IF(O102="zákl. přenesená",K102,0)</f>
        <v>0</v>
      </c>
      <c r="BH102" s="228">
        <f>IF(O102="sníž. přenesená",K102,0)</f>
        <v>0</v>
      </c>
      <c r="BI102" s="228">
        <f>IF(O102="nulová",K102,0)</f>
        <v>0</v>
      </c>
      <c r="BJ102" s="19" t="s">
        <v>83</v>
      </c>
      <c r="BK102" s="228">
        <f>ROUND(P102*H102,2)</f>
        <v>0</v>
      </c>
      <c r="BL102" s="19" t="s">
        <v>228</v>
      </c>
      <c r="BM102" s="227" t="s">
        <v>2702</v>
      </c>
    </row>
    <row r="103" s="2" customFormat="1">
      <c r="A103" s="40"/>
      <c r="B103" s="41"/>
      <c r="C103" s="42"/>
      <c r="D103" s="258" t="s">
        <v>1316</v>
      </c>
      <c r="E103" s="42"/>
      <c r="F103" s="259" t="s">
        <v>2170</v>
      </c>
      <c r="G103" s="42"/>
      <c r="H103" s="42"/>
      <c r="I103" s="248"/>
      <c r="J103" s="248"/>
      <c r="K103" s="42"/>
      <c r="L103" s="42"/>
      <c r="M103" s="46"/>
      <c r="N103" s="249"/>
      <c r="O103" s="250"/>
      <c r="P103" s="86"/>
      <c r="Q103" s="86"/>
      <c r="R103" s="86"/>
      <c r="S103" s="86"/>
      <c r="T103" s="86"/>
      <c r="U103" s="86"/>
      <c r="V103" s="86"/>
      <c r="W103" s="86"/>
      <c r="X103" s="87"/>
      <c r="Y103" s="40"/>
      <c r="Z103" s="40"/>
      <c r="AA103" s="40"/>
      <c r="AB103" s="40"/>
      <c r="AC103" s="40"/>
      <c r="AD103" s="40"/>
      <c r="AE103" s="40"/>
      <c r="AT103" s="19" t="s">
        <v>1316</v>
      </c>
      <c r="AU103" s="19" t="s">
        <v>85</v>
      </c>
    </row>
    <row r="104" s="2" customFormat="1" ht="44.25" customHeight="1">
      <c r="A104" s="40"/>
      <c r="B104" s="41"/>
      <c r="C104" s="215" t="s">
        <v>85</v>
      </c>
      <c r="D104" s="215" t="s">
        <v>213</v>
      </c>
      <c r="E104" s="216" t="s">
        <v>2703</v>
      </c>
      <c r="F104" s="217" t="s">
        <v>2704</v>
      </c>
      <c r="G104" s="218" t="s">
        <v>2198</v>
      </c>
      <c r="H104" s="219">
        <v>14.052</v>
      </c>
      <c r="I104" s="220"/>
      <c r="J104" s="220"/>
      <c r="K104" s="221">
        <f>ROUND(P104*H104,2)</f>
        <v>0</v>
      </c>
      <c r="L104" s="217" t="s">
        <v>1314</v>
      </c>
      <c r="M104" s="46"/>
      <c r="N104" s="222" t="s">
        <v>20</v>
      </c>
      <c r="O104" s="223" t="s">
        <v>45</v>
      </c>
      <c r="P104" s="224">
        <f>I104+J104</f>
        <v>0</v>
      </c>
      <c r="Q104" s="224">
        <f>ROUND(I104*H104,2)</f>
        <v>0</v>
      </c>
      <c r="R104" s="224">
        <f>ROUND(J104*H104,2)</f>
        <v>0</v>
      </c>
      <c r="S104" s="86"/>
      <c r="T104" s="225">
        <f>S104*H104</f>
        <v>0</v>
      </c>
      <c r="U104" s="225">
        <v>0</v>
      </c>
      <c r="V104" s="225">
        <f>U104*H104</f>
        <v>0</v>
      </c>
      <c r="W104" s="225">
        <v>0</v>
      </c>
      <c r="X104" s="226">
        <f>W104*H104</f>
        <v>0</v>
      </c>
      <c r="Y104" s="40"/>
      <c r="Z104" s="40"/>
      <c r="AA104" s="40"/>
      <c r="AB104" s="40"/>
      <c r="AC104" s="40"/>
      <c r="AD104" s="40"/>
      <c r="AE104" s="40"/>
      <c r="AR104" s="227" t="s">
        <v>228</v>
      </c>
      <c r="AT104" s="227" t="s">
        <v>213</v>
      </c>
      <c r="AU104" s="227" t="s">
        <v>85</v>
      </c>
      <c r="AY104" s="19" t="s">
        <v>212</v>
      </c>
      <c r="BE104" s="228">
        <f>IF(O104="základní",K104,0)</f>
        <v>0</v>
      </c>
      <c r="BF104" s="228">
        <f>IF(O104="snížená",K104,0)</f>
        <v>0</v>
      </c>
      <c r="BG104" s="228">
        <f>IF(O104="zákl. přenesená",K104,0)</f>
        <v>0</v>
      </c>
      <c r="BH104" s="228">
        <f>IF(O104="sníž. přenesená",K104,0)</f>
        <v>0</v>
      </c>
      <c r="BI104" s="228">
        <f>IF(O104="nulová",K104,0)</f>
        <v>0</v>
      </c>
      <c r="BJ104" s="19" t="s">
        <v>83</v>
      </c>
      <c r="BK104" s="228">
        <f>ROUND(P104*H104,2)</f>
        <v>0</v>
      </c>
      <c r="BL104" s="19" t="s">
        <v>228</v>
      </c>
      <c r="BM104" s="227" t="s">
        <v>2705</v>
      </c>
    </row>
    <row r="105" s="2" customFormat="1">
      <c r="A105" s="40"/>
      <c r="B105" s="41"/>
      <c r="C105" s="42"/>
      <c r="D105" s="258" t="s">
        <v>1316</v>
      </c>
      <c r="E105" s="42"/>
      <c r="F105" s="259" t="s">
        <v>2706</v>
      </c>
      <c r="G105" s="42"/>
      <c r="H105" s="42"/>
      <c r="I105" s="248"/>
      <c r="J105" s="248"/>
      <c r="K105" s="42"/>
      <c r="L105" s="42"/>
      <c r="M105" s="46"/>
      <c r="N105" s="249"/>
      <c r="O105" s="250"/>
      <c r="P105" s="86"/>
      <c r="Q105" s="86"/>
      <c r="R105" s="86"/>
      <c r="S105" s="86"/>
      <c r="T105" s="86"/>
      <c r="U105" s="86"/>
      <c r="V105" s="86"/>
      <c r="W105" s="86"/>
      <c r="X105" s="87"/>
      <c r="Y105" s="40"/>
      <c r="Z105" s="40"/>
      <c r="AA105" s="40"/>
      <c r="AB105" s="40"/>
      <c r="AC105" s="40"/>
      <c r="AD105" s="40"/>
      <c r="AE105" s="40"/>
      <c r="AT105" s="19" t="s">
        <v>1316</v>
      </c>
      <c r="AU105" s="19" t="s">
        <v>85</v>
      </c>
    </row>
    <row r="106" s="13" customFormat="1">
      <c r="A106" s="13"/>
      <c r="B106" s="260"/>
      <c r="C106" s="261"/>
      <c r="D106" s="246" t="s">
        <v>1321</v>
      </c>
      <c r="E106" s="262" t="s">
        <v>20</v>
      </c>
      <c r="F106" s="263" t="s">
        <v>2707</v>
      </c>
      <c r="G106" s="261"/>
      <c r="H106" s="264">
        <v>12.42</v>
      </c>
      <c r="I106" s="265"/>
      <c r="J106" s="265"/>
      <c r="K106" s="261"/>
      <c r="L106" s="261"/>
      <c r="M106" s="266"/>
      <c r="N106" s="267"/>
      <c r="O106" s="268"/>
      <c r="P106" s="268"/>
      <c r="Q106" s="268"/>
      <c r="R106" s="268"/>
      <c r="S106" s="268"/>
      <c r="T106" s="268"/>
      <c r="U106" s="268"/>
      <c r="V106" s="268"/>
      <c r="W106" s="268"/>
      <c r="X106" s="269"/>
      <c r="Y106" s="13"/>
      <c r="Z106" s="13"/>
      <c r="AA106" s="13"/>
      <c r="AB106" s="13"/>
      <c r="AC106" s="13"/>
      <c r="AD106" s="13"/>
      <c r="AE106" s="13"/>
      <c r="AT106" s="270" t="s">
        <v>1321</v>
      </c>
      <c r="AU106" s="270" t="s">
        <v>85</v>
      </c>
      <c r="AV106" s="13" t="s">
        <v>85</v>
      </c>
      <c r="AW106" s="13" t="s">
        <v>5</v>
      </c>
      <c r="AX106" s="13" t="s">
        <v>76</v>
      </c>
      <c r="AY106" s="270" t="s">
        <v>212</v>
      </c>
    </row>
    <row r="107" s="13" customFormat="1">
      <c r="A107" s="13"/>
      <c r="B107" s="260"/>
      <c r="C107" s="261"/>
      <c r="D107" s="246" t="s">
        <v>1321</v>
      </c>
      <c r="E107" s="262" t="s">
        <v>20</v>
      </c>
      <c r="F107" s="263" t="s">
        <v>2708</v>
      </c>
      <c r="G107" s="261"/>
      <c r="H107" s="264">
        <v>1.6319999999999999</v>
      </c>
      <c r="I107" s="265"/>
      <c r="J107" s="265"/>
      <c r="K107" s="261"/>
      <c r="L107" s="261"/>
      <c r="M107" s="266"/>
      <c r="N107" s="267"/>
      <c r="O107" s="268"/>
      <c r="P107" s="268"/>
      <c r="Q107" s="268"/>
      <c r="R107" s="268"/>
      <c r="S107" s="268"/>
      <c r="T107" s="268"/>
      <c r="U107" s="268"/>
      <c r="V107" s="268"/>
      <c r="W107" s="268"/>
      <c r="X107" s="269"/>
      <c r="Y107" s="13"/>
      <c r="Z107" s="13"/>
      <c r="AA107" s="13"/>
      <c r="AB107" s="13"/>
      <c r="AC107" s="13"/>
      <c r="AD107" s="13"/>
      <c r="AE107" s="13"/>
      <c r="AT107" s="270" t="s">
        <v>1321</v>
      </c>
      <c r="AU107" s="270" t="s">
        <v>85</v>
      </c>
      <c r="AV107" s="13" t="s">
        <v>85</v>
      </c>
      <c r="AW107" s="13" t="s">
        <v>5</v>
      </c>
      <c r="AX107" s="13" t="s">
        <v>76</v>
      </c>
      <c r="AY107" s="270" t="s">
        <v>212</v>
      </c>
    </row>
    <row r="108" s="14" customFormat="1">
      <c r="A108" s="14"/>
      <c r="B108" s="271"/>
      <c r="C108" s="272"/>
      <c r="D108" s="246" t="s">
        <v>1321</v>
      </c>
      <c r="E108" s="273" t="s">
        <v>20</v>
      </c>
      <c r="F108" s="274" t="s">
        <v>1338</v>
      </c>
      <c r="G108" s="272"/>
      <c r="H108" s="275">
        <v>14.052</v>
      </c>
      <c r="I108" s="276"/>
      <c r="J108" s="276"/>
      <c r="K108" s="272"/>
      <c r="L108" s="272"/>
      <c r="M108" s="277"/>
      <c r="N108" s="278"/>
      <c r="O108" s="279"/>
      <c r="P108" s="279"/>
      <c r="Q108" s="279"/>
      <c r="R108" s="279"/>
      <c r="S108" s="279"/>
      <c r="T108" s="279"/>
      <c r="U108" s="279"/>
      <c r="V108" s="279"/>
      <c r="W108" s="279"/>
      <c r="X108" s="280"/>
      <c r="Y108" s="14"/>
      <c r="Z108" s="14"/>
      <c r="AA108" s="14"/>
      <c r="AB108" s="14"/>
      <c r="AC108" s="14"/>
      <c r="AD108" s="14"/>
      <c r="AE108" s="14"/>
      <c r="AT108" s="281" t="s">
        <v>1321</v>
      </c>
      <c r="AU108" s="281" t="s">
        <v>85</v>
      </c>
      <c r="AV108" s="14" t="s">
        <v>228</v>
      </c>
      <c r="AW108" s="14" t="s">
        <v>5</v>
      </c>
      <c r="AX108" s="14" t="s">
        <v>83</v>
      </c>
      <c r="AY108" s="281" t="s">
        <v>212</v>
      </c>
    </row>
    <row r="109" s="2" customFormat="1" ht="44.25" customHeight="1">
      <c r="A109" s="40"/>
      <c r="B109" s="41"/>
      <c r="C109" s="215" t="s">
        <v>105</v>
      </c>
      <c r="D109" s="215" t="s">
        <v>213</v>
      </c>
      <c r="E109" s="216" t="s">
        <v>2709</v>
      </c>
      <c r="F109" s="217" t="s">
        <v>2710</v>
      </c>
      <c r="G109" s="218" t="s">
        <v>2198</v>
      </c>
      <c r="H109" s="219">
        <v>1.8899999999999999</v>
      </c>
      <c r="I109" s="220"/>
      <c r="J109" s="220"/>
      <c r="K109" s="221">
        <f>ROUND(P109*H109,2)</f>
        <v>0</v>
      </c>
      <c r="L109" s="217" t="s">
        <v>1314</v>
      </c>
      <c r="M109" s="46"/>
      <c r="N109" s="222" t="s">
        <v>20</v>
      </c>
      <c r="O109" s="223" t="s">
        <v>45</v>
      </c>
      <c r="P109" s="224">
        <f>I109+J109</f>
        <v>0</v>
      </c>
      <c r="Q109" s="224">
        <f>ROUND(I109*H109,2)</f>
        <v>0</v>
      </c>
      <c r="R109" s="224">
        <f>ROUND(J109*H109,2)</f>
        <v>0</v>
      </c>
      <c r="S109" s="86"/>
      <c r="T109" s="225">
        <f>S109*H109</f>
        <v>0</v>
      </c>
      <c r="U109" s="225">
        <v>0</v>
      </c>
      <c r="V109" s="225">
        <f>U109*H109</f>
        <v>0</v>
      </c>
      <c r="W109" s="225">
        <v>0</v>
      </c>
      <c r="X109" s="226">
        <f>W109*H109</f>
        <v>0</v>
      </c>
      <c r="Y109" s="40"/>
      <c r="Z109" s="40"/>
      <c r="AA109" s="40"/>
      <c r="AB109" s="40"/>
      <c r="AC109" s="40"/>
      <c r="AD109" s="40"/>
      <c r="AE109" s="40"/>
      <c r="AR109" s="227" t="s">
        <v>228</v>
      </c>
      <c r="AT109" s="227" t="s">
        <v>213</v>
      </c>
      <c r="AU109" s="227" t="s">
        <v>85</v>
      </c>
      <c r="AY109" s="19" t="s">
        <v>212</v>
      </c>
      <c r="BE109" s="228">
        <f>IF(O109="základní",K109,0)</f>
        <v>0</v>
      </c>
      <c r="BF109" s="228">
        <f>IF(O109="snížená",K109,0)</f>
        <v>0</v>
      </c>
      <c r="BG109" s="228">
        <f>IF(O109="zákl. přenesená",K109,0)</f>
        <v>0</v>
      </c>
      <c r="BH109" s="228">
        <f>IF(O109="sníž. přenesená",K109,0)</f>
        <v>0</v>
      </c>
      <c r="BI109" s="228">
        <f>IF(O109="nulová",K109,0)</f>
        <v>0</v>
      </c>
      <c r="BJ109" s="19" t="s">
        <v>83</v>
      </c>
      <c r="BK109" s="228">
        <f>ROUND(P109*H109,2)</f>
        <v>0</v>
      </c>
      <c r="BL109" s="19" t="s">
        <v>228</v>
      </c>
      <c r="BM109" s="227" t="s">
        <v>2711</v>
      </c>
    </row>
    <row r="110" s="2" customFormat="1">
      <c r="A110" s="40"/>
      <c r="B110" s="41"/>
      <c r="C110" s="42"/>
      <c r="D110" s="258" t="s">
        <v>1316</v>
      </c>
      <c r="E110" s="42"/>
      <c r="F110" s="259" t="s">
        <v>2712</v>
      </c>
      <c r="G110" s="42"/>
      <c r="H110" s="42"/>
      <c r="I110" s="248"/>
      <c r="J110" s="248"/>
      <c r="K110" s="42"/>
      <c r="L110" s="42"/>
      <c r="M110" s="46"/>
      <c r="N110" s="249"/>
      <c r="O110" s="250"/>
      <c r="P110" s="86"/>
      <c r="Q110" s="86"/>
      <c r="R110" s="86"/>
      <c r="S110" s="86"/>
      <c r="T110" s="86"/>
      <c r="U110" s="86"/>
      <c r="V110" s="86"/>
      <c r="W110" s="86"/>
      <c r="X110" s="87"/>
      <c r="Y110" s="40"/>
      <c r="Z110" s="40"/>
      <c r="AA110" s="40"/>
      <c r="AB110" s="40"/>
      <c r="AC110" s="40"/>
      <c r="AD110" s="40"/>
      <c r="AE110" s="40"/>
      <c r="AT110" s="19" t="s">
        <v>1316</v>
      </c>
      <c r="AU110" s="19" t="s">
        <v>85</v>
      </c>
    </row>
    <row r="111" s="13" customFormat="1">
      <c r="A111" s="13"/>
      <c r="B111" s="260"/>
      <c r="C111" s="261"/>
      <c r="D111" s="246" t="s">
        <v>1321</v>
      </c>
      <c r="E111" s="262" t="s">
        <v>20</v>
      </c>
      <c r="F111" s="263" t="s">
        <v>2713</v>
      </c>
      <c r="G111" s="261"/>
      <c r="H111" s="264">
        <v>1.8899999999999999</v>
      </c>
      <c r="I111" s="265"/>
      <c r="J111" s="265"/>
      <c r="K111" s="261"/>
      <c r="L111" s="261"/>
      <c r="M111" s="266"/>
      <c r="N111" s="267"/>
      <c r="O111" s="268"/>
      <c r="P111" s="268"/>
      <c r="Q111" s="268"/>
      <c r="R111" s="268"/>
      <c r="S111" s="268"/>
      <c r="T111" s="268"/>
      <c r="U111" s="268"/>
      <c r="V111" s="268"/>
      <c r="W111" s="268"/>
      <c r="X111" s="269"/>
      <c r="Y111" s="13"/>
      <c r="Z111" s="13"/>
      <c r="AA111" s="13"/>
      <c r="AB111" s="13"/>
      <c r="AC111" s="13"/>
      <c r="AD111" s="13"/>
      <c r="AE111" s="13"/>
      <c r="AT111" s="270" t="s">
        <v>1321</v>
      </c>
      <c r="AU111" s="270" t="s">
        <v>85</v>
      </c>
      <c r="AV111" s="13" t="s">
        <v>85</v>
      </c>
      <c r="AW111" s="13" t="s">
        <v>5</v>
      </c>
      <c r="AX111" s="13" t="s">
        <v>83</v>
      </c>
      <c r="AY111" s="270" t="s">
        <v>212</v>
      </c>
    </row>
    <row r="112" s="11" customFormat="1" ht="22.8" customHeight="1">
      <c r="A112" s="11"/>
      <c r="B112" s="200"/>
      <c r="C112" s="201"/>
      <c r="D112" s="202" t="s">
        <v>75</v>
      </c>
      <c r="E112" s="256" t="s">
        <v>85</v>
      </c>
      <c r="F112" s="256" t="s">
        <v>2225</v>
      </c>
      <c r="G112" s="201"/>
      <c r="H112" s="201"/>
      <c r="I112" s="204"/>
      <c r="J112" s="204"/>
      <c r="K112" s="257">
        <f>BK112</f>
        <v>0</v>
      </c>
      <c r="L112" s="201"/>
      <c r="M112" s="206"/>
      <c r="N112" s="207"/>
      <c r="O112" s="208"/>
      <c r="P112" s="208"/>
      <c r="Q112" s="209">
        <f>SUM(Q113:Q133)</f>
        <v>0</v>
      </c>
      <c r="R112" s="209">
        <f>SUM(R113:R133)</f>
        <v>0</v>
      </c>
      <c r="S112" s="208"/>
      <c r="T112" s="210">
        <f>SUM(T113:T133)</f>
        <v>0</v>
      </c>
      <c r="U112" s="208"/>
      <c r="V112" s="210">
        <f>SUM(V113:V133)</f>
        <v>40.020319000000001</v>
      </c>
      <c r="W112" s="208"/>
      <c r="X112" s="211">
        <f>SUM(X113:X133)</f>
        <v>0</v>
      </c>
      <c r="Y112" s="11"/>
      <c r="Z112" s="11"/>
      <c r="AA112" s="11"/>
      <c r="AB112" s="11"/>
      <c r="AC112" s="11"/>
      <c r="AD112" s="11"/>
      <c r="AE112" s="11"/>
      <c r="AR112" s="212" t="s">
        <v>83</v>
      </c>
      <c r="AT112" s="213" t="s">
        <v>75</v>
      </c>
      <c r="AU112" s="213" t="s">
        <v>83</v>
      </c>
      <c r="AY112" s="212" t="s">
        <v>212</v>
      </c>
      <c r="BK112" s="214">
        <f>SUM(BK113:BK133)</f>
        <v>0</v>
      </c>
    </row>
    <row r="113" s="2" customFormat="1" ht="24.15" customHeight="1">
      <c r="A113" s="40"/>
      <c r="B113" s="41"/>
      <c r="C113" s="215" t="s">
        <v>228</v>
      </c>
      <c r="D113" s="215" t="s">
        <v>213</v>
      </c>
      <c r="E113" s="216" t="s">
        <v>2714</v>
      </c>
      <c r="F113" s="217" t="s">
        <v>2715</v>
      </c>
      <c r="G113" s="218" t="s">
        <v>2198</v>
      </c>
      <c r="H113" s="219">
        <v>1.744</v>
      </c>
      <c r="I113" s="220"/>
      <c r="J113" s="220"/>
      <c r="K113" s="221">
        <f>ROUND(P113*H113,2)</f>
        <v>0</v>
      </c>
      <c r="L113" s="217" t="s">
        <v>1314</v>
      </c>
      <c r="M113" s="46"/>
      <c r="N113" s="222" t="s">
        <v>20</v>
      </c>
      <c r="O113" s="223" t="s">
        <v>45</v>
      </c>
      <c r="P113" s="224">
        <f>I113+J113</f>
        <v>0</v>
      </c>
      <c r="Q113" s="224">
        <f>ROUND(I113*H113,2)</f>
        <v>0</v>
      </c>
      <c r="R113" s="224">
        <f>ROUND(J113*H113,2)</f>
        <v>0</v>
      </c>
      <c r="S113" s="86"/>
      <c r="T113" s="225">
        <f>S113*H113</f>
        <v>0</v>
      </c>
      <c r="U113" s="225">
        <v>2.1600000000000001</v>
      </c>
      <c r="V113" s="225">
        <f>U113*H113</f>
        <v>3.7670400000000002</v>
      </c>
      <c r="W113" s="225">
        <v>0</v>
      </c>
      <c r="X113" s="226">
        <f>W113*H113</f>
        <v>0</v>
      </c>
      <c r="Y113" s="40"/>
      <c r="Z113" s="40"/>
      <c r="AA113" s="40"/>
      <c r="AB113" s="40"/>
      <c r="AC113" s="40"/>
      <c r="AD113" s="40"/>
      <c r="AE113" s="40"/>
      <c r="AR113" s="227" t="s">
        <v>228</v>
      </c>
      <c r="AT113" s="227" t="s">
        <v>213</v>
      </c>
      <c r="AU113" s="227" t="s">
        <v>85</v>
      </c>
      <c r="AY113" s="19" t="s">
        <v>212</v>
      </c>
      <c r="BE113" s="228">
        <f>IF(O113="základní",K113,0)</f>
        <v>0</v>
      </c>
      <c r="BF113" s="228">
        <f>IF(O113="snížená",K113,0)</f>
        <v>0</v>
      </c>
      <c r="BG113" s="228">
        <f>IF(O113="zákl. přenesená",K113,0)</f>
        <v>0</v>
      </c>
      <c r="BH113" s="228">
        <f>IF(O113="sníž. přenesená",K113,0)</f>
        <v>0</v>
      </c>
      <c r="BI113" s="228">
        <f>IF(O113="nulová",K113,0)</f>
        <v>0</v>
      </c>
      <c r="BJ113" s="19" t="s">
        <v>83</v>
      </c>
      <c r="BK113" s="228">
        <f>ROUND(P113*H113,2)</f>
        <v>0</v>
      </c>
      <c r="BL113" s="19" t="s">
        <v>228</v>
      </c>
      <c r="BM113" s="227" t="s">
        <v>2716</v>
      </c>
    </row>
    <row r="114" s="2" customFormat="1">
      <c r="A114" s="40"/>
      <c r="B114" s="41"/>
      <c r="C114" s="42"/>
      <c r="D114" s="258" t="s">
        <v>1316</v>
      </c>
      <c r="E114" s="42"/>
      <c r="F114" s="259" t="s">
        <v>2717</v>
      </c>
      <c r="G114" s="42"/>
      <c r="H114" s="42"/>
      <c r="I114" s="248"/>
      <c r="J114" s="248"/>
      <c r="K114" s="42"/>
      <c r="L114" s="42"/>
      <c r="M114" s="46"/>
      <c r="N114" s="249"/>
      <c r="O114" s="250"/>
      <c r="P114" s="86"/>
      <c r="Q114" s="86"/>
      <c r="R114" s="86"/>
      <c r="S114" s="86"/>
      <c r="T114" s="86"/>
      <c r="U114" s="86"/>
      <c r="V114" s="86"/>
      <c r="W114" s="86"/>
      <c r="X114" s="87"/>
      <c r="Y114" s="40"/>
      <c r="Z114" s="40"/>
      <c r="AA114" s="40"/>
      <c r="AB114" s="40"/>
      <c r="AC114" s="40"/>
      <c r="AD114" s="40"/>
      <c r="AE114" s="40"/>
      <c r="AT114" s="19" t="s">
        <v>1316</v>
      </c>
      <c r="AU114" s="19" t="s">
        <v>85</v>
      </c>
    </row>
    <row r="115" s="13" customFormat="1">
      <c r="A115" s="13"/>
      <c r="B115" s="260"/>
      <c r="C115" s="261"/>
      <c r="D115" s="246" t="s">
        <v>1321</v>
      </c>
      <c r="E115" s="262" t="s">
        <v>20</v>
      </c>
      <c r="F115" s="263" t="s">
        <v>2718</v>
      </c>
      <c r="G115" s="261"/>
      <c r="H115" s="264">
        <v>1.744</v>
      </c>
      <c r="I115" s="265"/>
      <c r="J115" s="265"/>
      <c r="K115" s="261"/>
      <c r="L115" s="261"/>
      <c r="M115" s="266"/>
      <c r="N115" s="267"/>
      <c r="O115" s="268"/>
      <c r="P115" s="268"/>
      <c r="Q115" s="268"/>
      <c r="R115" s="268"/>
      <c r="S115" s="268"/>
      <c r="T115" s="268"/>
      <c r="U115" s="268"/>
      <c r="V115" s="268"/>
      <c r="W115" s="268"/>
      <c r="X115" s="269"/>
      <c r="Y115" s="13"/>
      <c r="Z115" s="13"/>
      <c r="AA115" s="13"/>
      <c r="AB115" s="13"/>
      <c r="AC115" s="13"/>
      <c r="AD115" s="13"/>
      <c r="AE115" s="13"/>
      <c r="AT115" s="270" t="s">
        <v>1321</v>
      </c>
      <c r="AU115" s="270" t="s">
        <v>85</v>
      </c>
      <c r="AV115" s="13" t="s">
        <v>85</v>
      </c>
      <c r="AW115" s="13" t="s">
        <v>5</v>
      </c>
      <c r="AX115" s="13" t="s">
        <v>83</v>
      </c>
      <c r="AY115" s="270" t="s">
        <v>212</v>
      </c>
    </row>
    <row r="116" s="2" customFormat="1" ht="24.15" customHeight="1">
      <c r="A116" s="40"/>
      <c r="B116" s="41"/>
      <c r="C116" s="215" t="s">
        <v>234</v>
      </c>
      <c r="D116" s="215" t="s">
        <v>213</v>
      </c>
      <c r="E116" s="216" t="s">
        <v>2719</v>
      </c>
      <c r="F116" s="217" t="s">
        <v>2720</v>
      </c>
      <c r="G116" s="218" t="s">
        <v>2198</v>
      </c>
      <c r="H116" s="219">
        <v>7.0979999999999999</v>
      </c>
      <c r="I116" s="220"/>
      <c r="J116" s="220"/>
      <c r="K116" s="221">
        <f>ROUND(P116*H116,2)</f>
        <v>0</v>
      </c>
      <c r="L116" s="217" t="s">
        <v>1314</v>
      </c>
      <c r="M116" s="46"/>
      <c r="N116" s="222" t="s">
        <v>20</v>
      </c>
      <c r="O116" s="223" t="s">
        <v>45</v>
      </c>
      <c r="P116" s="224">
        <f>I116+J116</f>
        <v>0</v>
      </c>
      <c r="Q116" s="224">
        <f>ROUND(I116*H116,2)</f>
        <v>0</v>
      </c>
      <c r="R116" s="224">
        <f>ROUND(J116*H116,2)</f>
        <v>0</v>
      </c>
      <c r="S116" s="86"/>
      <c r="T116" s="225">
        <f>S116*H116</f>
        <v>0</v>
      </c>
      <c r="U116" s="225">
        <v>2.3010199999999998</v>
      </c>
      <c r="V116" s="225">
        <f>U116*H116</f>
        <v>16.332639959999998</v>
      </c>
      <c r="W116" s="225">
        <v>0</v>
      </c>
      <c r="X116" s="226">
        <f>W116*H116</f>
        <v>0</v>
      </c>
      <c r="Y116" s="40"/>
      <c r="Z116" s="40"/>
      <c r="AA116" s="40"/>
      <c r="AB116" s="40"/>
      <c r="AC116" s="40"/>
      <c r="AD116" s="40"/>
      <c r="AE116" s="40"/>
      <c r="AR116" s="227" t="s">
        <v>228</v>
      </c>
      <c r="AT116" s="227" t="s">
        <v>213</v>
      </c>
      <c r="AU116" s="227" t="s">
        <v>85</v>
      </c>
      <c r="AY116" s="19" t="s">
        <v>212</v>
      </c>
      <c r="BE116" s="228">
        <f>IF(O116="základní",K116,0)</f>
        <v>0</v>
      </c>
      <c r="BF116" s="228">
        <f>IF(O116="snížená",K116,0)</f>
        <v>0</v>
      </c>
      <c r="BG116" s="228">
        <f>IF(O116="zákl. přenesená",K116,0)</f>
        <v>0</v>
      </c>
      <c r="BH116" s="228">
        <f>IF(O116="sníž. přenesená",K116,0)</f>
        <v>0</v>
      </c>
      <c r="BI116" s="228">
        <f>IF(O116="nulová",K116,0)</f>
        <v>0</v>
      </c>
      <c r="BJ116" s="19" t="s">
        <v>83</v>
      </c>
      <c r="BK116" s="228">
        <f>ROUND(P116*H116,2)</f>
        <v>0</v>
      </c>
      <c r="BL116" s="19" t="s">
        <v>228</v>
      </c>
      <c r="BM116" s="227" t="s">
        <v>2721</v>
      </c>
    </row>
    <row r="117" s="2" customFormat="1">
      <c r="A117" s="40"/>
      <c r="B117" s="41"/>
      <c r="C117" s="42"/>
      <c r="D117" s="258" t="s">
        <v>1316</v>
      </c>
      <c r="E117" s="42"/>
      <c r="F117" s="259" t="s">
        <v>2722</v>
      </c>
      <c r="G117" s="42"/>
      <c r="H117" s="42"/>
      <c r="I117" s="248"/>
      <c r="J117" s="248"/>
      <c r="K117" s="42"/>
      <c r="L117" s="42"/>
      <c r="M117" s="46"/>
      <c r="N117" s="249"/>
      <c r="O117" s="250"/>
      <c r="P117" s="86"/>
      <c r="Q117" s="86"/>
      <c r="R117" s="86"/>
      <c r="S117" s="86"/>
      <c r="T117" s="86"/>
      <c r="U117" s="86"/>
      <c r="V117" s="86"/>
      <c r="W117" s="86"/>
      <c r="X117" s="87"/>
      <c r="Y117" s="40"/>
      <c r="Z117" s="40"/>
      <c r="AA117" s="40"/>
      <c r="AB117" s="40"/>
      <c r="AC117" s="40"/>
      <c r="AD117" s="40"/>
      <c r="AE117" s="40"/>
      <c r="AT117" s="19" t="s">
        <v>1316</v>
      </c>
      <c r="AU117" s="19" t="s">
        <v>85</v>
      </c>
    </row>
    <row r="118" s="13" customFormat="1">
      <c r="A118" s="13"/>
      <c r="B118" s="260"/>
      <c r="C118" s="261"/>
      <c r="D118" s="246" t="s">
        <v>1321</v>
      </c>
      <c r="E118" s="262" t="s">
        <v>20</v>
      </c>
      <c r="F118" s="263" t="s">
        <v>2723</v>
      </c>
      <c r="G118" s="261"/>
      <c r="H118" s="264">
        <v>7.0979999999999999</v>
      </c>
      <c r="I118" s="265"/>
      <c r="J118" s="265"/>
      <c r="K118" s="261"/>
      <c r="L118" s="261"/>
      <c r="M118" s="266"/>
      <c r="N118" s="267"/>
      <c r="O118" s="268"/>
      <c r="P118" s="268"/>
      <c r="Q118" s="268"/>
      <c r="R118" s="268"/>
      <c r="S118" s="268"/>
      <c r="T118" s="268"/>
      <c r="U118" s="268"/>
      <c r="V118" s="268"/>
      <c r="W118" s="268"/>
      <c r="X118" s="269"/>
      <c r="Y118" s="13"/>
      <c r="Z118" s="13"/>
      <c r="AA118" s="13"/>
      <c r="AB118" s="13"/>
      <c r="AC118" s="13"/>
      <c r="AD118" s="13"/>
      <c r="AE118" s="13"/>
      <c r="AT118" s="270" t="s">
        <v>1321</v>
      </c>
      <c r="AU118" s="270" t="s">
        <v>85</v>
      </c>
      <c r="AV118" s="13" t="s">
        <v>85</v>
      </c>
      <c r="AW118" s="13" t="s">
        <v>5</v>
      </c>
      <c r="AX118" s="13" t="s">
        <v>83</v>
      </c>
      <c r="AY118" s="270" t="s">
        <v>212</v>
      </c>
    </row>
    <row r="119" s="2" customFormat="1" ht="33" customHeight="1">
      <c r="A119" s="40"/>
      <c r="B119" s="41"/>
      <c r="C119" s="215" t="s">
        <v>238</v>
      </c>
      <c r="D119" s="215" t="s">
        <v>213</v>
      </c>
      <c r="E119" s="216" t="s">
        <v>2235</v>
      </c>
      <c r="F119" s="217" t="s">
        <v>2236</v>
      </c>
      <c r="G119" s="218" t="s">
        <v>1310</v>
      </c>
      <c r="H119" s="219">
        <v>0.10000000000000001</v>
      </c>
      <c r="I119" s="220"/>
      <c r="J119" s="220"/>
      <c r="K119" s="221">
        <f>ROUND(P119*H119,2)</f>
        <v>0</v>
      </c>
      <c r="L119" s="217" t="s">
        <v>1314</v>
      </c>
      <c r="M119" s="46"/>
      <c r="N119" s="222" t="s">
        <v>20</v>
      </c>
      <c r="O119" s="223" t="s">
        <v>45</v>
      </c>
      <c r="P119" s="224">
        <f>I119+J119</f>
        <v>0</v>
      </c>
      <c r="Q119" s="224">
        <f>ROUND(I119*H119,2)</f>
        <v>0</v>
      </c>
      <c r="R119" s="224">
        <f>ROUND(J119*H119,2)</f>
        <v>0</v>
      </c>
      <c r="S119" s="86"/>
      <c r="T119" s="225">
        <f>S119*H119</f>
        <v>0</v>
      </c>
      <c r="U119" s="225">
        <v>1.0398799999999999</v>
      </c>
      <c r="V119" s="225">
        <f>U119*H119</f>
        <v>0.103988</v>
      </c>
      <c r="W119" s="225">
        <v>0</v>
      </c>
      <c r="X119" s="226">
        <f>W119*H119</f>
        <v>0</v>
      </c>
      <c r="Y119" s="40"/>
      <c r="Z119" s="40"/>
      <c r="AA119" s="40"/>
      <c r="AB119" s="40"/>
      <c r="AC119" s="40"/>
      <c r="AD119" s="40"/>
      <c r="AE119" s="40"/>
      <c r="AR119" s="227" t="s">
        <v>228</v>
      </c>
      <c r="AT119" s="227" t="s">
        <v>213</v>
      </c>
      <c r="AU119" s="227" t="s">
        <v>85</v>
      </c>
      <c r="AY119" s="19" t="s">
        <v>212</v>
      </c>
      <c r="BE119" s="228">
        <f>IF(O119="základní",K119,0)</f>
        <v>0</v>
      </c>
      <c r="BF119" s="228">
        <f>IF(O119="snížená",K119,0)</f>
        <v>0</v>
      </c>
      <c r="BG119" s="228">
        <f>IF(O119="zákl. přenesená",K119,0)</f>
        <v>0</v>
      </c>
      <c r="BH119" s="228">
        <f>IF(O119="sníž. přenesená",K119,0)</f>
        <v>0</v>
      </c>
      <c r="BI119" s="228">
        <f>IF(O119="nulová",K119,0)</f>
        <v>0</v>
      </c>
      <c r="BJ119" s="19" t="s">
        <v>83</v>
      </c>
      <c r="BK119" s="228">
        <f>ROUND(P119*H119,2)</f>
        <v>0</v>
      </c>
      <c r="BL119" s="19" t="s">
        <v>228</v>
      </c>
      <c r="BM119" s="227" t="s">
        <v>2724</v>
      </c>
    </row>
    <row r="120" s="2" customFormat="1">
      <c r="A120" s="40"/>
      <c r="B120" s="41"/>
      <c r="C120" s="42"/>
      <c r="D120" s="258" t="s">
        <v>1316</v>
      </c>
      <c r="E120" s="42"/>
      <c r="F120" s="259" t="s">
        <v>2238</v>
      </c>
      <c r="G120" s="42"/>
      <c r="H120" s="42"/>
      <c r="I120" s="248"/>
      <c r="J120" s="248"/>
      <c r="K120" s="42"/>
      <c r="L120" s="42"/>
      <c r="M120" s="46"/>
      <c r="N120" s="249"/>
      <c r="O120" s="250"/>
      <c r="P120" s="86"/>
      <c r="Q120" s="86"/>
      <c r="R120" s="86"/>
      <c r="S120" s="86"/>
      <c r="T120" s="86"/>
      <c r="U120" s="86"/>
      <c r="V120" s="86"/>
      <c r="W120" s="86"/>
      <c r="X120" s="87"/>
      <c r="Y120" s="40"/>
      <c r="Z120" s="40"/>
      <c r="AA120" s="40"/>
      <c r="AB120" s="40"/>
      <c r="AC120" s="40"/>
      <c r="AD120" s="40"/>
      <c r="AE120" s="40"/>
      <c r="AT120" s="19" t="s">
        <v>1316</v>
      </c>
      <c r="AU120" s="19" t="s">
        <v>85</v>
      </c>
    </row>
    <row r="121" s="13" customFormat="1">
      <c r="A121" s="13"/>
      <c r="B121" s="260"/>
      <c r="C121" s="261"/>
      <c r="D121" s="246" t="s">
        <v>1321</v>
      </c>
      <c r="E121" s="262" t="s">
        <v>20</v>
      </c>
      <c r="F121" s="263" t="s">
        <v>2725</v>
      </c>
      <c r="G121" s="261"/>
      <c r="H121" s="264">
        <v>0.10000000000000001</v>
      </c>
      <c r="I121" s="265"/>
      <c r="J121" s="265"/>
      <c r="K121" s="261"/>
      <c r="L121" s="261"/>
      <c r="M121" s="266"/>
      <c r="N121" s="267"/>
      <c r="O121" s="268"/>
      <c r="P121" s="268"/>
      <c r="Q121" s="268"/>
      <c r="R121" s="268"/>
      <c r="S121" s="268"/>
      <c r="T121" s="268"/>
      <c r="U121" s="268"/>
      <c r="V121" s="268"/>
      <c r="W121" s="268"/>
      <c r="X121" s="269"/>
      <c r="Y121" s="13"/>
      <c r="Z121" s="13"/>
      <c r="AA121" s="13"/>
      <c r="AB121" s="13"/>
      <c r="AC121" s="13"/>
      <c r="AD121" s="13"/>
      <c r="AE121" s="13"/>
      <c r="AT121" s="270" t="s">
        <v>1321</v>
      </c>
      <c r="AU121" s="270" t="s">
        <v>85</v>
      </c>
      <c r="AV121" s="13" t="s">
        <v>85</v>
      </c>
      <c r="AW121" s="13" t="s">
        <v>5</v>
      </c>
      <c r="AX121" s="13" t="s">
        <v>83</v>
      </c>
      <c r="AY121" s="270" t="s">
        <v>212</v>
      </c>
    </row>
    <row r="122" s="2" customFormat="1" ht="24.15" customHeight="1">
      <c r="A122" s="40"/>
      <c r="B122" s="41"/>
      <c r="C122" s="229" t="s">
        <v>242</v>
      </c>
      <c r="D122" s="229" t="s">
        <v>222</v>
      </c>
      <c r="E122" s="230" t="s">
        <v>2726</v>
      </c>
      <c r="F122" s="231" t="s">
        <v>2727</v>
      </c>
      <c r="G122" s="232" t="s">
        <v>272</v>
      </c>
      <c r="H122" s="233">
        <v>25</v>
      </c>
      <c r="I122" s="234"/>
      <c r="J122" s="235"/>
      <c r="K122" s="236">
        <f>ROUND(P122*H122,2)</f>
        <v>0</v>
      </c>
      <c r="L122" s="231" t="s">
        <v>1314</v>
      </c>
      <c r="M122" s="237"/>
      <c r="N122" s="238" t="s">
        <v>20</v>
      </c>
      <c r="O122" s="223" t="s">
        <v>45</v>
      </c>
      <c r="P122" s="224">
        <f>I122+J122</f>
        <v>0</v>
      </c>
      <c r="Q122" s="224">
        <f>ROUND(I122*H122,2)</f>
        <v>0</v>
      </c>
      <c r="R122" s="224">
        <f>ROUND(J122*H122,2)</f>
        <v>0</v>
      </c>
      <c r="S122" s="86"/>
      <c r="T122" s="225">
        <f>S122*H122</f>
        <v>0</v>
      </c>
      <c r="U122" s="225">
        <v>0.0044200000000000003</v>
      </c>
      <c r="V122" s="225">
        <f>U122*H122</f>
        <v>0.11050000000000002</v>
      </c>
      <c r="W122" s="225">
        <v>0</v>
      </c>
      <c r="X122" s="226">
        <f>W122*H122</f>
        <v>0</v>
      </c>
      <c r="Y122" s="40"/>
      <c r="Z122" s="40"/>
      <c r="AA122" s="40"/>
      <c r="AB122" s="40"/>
      <c r="AC122" s="40"/>
      <c r="AD122" s="40"/>
      <c r="AE122" s="40"/>
      <c r="AR122" s="227" t="s">
        <v>246</v>
      </c>
      <c r="AT122" s="227" t="s">
        <v>222</v>
      </c>
      <c r="AU122" s="227" t="s">
        <v>85</v>
      </c>
      <c r="AY122" s="19" t="s">
        <v>212</v>
      </c>
      <c r="BE122" s="228">
        <f>IF(O122="základní",K122,0)</f>
        <v>0</v>
      </c>
      <c r="BF122" s="228">
        <f>IF(O122="snížená",K122,0)</f>
        <v>0</v>
      </c>
      <c r="BG122" s="228">
        <f>IF(O122="zákl. přenesená",K122,0)</f>
        <v>0</v>
      </c>
      <c r="BH122" s="228">
        <f>IF(O122="sníž. přenesená",K122,0)</f>
        <v>0</v>
      </c>
      <c r="BI122" s="228">
        <f>IF(O122="nulová",K122,0)</f>
        <v>0</v>
      </c>
      <c r="BJ122" s="19" t="s">
        <v>83</v>
      </c>
      <c r="BK122" s="228">
        <f>ROUND(P122*H122,2)</f>
        <v>0</v>
      </c>
      <c r="BL122" s="19" t="s">
        <v>228</v>
      </c>
      <c r="BM122" s="227" t="s">
        <v>2728</v>
      </c>
    </row>
    <row r="123" s="2" customFormat="1" ht="55.5" customHeight="1">
      <c r="A123" s="40"/>
      <c r="B123" s="41"/>
      <c r="C123" s="215" t="s">
        <v>246</v>
      </c>
      <c r="D123" s="215" t="s">
        <v>213</v>
      </c>
      <c r="E123" s="216" t="s">
        <v>2729</v>
      </c>
      <c r="F123" s="217" t="s">
        <v>2730</v>
      </c>
      <c r="G123" s="218" t="s">
        <v>2198</v>
      </c>
      <c r="H123" s="219">
        <v>1.3440000000000001</v>
      </c>
      <c r="I123" s="220"/>
      <c r="J123" s="220"/>
      <c r="K123" s="221">
        <f>ROUND(P123*H123,2)</f>
        <v>0</v>
      </c>
      <c r="L123" s="217" t="s">
        <v>1314</v>
      </c>
      <c r="M123" s="46"/>
      <c r="N123" s="222" t="s">
        <v>20</v>
      </c>
      <c r="O123" s="223" t="s">
        <v>45</v>
      </c>
      <c r="P123" s="224">
        <f>I123+J123</f>
        <v>0</v>
      </c>
      <c r="Q123" s="224">
        <f>ROUND(I123*H123,2)</f>
        <v>0</v>
      </c>
      <c r="R123" s="224">
        <f>ROUND(J123*H123,2)</f>
        <v>0</v>
      </c>
      <c r="S123" s="86"/>
      <c r="T123" s="225">
        <f>S123*H123</f>
        <v>0</v>
      </c>
      <c r="U123" s="225">
        <v>2.5428899999999999</v>
      </c>
      <c r="V123" s="225">
        <f>U123*H123</f>
        <v>3.41764416</v>
      </c>
      <c r="W123" s="225">
        <v>0</v>
      </c>
      <c r="X123" s="226">
        <f>W123*H123</f>
        <v>0</v>
      </c>
      <c r="Y123" s="40"/>
      <c r="Z123" s="40"/>
      <c r="AA123" s="40"/>
      <c r="AB123" s="40"/>
      <c r="AC123" s="40"/>
      <c r="AD123" s="40"/>
      <c r="AE123" s="40"/>
      <c r="AR123" s="227" t="s">
        <v>228</v>
      </c>
      <c r="AT123" s="227" t="s">
        <v>213</v>
      </c>
      <c r="AU123" s="227" t="s">
        <v>85</v>
      </c>
      <c r="AY123" s="19" t="s">
        <v>212</v>
      </c>
      <c r="BE123" s="228">
        <f>IF(O123="základní",K123,0)</f>
        <v>0</v>
      </c>
      <c r="BF123" s="228">
        <f>IF(O123="snížená",K123,0)</f>
        <v>0</v>
      </c>
      <c r="BG123" s="228">
        <f>IF(O123="zákl. přenesená",K123,0)</f>
        <v>0</v>
      </c>
      <c r="BH123" s="228">
        <f>IF(O123="sníž. přenesená",K123,0)</f>
        <v>0</v>
      </c>
      <c r="BI123" s="228">
        <f>IF(O123="nulová",K123,0)</f>
        <v>0</v>
      </c>
      <c r="BJ123" s="19" t="s">
        <v>83</v>
      </c>
      <c r="BK123" s="228">
        <f>ROUND(P123*H123,2)</f>
        <v>0</v>
      </c>
      <c r="BL123" s="19" t="s">
        <v>228</v>
      </c>
      <c r="BM123" s="227" t="s">
        <v>2731</v>
      </c>
    </row>
    <row r="124" s="2" customFormat="1">
      <c r="A124" s="40"/>
      <c r="B124" s="41"/>
      <c r="C124" s="42"/>
      <c r="D124" s="258" t="s">
        <v>1316</v>
      </c>
      <c r="E124" s="42"/>
      <c r="F124" s="259" t="s">
        <v>2732</v>
      </c>
      <c r="G124" s="42"/>
      <c r="H124" s="42"/>
      <c r="I124" s="248"/>
      <c r="J124" s="248"/>
      <c r="K124" s="42"/>
      <c r="L124" s="42"/>
      <c r="M124" s="46"/>
      <c r="N124" s="249"/>
      <c r="O124" s="250"/>
      <c r="P124" s="86"/>
      <c r="Q124" s="86"/>
      <c r="R124" s="86"/>
      <c r="S124" s="86"/>
      <c r="T124" s="86"/>
      <c r="U124" s="86"/>
      <c r="V124" s="86"/>
      <c r="W124" s="86"/>
      <c r="X124" s="87"/>
      <c r="Y124" s="40"/>
      <c r="Z124" s="40"/>
      <c r="AA124" s="40"/>
      <c r="AB124" s="40"/>
      <c r="AC124" s="40"/>
      <c r="AD124" s="40"/>
      <c r="AE124" s="40"/>
      <c r="AT124" s="19" t="s">
        <v>1316</v>
      </c>
      <c r="AU124" s="19" t="s">
        <v>85</v>
      </c>
    </row>
    <row r="125" s="13" customFormat="1">
      <c r="A125" s="13"/>
      <c r="B125" s="260"/>
      <c r="C125" s="261"/>
      <c r="D125" s="246" t="s">
        <v>1321</v>
      </c>
      <c r="E125" s="262" t="s">
        <v>20</v>
      </c>
      <c r="F125" s="263" t="s">
        <v>2733</v>
      </c>
      <c r="G125" s="261"/>
      <c r="H125" s="264">
        <v>1.3440000000000001</v>
      </c>
      <c r="I125" s="265"/>
      <c r="J125" s="265"/>
      <c r="K125" s="261"/>
      <c r="L125" s="261"/>
      <c r="M125" s="266"/>
      <c r="N125" s="267"/>
      <c r="O125" s="268"/>
      <c r="P125" s="268"/>
      <c r="Q125" s="268"/>
      <c r="R125" s="268"/>
      <c r="S125" s="268"/>
      <c r="T125" s="268"/>
      <c r="U125" s="268"/>
      <c r="V125" s="268"/>
      <c r="W125" s="268"/>
      <c r="X125" s="269"/>
      <c r="Y125" s="13"/>
      <c r="Z125" s="13"/>
      <c r="AA125" s="13"/>
      <c r="AB125" s="13"/>
      <c r="AC125" s="13"/>
      <c r="AD125" s="13"/>
      <c r="AE125" s="13"/>
      <c r="AT125" s="270" t="s">
        <v>1321</v>
      </c>
      <c r="AU125" s="270" t="s">
        <v>85</v>
      </c>
      <c r="AV125" s="13" t="s">
        <v>85</v>
      </c>
      <c r="AW125" s="13" t="s">
        <v>5</v>
      </c>
      <c r="AX125" s="13" t="s">
        <v>83</v>
      </c>
      <c r="AY125" s="270" t="s">
        <v>212</v>
      </c>
    </row>
    <row r="126" s="2" customFormat="1" ht="55.5" customHeight="1">
      <c r="A126" s="40"/>
      <c r="B126" s="41"/>
      <c r="C126" s="215" t="s">
        <v>250</v>
      </c>
      <c r="D126" s="215" t="s">
        <v>213</v>
      </c>
      <c r="E126" s="216" t="s">
        <v>2240</v>
      </c>
      <c r="F126" s="217" t="s">
        <v>2241</v>
      </c>
      <c r="G126" s="218" t="s">
        <v>2198</v>
      </c>
      <c r="H126" s="219">
        <v>3.7050000000000001</v>
      </c>
      <c r="I126" s="220"/>
      <c r="J126" s="220"/>
      <c r="K126" s="221">
        <f>ROUND(P126*H126,2)</f>
        <v>0</v>
      </c>
      <c r="L126" s="217" t="s">
        <v>1314</v>
      </c>
      <c r="M126" s="46"/>
      <c r="N126" s="222" t="s">
        <v>20</v>
      </c>
      <c r="O126" s="223" t="s">
        <v>45</v>
      </c>
      <c r="P126" s="224">
        <f>I126+J126</f>
        <v>0</v>
      </c>
      <c r="Q126" s="224">
        <f>ROUND(I126*H126,2)</f>
        <v>0</v>
      </c>
      <c r="R126" s="224">
        <f>ROUND(J126*H126,2)</f>
        <v>0</v>
      </c>
      <c r="S126" s="86"/>
      <c r="T126" s="225">
        <f>S126*H126</f>
        <v>0</v>
      </c>
      <c r="U126" s="225">
        <v>2.5190399999999999</v>
      </c>
      <c r="V126" s="225">
        <f>U126*H126</f>
        <v>9.3330432000000005</v>
      </c>
      <c r="W126" s="225">
        <v>0</v>
      </c>
      <c r="X126" s="226">
        <f>W126*H126</f>
        <v>0</v>
      </c>
      <c r="Y126" s="40"/>
      <c r="Z126" s="40"/>
      <c r="AA126" s="40"/>
      <c r="AB126" s="40"/>
      <c r="AC126" s="40"/>
      <c r="AD126" s="40"/>
      <c r="AE126" s="40"/>
      <c r="AR126" s="227" t="s">
        <v>228</v>
      </c>
      <c r="AT126" s="227" t="s">
        <v>213</v>
      </c>
      <c r="AU126" s="227" t="s">
        <v>85</v>
      </c>
      <c r="AY126" s="19" t="s">
        <v>212</v>
      </c>
      <c r="BE126" s="228">
        <f>IF(O126="základní",K126,0)</f>
        <v>0</v>
      </c>
      <c r="BF126" s="228">
        <f>IF(O126="snížená",K126,0)</f>
        <v>0</v>
      </c>
      <c r="BG126" s="228">
        <f>IF(O126="zákl. přenesená",K126,0)</f>
        <v>0</v>
      </c>
      <c r="BH126" s="228">
        <f>IF(O126="sníž. přenesená",K126,0)</f>
        <v>0</v>
      </c>
      <c r="BI126" s="228">
        <f>IF(O126="nulová",K126,0)</f>
        <v>0</v>
      </c>
      <c r="BJ126" s="19" t="s">
        <v>83</v>
      </c>
      <c r="BK126" s="228">
        <f>ROUND(P126*H126,2)</f>
        <v>0</v>
      </c>
      <c r="BL126" s="19" t="s">
        <v>228</v>
      </c>
      <c r="BM126" s="227" t="s">
        <v>2734</v>
      </c>
    </row>
    <row r="127" s="2" customFormat="1">
      <c r="A127" s="40"/>
      <c r="B127" s="41"/>
      <c r="C127" s="42"/>
      <c r="D127" s="258" t="s">
        <v>1316</v>
      </c>
      <c r="E127" s="42"/>
      <c r="F127" s="259" t="s">
        <v>2243</v>
      </c>
      <c r="G127" s="42"/>
      <c r="H127" s="42"/>
      <c r="I127" s="248"/>
      <c r="J127" s="248"/>
      <c r="K127" s="42"/>
      <c r="L127" s="42"/>
      <c r="M127" s="46"/>
      <c r="N127" s="249"/>
      <c r="O127" s="250"/>
      <c r="P127" s="86"/>
      <c r="Q127" s="86"/>
      <c r="R127" s="86"/>
      <c r="S127" s="86"/>
      <c r="T127" s="86"/>
      <c r="U127" s="86"/>
      <c r="V127" s="86"/>
      <c r="W127" s="86"/>
      <c r="X127" s="87"/>
      <c r="Y127" s="40"/>
      <c r="Z127" s="40"/>
      <c r="AA127" s="40"/>
      <c r="AB127" s="40"/>
      <c r="AC127" s="40"/>
      <c r="AD127" s="40"/>
      <c r="AE127" s="40"/>
      <c r="AT127" s="19" t="s">
        <v>1316</v>
      </c>
      <c r="AU127" s="19" t="s">
        <v>85</v>
      </c>
    </row>
    <row r="128" s="13" customFormat="1">
      <c r="A128" s="13"/>
      <c r="B128" s="260"/>
      <c r="C128" s="261"/>
      <c r="D128" s="246" t="s">
        <v>1321</v>
      </c>
      <c r="E128" s="262" t="s">
        <v>20</v>
      </c>
      <c r="F128" s="263" t="s">
        <v>2735</v>
      </c>
      <c r="G128" s="261"/>
      <c r="H128" s="264">
        <v>3.7050000000000001</v>
      </c>
      <c r="I128" s="265"/>
      <c r="J128" s="265"/>
      <c r="K128" s="261"/>
      <c r="L128" s="261"/>
      <c r="M128" s="266"/>
      <c r="N128" s="267"/>
      <c r="O128" s="268"/>
      <c r="P128" s="268"/>
      <c r="Q128" s="268"/>
      <c r="R128" s="268"/>
      <c r="S128" s="268"/>
      <c r="T128" s="268"/>
      <c r="U128" s="268"/>
      <c r="V128" s="268"/>
      <c r="W128" s="268"/>
      <c r="X128" s="269"/>
      <c r="Y128" s="13"/>
      <c r="Z128" s="13"/>
      <c r="AA128" s="13"/>
      <c r="AB128" s="13"/>
      <c r="AC128" s="13"/>
      <c r="AD128" s="13"/>
      <c r="AE128" s="13"/>
      <c r="AT128" s="270" t="s">
        <v>1321</v>
      </c>
      <c r="AU128" s="270" t="s">
        <v>85</v>
      </c>
      <c r="AV128" s="13" t="s">
        <v>85</v>
      </c>
      <c r="AW128" s="13" t="s">
        <v>5</v>
      </c>
      <c r="AX128" s="13" t="s">
        <v>83</v>
      </c>
      <c r="AY128" s="270" t="s">
        <v>212</v>
      </c>
    </row>
    <row r="129" s="2" customFormat="1" ht="44.25" customHeight="1">
      <c r="A129" s="40"/>
      <c r="B129" s="41"/>
      <c r="C129" s="215" t="s">
        <v>154</v>
      </c>
      <c r="D129" s="215" t="s">
        <v>213</v>
      </c>
      <c r="E129" s="216" t="s">
        <v>2736</v>
      </c>
      <c r="F129" s="217" t="s">
        <v>2737</v>
      </c>
      <c r="G129" s="218" t="s">
        <v>272</v>
      </c>
      <c r="H129" s="219">
        <v>8.7360000000000007</v>
      </c>
      <c r="I129" s="220"/>
      <c r="J129" s="220"/>
      <c r="K129" s="221">
        <f>ROUND(P129*H129,2)</f>
        <v>0</v>
      </c>
      <c r="L129" s="217" t="s">
        <v>1314</v>
      </c>
      <c r="M129" s="46"/>
      <c r="N129" s="222" t="s">
        <v>20</v>
      </c>
      <c r="O129" s="223" t="s">
        <v>45</v>
      </c>
      <c r="P129" s="224">
        <f>I129+J129</f>
        <v>0</v>
      </c>
      <c r="Q129" s="224">
        <f>ROUND(I129*H129,2)</f>
        <v>0</v>
      </c>
      <c r="R129" s="224">
        <f>ROUND(J129*H129,2)</f>
        <v>0</v>
      </c>
      <c r="S129" s="86"/>
      <c r="T129" s="225">
        <f>S129*H129</f>
        <v>0</v>
      </c>
      <c r="U129" s="225">
        <v>0.36063000000000001</v>
      </c>
      <c r="V129" s="225">
        <f>U129*H129</f>
        <v>3.1504636800000001</v>
      </c>
      <c r="W129" s="225">
        <v>0</v>
      </c>
      <c r="X129" s="226">
        <f>W129*H129</f>
        <v>0</v>
      </c>
      <c r="Y129" s="40"/>
      <c r="Z129" s="40"/>
      <c r="AA129" s="40"/>
      <c r="AB129" s="40"/>
      <c r="AC129" s="40"/>
      <c r="AD129" s="40"/>
      <c r="AE129" s="40"/>
      <c r="AR129" s="227" t="s">
        <v>228</v>
      </c>
      <c r="AT129" s="227" t="s">
        <v>213</v>
      </c>
      <c r="AU129" s="227" t="s">
        <v>85</v>
      </c>
      <c r="AY129" s="19" t="s">
        <v>212</v>
      </c>
      <c r="BE129" s="228">
        <f>IF(O129="základní",K129,0)</f>
        <v>0</v>
      </c>
      <c r="BF129" s="228">
        <f>IF(O129="snížená",K129,0)</f>
        <v>0</v>
      </c>
      <c r="BG129" s="228">
        <f>IF(O129="zákl. přenesená",K129,0)</f>
        <v>0</v>
      </c>
      <c r="BH129" s="228">
        <f>IF(O129="sníž. přenesená",K129,0)</f>
        <v>0</v>
      </c>
      <c r="BI129" s="228">
        <f>IF(O129="nulová",K129,0)</f>
        <v>0</v>
      </c>
      <c r="BJ129" s="19" t="s">
        <v>83</v>
      </c>
      <c r="BK129" s="228">
        <f>ROUND(P129*H129,2)</f>
        <v>0</v>
      </c>
      <c r="BL129" s="19" t="s">
        <v>228</v>
      </c>
      <c r="BM129" s="227" t="s">
        <v>2738</v>
      </c>
    </row>
    <row r="130" s="2" customFormat="1">
      <c r="A130" s="40"/>
      <c r="B130" s="41"/>
      <c r="C130" s="42"/>
      <c r="D130" s="258" t="s">
        <v>1316</v>
      </c>
      <c r="E130" s="42"/>
      <c r="F130" s="259" t="s">
        <v>2739</v>
      </c>
      <c r="G130" s="42"/>
      <c r="H130" s="42"/>
      <c r="I130" s="248"/>
      <c r="J130" s="248"/>
      <c r="K130" s="42"/>
      <c r="L130" s="42"/>
      <c r="M130" s="46"/>
      <c r="N130" s="249"/>
      <c r="O130" s="250"/>
      <c r="P130" s="86"/>
      <c r="Q130" s="86"/>
      <c r="R130" s="86"/>
      <c r="S130" s="86"/>
      <c r="T130" s="86"/>
      <c r="U130" s="86"/>
      <c r="V130" s="86"/>
      <c r="W130" s="86"/>
      <c r="X130" s="87"/>
      <c r="Y130" s="40"/>
      <c r="Z130" s="40"/>
      <c r="AA130" s="40"/>
      <c r="AB130" s="40"/>
      <c r="AC130" s="40"/>
      <c r="AD130" s="40"/>
      <c r="AE130" s="40"/>
      <c r="AT130" s="19" t="s">
        <v>1316</v>
      </c>
      <c r="AU130" s="19" t="s">
        <v>85</v>
      </c>
    </row>
    <row r="131" s="13" customFormat="1">
      <c r="A131" s="13"/>
      <c r="B131" s="260"/>
      <c r="C131" s="261"/>
      <c r="D131" s="246" t="s">
        <v>1321</v>
      </c>
      <c r="E131" s="262" t="s">
        <v>20</v>
      </c>
      <c r="F131" s="263" t="s">
        <v>2740</v>
      </c>
      <c r="G131" s="261"/>
      <c r="H131" s="264">
        <v>8.7360000000000007</v>
      </c>
      <c r="I131" s="265"/>
      <c r="J131" s="265"/>
      <c r="K131" s="261"/>
      <c r="L131" s="261"/>
      <c r="M131" s="266"/>
      <c r="N131" s="267"/>
      <c r="O131" s="268"/>
      <c r="P131" s="268"/>
      <c r="Q131" s="268"/>
      <c r="R131" s="268"/>
      <c r="S131" s="268"/>
      <c r="T131" s="268"/>
      <c r="U131" s="268"/>
      <c r="V131" s="268"/>
      <c r="W131" s="268"/>
      <c r="X131" s="269"/>
      <c r="Y131" s="13"/>
      <c r="Z131" s="13"/>
      <c r="AA131" s="13"/>
      <c r="AB131" s="13"/>
      <c r="AC131" s="13"/>
      <c r="AD131" s="13"/>
      <c r="AE131" s="13"/>
      <c r="AT131" s="270" t="s">
        <v>1321</v>
      </c>
      <c r="AU131" s="270" t="s">
        <v>85</v>
      </c>
      <c r="AV131" s="13" t="s">
        <v>85</v>
      </c>
      <c r="AW131" s="13" t="s">
        <v>5</v>
      </c>
      <c r="AX131" s="13" t="s">
        <v>83</v>
      </c>
      <c r="AY131" s="270" t="s">
        <v>212</v>
      </c>
    </row>
    <row r="132" s="2" customFormat="1" ht="24.15" customHeight="1">
      <c r="A132" s="40"/>
      <c r="B132" s="41"/>
      <c r="C132" s="229" t="s">
        <v>157</v>
      </c>
      <c r="D132" s="229" t="s">
        <v>222</v>
      </c>
      <c r="E132" s="230" t="s">
        <v>2741</v>
      </c>
      <c r="F132" s="231" t="s">
        <v>2742</v>
      </c>
      <c r="G132" s="232" t="s">
        <v>1310</v>
      </c>
      <c r="H132" s="233">
        <v>3.8050000000000002</v>
      </c>
      <c r="I132" s="234"/>
      <c r="J132" s="235"/>
      <c r="K132" s="236">
        <f>ROUND(P132*H132,2)</f>
        <v>0</v>
      </c>
      <c r="L132" s="231" t="s">
        <v>1314</v>
      </c>
      <c r="M132" s="237"/>
      <c r="N132" s="238" t="s">
        <v>20</v>
      </c>
      <c r="O132" s="223" t="s">
        <v>45</v>
      </c>
      <c r="P132" s="224">
        <f>I132+J132</f>
        <v>0</v>
      </c>
      <c r="Q132" s="224">
        <f>ROUND(I132*H132,2)</f>
        <v>0</v>
      </c>
      <c r="R132" s="224">
        <f>ROUND(J132*H132,2)</f>
        <v>0</v>
      </c>
      <c r="S132" s="86"/>
      <c r="T132" s="225">
        <f>S132*H132</f>
        <v>0</v>
      </c>
      <c r="U132" s="225">
        <v>1</v>
      </c>
      <c r="V132" s="225">
        <f>U132*H132</f>
        <v>3.8050000000000002</v>
      </c>
      <c r="W132" s="225">
        <v>0</v>
      </c>
      <c r="X132" s="226">
        <f>W132*H132</f>
        <v>0</v>
      </c>
      <c r="Y132" s="40"/>
      <c r="Z132" s="40"/>
      <c r="AA132" s="40"/>
      <c r="AB132" s="40"/>
      <c r="AC132" s="40"/>
      <c r="AD132" s="40"/>
      <c r="AE132" s="40"/>
      <c r="AR132" s="227" t="s">
        <v>246</v>
      </c>
      <c r="AT132" s="227" t="s">
        <v>222</v>
      </c>
      <c r="AU132" s="227" t="s">
        <v>85</v>
      </c>
      <c r="AY132" s="19" t="s">
        <v>212</v>
      </c>
      <c r="BE132" s="228">
        <f>IF(O132="základní",K132,0)</f>
        <v>0</v>
      </c>
      <c r="BF132" s="228">
        <f>IF(O132="snížená",K132,0)</f>
        <v>0</v>
      </c>
      <c r="BG132" s="228">
        <f>IF(O132="zákl. přenesená",K132,0)</f>
        <v>0</v>
      </c>
      <c r="BH132" s="228">
        <f>IF(O132="sníž. přenesená",K132,0)</f>
        <v>0</v>
      </c>
      <c r="BI132" s="228">
        <f>IF(O132="nulová",K132,0)</f>
        <v>0</v>
      </c>
      <c r="BJ132" s="19" t="s">
        <v>83</v>
      </c>
      <c r="BK132" s="228">
        <f>ROUND(P132*H132,2)</f>
        <v>0</v>
      </c>
      <c r="BL132" s="19" t="s">
        <v>228</v>
      </c>
      <c r="BM132" s="227" t="s">
        <v>2743</v>
      </c>
    </row>
    <row r="133" s="13" customFormat="1">
      <c r="A133" s="13"/>
      <c r="B133" s="260"/>
      <c r="C133" s="261"/>
      <c r="D133" s="246" t="s">
        <v>1321</v>
      </c>
      <c r="E133" s="262" t="s">
        <v>20</v>
      </c>
      <c r="F133" s="263" t="s">
        <v>2744</v>
      </c>
      <c r="G133" s="261"/>
      <c r="H133" s="264">
        <v>3.8050000000000002</v>
      </c>
      <c r="I133" s="265"/>
      <c r="J133" s="265"/>
      <c r="K133" s="261"/>
      <c r="L133" s="261"/>
      <c r="M133" s="266"/>
      <c r="N133" s="267"/>
      <c r="O133" s="268"/>
      <c r="P133" s="268"/>
      <c r="Q133" s="268"/>
      <c r="R133" s="268"/>
      <c r="S133" s="268"/>
      <c r="T133" s="268"/>
      <c r="U133" s="268"/>
      <c r="V133" s="268"/>
      <c r="W133" s="268"/>
      <c r="X133" s="269"/>
      <c r="Y133" s="13"/>
      <c r="Z133" s="13"/>
      <c r="AA133" s="13"/>
      <c r="AB133" s="13"/>
      <c r="AC133" s="13"/>
      <c r="AD133" s="13"/>
      <c r="AE133" s="13"/>
      <c r="AT133" s="270" t="s">
        <v>1321</v>
      </c>
      <c r="AU133" s="270" t="s">
        <v>85</v>
      </c>
      <c r="AV133" s="13" t="s">
        <v>85</v>
      </c>
      <c r="AW133" s="13" t="s">
        <v>5</v>
      </c>
      <c r="AX133" s="13" t="s">
        <v>83</v>
      </c>
      <c r="AY133" s="270" t="s">
        <v>212</v>
      </c>
    </row>
    <row r="134" s="11" customFormat="1" ht="22.8" customHeight="1">
      <c r="A134" s="11"/>
      <c r="B134" s="200"/>
      <c r="C134" s="201"/>
      <c r="D134" s="202" t="s">
        <v>75</v>
      </c>
      <c r="E134" s="256" t="s">
        <v>228</v>
      </c>
      <c r="F134" s="256" t="s">
        <v>2257</v>
      </c>
      <c r="G134" s="201"/>
      <c r="H134" s="201"/>
      <c r="I134" s="204"/>
      <c r="J134" s="204"/>
      <c r="K134" s="257">
        <f>BK134</f>
        <v>0</v>
      </c>
      <c r="L134" s="201"/>
      <c r="M134" s="206"/>
      <c r="N134" s="207"/>
      <c r="O134" s="208"/>
      <c r="P134" s="208"/>
      <c r="Q134" s="209">
        <f>SUM(Q135:Q136)</f>
        <v>0</v>
      </c>
      <c r="R134" s="209">
        <f>SUM(R135:R136)</f>
        <v>0</v>
      </c>
      <c r="S134" s="208"/>
      <c r="T134" s="210">
        <f>SUM(T135:T136)</f>
        <v>0</v>
      </c>
      <c r="U134" s="208"/>
      <c r="V134" s="210">
        <f>SUM(V135:V136)</f>
        <v>0</v>
      </c>
      <c r="W134" s="208"/>
      <c r="X134" s="211">
        <f>SUM(X135:X136)</f>
        <v>0</v>
      </c>
      <c r="Y134" s="11"/>
      <c r="Z134" s="11"/>
      <c r="AA134" s="11"/>
      <c r="AB134" s="11"/>
      <c r="AC134" s="11"/>
      <c r="AD134" s="11"/>
      <c r="AE134" s="11"/>
      <c r="AR134" s="212" t="s">
        <v>83</v>
      </c>
      <c r="AT134" s="213" t="s">
        <v>75</v>
      </c>
      <c r="AU134" s="213" t="s">
        <v>83</v>
      </c>
      <c r="AY134" s="212" t="s">
        <v>212</v>
      </c>
      <c r="BK134" s="214">
        <f>SUM(BK135:BK136)</f>
        <v>0</v>
      </c>
    </row>
    <row r="135" s="2" customFormat="1" ht="37.8" customHeight="1">
      <c r="A135" s="40"/>
      <c r="B135" s="41"/>
      <c r="C135" s="215" t="s">
        <v>9</v>
      </c>
      <c r="D135" s="215" t="s">
        <v>213</v>
      </c>
      <c r="E135" s="216" t="s">
        <v>2745</v>
      </c>
      <c r="F135" s="217" t="s">
        <v>2746</v>
      </c>
      <c r="G135" s="218" t="s">
        <v>272</v>
      </c>
      <c r="H135" s="219">
        <v>30.5</v>
      </c>
      <c r="I135" s="220"/>
      <c r="J135" s="220"/>
      <c r="K135" s="221">
        <f>ROUND(P135*H135,2)</f>
        <v>0</v>
      </c>
      <c r="L135" s="217" t="s">
        <v>1314</v>
      </c>
      <c r="M135" s="46"/>
      <c r="N135" s="222" t="s">
        <v>20</v>
      </c>
      <c r="O135" s="223" t="s">
        <v>45</v>
      </c>
      <c r="P135" s="224">
        <f>I135+J135</f>
        <v>0</v>
      </c>
      <c r="Q135" s="224">
        <f>ROUND(I135*H135,2)</f>
        <v>0</v>
      </c>
      <c r="R135" s="224">
        <f>ROUND(J135*H135,2)</f>
        <v>0</v>
      </c>
      <c r="S135" s="86"/>
      <c r="T135" s="225">
        <f>S135*H135</f>
        <v>0</v>
      </c>
      <c r="U135" s="225">
        <v>0</v>
      </c>
      <c r="V135" s="225">
        <f>U135*H135</f>
        <v>0</v>
      </c>
      <c r="W135" s="225">
        <v>0</v>
      </c>
      <c r="X135" s="226">
        <f>W135*H135</f>
        <v>0</v>
      </c>
      <c r="Y135" s="40"/>
      <c r="Z135" s="40"/>
      <c r="AA135" s="40"/>
      <c r="AB135" s="40"/>
      <c r="AC135" s="40"/>
      <c r="AD135" s="40"/>
      <c r="AE135" s="40"/>
      <c r="AR135" s="227" t="s">
        <v>228</v>
      </c>
      <c r="AT135" s="227" t="s">
        <v>213</v>
      </c>
      <c r="AU135" s="227" t="s">
        <v>85</v>
      </c>
      <c r="AY135" s="19" t="s">
        <v>212</v>
      </c>
      <c r="BE135" s="228">
        <f>IF(O135="základní",K135,0)</f>
        <v>0</v>
      </c>
      <c r="BF135" s="228">
        <f>IF(O135="snížená",K135,0)</f>
        <v>0</v>
      </c>
      <c r="BG135" s="228">
        <f>IF(O135="zákl. přenesená",K135,0)</f>
        <v>0</v>
      </c>
      <c r="BH135" s="228">
        <f>IF(O135="sníž. přenesená",K135,0)</f>
        <v>0</v>
      </c>
      <c r="BI135" s="228">
        <f>IF(O135="nulová",K135,0)</f>
        <v>0</v>
      </c>
      <c r="BJ135" s="19" t="s">
        <v>83</v>
      </c>
      <c r="BK135" s="228">
        <f>ROUND(P135*H135,2)</f>
        <v>0</v>
      </c>
      <c r="BL135" s="19" t="s">
        <v>228</v>
      </c>
      <c r="BM135" s="227" t="s">
        <v>2747</v>
      </c>
    </row>
    <row r="136" s="2" customFormat="1">
      <c r="A136" s="40"/>
      <c r="B136" s="41"/>
      <c r="C136" s="42"/>
      <c r="D136" s="258" t="s">
        <v>1316</v>
      </c>
      <c r="E136" s="42"/>
      <c r="F136" s="259" t="s">
        <v>2748</v>
      </c>
      <c r="G136" s="42"/>
      <c r="H136" s="42"/>
      <c r="I136" s="248"/>
      <c r="J136" s="248"/>
      <c r="K136" s="42"/>
      <c r="L136" s="42"/>
      <c r="M136" s="46"/>
      <c r="N136" s="249"/>
      <c r="O136" s="250"/>
      <c r="P136" s="86"/>
      <c r="Q136" s="86"/>
      <c r="R136" s="86"/>
      <c r="S136" s="86"/>
      <c r="T136" s="86"/>
      <c r="U136" s="86"/>
      <c r="V136" s="86"/>
      <c r="W136" s="86"/>
      <c r="X136" s="87"/>
      <c r="Y136" s="40"/>
      <c r="Z136" s="40"/>
      <c r="AA136" s="40"/>
      <c r="AB136" s="40"/>
      <c r="AC136" s="40"/>
      <c r="AD136" s="40"/>
      <c r="AE136" s="40"/>
      <c r="AT136" s="19" t="s">
        <v>1316</v>
      </c>
      <c r="AU136" s="19" t="s">
        <v>85</v>
      </c>
    </row>
    <row r="137" s="11" customFormat="1" ht="22.8" customHeight="1">
      <c r="A137" s="11"/>
      <c r="B137" s="200"/>
      <c r="C137" s="201"/>
      <c r="D137" s="202" t="s">
        <v>75</v>
      </c>
      <c r="E137" s="256" t="s">
        <v>234</v>
      </c>
      <c r="F137" s="256" t="s">
        <v>2262</v>
      </c>
      <c r="G137" s="201"/>
      <c r="H137" s="201"/>
      <c r="I137" s="204"/>
      <c r="J137" s="204"/>
      <c r="K137" s="257">
        <f>BK137</f>
        <v>0</v>
      </c>
      <c r="L137" s="201"/>
      <c r="M137" s="206"/>
      <c r="N137" s="207"/>
      <c r="O137" s="208"/>
      <c r="P137" s="208"/>
      <c r="Q137" s="209">
        <f>SUM(Q138:Q139)</f>
        <v>0</v>
      </c>
      <c r="R137" s="209">
        <f>SUM(R138:R139)</f>
        <v>0</v>
      </c>
      <c r="S137" s="208"/>
      <c r="T137" s="210">
        <f>SUM(T138:T139)</f>
        <v>0</v>
      </c>
      <c r="U137" s="208"/>
      <c r="V137" s="210">
        <f>SUM(V138:V139)</f>
        <v>2.7212099999999997</v>
      </c>
      <c r="W137" s="208"/>
      <c r="X137" s="211">
        <f>SUM(X138:X139)</f>
        <v>0</v>
      </c>
      <c r="Y137" s="11"/>
      <c r="Z137" s="11"/>
      <c r="AA137" s="11"/>
      <c r="AB137" s="11"/>
      <c r="AC137" s="11"/>
      <c r="AD137" s="11"/>
      <c r="AE137" s="11"/>
      <c r="AR137" s="212" t="s">
        <v>83</v>
      </c>
      <c r="AT137" s="213" t="s">
        <v>75</v>
      </c>
      <c r="AU137" s="213" t="s">
        <v>83</v>
      </c>
      <c r="AY137" s="212" t="s">
        <v>212</v>
      </c>
      <c r="BK137" s="214">
        <f>SUM(BK138:BK139)</f>
        <v>0</v>
      </c>
    </row>
    <row r="138" s="2" customFormat="1" ht="78" customHeight="1">
      <c r="A138" s="40"/>
      <c r="B138" s="41"/>
      <c r="C138" s="215" t="s">
        <v>162</v>
      </c>
      <c r="D138" s="215" t="s">
        <v>213</v>
      </c>
      <c r="E138" s="216" t="s">
        <v>2749</v>
      </c>
      <c r="F138" s="217" t="s">
        <v>2750</v>
      </c>
      <c r="G138" s="218" t="s">
        <v>272</v>
      </c>
      <c r="H138" s="219">
        <v>30.5</v>
      </c>
      <c r="I138" s="220"/>
      <c r="J138" s="220"/>
      <c r="K138" s="221">
        <f>ROUND(P138*H138,2)</f>
        <v>0</v>
      </c>
      <c r="L138" s="217" t="s">
        <v>1314</v>
      </c>
      <c r="M138" s="46"/>
      <c r="N138" s="222" t="s">
        <v>20</v>
      </c>
      <c r="O138" s="223" t="s">
        <v>45</v>
      </c>
      <c r="P138" s="224">
        <f>I138+J138</f>
        <v>0</v>
      </c>
      <c r="Q138" s="224">
        <f>ROUND(I138*H138,2)</f>
        <v>0</v>
      </c>
      <c r="R138" s="224">
        <f>ROUND(J138*H138,2)</f>
        <v>0</v>
      </c>
      <c r="S138" s="86"/>
      <c r="T138" s="225">
        <f>S138*H138</f>
        <v>0</v>
      </c>
      <c r="U138" s="225">
        <v>0.089219999999999994</v>
      </c>
      <c r="V138" s="225">
        <f>U138*H138</f>
        <v>2.7212099999999997</v>
      </c>
      <c r="W138" s="225">
        <v>0</v>
      </c>
      <c r="X138" s="226">
        <f>W138*H138</f>
        <v>0</v>
      </c>
      <c r="Y138" s="40"/>
      <c r="Z138" s="40"/>
      <c r="AA138" s="40"/>
      <c r="AB138" s="40"/>
      <c r="AC138" s="40"/>
      <c r="AD138" s="40"/>
      <c r="AE138" s="40"/>
      <c r="AR138" s="227" t="s">
        <v>228</v>
      </c>
      <c r="AT138" s="227" t="s">
        <v>213</v>
      </c>
      <c r="AU138" s="227" t="s">
        <v>85</v>
      </c>
      <c r="AY138" s="19" t="s">
        <v>212</v>
      </c>
      <c r="BE138" s="228">
        <f>IF(O138="základní",K138,0)</f>
        <v>0</v>
      </c>
      <c r="BF138" s="228">
        <f>IF(O138="snížená",K138,0)</f>
        <v>0</v>
      </c>
      <c r="BG138" s="228">
        <f>IF(O138="zákl. přenesená",K138,0)</f>
        <v>0</v>
      </c>
      <c r="BH138" s="228">
        <f>IF(O138="sníž. přenesená",K138,0)</f>
        <v>0</v>
      </c>
      <c r="BI138" s="228">
        <f>IF(O138="nulová",K138,0)</f>
        <v>0</v>
      </c>
      <c r="BJ138" s="19" t="s">
        <v>83</v>
      </c>
      <c r="BK138" s="228">
        <f>ROUND(P138*H138,2)</f>
        <v>0</v>
      </c>
      <c r="BL138" s="19" t="s">
        <v>228</v>
      </c>
      <c r="BM138" s="227" t="s">
        <v>2751</v>
      </c>
    </row>
    <row r="139" s="2" customFormat="1">
      <c r="A139" s="40"/>
      <c r="B139" s="41"/>
      <c r="C139" s="42"/>
      <c r="D139" s="258" t="s">
        <v>1316</v>
      </c>
      <c r="E139" s="42"/>
      <c r="F139" s="259" t="s">
        <v>2752</v>
      </c>
      <c r="G139" s="42"/>
      <c r="H139" s="42"/>
      <c r="I139" s="248"/>
      <c r="J139" s="248"/>
      <c r="K139" s="42"/>
      <c r="L139" s="42"/>
      <c r="M139" s="46"/>
      <c r="N139" s="249"/>
      <c r="O139" s="250"/>
      <c r="P139" s="86"/>
      <c r="Q139" s="86"/>
      <c r="R139" s="86"/>
      <c r="S139" s="86"/>
      <c r="T139" s="86"/>
      <c r="U139" s="86"/>
      <c r="V139" s="86"/>
      <c r="W139" s="86"/>
      <c r="X139" s="87"/>
      <c r="Y139" s="40"/>
      <c r="Z139" s="40"/>
      <c r="AA139" s="40"/>
      <c r="AB139" s="40"/>
      <c r="AC139" s="40"/>
      <c r="AD139" s="40"/>
      <c r="AE139" s="40"/>
      <c r="AT139" s="19" t="s">
        <v>1316</v>
      </c>
      <c r="AU139" s="19" t="s">
        <v>85</v>
      </c>
    </row>
    <row r="140" s="11" customFormat="1" ht="22.8" customHeight="1">
      <c r="A140" s="11"/>
      <c r="B140" s="200"/>
      <c r="C140" s="201"/>
      <c r="D140" s="202" t="s">
        <v>75</v>
      </c>
      <c r="E140" s="256" t="s">
        <v>238</v>
      </c>
      <c r="F140" s="256" t="s">
        <v>2267</v>
      </c>
      <c r="G140" s="201"/>
      <c r="H140" s="201"/>
      <c r="I140" s="204"/>
      <c r="J140" s="204"/>
      <c r="K140" s="257">
        <f>BK140</f>
        <v>0</v>
      </c>
      <c r="L140" s="201"/>
      <c r="M140" s="206"/>
      <c r="N140" s="207"/>
      <c r="O140" s="208"/>
      <c r="P140" s="208"/>
      <c r="Q140" s="209">
        <f>SUM(Q141:Q143)</f>
        <v>0</v>
      </c>
      <c r="R140" s="209">
        <f>SUM(R141:R143)</f>
        <v>0</v>
      </c>
      <c r="S140" s="208"/>
      <c r="T140" s="210">
        <f>SUM(T141:T143)</f>
        <v>0</v>
      </c>
      <c r="U140" s="208"/>
      <c r="V140" s="210">
        <f>SUM(V141:V143)</f>
        <v>2.5075050000000001</v>
      </c>
      <c r="W140" s="208"/>
      <c r="X140" s="211">
        <f>SUM(X141:X143)</f>
        <v>0</v>
      </c>
      <c r="Y140" s="11"/>
      <c r="Z140" s="11"/>
      <c r="AA140" s="11"/>
      <c r="AB140" s="11"/>
      <c r="AC140" s="11"/>
      <c r="AD140" s="11"/>
      <c r="AE140" s="11"/>
      <c r="AR140" s="212" t="s">
        <v>83</v>
      </c>
      <c r="AT140" s="213" t="s">
        <v>75</v>
      </c>
      <c r="AU140" s="213" t="s">
        <v>83</v>
      </c>
      <c r="AY140" s="212" t="s">
        <v>212</v>
      </c>
      <c r="BK140" s="214">
        <f>SUM(BK141:BK143)</f>
        <v>0</v>
      </c>
    </row>
    <row r="141" s="2" customFormat="1" ht="37.8" customHeight="1">
      <c r="A141" s="40"/>
      <c r="B141" s="41"/>
      <c r="C141" s="215" t="s">
        <v>165</v>
      </c>
      <c r="D141" s="215" t="s">
        <v>213</v>
      </c>
      <c r="E141" s="216" t="s">
        <v>2753</v>
      </c>
      <c r="F141" s="217" t="s">
        <v>2754</v>
      </c>
      <c r="G141" s="218" t="s">
        <v>2198</v>
      </c>
      <c r="H141" s="219">
        <v>1.365</v>
      </c>
      <c r="I141" s="220"/>
      <c r="J141" s="220"/>
      <c r="K141" s="221">
        <f>ROUND(P141*H141,2)</f>
        <v>0</v>
      </c>
      <c r="L141" s="217" t="s">
        <v>1314</v>
      </c>
      <c r="M141" s="46"/>
      <c r="N141" s="222" t="s">
        <v>20</v>
      </c>
      <c r="O141" s="223" t="s">
        <v>45</v>
      </c>
      <c r="P141" s="224">
        <f>I141+J141</f>
        <v>0</v>
      </c>
      <c r="Q141" s="224">
        <f>ROUND(I141*H141,2)</f>
        <v>0</v>
      </c>
      <c r="R141" s="224">
        <f>ROUND(J141*H141,2)</f>
        <v>0</v>
      </c>
      <c r="S141" s="86"/>
      <c r="T141" s="225">
        <f>S141*H141</f>
        <v>0</v>
      </c>
      <c r="U141" s="225">
        <v>1.837</v>
      </c>
      <c r="V141" s="225">
        <f>U141*H141</f>
        <v>2.5075050000000001</v>
      </c>
      <c r="W141" s="225">
        <v>0</v>
      </c>
      <c r="X141" s="226">
        <f>W141*H141</f>
        <v>0</v>
      </c>
      <c r="Y141" s="40"/>
      <c r="Z141" s="40"/>
      <c r="AA141" s="40"/>
      <c r="AB141" s="40"/>
      <c r="AC141" s="40"/>
      <c r="AD141" s="40"/>
      <c r="AE141" s="40"/>
      <c r="AR141" s="227" t="s">
        <v>228</v>
      </c>
      <c r="AT141" s="227" t="s">
        <v>213</v>
      </c>
      <c r="AU141" s="227" t="s">
        <v>85</v>
      </c>
      <c r="AY141" s="19" t="s">
        <v>212</v>
      </c>
      <c r="BE141" s="228">
        <f>IF(O141="základní",K141,0)</f>
        <v>0</v>
      </c>
      <c r="BF141" s="228">
        <f>IF(O141="snížená",K141,0)</f>
        <v>0</v>
      </c>
      <c r="BG141" s="228">
        <f>IF(O141="zákl. přenesená",K141,0)</f>
        <v>0</v>
      </c>
      <c r="BH141" s="228">
        <f>IF(O141="sníž. přenesená",K141,0)</f>
        <v>0</v>
      </c>
      <c r="BI141" s="228">
        <f>IF(O141="nulová",K141,0)</f>
        <v>0</v>
      </c>
      <c r="BJ141" s="19" t="s">
        <v>83</v>
      </c>
      <c r="BK141" s="228">
        <f>ROUND(P141*H141,2)</f>
        <v>0</v>
      </c>
      <c r="BL141" s="19" t="s">
        <v>228</v>
      </c>
      <c r="BM141" s="227" t="s">
        <v>2755</v>
      </c>
    </row>
    <row r="142" s="2" customFormat="1">
      <c r="A142" s="40"/>
      <c r="B142" s="41"/>
      <c r="C142" s="42"/>
      <c r="D142" s="258" t="s">
        <v>1316</v>
      </c>
      <c r="E142" s="42"/>
      <c r="F142" s="259" t="s">
        <v>2756</v>
      </c>
      <c r="G142" s="42"/>
      <c r="H142" s="42"/>
      <c r="I142" s="248"/>
      <c r="J142" s="248"/>
      <c r="K142" s="42"/>
      <c r="L142" s="42"/>
      <c r="M142" s="46"/>
      <c r="N142" s="249"/>
      <c r="O142" s="250"/>
      <c r="P142" s="86"/>
      <c r="Q142" s="86"/>
      <c r="R142" s="86"/>
      <c r="S142" s="86"/>
      <c r="T142" s="86"/>
      <c r="U142" s="86"/>
      <c r="V142" s="86"/>
      <c r="W142" s="86"/>
      <c r="X142" s="87"/>
      <c r="Y142" s="40"/>
      <c r="Z142" s="40"/>
      <c r="AA142" s="40"/>
      <c r="AB142" s="40"/>
      <c r="AC142" s="40"/>
      <c r="AD142" s="40"/>
      <c r="AE142" s="40"/>
      <c r="AT142" s="19" t="s">
        <v>1316</v>
      </c>
      <c r="AU142" s="19" t="s">
        <v>85</v>
      </c>
    </row>
    <row r="143" s="13" customFormat="1">
      <c r="A143" s="13"/>
      <c r="B143" s="260"/>
      <c r="C143" s="261"/>
      <c r="D143" s="246" t="s">
        <v>1321</v>
      </c>
      <c r="E143" s="262" t="s">
        <v>20</v>
      </c>
      <c r="F143" s="263" t="s">
        <v>2757</v>
      </c>
      <c r="G143" s="261"/>
      <c r="H143" s="264">
        <v>1.365</v>
      </c>
      <c r="I143" s="265"/>
      <c r="J143" s="265"/>
      <c r="K143" s="261"/>
      <c r="L143" s="261"/>
      <c r="M143" s="266"/>
      <c r="N143" s="267"/>
      <c r="O143" s="268"/>
      <c r="P143" s="268"/>
      <c r="Q143" s="268"/>
      <c r="R143" s="268"/>
      <c r="S143" s="268"/>
      <c r="T143" s="268"/>
      <c r="U143" s="268"/>
      <c r="V143" s="268"/>
      <c r="W143" s="268"/>
      <c r="X143" s="269"/>
      <c r="Y143" s="13"/>
      <c r="Z143" s="13"/>
      <c r="AA143" s="13"/>
      <c r="AB143" s="13"/>
      <c r="AC143" s="13"/>
      <c r="AD143" s="13"/>
      <c r="AE143" s="13"/>
      <c r="AT143" s="270" t="s">
        <v>1321</v>
      </c>
      <c r="AU143" s="270" t="s">
        <v>85</v>
      </c>
      <c r="AV143" s="13" t="s">
        <v>85</v>
      </c>
      <c r="AW143" s="13" t="s">
        <v>5</v>
      </c>
      <c r="AX143" s="13" t="s">
        <v>83</v>
      </c>
      <c r="AY143" s="270" t="s">
        <v>212</v>
      </c>
    </row>
    <row r="144" s="11" customFormat="1" ht="22.8" customHeight="1">
      <c r="A144" s="11"/>
      <c r="B144" s="200"/>
      <c r="C144" s="201"/>
      <c r="D144" s="202" t="s">
        <v>75</v>
      </c>
      <c r="E144" s="256" t="s">
        <v>250</v>
      </c>
      <c r="F144" s="256" t="s">
        <v>2305</v>
      </c>
      <c r="G144" s="201"/>
      <c r="H144" s="201"/>
      <c r="I144" s="204"/>
      <c r="J144" s="204"/>
      <c r="K144" s="257">
        <f>BK144</f>
        <v>0</v>
      </c>
      <c r="L144" s="201"/>
      <c r="M144" s="206"/>
      <c r="N144" s="207"/>
      <c r="O144" s="208"/>
      <c r="P144" s="208"/>
      <c r="Q144" s="209">
        <f>SUM(Q145:Q149)</f>
        <v>0</v>
      </c>
      <c r="R144" s="209">
        <f>SUM(R145:R149)</f>
        <v>0</v>
      </c>
      <c r="S144" s="208"/>
      <c r="T144" s="210">
        <f>SUM(T145:T149)</f>
        <v>0</v>
      </c>
      <c r="U144" s="208"/>
      <c r="V144" s="210">
        <f>SUM(V145:V149)</f>
        <v>0.0079299999999999995</v>
      </c>
      <c r="W144" s="208"/>
      <c r="X144" s="211">
        <f>SUM(X145:X149)</f>
        <v>0</v>
      </c>
      <c r="Y144" s="11"/>
      <c r="Z144" s="11"/>
      <c r="AA144" s="11"/>
      <c r="AB144" s="11"/>
      <c r="AC144" s="11"/>
      <c r="AD144" s="11"/>
      <c r="AE144" s="11"/>
      <c r="AR144" s="212" t="s">
        <v>83</v>
      </c>
      <c r="AT144" s="213" t="s">
        <v>75</v>
      </c>
      <c r="AU144" s="213" t="s">
        <v>83</v>
      </c>
      <c r="AY144" s="212" t="s">
        <v>212</v>
      </c>
      <c r="BK144" s="214">
        <f>SUM(BK145:BK149)</f>
        <v>0</v>
      </c>
    </row>
    <row r="145" s="2" customFormat="1" ht="37.8" customHeight="1">
      <c r="A145" s="40"/>
      <c r="B145" s="41"/>
      <c r="C145" s="215" t="s">
        <v>168</v>
      </c>
      <c r="D145" s="215" t="s">
        <v>213</v>
      </c>
      <c r="E145" s="216" t="s">
        <v>2758</v>
      </c>
      <c r="F145" s="217" t="s">
        <v>2759</v>
      </c>
      <c r="G145" s="218" t="s">
        <v>670</v>
      </c>
      <c r="H145" s="219">
        <v>24</v>
      </c>
      <c r="I145" s="220"/>
      <c r="J145" s="220"/>
      <c r="K145" s="221">
        <f>ROUND(P145*H145,2)</f>
        <v>0</v>
      </c>
      <c r="L145" s="217" t="s">
        <v>1314</v>
      </c>
      <c r="M145" s="46"/>
      <c r="N145" s="222" t="s">
        <v>20</v>
      </c>
      <c r="O145" s="223" t="s">
        <v>45</v>
      </c>
      <c r="P145" s="224">
        <f>I145+J145</f>
        <v>0</v>
      </c>
      <c r="Q145" s="224">
        <f>ROUND(I145*H145,2)</f>
        <v>0</v>
      </c>
      <c r="R145" s="224">
        <f>ROUND(J145*H145,2)</f>
        <v>0</v>
      </c>
      <c r="S145" s="86"/>
      <c r="T145" s="225">
        <f>S145*H145</f>
        <v>0</v>
      </c>
      <c r="U145" s="225">
        <v>1.0000000000000001E-05</v>
      </c>
      <c r="V145" s="225">
        <f>U145*H145</f>
        <v>0.00024000000000000003</v>
      </c>
      <c r="W145" s="225">
        <v>0</v>
      </c>
      <c r="X145" s="226">
        <f>W145*H145</f>
        <v>0</v>
      </c>
      <c r="Y145" s="40"/>
      <c r="Z145" s="40"/>
      <c r="AA145" s="40"/>
      <c r="AB145" s="40"/>
      <c r="AC145" s="40"/>
      <c r="AD145" s="40"/>
      <c r="AE145" s="40"/>
      <c r="AR145" s="227" t="s">
        <v>228</v>
      </c>
      <c r="AT145" s="227" t="s">
        <v>213</v>
      </c>
      <c r="AU145" s="227" t="s">
        <v>85</v>
      </c>
      <c r="AY145" s="19" t="s">
        <v>212</v>
      </c>
      <c r="BE145" s="228">
        <f>IF(O145="základní",K145,0)</f>
        <v>0</v>
      </c>
      <c r="BF145" s="228">
        <f>IF(O145="snížená",K145,0)</f>
        <v>0</v>
      </c>
      <c r="BG145" s="228">
        <f>IF(O145="zákl. přenesená",K145,0)</f>
        <v>0</v>
      </c>
      <c r="BH145" s="228">
        <f>IF(O145="sníž. přenesená",K145,0)</f>
        <v>0</v>
      </c>
      <c r="BI145" s="228">
        <f>IF(O145="nulová",K145,0)</f>
        <v>0</v>
      </c>
      <c r="BJ145" s="19" t="s">
        <v>83</v>
      </c>
      <c r="BK145" s="228">
        <f>ROUND(P145*H145,2)</f>
        <v>0</v>
      </c>
      <c r="BL145" s="19" t="s">
        <v>228</v>
      </c>
      <c r="BM145" s="227" t="s">
        <v>2760</v>
      </c>
    </row>
    <row r="146" s="2" customFormat="1">
      <c r="A146" s="40"/>
      <c r="B146" s="41"/>
      <c r="C146" s="42"/>
      <c r="D146" s="258" t="s">
        <v>1316</v>
      </c>
      <c r="E146" s="42"/>
      <c r="F146" s="259" t="s">
        <v>2761</v>
      </c>
      <c r="G146" s="42"/>
      <c r="H146" s="42"/>
      <c r="I146" s="248"/>
      <c r="J146" s="248"/>
      <c r="K146" s="42"/>
      <c r="L146" s="42"/>
      <c r="M146" s="46"/>
      <c r="N146" s="249"/>
      <c r="O146" s="250"/>
      <c r="P146" s="86"/>
      <c r="Q146" s="86"/>
      <c r="R146" s="86"/>
      <c r="S146" s="86"/>
      <c r="T146" s="86"/>
      <c r="U146" s="86"/>
      <c r="V146" s="86"/>
      <c r="W146" s="86"/>
      <c r="X146" s="87"/>
      <c r="Y146" s="40"/>
      <c r="Z146" s="40"/>
      <c r="AA146" s="40"/>
      <c r="AB146" s="40"/>
      <c r="AC146" s="40"/>
      <c r="AD146" s="40"/>
      <c r="AE146" s="40"/>
      <c r="AT146" s="19" t="s">
        <v>1316</v>
      </c>
      <c r="AU146" s="19" t="s">
        <v>85</v>
      </c>
    </row>
    <row r="147" s="13" customFormat="1">
      <c r="A147" s="13"/>
      <c r="B147" s="260"/>
      <c r="C147" s="261"/>
      <c r="D147" s="246" t="s">
        <v>1321</v>
      </c>
      <c r="E147" s="262" t="s">
        <v>20</v>
      </c>
      <c r="F147" s="263" t="s">
        <v>2762</v>
      </c>
      <c r="G147" s="261"/>
      <c r="H147" s="264">
        <v>24</v>
      </c>
      <c r="I147" s="265"/>
      <c r="J147" s="265"/>
      <c r="K147" s="261"/>
      <c r="L147" s="261"/>
      <c r="M147" s="266"/>
      <c r="N147" s="267"/>
      <c r="O147" s="268"/>
      <c r="P147" s="268"/>
      <c r="Q147" s="268"/>
      <c r="R147" s="268"/>
      <c r="S147" s="268"/>
      <c r="T147" s="268"/>
      <c r="U147" s="268"/>
      <c r="V147" s="268"/>
      <c r="W147" s="268"/>
      <c r="X147" s="269"/>
      <c r="Y147" s="13"/>
      <c r="Z147" s="13"/>
      <c r="AA147" s="13"/>
      <c r="AB147" s="13"/>
      <c r="AC147" s="13"/>
      <c r="AD147" s="13"/>
      <c r="AE147" s="13"/>
      <c r="AT147" s="270" t="s">
        <v>1321</v>
      </c>
      <c r="AU147" s="270" t="s">
        <v>85</v>
      </c>
      <c r="AV147" s="13" t="s">
        <v>85</v>
      </c>
      <c r="AW147" s="13" t="s">
        <v>5</v>
      </c>
      <c r="AX147" s="13" t="s">
        <v>83</v>
      </c>
      <c r="AY147" s="270" t="s">
        <v>212</v>
      </c>
    </row>
    <row r="148" s="2" customFormat="1">
      <c r="A148" s="40"/>
      <c r="B148" s="41"/>
      <c r="C148" s="229" t="s">
        <v>279</v>
      </c>
      <c r="D148" s="229" t="s">
        <v>222</v>
      </c>
      <c r="E148" s="230" t="s">
        <v>2763</v>
      </c>
      <c r="F148" s="231" t="s">
        <v>2764</v>
      </c>
      <c r="G148" s="232" t="s">
        <v>670</v>
      </c>
      <c r="H148" s="233">
        <v>24</v>
      </c>
      <c r="I148" s="234"/>
      <c r="J148" s="235"/>
      <c r="K148" s="236">
        <f>ROUND(P148*H148,2)</f>
        <v>0</v>
      </c>
      <c r="L148" s="231" t="s">
        <v>1314</v>
      </c>
      <c r="M148" s="237"/>
      <c r="N148" s="238" t="s">
        <v>20</v>
      </c>
      <c r="O148" s="223" t="s">
        <v>45</v>
      </c>
      <c r="P148" s="224">
        <f>I148+J148</f>
        <v>0</v>
      </c>
      <c r="Q148" s="224">
        <f>ROUND(I148*H148,2)</f>
        <v>0</v>
      </c>
      <c r="R148" s="224">
        <f>ROUND(J148*H148,2)</f>
        <v>0</v>
      </c>
      <c r="S148" s="86"/>
      <c r="T148" s="225">
        <f>S148*H148</f>
        <v>0</v>
      </c>
      <c r="U148" s="225">
        <v>0.00013999999999999999</v>
      </c>
      <c r="V148" s="225">
        <f>U148*H148</f>
        <v>0.0033599999999999997</v>
      </c>
      <c r="W148" s="225">
        <v>0</v>
      </c>
      <c r="X148" s="226">
        <f>W148*H148</f>
        <v>0</v>
      </c>
      <c r="Y148" s="40"/>
      <c r="Z148" s="40"/>
      <c r="AA148" s="40"/>
      <c r="AB148" s="40"/>
      <c r="AC148" s="40"/>
      <c r="AD148" s="40"/>
      <c r="AE148" s="40"/>
      <c r="AR148" s="227" t="s">
        <v>246</v>
      </c>
      <c r="AT148" s="227" t="s">
        <v>222</v>
      </c>
      <c r="AU148" s="227" t="s">
        <v>85</v>
      </c>
      <c r="AY148" s="19" t="s">
        <v>212</v>
      </c>
      <c r="BE148" s="228">
        <f>IF(O148="základní",K148,0)</f>
        <v>0</v>
      </c>
      <c r="BF148" s="228">
        <f>IF(O148="snížená",K148,0)</f>
        <v>0</v>
      </c>
      <c r="BG148" s="228">
        <f>IF(O148="zákl. přenesená",K148,0)</f>
        <v>0</v>
      </c>
      <c r="BH148" s="228">
        <f>IF(O148="sníž. přenesená",K148,0)</f>
        <v>0</v>
      </c>
      <c r="BI148" s="228">
        <f>IF(O148="nulová",K148,0)</f>
        <v>0</v>
      </c>
      <c r="BJ148" s="19" t="s">
        <v>83</v>
      </c>
      <c r="BK148" s="228">
        <f>ROUND(P148*H148,2)</f>
        <v>0</v>
      </c>
      <c r="BL148" s="19" t="s">
        <v>228</v>
      </c>
      <c r="BM148" s="227" t="s">
        <v>2765</v>
      </c>
    </row>
    <row r="149" s="2" customFormat="1">
      <c r="A149" s="40"/>
      <c r="B149" s="41"/>
      <c r="C149" s="229" t="s">
        <v>283</v>
      </c>
      <c r="D149" s="229" t="s">
        <v>222</v>
      </c>
      <c r="E149" s="230" t="s">
        <v>2766</v>
      </c>
      <c r="F149" s="231" t="s">
        <v>2767</v>
      </c>
      <c r="G149" s="232" t="s">
        <v>2768</v>
      </c>
      <c r="H149" s="233">
        <v>1</v>
      </c>
      <c r="I149" s="234"/>
      <c r="J149" s="235"/>
      <c r="K149" s="236">
        <f>ROUND(P149*H149,2)</f>
        <v>0</v>
      </c>
      <c r="L149" s="231" t="s">
        <v>1314</v>
      </c>
      <c r="M149" s="237"/>
      <c r="N149" s="238" t="s">
        <v>20</v>
      </c>
      <c r="O149" s="223" t="s">
        <v>45</v>
      </c>
      <c r="P149" s="224">
        <f>I149+J149</f>
        <v>0</v>
      </c>
      <c r="Q149" s="224">
        <f>ROUND(I149*H149,2)</f>
        <v>0</v>
      </c>
      <c r="R149" s="224">
        <f>ROUND(J149*H149,2)</f>
        <v>0</v>
      </c>
      <c r="S149" s="86"/>
      <c r="T149" s="225">
        <f>S149*H149</f>
        <v>0</v>
      </c>
      <c r="U149" s="225">
        <v>0.0043299999999999996</v>
      </c>
      <c r="V149" s="225">
        <f>U149*H149</f>
        <v>0.0043299999999999996</v>
      </c>
      <c r="W149" s="225">
        <v>0</v>
      </c>
      <c r="X149" s="226">
        <f>W149*H149</f>
        <v>0</v>
      </c>
      <c r="Y149" s="40"/>
      <c r="Z149" s="40"/>
      <c r="AA149" s="40"/>
      <c r="AB149" s="40"/>
      <c r="AC149" s="40"/>
      <c r="AD149" s="40"/>
      <c r="AE149" s="40"/>
      <c r="AR149" s="227" t="s">
        <v>246</v>
      </c>
      <c r="AT149" s="227" t="s">
        <v>222</v>
      </c>
      <c r="AU149" s="227" t="s">
        <v>85</v>
      </c>
      <c r="AY149" s="19" t="s">
        <v>212</v>
      </c>
      <c r="BE149" s="228">
        <f>IF(O149="základní",K149,0)</f>
        <v>0</v>
      </c>
      <c r="BF149" s="228">
        <f>IF(O149="snížená",K149,0)</f>
        <v>0</v>
      </c>
      <c r="BG149" s="228">
        <f>IF(O149="zákl. přenesená",K149,0)</f>
        <v>0</v>
      </c>
      <c r="BH149" s="228">
        <f>IF(O149="sníž. přenesená",K149,0)</f>
        <v>0</v>
      </c>
      <c r="BI149" s="228">
        <f>IF(O149="nulová",K149,0)</f>
        <v>0</v>
      </c>
      <c r="BJ149" s="19" t="s">
        <v>83</v>
      </c>
      <c r="BK149" s="228">
        <f>ROUND(P149*H149,2)</f>
        <v>0</v>
      </c>
      <c r="BL149" s="19" t="s">
        <v>228</v>
      </c>
      <c r="BM149" s="227" t="s">
        <v>2769</v>
      </c>
    </row>
    <row r="150" s="11" customFormat="1" ht="22.8" customHeight="1">
      <c r="A150" s="11"/>
      <c r="B150" s="200"/>
      <c r="C150" s="201"/>
      <c r="D150" s="202" t="s">
        <v>75</v>
      </c>
      <c r="E150" s="256" t="s">
        <v>2377</v>
      </c>
      <c r="F150" s="256" t="s">
        <v>2378</v>
      </c>
      <c r="G150" s="201"/>
      <c r="H150" s="201"/>
      <c r="I150" s="204"/>
      <c r="J150" s="204"/>
      <c r="K150" s="257">
        <f>BK150</f>
        <v>0</v>
      </c>
      <c r="L150" s="201"/>
      <c r="M150" s="206"/>
      <c r="N150" s="207"/>
      <c r="O150" s="208"/>
      <c r="P150" s="208"/>
      <c r="Q150" s="209">
        <f>SUM(Q151:Q152)</f>
        <v>0</v>
      </c>
      <c r="R150" s="209">
        <f>SUM(R151:R152)</f>
        <v>0</v>
      </c>
      <c r="S150" s="208"/>
      <c r="T150" s="210">
        <f>SUM(T151:T152)</f>
        <v>0</v>
      </c>
      <c r="U150" s="208"/>
      <c r="V150" s="210">
        <f>SUM(V151:V152)</f>
        <v>0</v>
      </c>
      <c r="W150" s="208"/>
      <c r="X150" s="211">
        <f>SUM(X151:X152)</f>
        <v>0</v>
      </c>
      <c r="Y150" s="11"/>
      <c r="Z150" s="11"/>
      <c r="AA150" s="11"/>
      <c r="AB150" s="11"/>
      <c r="AC150" s="11"/>
      <c r="AD150" s="11"/>
      <c r="AE150" s="11"/>
      <c r="AR150" s="212" t="s">
        <v>83</v>
      </c>
      <c r="AT150" s="213" t="s">
        <v>75</v>
      </c>
      <c r="AU150" s="213" t="s">
        <v>83</v>
      </c>
      <c r="AY150" s="212" t="s">
        <v>212</v>
      </c>
      <c r="BK150" s="214">
        <f>SUM(BK151:BK152)</f>
        <v>0</v>
      </c>
    </row>
    <row r="151" s="2" customFormat="1" ht="55.5" customHeight="1">
      <c r="A151" s="40"/>
      <c r="B151" s="41"/>
      <c r="C151" s="215" t="s">
        <v>287</v>
      </c>
      <c r="D151" s="215" t="s">
        <v>213</v>
      </c>
      <c r="E151" s="216" t="s">
        <v>2770</v>
      </c>
      <c r="F151" s="217" t="s">
        <v>2771</v>
      </c>
      <c r="G151" s="218" t="s">
        <v>1310</v>
      </c>
      <c r="H151" s="219">
        <v>45.256999999999998</v>
      </c>
      <c r="I151" s="220"/>
      <c r="J151" s="220"/>
      <c r="K151" s="221">
        <f>ROUND(P151*H151,2)</f>
        <v>0</v>
      </c>
      <c r="L151" s="217" t="s">
        <v>1314</v>
      </c>
      <c r="M151" s="46"/>
      <c r="N151" s="222" t="s">
        <v>20</v>
      </c>
      <c r="O151" s="223" t="s">
        <v>45</v>
      </c>
      <c r="P151" s="224">
        <f>I151+J151</f>
        <v>0</v>
      </c>
      <c r="Q151" s="224">
        <f>ROUND(I151*H151,2)</f>
        <v>0</v>
      </c>
      <c r="R151" s="224">
        <f>ROUND(J151*H151,2)</f>
        <v>0</v>
      </c>
      <c r="S151" s="86"/>
      <c r="T151" s="225">
        <f>S151*H151</f>
        <v>0</v>
      </c>
      <c r="U151" s="225">
        <v>0</v>
      </c>
      <c r="V151" s="225">
        <f>U151*H151</f>
        <v>0</v>
      </c>
      <c r="W151" s="225">
        <v>0</v>
      </c>
      <c r="X151" s="226">
        <f>W151*H151</f>
        <v>0</v>
      </c>
      <c r="Y151" s="40"/>
      <c r="Z151" s="40"/>
      <c r="AA151" s="40"/>
      <c r="AB151" s="40"/>
      <c r="AC151" s="40"/>
      <c r="AD151" s="40"/>
      <c r="AE151" s="40"/>
      <c r="AR151" s="227" t="s">
        <v>228</v>
      </c>
      <c r="AT151" s="227" t="s">
        <v>213</v>
      </c>
      <c r="AU151" s="227" t="s">
        <v>85</v>
      </c>
      <c r="AY151" s="19" t="s">
        <v>212</v>
      </c>
      <c r="BE151" s="228">
        <f>IF(O151="základní",K151,0)</f>
        <v>0</v>
      </c>
      <c r="BF151" s="228">
        <f>IF(O151="snížená",K151,0)</f>
        <v>0</v>
      </c>
      <c r="BG151" s="228">
        <f>IF(O151="zákl. přenesená",K151,0)</f>
        <v>0</v>
      </c>
      <c r="BH151" s="228">
        <f>IF(O151="sníž. přenesená",K151,0)</f>
        <v>0</v>
      </c>
      <c r="BI151" s="228">
        <f>IF(O151="nulová",K151,0)</f>
        <v>0</v>
      </c>
      <c r="BJ151" s="19" t="s">
        <v>83</v>
      </c>
      <c r="BK151" s="228">
        <f>ROUND(P151*H151,2)</f>
        <v>0</v>
      </c>
      <c r="BL151" s="19" t="s">
        <v>228</v>
      </c>
      <c r="BM151" s="227" t="s">
        <v>2772</v>
      </c>
    </row>
    <row r="152" s="2" customFormat="1">
      <c r="A152" s="40"/>
      <c r="B152" s="41"/>
      <c r="C152" s="42"/>
      <c r="D152" s="258" t="s">
        <v>1316</v>
      </c>
      <c r="E152" s="42"/>
      <c r="F152" s="259" t="s">
        <v>2773</v>
      </c>
      <c r="G152" s="42"/>
      <c r="H152" s="42"/>
      <c r="I152" s="248"/>
      <c r="J152" s="248"/>
      <c r="K152" s="42"/>
      <c r="L152" s="42"/>
      <c r="M152" s="46"/>
      <c r="N152" s="249"/>
      <c r="O152" s="250"/>
      <c r="P152" s="86"/>
      <c r="Q152" s="86"/>
      <c r="R152" s="86"/>
      <c r="S152" s="86"/>
      <c r="T152" s="86"/>
      <c r="U152" s="86"/>
      <c r="V152" s="86"/>
      <c r="W152" s="86"/>
      <c r="X152" s="87"/>
      <c r="Y152" s="40"/>
      <c r="Z152" s="40"/>
      <c r="AA152" s="40"/>
      <c r="AB152" s="40"/>
      <c r="AC152" s="40"/>
      <c r="AD152" s="40"/>
      <c r="AE152" s="40"/>
      <c r="AT152" s="19" t="s">
        <v>1316</v>
      </c>
      <c r="AU152" s="19" t="s">
        <v>85</v>
      </c>
    </row>
    <row r="153" s="11" customFormat="1" ht="25.92" customHeight="1">
      <c r="A153" s="11"/>
      <c r="B153" s="200"/>
      <c r="C153" s="201"/>
      <c r="D153" s="202" t="s">
        <v>75</v>
      </c>
      <c r="E153" s="203" t="s">
        <v>1326</v>
      </c>
      <c r="F153" s="203" t="s">
        <v>1327</v>
      </c>
      <c r="G153" s="201"/>
      <c r="H153" s="201"/>
      <c r="I153" s="204"/>
      <c r="J153" s="204"/>
      <c r="K153" s="205">
        <f>BK153</f>
        <v>0</v>
      </c>
      <c r="L153" s="201"/>
      <c r="M153" s="206"/>
      <c r="N153" s="207"/>
      <c r="O153" s="208"/>
      <c r="P153" s="208"/>
      <c r="Q153" s="209">
        <f>Q154+Q170+Q174</f>
        <v>0</v>
      </c>
      <c r="R153" s="209">
        <f>R154+R170+R174</f>
        <v>0</v>
      </c>
      <c r="S153" s="208"/>
      <c r="T153" s="210">
        <f>T154+T170+T174</f>
        <v>0</v>
      </c>
      <c r="U153" s="208"/>
      <c r="V153" s="210">
        <f>V154+V170+V174</f>
        <v>387735.51141899999</v>
      </c>
      <c r="W153" s="208"/>
      <c r="X153" s="211">
        <f>X154+X170+X174</f>
        <v>0</v>
      </c>
      <c r="Y153" s="11"/>
      <c r="Z153" s="11"/>
      <c r="AA153" s="11"/>
      <c r="AB153" s="11"/>
      <c r="AC153" s="11"/>
      <c r="AD153" s="11"/>
      <c r="AE153" s="11"/>
      <c r="AR153" s="212" t="s">
        <v>85</v>
      </c>
      <c r="AT153" s="213" t="s">
        <v>75</v>
      </c>
      <c r="AU153" s="213" t="s">
        <v>76</v>
      </c>
      <c r="AY153" s="212" t="s">
        <v>212</v>
      </c>
      <c r="BK153" s="214">
        <f>BK154+BK170+BK174</f>
        <v>0</v>
      </c>
    </row>
    <row r="154" s="11" customFormat="1" ht="22.8" customHeight="1">
      <c r="A154" s="11"/>
      <c r="B154" s="200"/>
      <c r="C154" s="201"/>
      <c r="D154" s="202" t="s">
        <v>75</v>
      </c>
      <c r="E154" s="256" t="s">
        <v>2444</v>
      </c>
      <c r="F154" s="256" t="s">
        <v>2445</v>
      </c>
      <c r="G154" s="201"/>
      <c r="H154" s="201"/>
      <c r="I154" s="204"/>
      <c r="J154" s="204"/>
      <c r="K154" s="257">
        <f>BK154</f>
        <v>0</v>
      </c>
      <c r="L154" s="201"/>
      <c r="M154" s="206"/>
      <c r="N154" s="207"/>
      <c r="O154" s="208"/>
      <c r="P154" s="208"/>
      <c r="Q154" s="209">
        <f>SUM(Q155:Q169)</f>
        <v>0</v>
      </c>
      <c r="R154" s="209">
        <f>SUM(R155:R169)</f>
        <v>0</v>
      </c>
      <c r="S154" s="208"/>
      <c r="T154" s="210">
        <f>SUM(T155:T169)</f>
        <v>0</v>
      </c>
      <c r="U154" s="208"/>
      <c r="V154" s="210">
        <f>SUM(V155:V169)</f>
        <v>387735.39594999998</v>
      </c>
      <c r="W154" s="208"/>
      <c r="X154" s="211">
        <f>SUM(X155:X169)</f>
        <v>0</v>
      </c>
      <c r="Y154" s="11"/>
      <c r="Z154" s="11"/>
      <c r="AA154" s="11"/>
      <c r="AB154" s="11"/>
      <c r="AC154" s="11"/>
      <c r="AD154" s="11"/>
      <c r="AE154" s="11"/>
      <c r="AR154" s="212" t="s">
        <v>85</v>
      </c>
      <c r="AT154" s="213" t="s">
        <v>75</v>
      </c>
      <c r="AU154" s="213" t="s">
        <v>83</v>
      </c>
      <c r="AY154" s="212" t="s">
        <v>212</v>
      </c>
      <c r="BK154" s="214">
        <f>SUM(BK155:BK169)</f>
        <v>0</v>
      </c>
    </row>
    <row r="155" s="2" customFormat="1" ht="24.15" customHeight="1">
      <c r="A155" s="40"/>
      <c r="B155" s="41"/>
      <c r="C155" s="215" t="s">
        <v>291</v>
      </c>
      <c r="D155" s="215" t="s">
        <v>213</v>
      </c>
      <c r="E155" s="216" t="s">
        <v>2774</v>
      </c>
      <c r="F155" s="217" t="s">
        <v>2775</v>
      </c>
      <c r="G155" s="218" t="s">
        <v>268</v>
      </c>
      <c r="H155" s="219">
        <v>63</v>
      </c>
      <c r="I155" s="220"/>
      <c r="J155" s="220"/>
      <c r="K155" s="221">
        <f>ROUND(P155*H155,2)</f>
        <v>0</v>
      </c>
      <c r="L155" s="217" t="s">
        <v>1314</v>
      </c>
      <c r="M155" s="46"/>
      <c r="N155" s="222" t="s">
        <v>20</v>
      </c>
      <c r="O155" s="223" t="s">
        <v>45</v>
      </c>
      <c r="P155" s="224">
        <f>I155+J155</f>
        <v>0</v>
      </c>
      <c r="Q155" s="224">
        <f>ROUND(I155*H155,2)</f>
        <v>0</v>
      </c>
      <c r="R155" s="224">
        <f>ROUND(J155*H155,2)</f>
        <v>0</v>
      </c>
      <c r="S155" s="86"/>
      <c r="T155" s="225">
        <f>S155*H155</f>
        <v>0</v>
      </c>
      <c r="U155" s="225">
        <v>5.0000000000000002E-05</v>
      </c>
      <c r="V155" s="225">
        <f>U155*H155</f>
        <v>0.00315</v>
      </c>
      <c r="W155" s="225">
        <v>0</v>
      </c>
      <c r="X155" s="226">
        <f>W155*H155</f>
        <v>0</v>
      </c>
      <c r="Y155" s="40"/>
      <c r="Z155" s="40"/>
      <c r="AA155" s="40"/>
      <c r="AB155" s="40"/>
      <c r="AC155" s="40"/>
      <c r="AD155" s="40"/>
      <c r="AE155" s="40"/>
      <c r="AR155" s="227" t="s">
        <v>279</v>
      </c>
      <c r="AT155" s="227" t="s">
        <v>213</v>
      </c>
      <c r="AU155" s="227" t="s">
        <v>85</v>
      </c>
      <c r="AY155" s="19" t="s">
        <v>212</v>
      </c>
      <c r="BE155" s="228">
        <f>IF(O155="základní",K155,0)</f>
        <v>0</v>
      </c>
      <c r="BF155" s="228">
        <f>IF(O155="snížená",K155,0)</f>
        <v>0</v>
      </c>
      <c r="BG155" s="228">
        <f>IF(O155="zákl. přenesená",K155,0)</f>
        <v>0</v>
      </c>
      <c r="BH155" s="228">
        <f>IF(O155="sníž. přenesená",K155,0)</f>
        <v>0</v>
      </c>
      <c r="BI155" s="228">
        <f>IF(O155="nulová",K155,0)</f>
        <v>0</v>
      </c>
      <c r="BJ155" s="19" t="s">
        <v>83</v>
      </c>
      <c r="BK155" s="228">
        <f>ROUND(P155*H155,2)</f>
        <v>0</v>
      </c>
      <c r="BL155" s="19" t="s">
        <v>279</v>
      </c>
      <c r="BM155" s="227" t="s">
        <v>2776</v>
      </c>
    </row>
    <row r="156" s="2" customFormat="1">
      <c r="A156" s="40"/>
      <c r="B156" s="41"/>
      <c r="C156" s="42"/>
      <c r="D156" s="258" t="s">
        <v>1316</v>
      </c>
      <c r="E156" s="42"/>
      <c r="F156" s="259" t="s">
        <v>2777</v>
      </c>
      <c r="G156" s="42"/>
      <c r="H156" s="42"/>
      <c r="I156" s="248"/>
      <c r="J156" s="248"/>
      <c r="K156" s="42"/>
      <c r="L156" s="42"/>
      <c r="M156" s="46"/>
      <c r="N156" s="249"/>
      <c r="O156" s="250"/>
      <c r="P156" s="86"/>
      <c r="Q156" s="86"/>
      <c r="R156" s="86"/>
      <c r="S156" s="86"/>
      <c r="T156" s="86"/>
      <c r="U156" s="86"/>
      <c r="V156" s="86"/>
      <c r="W156" s="86"/>
      <c r="X156" s="87"/>
      <c r="Y156" s="40"/>
      <c r="Z156" s="40"/>
      <c r="AA156" s="40"/>
      <c r="AB156" s="40"/>
      <c r="AC156" s="40"/>
      <c r="AD156" s="40"/>
      <c r="AE156" s="40"/>
      <c r="AT156" s="19" t="s">
        <v>1316</v>
      </c>
      <c r="AU156" s="19" t="s">
        <v>85</v>
      </c>
    </row>
    <row r="157" s="13" customFormat="1">
      <c r="A157" s="13"/>
      <c r="B157" s="260"/>
      <c r="C157" s="261"/>
      <c r="D157" s="246" t="s">
        <v>1321</v>
      </c>
      <c r="E157" s="262" t="s">
        <v>20</v>
      </c>
      <c r="F157" s="263" t="s">
        <v>2778</v>
      </c>
      <c r="G157" s="261"/>
      <c r="H157" s="264">
        <v>63</v>
      </c>
      <c r="I157" s="265"/>
      <c r="J157" s="265"/>
      <c r="K157" s="261"/>
      <c r="L157" s="261"/>
      <c r="M157" s="266"/>
      <c r="N157" s="267"/>
      <c r="O157" s="268"/>
      <c r="P157" s="268"/>
      <c r="Q157" s="268"/>
      <c r="R157" s="268"/>
      <c r="S157" s="268"/>
      <c r="T157" s="268"/>
      <c r="U157" s="268"/>
      <c r="V157" s="268"/>
      <c r="W157" s="268"/>
      <c r="X157" s="269"/>
      <c r="Y157" s="13"/>
      <c r="Z157" s="13"/>
      <c r="AA157" s="13"/>
      <c r="AB157" s="13"/>
      <c r="AC157" s="13"/>
      <c r="AD157" s="13"/>
      <c r="AE157" s="13"/>
      <c r="AT157" s="270" t="s">
        <v>1321</v>
      </c>
      <c r="AU157" s="270" t="s">
        <v>85</v>
      </c>
      <c r="AV157" s="13" t="s">
        <v>85</v>
      </c>
      <c r="AW157" s="13" t="s">
        <v>5</v>
      </c>
      <c r="AX157" s="13" t="s">
        <v>83</v>
      </c>
      <c r="AY157" s="270" t="s">
        <v>212</v>
      </c>
    </row>
    <row r="158" s="2" customFormat="1" ht="24.15" customHeight="1">
      <c r="A158" s="40"/>
      <c r="B158" s="41"/>
      <c r="C158" s="215" t="s">
        <v>295</v>
      </c>
      <c r="D158" s="215" t="s">
        <v>213</v>
      </c>
      <c r="E158" s="216" t="s">
        <v>2779</v>
      </c>
      <c r="F158" s="217" t="s">
        <v>2780</v>
      </c>
      <c r="G158" s="218" t="s">
        <v>268</v>
      </c>
      <c r="H158" s="219">
        <v>556</v>
      </c>
      <c r="I158" s="220"/>
      <c r="J158" s="220"/>
      <c r="K158" s="221">
        <f>ROUND(P158*H158,2)</f>
        <v>0</v>
      </c>
      <c r="L158" s="217" t="s">
        <v>1314</v>
      </c>
      <c r="M158" s="46"/>
      <c r="N158" s="222" t="s">
        <v>20</v>
      </c>
      <c r="O158" s="223" t="s">
        <v>45</v>
      </c>
      <c r="P158" s="224">
        <f>I158+J158</f>
        <v>0</v>
      </c>
      <c r="Q158" s="224">
        <f>ROUND(I158*H158,2)</f>
        <v>0</v>
      </c>
      <c r="R158" s="224">
        <f>ROUND(J158*H158,2)</f>
        <v>0</v>
      </c>
      <c r="S158" s="86"/>
      <c r="T158" s="225">
        <f>S158*H158</f>
        <v>0</v>
      </c>
      <c r="U158" s="225">
        <v>5.0000000000000002E-05</v>
      </c>
      <c r="V158" s="225">
        <f>U158*H158</f>
        <v>0.027800000000000002</v>
      </c>
      <c r="W158" s="225">
        <v>0</v>
      </c>
      <c r="X158" s="226">
        <f>W158*H158</f>
        <v>0</v>
      </c>
      <c r="Y158" s="40"/>
      <c r="Z158" s="40"/>
      <c r="AA158" s="40"/>
      <c r="AB158" s="40"/>
      <c r="AC158" s="40"/>
      <c r="AD158" s="40"/>
      <c r="AE158" s="40"/>
      <c r="AR158" s="227" t="s">
        <v>279</v>
      </c>
      <c r="AT158" s="227" t="s">
        <v>213</v>
      </c>
      <c r="AU158" s="227" t="s">
        <v>85</v>
      </c>
      <c r="AY158" s="19" t="s">
        <v>212</v>
      </c>
      <c r="BE158" s="228">
        <f>IF(O158="základní",K158,0)</f>
        <v>0</v>
      </c>
      <c r="BF158" s="228">
        <f>IF(O158="snížená",K158,0)</f>
        <v>0</v>
      </c>
      <c r="BG158" s="228">
        <f>IF(O158="zákl. přenesená",K158,0)</f>
        <v>0</v>
      </c>
      <c r="BH158" s="228">
        <f>IF(O158="sníž. přenesená",K158,0)</f>
        <v>0</v>
      </c>
      <c r="BI158" s="228">
        <f>IF(O158="nulová",K158,0)</f>
        <v>0</v>
      </c>
      <c r="BJ158" s="19" t="s">
        <v>83</v>
      </c>
      <c r="BK158" s="228">
        <f>ROUND(P158*H158,2)</f>
        <v>0</v>
      </c>
      <c r="BL158" s="19" t="s">
        <v>279</v>
      </c>
      <c r="BM158" s="227" t="s">
        <v>2781</v>
      </c>
    </row>
    <row r="159" s="2" customFormat="1">
      <c r="A159" s="40"/>
      <c r="B159" s="41"/>
      <c r="C159" s="42"/>
      <c r="D159" s="258" t="s">
        <v>1316</v>
      </c>
      <c r="E159" s="42"/>
      <c r="F159" s="259" t="s">
        <v>2782</v>
      </c>
      <c r="G159" s="42"/>
      <c r="H159" s="42"/>
      <c r="I159" s="248"/>
      <c r="J159" s="248"/>
      <c r="K159" s="42"/>
      <c r="L159" s="42"/>
      <c r="M159" s="46"/>
      <c r="N159" s="249"/>
      <c r="O159" s="250"/>
      <c r="P159" s="86"/>
      <c r="Q159" s="86"/>
      <c r="R159" s="86"/>
      <c r="S159" s="86"/>
      <c r="T159" s="86"/>
      <c r="U159" s="86"/>
      <c r="V159" s="86"/>
      <c r="W159" s="86"/>
      <c r="X159" s="87"/>
      <c r="Y159" s="40"/>
      <c r="Z159" s="40"/>
      <c r="AA159" s="40"/>
      <c r="AB159" s="40"/>
      <c r="AC159" s="40"/>
      <c r="AD159" s="40"/>
      <c r="AE159" s="40"/>
      <c r="AT159" s="19" t="s">
        <v>1316</v>
      </c>
      <c r="AU159" s="19" t="s">
        <v>85</v>
      </c>
    </row>
    <row r="160" s="2" customFormat="1" ht="24.15" customHeight="1">
      <c r="A160" s="40"/>
      <c r="B160" s="41"/>
      <c r="C160" s="229" t="s">
        <v>8</v>
      </c>
      <c r="D160" s="229" t="s">
        <v>222</v>
      </c>
      <c r="E160" s="230" t="s">
        <v>2783</v>
      </c>
      <c r="F160" s="231" t="s">
        <v>2784</v>
      </c>
      <c r="G160" s="232" t="s">
        <v>1310</v>
      </c>
      <c r="H160" s="233">
        <v>0.048000000000000001</v>
      </c>
      <c r="I160" s="234"/>
      <c r="J160" s="235"/>
      <c r="K160" s="236">
        <f>ROUND(P160*H160,2)</f>
        <v>0</v>
      </c>
      <c r="L160" s="231" t="s">
        <v>1314</v>
      </c>
      <c r="M160" s="237"/>
      <c r="N160" s="238" t="s">
        <v>20</v>
      </c>
      <c r="O160" s="223" t="s">
        <v>45</v>
      </c>
      <c r="P160" s="224">
        <f>I160+J160</f>
        <v>0</v>
      </c>
      <c r="Q160" s="224">
        <f>ROUND(I160*H160,2)</f>
        <v>0</v>
      </c>
      <c r="R160" s="224">
        <f>ROUND(J160*H160,2)</f>
        <v>0</v>
      </c>
      <c r="S160" s="86"/>
      <c r="T160" s="225">
        <f>S160*H160</f>
        <v>0</v>
      </c>
      <c r="U160" s="225">
        <v>1</v>
      </c>
      <c r="V160" s="225">
        <f>U160*H160</f>
        <v>0.048000000000000001</v>
      </c>
      <c r="W160" s="225">
        <v>0</v>
      </c>
      <c r="X160" s="226">
        <f>W160*H160</f>
        <v>0</v>
      </c>
      <c r="Y160" s="40"/>
      <c r="Z160" s="40"/>
      <c r="AA160" s="40"/>
      <c r="AB160" s="40"/>
      <c r="AC160" s="40"/>
      <c r="AD160" s="40"/>
      <c r="AE160" s="40"/>
      <c r="AR160" s="227" t="s">
        <v>342</v>
      </c>
      <c r="AT160" s="227" t="s">
        <v>222</v>
      </c>
      <c r="AU160" s="227" t="s">
        <v>85</v>
      </c>
      <c r="AY160" s="19" t="s">
        <v>212</v>
      </c>
      <c r="BE160" s="228">
        <f>IF(O160="základní",K160,0)</f>
        <v>0</v>
      </c>
      <c r="BF160" s="228">
        <f>IF(O160="snížená",K160,0)</f>
        <v>0</v>
      </c>
      <c r="BG160" s="228">
        <f>IF(O160="zákl. přenesená",K160,0)</f>
        <v>0</v>
      </c>
      <c r="BH160" s="228">
        <f>IF(O160="sníž. přenesená",K160,0)</f>
        <v>0</v>
      </c>
      <c r="BI160" s="228">
        <f>IF(O160="nulová",K160,0)</f>
        <v>0</v>
      </c>
      <c r="BJ160" s="19" t="s">
        <v>83</v>
      </c>
      <c r="BK160" s="228">
        <f>ROUND(P160*H160,2)</f>
        <v>0</v>
      </c>
      <c r="BL160" s="19" t="s">
        <v>279</v>
      </c>
      <c r="BM160" s="227" t="s">
        <v>2785</v>
      </c>
    </row>
    <row r="161" s="2" customFormat="1">
      <c r="A161" s="40"/>
      <c r="B161" s="41"/>
      <c r="C161" s="229" t="s">
        <v>302</v>
      </c>
      <c r="D161" s="229" t="s">
        <v>222</v>
      </c>
      <c r="E161" s="230" t="s">
        <v>2786</v>
      </c>
      <c r="F161" s="231" t="s">
        <v>2787</v>
      </c>
      <c r="G161" s="232" t="s">
        <v>1310</v>
      </c>
      <c r="H161" s="233">
        <v>0.14799999999999999</v>
      </c>
      <c r="I161" s="234"/>
      <c r="J161" s="235"/>
      <c r="K161" s="236">
        <f>ROUND(P161*H161,2)</f>
        <v>0</v>
      </c>
      <c r="L161" s="231" t="s">
        <v>1314</v>
      </c>
      <c r="M161" s="237"/>
      <c r="N161" s="238" t="s">
        <v>20</v>
      </c>
      <c r="O161" s="223" t="s">
        <v>45</v>
      </c>
      <c r="P161" s="224">
        <f>I161+J161</f>
        <v>0</v>
      </c>
      <c r="Q161" s="224">
        <f>ROUND(I161*H161,2)</f>
        <v>0</v>
      </c>
      <c r="R161" s="224">
        <f>ROUND(J161*H161,2)</f>
        <v>0</v>
      </c>
      <c r="S161" s="86"/>
      <c r="T161" s="225">
        <f>S161*H161</f>
        <v>0</v>
      </c>
      <c r="U161" s="225">
        <v>1</v>
      </c>
      <c r="V161" s="225">
        <f>U161*H161</f>
        <v>0.14799999999999999</v>
      </c>
      <c r="W161" s="225">
        <v>0</v>
      </c>
      <c r="X161" s="226">
        <f>W161*H161</f>
        <v>0</v>
      </c>
      <c r="Y161" s="40"/>
      <c r="Z161" s="40"/>
      <c r="AA161" s="40"/>
      <c r="AB161" s="40"/>
      <c r="AC161" s="40"/>
      <c r="AD161" s="40"/>
      <c r="AE161" s="40"/>
      <c r="AR161" s="227" t="s">
        <v>342</v>
      </c>
      <c r="AT161" s="227" t="s">
        <v>222</v>
      </c>
      <c r="AU161" s="227" t="s">
        <v>85</v>
      </c>
      <c r="AY161" s="19" t="s">
        <v>212</v>
      </c>
      <c r="BE161" s="228">
        <f>IF(O161="základní",K161,0)</f>
        <v>0</v>
      </c>
      <c r="BF161" s="228">
        <f>IF(O161="snížená",K161,0)</f>
        <v>0</v>
      </c>
      <c r="BG161" s="228">
        <f>IF(O161="zákl. přenesená",K161,0)</f>
        <v>0</v>
      </c>
      <c r="BH161" s="228">
        <f>IF(O161="sníž. přenesená",K161,0)</f>
        <v>0</v>
      </c>
      <c r="BI161" s="228">
        <f>IF(O161="nulová",K161,0)</f>
        <v>0</v>
      </c>
      <c r="BJ161" s="19" t="s">
        <v>83</v>
      </c>
      <c r="BK161" s="228">
        <f>ROUND(P161*H161,2)</f>
        <v>0</v>
      </c>
      <c r="BL161" s="19" t="s">
        <v>279</v>
      </c>
      <c r="BM161" s="227" t="s">
        <v>2788</v>
      </c>
    </row>
    <row r="162" s="2" customFormat="1">
      <c r="A162" s="40"/>
      <c r="B162" s="41"/>
      <c r="C162" s="229" t="s">
        <v>306</v>
      </c>
      <c r="D162" s="229" t="s">
        <v>222</v>
      </c>
      <c r="E162" s="230" t="s">
        <v>2789</v>
      </c>
      <c r="F162" s="231" t="s">
        <v>2790</v>
      </c>
      <c r="G162" s="232" t="s">
        <v>1310</v>
      </c>
      <c r="H162" s="233">
        <v>0.033000000000000002</v>
      </c>
      <c r="I162" s="234"/>
      <c r="J162" s="235"/>
      <c r="K162" s="236">
        <f>ROUND(P162*H162,2)</f>
        <v>0</v>
      </c>
      <c r="L162" s="231" t="s">
        <v>1314</v>
      </c>
      <c r="M162" s="237"/>
      <c r="N162" s="238" t="s">
        <v>20</v>
      </c>
      <c r="O162" s="223" t="s">
        <v>45</v>
      </c>
      <c r="P162" s="224">
        <f>I162+J162</f>
        <v>0</v>
      </c>
      <c r="Q162" s="224">
        <f>ROUND(I162*H162,2)</f>
        <v>0</v>
      </c>
      <c r="R162" s="224">
        <f>ROUND(J162*H162,2)</f>
        <v>0</v>
      </c>
      <c r="S162" s="86"/>
      <c r="T162" s="225">
        <f>S162*H162</f>
        <v>0</v>
      </c>
      <c r="U162" s="225">
        <v>1</v>
      </c>
      <c r="V162" s="225">
        <f>U162*H162</f>
        <v>0.033000000000000002</v>
      </c>
      <c r="W162" s="225">
        <v>0</v>
      </c>
      <c r="X162" s="226">
        <f>W162*H162</f>
        <v>0</v>
      </c>
      <c r="Y162" s="40"/>
      <c r="Z162" s="40"/>
      <c r="AA162" s="40"/>
      <c r="AB162" s="40"/>
      <c r="AC162" s="40"/>
      <c r="AD162" s="40"/>
      <c r="AE162" s="40"/>
      <c r="AR162" s="227" t="s">
        <v>342</v>
      </c>
      <c r="AT162" s="227" t="s">
        <v>222</v>
      </c>
      <c r="AU162" s="227" t="s">
        <v>85</v>
      </c>
      <c r="AY162" s="19" t="s">
        <v>212</v>
      </c>
      <c r="BE162" s="228">
        <f>IF(O162="základní",K162,0)</f>
        <v>0</v>
      </c>
      <c r="BF162" s="228">
        <f>IF(O162="snížená",K162,0)</f>
        <v>0</v>
      </c>
      <c r="BG162" s="228">
        <f>IF(O162="zákl. přenesená",K162,0)</f>
        <v>0</v>
      </c>
      <c r="BH162" s="228">
        <f>IF(O162="sníž. přenesená",K162,0)</f>
        <v>0</v>
      </c>
      <c r="BI162" s="228">
        <f>IF(O162="nulová",K162,0)</f>
        <v>0</v>
      </c>
      <c r="BJ162" s="19" t="s">
        <v>83</v>
      </c>
      <c r="BK162" s="228">
        <f>ROUND(P162*H162,2)</f>
        <v>0</v>
      </c>
      <c r="BL162" s="19" t="s">
        <v>279</v>
      </c>
      <c r="BM162" s="227" t="s">
        <v>2791</v>
      </c>
    </row>
    <row r="163" s="2" customFormat="1" ht="24.15" customHeight="1">
      <c r="A163" s="40"/>
      <c r="B163" s="41"/>
      <c r="C163" s="215" t="s">
        <v>310</v>
      </c>
      <c r="D163" s="215" t="s">
        <v>213</v>
      </c>
      <c r="E163" s="216" t="s">
        <v>2446</v>
      </c>
      <c r="F163" s="217" t="s">
        <v>2447</v>
      </c>
      <c r="G163" s="218" t="s">
        <v>268</v>
      </c>
      <c r="H163" s="219">
        <v>786</v>
      </c>
      <c r="I163" s="220"/>
      <c r="J163" s="220"/>
      <c r="K163" s="221">
        <f>ROUND(P163*H163,2)</f>
        <v>0</v>
      </c>
      <c r="L163" s="217" t="s">
        <v>1314</v>
      </c>
      <c r="M163" s="46"/>
      <c r="N163" s="222" t="s">
        <v>20</v>
      </c>
      <c r="O163" s="223" t="s">
        <v>45</v>
      </c>
      <c r="P163" s="224">
        <f>I163+J163</f>
        <v>0</v>
      </c>
      <c r="Q163" s="224">
        <f>ROUND(I163*H163,2)</f>
        <v>0</v>
      </c>
      <c r="R163" s="224">
        <f>ROUND(J163*H163,2)</f>
        <v>0</v>
      </c>
      <c r="S163" s="86"/>
      <c r="T163" s="225">
        <f>S163*H163</f>
        <v>0</v>
      </c>
      <c r="U163" s="225">
        <v>493.30000000000001</v>
      </c>
      <c r="V163" s="225">
        <f>U163*H163</f>
        <v>387733.79999999999</v>
      </c>
      <c r="W163" s="225">
        <v>0</v>
      </c>
      <c r="X163" s="226">
        <f>W163*H163</f>
        <v>0</v>
      </c>
      <c r="Y163" s="40"/>
      <c r="Z163" s="40"/>
      <c r="AA163" s="40"/>
      <c r="AB163" s="40"/>
      <c r="AC163" s="40"/>
      <c r="AD163" s="40"/>
      <c r="AE163" s="40"/>
      <c r="AR163" s="227" t="s">
        <v>279</v>
      </c>
      <c r="AT163" s="227" t="s">
        <v>213</v>
      </c>
      <c r="AU163" s="227" t="s">
        <v>85</v>
      </c>
      <c r="AY163" s="19" t="s">
        <v>212</v>
      </c>
      <c r="BE163" s="228">
        <f>IF(O163="základní",K163,0)</f>
        <v>0</v>
      </c>
      <c r="BF163" s="228">
        <f>IF(O163="snížená",K163,0)</f>
        <v>0</v>
      </c>
      <c r="BG163" s="228">
        <f>IF(O163="zákl. přenesená",K163,0)</f>
        <v>0</v>
      </c>
      <c r="BH163" s="228">
        <f>IF(O163="sníž. přenesená",K163,0)</f>
        <v>0</v>
      </c>
      <c r="BI163" s="228">
        <f>IF(O163="nulová",K163,0)</f>
        <v>0</v>
      </c>
      <c r="BJ163" s="19" t="s">
        <v>83</v>
      </c>
      <c r="BK163" s="228">
        <f>ROUND(P163*H163,2)</f>
        <v>0</v>
      </c>
      <c r="BL163" s="19" t="s">
        <v>279</v>
      </c>
      <c r="BM163" s="227" t="s">
        <v>2792</v>
      </c>
    </row>
    <row r="164" s="2" customFormat="1">
      <c r="A164" s="40"/>
      <c r="B164" s="41"/>
      <c r="C164" s="42"/>
      <c r="D164" s="258" t="s">
        <v>1316</v>
      </c>
      <c r="E164" s="42"/>
      <c r="F164" s="259" t="s">
        <v>2449</v>
      </c>
      <c r="G164" s="42"/>
      <c r="H164" s="42"/>
      <c r="I164" s="248"/>
      <c r="J164" s="248"/>
      <c r="K164" s="42"/>
      <c r="L164" s="42"/>
      <c r="M164" s="46"/>
      <c r="N164" s="249"/>
      <c r="O164" s="250"/>
      <c r="P164" s="86"/>
      <c r="Q164" s="86"/>
      <c r="R164" s="86"/>
      <c r="S164" s="86"/>
      <c r="T164" s="86"/>
      <c r="U164" s="86"/>
      <c r="V164" s="86"/>
      <c r="W164" s="86"/>
      <c r="X164" s="87"/>
      <c r="Y164" s="40"/>
      <c r="Z164" s="40"/>
      <c r="AA164" s="40"/>
      <c r="AB164" s="40"/>
      <c r="AC164" s="40"/>
      <c r="AD164" s="40"/>
      <c r="AE164" s="40"/>
      <c r="AT164" s="19" t="s">
        <v>1316</v>
      </c>
      <c r="AU164" s="19" t="s">
        <v>85</v>
      </c>
    </row>
    <row r="165" s="13" customFormat="1">
      <c r="A165" s="13"/>
      <c r="B165" s="260"/>
      <c r="C165" s="261"/>
      <c r="D165" s="246" t="s">
        <v>1321</v>
      </c>
      <c r="E165" s="262" t="s">
        <v>20</v>
      </c>
      <c r="F165" s="263" t="s">
        <v>2793</v>
      </c>
      <c r="G165" s="261"/>
      <c r="H165" s="264">
        <v>786</v>
      </c>
      <c r="I165" s="265"/>
      <c r="J165" s="265"/>
      <c r="K165" s="261"/>
      <c r="L165" s="261"/>
      <c r="M165" s="266"/>
      <c r="N165" s="267"/>
      <c r="O165" s="268"/>
      <c r="P165" s="268"/>
      <c r="Q165" s="268"/>
      <c r="R165" s="268"/>
      <c r="S165" s="268"/>
      <c r="T165" s="268"/>
      <c r="U165" s="268"/>
      <c r="V165" s="268"/>
      <c r="W165" s="268"/>
      <c r="X165" s="269"/>
      <c r="Y165" s="13"/>
      <c r="Z165" s="13"/>
      <c r="AA165" s="13"/>
      <c r="AB165" s="13"/>
      <c r="AC165" s="13"/>
      <c r="AD165" s="13"/>
      <c r="AE165" s="13"/>
      <c r="AT165" s="270" t="s">
        <v>1321</v>
      </c>
      <c r="AU165" s="270" t="s">
        <v>85</v>
      </c>
      <c r="AV165" s="13" t="s">
        <v>85</v>
      </c>
      <c r="AW165" s="13" t="s">
        <v>5</v>
      </c>
      <c r="AX165" s="13" t="s">
        <v>83</v>
      </c>
      <c r="AY165" s="270" t="s">
        <v>212</v>
      </c>
    </row>
    <row r="166" s="2" customFormat="1" ht="24.15" customHeight="1">
      <c r="A166" s="40"/>
      <c r="B166" s="41"/>
      <c r="C166" s="229" t="s">
        <v>314</v>
      </c>
      <c r="D166" s="229" t="s">
        <v>222</v>
      </c>
      <c r="E166" s="230" t="s">
        <v>2794</v>
      </c>
      <c r="F166" s="231" t="s">
        <v>2795</v>
      </c>
      <c r="G166" s="232" t="s">
        <v>1310</v>
      </c>
      <c r="H166" s="233">
        <v>0.48399999999999999</v>
      </c>
      <c r="I166" s="234"/>
      <c r="J166" s="235"/>
      <c r="K166" s="236">
        <f>ROUND(P166*H166,2)</f>
        <v>0</v>
      </c>
      <c r="L166" s="231" t="s">
        <v>1314</v>
      </c>
      <c r="M166" s="237"/>
      <c r="N166" s="238" t="s">
        <v>20</v>
      </c>
      <c r="O166" s="223" t="s">
        <v>45</v>
      </c>
      <c r="P166" s="224">
        <f>I166+J166</f>
        <v>0</v>
      </c>
      <c r="Q166" s="224">
        <f>ROUND(I166*H166,2)</f>
        <v>0</v>
      </c>
      <c r="R166" s="224">
        <f>ROUND(J166*H166,2)</f>
        <v>0</v>
      </c>
      <c r="S166" s="86"/>
      <c r="T166" s="225">
        <f>S166*H166</f>
        <v>0</v>
      </c>
      <c r="U166" s="225">
        <v>1</v>
      </c>
      <c r="V166" s="225">
        <f>U166*H166</f>
        <v>0.48399999999999999</v>
      </c>
      <c r="W166" s="225">
        <v>0</v>
      </c>
      <c r="X166" s="226">
        <f>W166*H166</f>
        <v>0</v>
      </c>
      <c r="Y166" s="40"/>
      <c r="Z166" s="40"/>
      <c r="AA166" s="40"/>
      <c r="AB166" s="40"/>
      <c r="AC166" s="40"/>
      <c r="AD166" s="40"/>
      <c r="AE166" s="40"/>
      <c r="AR166" s="227" t="s">
        <v>342</v>
      </c>
      <c r="AT166" s="227" t="s">
        <v>222</v>
      </c>
      <c r="AU166" s="227" t="s">
        <v>85</v>
      </c>
      <c r="AY166" s="19" t="s">
        <v>212</v>
      </c>
      <c r="BE166" s="228">
        <f>IF(O166="základní",K166,0)</f>
        <v>0</v>
      </c>
      <c r="BF166" s="228">
        <f>IF(O166="snížená",K166,0)</f>
        <v>0</v>
      </c>
      <c r="BG166" s="228">
        <f>IF(O166="zákl. přenesená",K166,0)</f>
        <v>0</v>
      </c>
      <c r="BH166" s="228">
        <f>IF(O166="sníž. přenesená",K166,0)</f>
        <v>0</v>
      </c>
      <c r="BI166" s="228">
        <f>IF(O166="nulová",K166,0)</f>
        <v>0</v>
      </c>
      <c r="BJ166" s="19" t="s">
        <v>83</v>
      </c>
      <c r="BK166" s="228">
        <f>ROUND(P166*H166,2)</f>
        <v>0</v>
      </c>
      <c r="BL166" s="19" t="s">
        <v>279</v>
      </c>
      <c r="BM166" s="227" t="s">
        <v>2796</v>
      </c>
    </row>
    <row r="167" s="2" customFormat="1">
      <c r="A167" s="40"/>
      <c r="B167" s="41"/>
      <c r="C167" s="229" t="s">
        <v>318</v>
      </c>
      <c r="D167" s="229" t="s">
        <v>222</v>
      </c>
      <c r="E167" s="230" t="s">
        <v>2797</v>
      </c>
      <c r="F167" s="231" t="s">
        <v>2798</v>
      </c>
      <c r="G167" s="232" t="s">
        <v>1310</v>
      </c>
      <c r="H167" s="233">
        <v>0.066000000000000003</v>
      </c>
      <c r="I167" s="234"/>
      <c r="J167" s="235"/>
      <c r="K167" s="236">
        <f>ROUND(P167*H167,2)</f>
        <v>0</v>
      </c>
      <c r="L167" s="231" t="s">
        <v>1314</v>
      </c>
      <c r="M167" s="237"/>
      <c r="N167" s="238" t="s">
        <v>20</v>
      </c>
      <c r="O167" s="223" t="s">
        <v>45</v>
      </c>
      <c r="P167" s="224">
        <f>I167+J167</f>
        <v>0</v>
      </c>
      <c r="Q167" s="224">
        <f>ROUND(I167*H167,2)</f>
        <v>0</v>
      </c>
      <c r="R167" s="224">
        <f>ROUND(J167*H167,2)</f>
        <v>0</v>
      </c>
      <c r="S167" s="86"/>
      <c r="T167" s="225">
        <f>S167*H167</f>
        <v>0</v>
      </c>
      <c r="U167" s="225">
        <v>1</v>
      </c>
      <c r="V167" s="225">
        <f>U167*H167</f>
        <v>0.066000000000000003</v>
      </c>
      <c r="W167" s="225">
        <v>0</v>
      </c>
      <c r="X167" s="226">
        <f>W167*H167</f>
        <v>0</v>
      </c>
      <c r="Y167" s="40"/>
      <c r="Z167" s="40"/>
      <c r="AA167" s="40"/>
      <c r="AB167" s="40"/>
      <c r="AC167" s="40"/>
      <c r="AD167" s="40"/>
      <c r="AE167" s="40"/>
      <c r="AR167" s="227" t="s">
        <v>342</v>
      </c>
      <c r="AT167" s="227" t="s">
        <v>222</v>
      </c>
      <c r="AU167" s="227" t="s">
        <v>85</v>
      </c>
      <c r="AY167" s="19" t="s">
        <v>212</v>
      </c>
      <c r="BE167" s="228">
        <f>IF(O167="základní",K167,0)</f>
        <v>0</v>
      </c>
      <c r="BF167" s="228">
        <f>IF(O167="snížená",K167,0)</f>
        <v>0</v>
      </c>
      <c r="BG167" s="228">
        <f>IF(O167="zákl. přenesená",K167,0)</f>
        <v>0</v>
      </c>
      <c r="BH167" s="228">
        <f>IF(O167="sníž. přenesená",K167,0)</f>
        <v>0</v>
      </c>
      <c r="BI167" s="228">
        <f>IF(O167="nulová",K167,0)</f>
        <v>0</v>
      </c>
      <c r="BJ167" s="19" t="s">
        <v>83</v>
      </c>
      <c r="BK167" s="228">
        <f>ROUND(P167*H167,2)</f>
        <v>0</v>
      </c>
      <c r="BL167" s="19" t="s">
        <v>279</v>
      </c>
      <c r="BM167" s="227" t="s">
        <v>2799</v>
      </c>
    </row>
    <row r="168" s="2" customFormat="1">
      <c r="A168" s="40"/>
      <c r="B168" s="41"/>
      <c r="C168" s="229" t="s">
        <v>322</v>
      </c>
      <c r="D168" s="229" t="s">
        <v>222</v>
      </c>
      <c r="E168" s="230" t="s">
        <v>2800</v>
      </c>
      <c r="F168" s="231" t="s">
        <v>2801</v>
      </c>
      <c r="G168" s="232" t="s">
        <v>1310</v>
      </c>
      <c r="H168" s="233">
        <v>0.78600000000000003</v>
      </c>
      <c r="I168" s="234"/>
      <c r="J168" s="235"/>
      <c r="K168" s="236">
        <f>ROUND(P168*H168,2)</f>
        <v>0</v>
      </c>
      <c r="L168" s="231" t="s">
        <v>1314</v>
      </c>
      <c r="M168" s="237"/>
      <c r="N168" s="238" t="s">
        <v>20</v>
      </c>
      <c r="O168" s="223" t="s">
        <v>45</v>
      </c>
      <c r="P168" s="224">
        <f>I168+J168</f>
        <v>0</v>
      </c>
      <c r="Q168" s="224">
        <f>ROUND(I168*H168,2)</f>
        <v>0</v>
      </c>
      <c r="R168" s="224">
        <f>ROUND(J168*H168,2)</f>
        <v>0</v>
      </c>
      <c r="S168" s="86"/>
      <c r="T168" s="225">
        <f>S168*H168</f>
        <v>0</v>
      </c>
      <c r="U168" s="225">
        <v>1</v>
      </c>
      <c r="V168" s="225">
        <f>U168*H168</f>
        <v>0.78600000000000003</v>
      </c>
      <c r="W168" s="225">
        <v>0</v>
      </c>
      <c r="X168" s="226">
        <f>W168*H168</f>
        <v>0</v>
      </c>
      <c r="Y168" s="40"/>
      <c r="Z168" s="40"/>
      <c r="AA168" s="40"/>
      <c r="AB168" s="40"/>
      <c r="AC168" s="40"/>
      <c r="AD168" s="40"/>
      <c r="AE168" s="40"/>
      <c r="AR168" s="227" t="s">
        <v>342</v>
      </c>
      <c r="AT168" s="227" t="s">
        <v>222</v>
      </c>
      <c r="AU168" s="227" t="s">
        <v>85</v>
      </c>
      <c r="AY168" s="19" t="s">
        <v>212</v>
      </c>
      <c r="BE168" s="228">
        <f>IF(O168="základní",K168,0)</f>
        <v>0</v>
      </c>
      <c r="BF168" s="228">
        <f>IF(O168="snížená",K168,0)</f>
        <v>0</v>
      </c>
      <c r="BG168" s="228">
        <f>IF(O168="zákl. přenesená",K168,0)</f>
        <v>0</v>
      </c>
      <c r="BH168" s="228">
        <f>IF(O168="sníž. přenesená",K168,0)</f>
        <v>0</v>
      </c>
      <c r="BI168" s="228">
        <f>IF(O168="nulová",K168,0)</f>
        <v>0</v>
      </c>
      <c r="BJ168" s="19" t="s">
        <v>83</v>
      </c>
      <c r="BK168" s="228">
        <f>ROUND(P168*H168,2)</f>
        <v>0</v>
      </c>
      <c r="BL168" s="19" t="s">
        <v>279</v>
      </c>
      <c r="BM168" s="227" t="s">
        <v>2802</v>
      </c>
    </row>
    <row r="169" s="13" customFormat="1">
      <c r="A169" s="13"/>
      <c r="B169" s="260"/>
      <c r="C169" s="261"/>
      <c r="D169" s="246" t="s">
        <v>1321</v>
      </c>
      <c r="E169" s="262" t="s">
        <v>20</v>
      </c>
      <c r="F169" s="263" t="s">
        <v>2803</v>
      </c>
      <c r="G169" s="261"/>
      <c r="H169" s="264">
        <v>0.78600000000000003</v>
      </c>
      <c r="I169" s="265"/>
      <c r="J169" s="265"/>
      <c r="K169" s="261"/>
      <c r="L169" s="261"/>
      <c r="M169" s="266"/>
      <c r="N169" s="267"/>
      <c r="O169" s="268"/>
      <c r="P169" s="268"/>
      <c r="Q169" s="268"/>
      <c r="R169" s="268"/>
      <c r="S169" s="268"/>
      <c r="T169" s="268"/>
      <c r="U169" s="268"/>
      <c r="V169" s="268"/>
      <c r="W169" s="268"/>
      <c r="X169" s="269"/>
      <c r="Y169" s="13"/>
      <c r="Z169" s="13"/>
      <c r="AA169" s="13"/>
      <c r="AB169" s="13"/>
      <c r="AC169" s="13"/>
      <c r="AD169" s="13"/>
      <c r="AE169" s="13"/>
      <c r="AT169" s="270" t="s">
        <v>1321</v>
      </c>
      <c r="AU169" s="270" t="s">
        <v>85</v>
      </c>
      <c r="AV169" s="13" t="s">
        <v>85</v>
      </c>
      <c r="AW169" s="13" t="s">
        <v>5</v>
      </c>
      <c r="AX169" s="13" t="s">
        <v>83</v>
      </c>
      <c r="AY169" s="270" t="s">
        <v>212</v>
      </c>
    </row>
    <row r="170" s="11" customFormat="1" ht="22.8" customHeight="1">
      <c r="A170" s="11"/>
      <c r="B170" s="200"/>
      <c r="C170" s="201"/>
      <c r="D170" s="202" t="s">
        <v>75</v>
      </c>
      <c r="E170" s="256" t="s">
        <v>2454</v>
      </c>
      <c r="F170" s="256" t="s">
        <v>2455</v>
      </c>
      <c r="G170" s="201"/>
      <c r="H170" s="201"/>
      <c r="I170" s="204"/>
      <c r="J170" s="204"/>
      <c r="K170" s="257">
        <f>BK170</f>
        <v>0</v>
      </c>
      <c r="L170" s="201"/>
      <c r="M170" s="206"/>
      <c r="N170" s="207"/>
      <c r="O170" s="208"/>
      <c r="P170" s="208"/>
      <c r="Q170" s="209">
        <f>SUM(Q171:Q173)</f>
        <v>0</v>
      </c>
      <c r="R170" s="209">
        <f>SUM(R171:R173)</f>
        <v>0</v>
      </c>
      <c r="S170" s="208"/>
      <c r="T170" s="210">
        <f>SUM(T171:T173)</f>
        <v>0</v>
      </c>
      <c r="U170" s="208"/>
      <c r="V170" s="210">
        <f>SUM(V171:V173)</f>
        <v>0.010296000000000001</v>
      </c>
      <c r="W170" s="208"/>
      <c r="X170" s="211">
        <f>SUM(X171:X173)</f>
        <v>0</v>
      </c>
      <c r="Y170" s="11"/>
      <c r="Z170" s="11"/>
      <c r="AA170" s="11"/>
      <c r="AB170" s="11"/>
      <c r="AC170" s="11"/>
      <c r="AD170" s="11"/>
      <c r="AE170" s="11"/>
      <c r="AR170" s="212" t="s">
        <v>85</v>
      </c>
      <c r="AT170" s="213" t="s">
        <v>75</v>
      </c>
      <c r="AU170" s="213" t="s">
        <v>83</v>
      </c>
      <c r="AY170" s="212" t="s">
        <v>212</v>
      </c>
      <c r="BK170" s="214">
        <f>SUM(BK171:BK173)</f>
        <v>0</v>
      </c>
    </row>
    <row r="171" s="2" customFormat="1" ht="24.15" customHeight="1">
      <c r="A171" s="40"/>
      <c r="B171" s="41"/>
      <c r="C171" s="215" t="s">
        <v>326</v>
      </c>
      <c r="D171" s="215" t="s">
        <v>213</v>
      </c>
      <c r="E171" s="216" t="s">
        <v>2456</v>
      </c>
      <c r="F171" s="217" t="s">
        <v>2457</v>
      </c>
      <c r="G171" s="218" t="s">
        <v>272</v>
      </c>
      <c r="H171" s="219">
        <v>28.600000000000001</v>
      </c>
      <c r="I171" s="220"/>
      <c r="J171" s="220"/>
      <c r="K171" s="221">
        <f>ROUND(P171*H171,2)</f>
        <v>0</v>
      </c>
      <c r="L171" s="217" t="s">
        <v>1314</v>
      </c>
      <c r="M171" s="46"/>
      <c r="N171" s="222" t="s">
        <v>20</v>
      </c>
      <c r="O171" s="223" t="s">
        <v>45</v>
      </c>
      <c r="P171" s="224">
        <f>I171+J171</f>
        <v>0</v>
      </c>
      <c r="Q171" s="224">
        <f>ROUND(I171*H171,2)</f>
        <v>0</v>
      </c>
      <c r="R171" s="224">
        <f>ROUND(J171*H171,2)</f>
        <v>0</v>
      </c>
      <c r="S171" s="86"/>
      <c r="T171" s="225">
        <f>S171*H171</f>
        <v>0</v>
      </c>
      <c r="U171" s="225">
        <v>0.00036000000000000002</v>
      </c>
      <c r="V171" s="225">
        <f>U171*H171</f>
        <v>0.010296000000000001</v>
      </c>
      <c r="W171" s="225">
        <v>0</v>
      </c>
      <c r="X171" s="226">
        <f>W171*H171</f>
        <v>0</v>
      </c>
      <c r="Y171" s="40"/>
      <c r="Z171" s="40"/>
      <c r="AA171" s="40"/>
      <c r="AB171" s="40"/>
      <c r="AC171" s="40"/>
      <c r="AD171" s="40"/>
      <c r="AE171" s="40"/>
      <c r="AR171" s="227" t="s">
        <v>279</v>
      </c>
      <c r="AT171" s="227" t="s">
        <v>213</v>
      </c>
      <c r="AU171" s="227" t="s">
        <v>85</v>
      </c>
      <c r="AY171" s="19" t="s">
        <v>212</v>
      </c>
      <c r="BE171" s="228">
        <f>IF(O171="základní",K171,0)</f>
        <v>0</v>
      </c>
      <c r="BF171" s="228">
        <f>IF(O171="snížená",K171,0)</f>
        <v>0</v>
      </c>
      <c r="BG171" s="228">
        <f>IF(O171="zákl. přenesená",K171,0)</f>
        <v>0</v>
      </c>
      <c r="BH171" s="228">
        <f>IF(O171="sníž. přenesená",K171,0)</f>
        <v>0</v>
      </c>
      <c r="BI171" s="228">
        <f>IF(O171="nulová",K171,0)</f>
        <v>0</v>
      </c>
      <c r="BJ171" s="19" t="s">
        <v>83</v>
      </c>
      <c r="BK171" s="228">
        <f>ROUND(P171*H171,2)</f>
        <v>0</v>
      </c>
      <c r="BL171" s="19" t="s">
        <v>279</v>
      </c>
      <c r="BM171" s="227" t="s">
        <v>2804</v>
      </c>
    </row>
    <row r="172" s="2" customFormat="1">
      <c r="A172" s="40"/>
      <c r="B172" s="41"/>
      <c r="C172" s="42"/>
      <c r="D172" s="258" t="s">
        <v>1316</v>
      </c>
      <c r="E172" s="42"/>
      <c r="F172" s="259" t="s">
        <v>2459</v>
      </c>
      <c r="G172" s="42"/>
      <c r="H172" s="42"/>
      <c r="I172" s="248"/>
      <c r="J172" s="248"/>
      <c r="K172" s="42"/>
      <c r="L172" s="42"/>
      <c r="M172" s="46"/>
      <c r="N172" s="249"/>
      <c r="O172" s="250"/>
      <c r="P172" s="86"/>
      <c r="Q172" s="86"/>
      <c r="R172" s="86"/>
      <c r="S172" s="86"/>
      <c r="T172" s="86"/>
      <c r="U172" s="86"/>
      <c r="V172" s="86"/>
      <c r="W172" s="86"/>
      <c r="X172" s="87"/>
      <c r="Y172" s="40"/>
      <c r="Z172" s="40"/>
      <c r="AA172" s="40"/>
      <c r="AB172" s="40"/>
      <c r="AC172" s="40"/>
      <c r="AD172" s="40"/>
      <c r="AE172" s="40"/>
      <c r="AT172" s="19" t="s">
        <v>1316</v>
      </c>
      <c r="AU172" s="19" t="s">
        <v>85</v>
      </c>
    </row>
    <row r="173" s="13" customFormat="1">
      <c r="A173" s="13"/>
      <c r="B173" s="260"/>
      <c r="C173" s="261"/>
      <c r="D173" s="246" t="s">
        <v>1321</v>
      </c>
      <c r="E173" s="262" t="s">
        <v>20</v>
      </c>
      <c r="F173" s="263" t="s">
        <v>2805</v>
      </c>
      <c r="G173" s="261"/>
      <c r="H173" s="264">
        <v>28.600000000000001</v>
      </c>
      <c r="I173" s="265"/>
      <c r="J173" s="265"/>
      <c r="K173" s="261"/>
      <c r="L173" s="261"/>
      <c r="M173" s="266"/>
      <c r="N173" s="267"/>
      <c r="O173" s="268"/>
      <c r="P173" s="268"/>
      <c r="Q173" s="268"/>
      <c r="R173" s="268"/>
      <c r="S173" s="268"/>
      <c r="T173" s="268"/>
      <c r="U173" s="268"/>
      <c r="V173" s="268"/>
      <c r="W173" s="268"/>
      <c r="X173" s="269"/>
      <c r="Y173" s="13"/>
      <c r="Z173" s="13"/>
      <c r="AA173" s="13"/>
      <c r="AB173" s="13"/>
      <c r="AC173" s="13"/>
      <c r="AD173" s="13"/>
      <c r="AE173" s="13"/>
      <c r="AT173" s="270" t="s">
        <v>1321</v>
      </c>
      <c r="AU173" s="270" t="s">
        <v>85</v>
      </c>
      <c r="AV173" s="13" t="s">
        <v>85</v>
      </c>
      <c r="AW173" s="13" t="s">
        <v>5</v>
      </c>
      <c r="AX173" s="13" t="s">
        <v>83</v>
      </c>
      <c r="AY173" s="270" t="s">
        <v>212</v>
      </c>
    </row>
    <row r="174" s="11" customFormat="1" ht="22.8" customHeight="1">
      <c r="A174" s="11"/>
      <c r="B174" s="200"/>
      <c r="C174" s="201"/>
      <c r="D174" s="202" t="s">
        <v>75</v>
      </c>
      <c r="E174" s="256" t="s">
        <v>2806</v>
      </c>
      <c r="F174" s="256" t="s">
        <v>2807</v>
      </c>
      <c r="G174" s="201"/>
      <c r="H174" s="201"/>
      <c r="I174" s="204"/>
      <c r="J174" s="204"/>
      <c r="K174" s="257">
        <f>BK174</f>
        <v>0</v>
      </c>
      <c r="L174" s="201"/>
      <c r="M174" s="206"/>
      <c r="N174" s="207"/>
      <c r="O174" s="208"/>
      <c r="P174" s="208"/>
      <c r="Q174" s="209">
        <f>SUM(Q175:Q179)</f>
        <v>0</v>
      </c>
      <c r="R174" s="209">
        <f>SUM(R175:R179)</f>
        <v>0</v>
      </c>
      <c r="S174" s="208"/>
      <c r="T174" s="210">
        <f>SUM(T175:T179)</f>
        <v>0</v>
      </c>
      <c r="U174" s="208"/>
      <c r="V174" s="210">
        <f>SUM(V175:V179)</f>
        <v>0.105173</v>
      </c>
      <c r="W174" s="208"/>
      <c r="X174" s="211">
        <f>SUM(X175:X179)</f>
        <v>0</v>
      </c>
      <c r="Y174" s="11"/>
      <c r="Z174" s="11"/>
      <c r="AA174" s="11"/>
      <c r="AB174" s="11"/>
      <c r="AC174" s="11"/>
      <c r="AD174" s="11"/>
      <c r="AE174" s="11"/>
      <c r="AR174" s="212" t="s">
        <v>85</v>
      </c>
      <c r="AT174" s="213" t="s">
        <v>75</v>
      </c>
      <c r="AU174" s="213" t="s">
        <v>83</v>
      </c>
      <c r="AY174" s="212" t="s">
        <v>212</v>
      </c>
      <c r="BK174" s="214">
        <f>SUM(BK175:BK179)</f>
        <v>0</v>
      </c>
    </row>
    <row r="175" s="2" customFormat="1" ht="33" customHeight="1">
      <c r="A175" s="40"/>
      <c r="B175" s="41"/>
      <c r="C175" s="215" t="s">
        <v>330</v>
      </c>
      <c r="D175" s="215" t="s">
        <v>213</v>
      </c>
      <c r="E175" s="216" t="s">
        <v>2808</v>
      </c>
      <c r="F175" s="217" t="s">
        <v>2809</v>
      </c>
      <c r="G175" s="218" t="s">
        <v>272</v>
      </c>
      <c r="H175" s="219">
        <v>55.5</v>
      </c>
      <c r="I175" s="220"/>
      <c r="J175" s="220"/>
      <c r="K175" s="221">
        <f>ROUND(P175*H175,2)</f>
        <v>0</v>
      </c>
      <c r="L175" s="217" t="s">
        <v>1314</v>
      </c>
      <c r="M175" s="46"/>
      <c r="N175" s="222" t="s">
        <v>20</v>
      </c>
      <c r="O175" s="223" t="s">
        <v>45</v>
      </c>
      <c r="P175" s="224">
        <f>I175+J175</f>
        <v>0</v>
      </c>
      <c r="Q175" s="224">
        <f>ROUND(I175*H175,2)</f>
        <v>0</v>
      </c>
      <c r="R175" s="224">
        <f>ROUND(J175*H175,2)</f>
        <v>0</v>
      </c>
      <c r="S175" s="86"/>
      <c r="T175" s="225">
        <f>S175*H175</f>
        <v>0</v>
      </c>
      <c r="U175" s="225">
        <v>0.00097000000000000005</v>
      </c>
      <c r="V175" s="225">
        <f>U175*H175</f>
        <v>0.053835000000000001</v>
      </c>
      <c r="W175" s="225">
        <v>0</v>
      </c>
      <c r="X175" s="226">
        <f>W175*H175</f>
        <v>0</v>
      </c>
      <c r="Y175" s="40"/>
      <c r="Z175" s="40"/>
      <c r="AA175" s="40"/>
      <c r="AB175" s="40"/>
      <c r="AC175" s="40"/>
      <c r="AD175" s="40"/>
      <c r="AE175" s="40"/>
      <c r="AR175" s="227" t="s">
        <v>279</v>
      </c>
      <c r="AT175" s="227" t="s">
        <v>213</v>
      </c>
      <c r="AU175" s="227" t="s">
        <v>85</v>
      </c>
      <c r="AY175" s="19" t="s">
        <v>212</v>
      </c>
      <c r="BE175" s="228">
        <f>IF(O175="základní",K175,0)</f>
        <v>0</v>
      </c>
      <c r="BF175" s="228">
        <f>IF(O175="snížená",K175,0)</f>
        <v>0</v>
      </c>
      <c r="BG175" s="228">
        <f>IF(O175="zákl. přenesená",K175,0)</f>
        <v>0</v>
      </c>
      <c r="BH175" s="228">
        <f>IF(O175="sníž. přenesená",K175,0)</f>
        <v>0</v>
      </c>
      <c r="BI175" s="228">
        <f>IF(O175="nulová",K175,0)</f>
        <v>0</v>
      </c>
      <c r="BJ175" s="19" t="s">
        <v>83</v>
      </c>
      <c r="BK175" s="228">
        <f>ROUND(P175*H175,2)</f>
        <v>0</v>
      </c>
      <c r="BL175" s="19" t="s">
        <v>279</v>
      </c>
      <c r="BM175" s="227" t="s">
        <v>2810</v>
      </c>
    </row>
    <row r="176" s="2" customFormat="1">
      <c r="A176" s="40"/>
      <c r="B176" s="41"/>
      <c r="C176" s="42"/>
      <c r="D176" s="258" t="s">
        <v>1316</v>
      </c>
      <c r="E176" s="42"/>
      <c r="F176" s="259" t="s">
        <v>2811</v>
      </c>
      <c r="G176" s="42"/>
      <c r="H176" s="42"/>
      <c r="I176" s="248"/>
      <c r="J176" s="248"/>
      <c r="K176" s="42"/>
      <c r="L176" s="42"/>
      <c r="M176" s="46"/>
      <c r="N176" s="249"/>
      <c r="O176" s="250"/>
      <c r="P176" s="86"/>
      <c r="Q176" s="86"/>
      <c r="R176" s="86"/>
      <c r="S176" s="86"/>
      <c r="T176" s="86"/>
      <c r="U176" s="86"/>
      <c r="V176" s="86"/>
      <c r="W176" s="86"/>
      <c r="X176" s="87"/>
      <c r="Y176" s="40"/>
      <c r="Z176" s="40"/>
      <c r="AA176" s="40"/>
      <c r="AB176" s="40"/>
      <c r="AC176" s="40"/>
      <c r="AD176" s="40"/>
      <c r="AE176" s="40"/>
      <c r="AT176" s="19" t="s">
        <v>1316</v>
      </c>
      <c r="AU176" s="19" t="s">
        <v>85</v>
      </c>
    </row>
    <row r="177" s="13" customFormat="1">
      <c r="A177" s="13"/>
      <c r="B177" s="260"/>
      <c r="C177" s="261"/>
      <c r="D177" s="246" t="s">
        <v>1321</v>
      </c>
      <c r="E177" s="262" t="s">
        <v>20</v>
      </c>
      <c r="F177" s="263" t="s">
        <v>2812</v>
      </c>
      <c r="G177" s="261"/>
      <c r="H177" s="264">
        <v>55.5</v>
      </c>
      <c r="I177" s="265"/>
      <c r="J177" s="265"/>
      <c r="K177" s="261"/>
      <c r="L177" s="261"/>
      <c r="M177" s="266"/>
      <c r="N177" s="267"/>
      <c r="O177" s="268"/>
      <c r="P177" s="268"/>
      <c r="Q177" s="268"/>
      <c r="R177" s="268"/>
      <c r="S177" s="268"/>
      <c r="T177" s="268"/>
      <c r="U177" s="268"/>
      <c r="V177" s="268"/>
      <c r="W177" s="268"/>
      <c r="X177" s="269"/>
      <c r="Y177" s="13"/>
      <c r="Z177" s="13"/>
      <c r="AA177" s="13"/>
      <c r="AB177" s="13"/>
      <c r="AC177" s="13"/>
      <c r="AD177" s="13"/>
      <c r="AE177" s="13"/>
      <c r="AT177" s="270" t="s">
        <v>1321</v>
      </c>
      <c r="AU177" s="270" t="s">
        <v>85</v>
      </c>
      <c r="AV177" s="13" t="s">
        <v>85</v>
      </c>
      <c r="AW177" s="13" t="s">
        <v>5</v>
      </c>
      <c r="AX177" s="13" t="s">
        <v>83</v>
      </c>
      <c r="AY177" s="270" t="s">
        <v>212</v>
      </c>
    </row>
    <row r="178" s="2" customFormat="1" ht="24.15" customHeight="1">
      <c r="A178" s="40"/>
      <c r="B178" s="41"/>
      <c r="C178" s="229" t="s">
        <v>334</v>
      </c>
      <c r="D178" s="229" t="s">
        <v>222</v>
      </c>
      <c r="E178" s="230" t="s">
        <v>2813</v>
      </c>
      <c r="F178" s="231" t="s">
        <v>2814</v>
      </c>
      <c r="G178" s="232" t="s">
        <v>268</v>
      </c>
      <c r="H178" s="233">
        <v>51.338000000000001</v>
      </c>
      <c r="I178" s="234"/>
      <c r="J178" s="235"/>
      <c r="K178" s="236">
        <f>ROUND(P178*H178,2)</f>
        <v>0</v>
      </c>
      <c r="L178" s="231" t="s">
        <v>1314</v>
      </c>
      <c r="M178" s="237"/>
      <c r="N178" s="238" t="s">
        <v>20</v>
      </c>
      <c r="O178" s="223" t="s">
        <v>45</v>
      </c>
      <c r="P178" s="224">
        <f>I178+J178</f>
        <v>0</v>
      </c>
      <c r="Q178" s="224">
        <f>ROUND(I178*H178,2)</f>
        <v>0</v>
      </c>
      <c r="R178" s="224">
        <f>ROUND(J178*H178,2)</f>
        <v>0</v>
      </c>
      <c r="S178" s="86"/>
      <c r="T178" s="225">
        <f>S178*H178</f>
        <v>0</v>
      </c>
      <c r="U178" s="225">
        <v>0.001</v>
      </c>
      <c r="V178" s="225">
        <f>U178*H178</f>
        <v>0.051338000000000002</v>
      </c>
      <c r="W178" s="225">
        <v>0</v>
      </c>
      <c r="X178" s="226">
        <f>W178*H178</f>
        <v>0</v>
      </c>
      <c r="Y178" s="40"/>
      <c r="Z178" s="40"/>
      <c r="AA178" s="40"/>
      <c r="AB178" s="40"/>
      <c r="AC178" s="40"/>
      <c r="AD178" s="40"/>
      <c r="AE178" s="40"/>
      <c r="AR178" s="227" t="s">
        <v>342</v>
      </c>
      <c r="AT178" s="227" t="s">
        <v>222</v>
      </c>
      <c r="AU178" s="227" t="s">
        <v>85</v>
      </c>
      <c r="AY178" s="19" t="s">
        <v>212</v>
      </c>
      <c r="BE178" s="228">
        <f>IF(O178="základní",K178,0)</f>
        <v>0</v>
      </c>
      <c r="BF178" s="228">
        <f>IF(O178="snížená",K178,0)</f>
        <v>0</v>
      </c>
      <c r="BG178" s="228">
        <f>IF(O178="zákl. přenesená",K178,0)</f>
        <v>0</v>
      </c>
      <c r="BH178" s="228">
        <f>IF(O178="sníž. přenesená",K178,0)</f>
        <v>0</v>
      </c>
      <c r="BI178" s="228">
        <f>IF(O178="nulová",K178,0)</f>
        <v>0</v>
      </c>
      <c r="BJ178" s="19" t="s">
        <v>83</v>
      </c>
      <c r="BK178" s="228">
        <f>ROUND(P178*H178,2)</f>
        <v>0</v>
      </c>
      <c r="BL178" s="19" t="s">
        <v>279</v>
      </c>
      <c r="BM178" s="227" t="s">
        <v>2815</v>
      </c>
    </row>
    <row r="179" s="13" customFormat="1">
      <c r="A179" s="13"/>
      <c r="B179" s="260"/>
      <c r="C179" s="261"/>
      <c r="D179" s="246" t="s">
        <v>1321</v>
      </c>
      <c r="E179" s="261"/>
      <c r="F179" s="263" t="s">
        <v>2816</v>
      </c>
      <c r="G179" s="261"/>
      <c r="H179" s="264">
        <v>51.338000000000001</v>
      </c>
      <c r="I179" s="265"/>
      <c r="J179" s="265"/>
      <c r="K179" s="261"/>
      <c r="L179" s="261"/>
      <c r="M179" s="266"/>
      <c r="N179" s="301"/>
      <c r="O179" s="302"/>
      <c r="P179" s="302"/>
      <c r="Q179" s="302"/>
      <c r="R179" s="302"/>
      <c r="S179" s="302"/>
      <c r="T179" s="302"/>
      <c r="U179" s="302"/>
      <c r="V179" s="302"/>
      <c r="W179" s="302"/>
      <c r="X179" s="303"/>
      <c r="Y179" s="13"/>
      <c r="Z179" s="13"/>
      <c r="AA179" s="13"/>
      <c r="AB179" s="13"/>
      <c r="AC179" s="13"/>
      <c r="AD179" s="13"/>
      <c r="AE179" s="13"/>
      <c r="AT179" s="270" t="s">
        <v>1321</v>
      </c>
      <c r="AU179" s="270" t="s">
        <v>85</v>
      </c>
      <c r="AV179" s="13" t="s">
        <v>85</v>
      </c>
      <c r="AW179" s="13" t="s">
        <v>4</v>
      </c>
      <c r="AX179" s="13" t="s">
        <v>83</v>
      </c>
      <c r="AY179" s="270" t="s">
        <v>212</v>
      </c>
    </row>
    <row r="180" s="2" customFormat="1" ht="6.96" customHeight="1">
      <c r="A180" s="40"/>
      <c r="B180" s="61"/>
      <c r="C180" s="62"/>
      <c r="D180" s="62"/>
      <c r="E180" s="62"/>
      <c r="F180" s="62"/>
      <c r="G180" s="62"/>
      <c r="H180" s="62"/>
      <c r="I180" s="62"/>
      <c r="J180" s="62"/>
      <c r="K180" s="62"/>
      <c r="L180" s="62"/>
      <c r="M180" s="46"/>
      <c r="N180" s="40"/>
      <c r="P180" s="40"/>
      <c r="Q180" s="40"/>
      <c r="R180" s="40"/>
      <c r="S180" s="40"/>
      <c r="T180" s="40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</row>
  </sheetData>
  <sheetProtection sheet="1" autoFilter="0" formatColumns="0" formatRows="0" objects="1" scenarios="1" spinCount="100000" saltValue="R5ZFtXfpO62IzN7tGkij2hYI13bMLhiTlyhGy33LI712LcmONzLX0ZZCuIqdQPl72TkY+wjsiNsmyQSbyQY8cA==" hashValue="gZToepZGKnUl30IsQ19tdreZAfDXfCAJlOKtHqn43ygpowE/nsIxTTnjrJGFA2HvaxOUITrkQwuUiHJQEXsamg==" algorithmName="SHA-512" password="CC35"/>
  <autoFilter ref="C98:L179"/>
  <mergeCells count="12">
    <mergeCell ref="E7:H7"/>
    <mergeCell ref="E9:H9"/>
    <mergeCell ref="E11:H11"/>
    <mergeCell ref="E20:H20"/>
    <mergeCell ref="E29:H29"/>
    <mergeCell ref="E52:H52"/>
    <mergeCell ref="E54:H54"/>
    <mergeCell ref="E56:H56"/>
    <mergeCell ref="E87:H87"/>
    <mergeCell ref="E89:H89"/>
    <mergeCell ref="E91:H91"/>
    <mergeCell ref="M2:Z2"/>
  </mergeCells>
  <hyperlinks>
    <hyperlink ref="F103" r:id="rId1" display="https://podminky.urs.cz/item/CS_URS_2024_02/113106071"/>
    <hyperlink ref="F105" r:id="rId2" display="https://podminky.urs.cz/item/CS_URS_2024_02/131251102"/>
    <hyperlink ref="F110" r:id="rId3" display="https://podminky.urs.cz/item/CS_URS_2024_02/174151101"/>
    <hyperlink ref="F114" r:id="rId4" display="https://podminky.urs.cz/item/CS_URS_2024_02/271542211"/>
    <hyperlink ref="F117" r:id="rId5" display="https://podminky.urs.cz/item/CS_URS_2024_02/273313511"/>
    <hyperlink ref="F120" r:id="rId6" display="https://podminky.urs.cz/item/CS_URS_2024_02/278361821"/>
    <hyperlink ref="F124" r:id="rId7" display="https://podminky.urs.cz/item/CS_URS_2024_02/278381551"/>
    <hyperlink ref="F127" r:id="rId8" display="https://podminky.urs.cz/item/CS_URS_2024_02/278382551"/>
    <hyperlink ref="F130" r:id="rId9" display="https://podminky.urs.cz/item/CS_URS_2024_02/279113131"/>
    <hyperlink ref="F136" r:id="rId10" display="https://podminky.urs.cz/item/CS_URS_2024_02/451577877"/>
    <hyperlink ref="F139" r:id="rId11" display="https://podminky.urs.cz/item/CS_URS_2024_02/596211110"/>
    <hyperlink ref="F142" r:id="rId12" display="https://podminky.urs.cz/item/CS_URS_2024_02/635111142"/>
    <hyperlink ref="F146" r:id="rId13" display="https://podminky.urs.cz/item/CS_URS_2024_02/953961113"/>
    <hyperlink ref="F152" r:id="rId14" display="https://podminky.urs.cz/item/CS_URS_2024_02/998011001"/>
    <hyperlink ref="F156" r:id="rId15" display="https://podminky.urs.cz/item/CS_URS_2024_02/767995114"/>
    <hyperlink ref="F159" r:id="rId16" display="https://podminky.urs.cz/item/CS_URS_2024_02/767995115"/>
    <hyperlink ref="F164" r:id="rId17" display="https://podminky.urs.cz/item/CS_URS_2024_02/767995117"/>
    <hyperlink ref="F172" r:id="rId18" display="https://podminky.urs.cz/item/CS_URS_2024_02/783933161"/>
    <hyperlink ref="F176" r:id="rId19" display="https://podminky.urs.cz/item/CS_URS_2024_02/78942121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0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139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 s="1" customFormat="1" ht="12" customHeight="1">
      <c r="B8" s="22"/>
      <c r="D8" s="150" t="s">
        <v>175</v>
      </c>
      <c r="M8" s="22"/>
    </row>
    <row r="9" s="2" customFormat="1" ht="16.5" customHeight="1">
      <c r="A9" s="40"/>
      <c r="B9" s="46"/>
      <c r="C9" s="40"/>
      <c r="D9" s="40"/>
      <c r="E9" s="151" t="s">
        <v>2817</v>
      </c>
      <c r="F9" s="40"/>
      <c r="G9" s="40"/>
      <c r="H9" s="40"/>
      <c r="I9" s="40"/>
      <c r="J9" s="40"/>
      <c r="K9" s="40"/>
      <c r="L9" s="40"/>
      <c r="M9" s="152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50" t="s">
        <v>177</v>
      </c>
      <c r="E10" s="40"/>
      <c r="F10" s="40"/>
      <c r="G10" s="40"/>
      <c r="H10" s="40"/>
      <c r="I10" s="40"/>
      <c r="J10" s="40"/>
      <c r="K10" s="40"/>
      <c r="L10" s="40"/>
      <c r="M10" s="152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53" t="s">
        <v>178</v>
      </c>
      <c r="F11" s="40"/>
      <c r="G11" s="40"/>
      <c r="H11" s="40"/>
      <c r="I11" s="40"/>
      <c r="J11" s="40"/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50" t="s">
        <v>19</v>
      </c>
      <c r="E13" s="40"/>
      <c r="F13" s="137" t="s">
        <v>20</v>
      </c>
      <c r="G13" s="40"/>
      <c r="H13" s="40"/>
      <c r="I13" s="150" t="s">
        <v>21</v>
      </c>
      <c r="J13" s="137" t="s">
        <v>20</v>
      </c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50" t="s">
        <v>22</v>
      </c>
      <c r="E14" s="40"/>
      <c r="F14" s="137" t="s">
        <v>23</v>
      </c>
      <c r="G14" s="40"/>
      <c r="H14" s="40"/>
      <c r="I14" s="150" t="s">
        <v>24</v>
      </c>
      <c r="J14" s="154" t="str">
        <f>'Rekapitulace stavby'!AN8</f>
        <v>24. 1. 2025</v>
      </c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50" t="s">
        <v>26</v>
      </c>
      <c r="E16" s="40"/>
      <c r="F16" s="40"/>
      <c r="G16" s="40"/>
      <c r="H16" s="40"/>
      <c r="I16" s="150" t="s">
        <v>27</v>
      </c>
      <c r="J16" s="137" t="s">
        <v>20</v>
      </c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7" t="s">
        <v>28</v>
      </c>
      <c r="F17" s="40"/>
      <c r="G17" s="40"/>
      <c r="H17" s="40"/>
      <c r="I17" s="150" t="s">
        <v>29</v>
      </c>
      <c r="J17" s="137" t="s">
        <v>20</v>
      </c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50" t="s">
        <v>30</v>
      </c>
      <c r="E19" s="40"/>
      <c r="F19" s="40"/>
      <c r="G19" s="40"/>
      <c r="H19" s="40"/>
      <c r="I19" s="150" t="s">
        <v>27</v>
      </c>
      <c r="J19" s="35" t="str">
        <f>'Rekapitulace stavby'!AN13</f>
        <v>Vyplň údaj</v>
      </c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7"/>
      <c r="G20" s="137"/>
      <c r="H20" s="137"/>
      <c r="I20" s="150" t="s">
        <v>29</v>
      </c>
      <c r="J20" s="35" t="str">
        <f>'Rekapitulace stavby'!AN14</f>
        <v>Vyplň údaj</v>
      </c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50" t="s">
        <v>32</v>
      </c>
      <c r="E22" s="40"/>
      <c r="F22" s="40"/>
      <c r="G22" s="40"/>
      <c r="H22" s="40"/>
      <c r="I22" s="150" t="s">
        <v>27</v>
      </c>
      <c r="J22" s="137" t="str">
        <f>IF('Rekapitulace stavby'!AN16="","",'Rekapitulace stavby'!AN16)</f>
        <v/>
      </c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7" t="str">
        <f>IF('Rekapitulace stavby'!E17="","",'Rekapitulace stavby'!E17)</f>
        <v xml:space="preserve"> </v>
      </c>
      <c r="F23" s="40"/>
      <c r="G23" s="40"/>
      <c r="H23" s="40"/>
      <c r="I23" s="150" t="s">
        <v>29</v>
      </c>
      <c r="J23" s="137" t="str">
        <f>IF('Rekapitulace stavby'!AN17="","",'Rekapitulace stavby'!AN17)</f>
        <v/>
      </c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50" t="s">
        <v>34</v>
      </c>
      <c r="E25" s="40"/>
      <c r="F25" s="40"/>
      <c r="G25" s="40"/>
      <c r="H25" s="40"/>
      <c r="I25" s="150" t="s">
        <v>27</v>
      </c>
      <c r="J25" s="137" t="s">
        <v>35</v>
      </c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7" t="s">
        <v>36</v>
      </c>
      <c r="F26" s="40"/>
      <c r="G26" s="40"/>
      <c r="H26" s="40"/>
      <c r="I26" s="150" t="s">
        <v>29</v>
      </c>
      <c r="J26" s="137" t="s">
        <v>37</v>
      </c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152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50" t="s">
        <v>38</v>
      </c>
      <c r="E28" s="40"/>
      <c r="F28" s="40"/>
      <c r="G28" s="40"/>
      <c r="H28" s="40"/>
      <c r="I28" s="40"/>
      <c r="J28" s="40"/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55"/>
      <c r="B29" s="156"/>
      <c r="C29" s="155"/>
      <c r="D29" s="155"/>
      <c r="E29" s="157" t="s">
        <v>20</v>
      </c>
      <c r="F29" s="157"/>
      <c r="G29" s="157"/>
      <c r="H29" s="157"/>
      <c r="I29" s="155"/>
      <c r="J29" s="155"/>
      <c r="K29" s="155"/>
      <c r="L29" s="155"/>
      <c r="M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9"/>
      <c r="E31" s="159"/>
      <c r="F31" s="159"/>
      <c r="G31" s="159"/>
      <c r="H31" s="159"/>
      <c r="I31" s="159"/>
      <c r="J31" s="159"/>
      <c r="K31" s="159"/>
      <c r="L31" s="159"/>
      <c r="M31" s="152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>
      <c r="A32" s="40"/>
      <c r="B32" s="46"/>
      <c r="C32" s="40"/>
      <c r="D32" s="40"/>
      <c r="E32" s="150" t="s">
        <v>179</v>
      </c>
      <c r="F32" s="40"/>
      <c r="G32" s="40"/>
      <c r="H32" s="40"/>
      <c r="I32" s="40"/>
      <c r="J32" s="40"/>
      <c r="K32" s="160">
        <f>I65</f>
        <v>0</v>
      </c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>
      <c r="A33" s="40"/>
      <c r="B33" s="46"/>
      <c r="C33" s="40"/>
      <c r="D33" s="40"/>
      <c r="E33" s="150" t="s">
        <v>180</v>
      </c>
      <c r="F33" s="40"/>
      <c r="G33" s="40"/>
      <c r="H33" s="40"/>
      <c r="I33" s="40"/>
      <c r="J33" s="40"/>
      <c r="K33" s="160">
        <f>J65</f>
        <v>0</v>
      </c>
      <c r="L33" s="40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25.44" customHeight="1">
      <c r="A34" s="40"/>
      <c r="B34" s="46"/>
      <c r="C34" s="40"/>
      <c r="D34" s="161" t="s">
        <v>40</v>
      </c>
      <c r="E34" s="40"/>
      <c r="F34" s="40"/>
      <c r="G34" s="40"/>
      <c r="H34" s="40"/>
      <c r="I34" s="40"/>
      <c r="J34" s="40"/>
      <c r="K34" s="162">
        <f>ROUND(K90, 2)</f>
        <v>0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6.96" customHeight="1">
      <c r="A35" s="40"/>
      <c r="B35" s="46"/>
      <c r="C35" s="40"/>
      <c r="D35" s="159"/>
      <c r="E35" s="159"/>
      <c r="F35" s="159"/>
      <c r="G35" s="159"/>
      <c r="H35" s="159"/>
      <c r="I35" s="159"/>
      <c r="J35" s="159"/>
      <c r="K35" s="159"/>
      <c r="L35" s="159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40"/>
      <c r="F36" s="163" t="s">
        <v>42</v>
      </c>
      <c r="G36" s="40"/>
      <c r="H36" s="40"/>
      <c r="I36" s="163" t="s">
        <v>41</v>
      </c>
      <c r="J36" s="40"/>
      <c r="K36" s="163" t="s">
        <v>43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s="2" customFormat="1" ht="14.4" customHeight="1">
      <c r="A37" s="40"/>
      <c r="B37" s="46"/>
      <c r="C37" s="40"/>
      <c r="D37" s="164" t="s">
        <v>44</v>
      </c>
      <c r="E37" s="150" t="s">
        <v>45</v>
      </c>
      <c r="F37" s="160">
        <f>ROUND((SUM(BE90:BE104)),  2)</f>
        <v>0</v>
      </c>
      <c r="G37" s="40"/>
      <c r="H37" s="40"/>
      <c r="I37" s="165">
        <v>0.20999999999999999</v>
      </c>
      <c r="J37" s="40"/>
      <c r="K37" s="160">
        <f>ROUND(((SUM(BE90:BE104))*I37),  2)</f>
        <v>0</v>
      </c>
      <c r="L37" s="40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14.4" customHeight="1">
      <c r="A38" s="40"/>
      <c r="B38" s="46"/>
      <c r="C38" s="40"/>
      <c r="D38" s="40"/>
      <c r="E38" s="150" t="s">
        <v>46</v>
      </c>
      <c r="F38" s="160">
        <f>ROUND((SUM(BF90:BF104)),  2)</f>
        <v>0</v>
      </c>
      <c r="G38" s="40"/>
      <c r="H38" s="40"/>
      <c r="I38" s="165">
        <v>0.12</v>
      </c>
      <c r="J38" s="40"/>
      <c r="K38" s="160">
        <f>ROUND(((SUM(BF90:BF104))*I38),  2)</f>
        <v>0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50" t="s">
        <v>47</v>
      </c>
      <c r="F39" s="160">
        <f>ROUND((SUM(BG90:BG104)),  2)</f>
        <v>0</v>
      </c>
      <c r="G39" s="40"/>
      <c r="H39" s="40"/>
      <c r="I39" s="165">
        <v>0.20999999999999999</v>
      </c>
      <c r="J39" s="40"/>
      <c r="K39" s="160">
        <f>0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hidden="1" s="2" customFormat="1" ht="14.4" customHeight="1">
      <c r="A40" s="40"/>
      <c r="B40" s="46"/>
      <c r="C40" s="40"/>
      <c r="D40" s="40"/>
      <c r="E40" s="150" t="s">
        <v>48</v>
      </c>
      <c r="F40" s="160">
        <f>ROUND((SUM(BH90:BH104)),  2)</f>
        <v>0</v>
      </c>
      <c r="G40" s="40"/>
      <c r="H40" s="40"/>
      <c r="I40" s="165">
        <v>0.12</v>
      </c>
      <c r="J40" s="40"/>
      <c r="K40" s="160">
        <f>0</f>
        <v>0</v>
      </c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hidden="1" s="2" customFormat="1" ht="14.4" customHeight="1">
      <c r="A41" s="40"/>
      <c r="B41" s="46"/>
      <c r="C41" s="40"/>
      <c r="D41" s="40"/>
      <c r="E41" s="150" t="s">
        <v>49</v>
      </c>
      <c r="F41" s="160">
        <f>ROUND((SUM(BI90:BI104)),  2)</f>
        <v>0</v>
      </c>
      <c r="G41" s="40"/>
      <c r="H41" s="40"/>
      <c r="I41" s="165">
        <v>0</v>
      </c>
      <c r="J41" s="40"/>
      <c r="K41" s="160">
        <f>0</f>
        <v>0</v>
      </c>
      <c r="L41" s="40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6.96" customHeight="1">
      <c r="A42" s="40"/>
      <c r="B42" s="46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3" s="2" customFormat="1" ht="25.44" customHeight="1">
      <c r="A43" s="40"/>
      <c r="B43" s="46"/>
      <c r="C43" s="166"/>
      <c r="D43" s="167" t="s">
        <v>50</v>
      </c>
      <c r="E43" s="168"/>
      <c r="F43" s="168"/>
      <c r="G43" s="169" t="s">
        <v>51</v>
      </c>
      <c r="H43" s="170" t="s">
        <v>52</v>
      </c>
      <c r="I43" s="168"/>
      <c r="J43" s="168"/>
      <c r="K43" s="171">
        <f>SUM(K34:K41)</f>
        <v>0</v>
      </c>
      <c r="L43" s="172"/>
      <c r="M43" s="152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4" s="2" customFormat="1" ht="14.4" customHeight="1">
      <c r="A44" s="40"/>
      <c r="B44" s="173"/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52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8" s="2" customFormat="1" ht="6.96" customHeight="1">
      <c r="A48" s="40"/>
      <c r="B48" s="175"/>
      <c r="C48" s="176"/>
      <c r="D48" s="176"/>
      <c r="E48" s="176"/>
      <c r="F48" s="176"/>
      <c r="G48" s="176"/>
      <c r="H48" s="176"/>
      <c r="I48" s="176"/>
      <c r="J48" s="176"/>
      <c r="K48" s="176"/>
      <c r="L48" s="176"/>
      <c r="M48" s="152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24.96" customHeight="1">
      <c r="A49" s="40"/>
      <c r="B49" s="41"/>
      <c r="C49" s="25" t="s">
        <v>181</v>
      </c>
      <c r="D49" s="42"/>
      <c r="E49" s="42"/>
      <c r="F49" s="42"/>
      <c r="G49" s="42"/>
      <c r="H49" s="42"/>
      <c r="I49" s="42"/>
      <c r="J49" s="42"/>
      <c r="K49" s="42"/>
      <c r="L49" s="42"/>
      <c r="M49" s="152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6.96" customHeight="1">
      <c r="A50" s="40"/>
      <c r="B50" s="41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12" customHeight="1">
      <c r="A51" s="40"/>
      <c r="B51" s="41"/>
      <c r="C51" s="34" t="s">
        <v>17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26.25" customHeight="1">
      <c r="A52" s="40"/>
      <c r="B52" s="41"/>
      <c r="C52" s="42"/>
      <c r="D52" s="42"/>
      <c r="E52" s="177" t="str">
        <f>E7</f>
        <v>Rekonstrukce plynové kotelny v IB, instalace plynové kogenerační jednotky včetně tepelných čerpadel</v>
      </c>
      <c r="F52" s="34"/>
      <c r="G52" s="34"/>
      <c r="H52" s="34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1" customFormat="1" ht="12" customHeight="1">
      <c r="B53" s="23"/>
      <c r="C53" s="34" t="s">
        <v>175</v>
      </c>
      <c r="D53" s="24"/>
      <c r="E53" s="24"/>
      <c r="F53" s="24"/>
      <c r="G53" s="24"/>
      <c r="H53" s="24"/>
      <c r="I53" s="24"/>
      <c r="J53" s="24"/>
      <c r="K53" s="24"/>
      <c r="L53" s="24"/>
      <c r="M53" s="22"/>
    </row>
    <row r="54" s="2" customFormat="1" ht="16.5" customHeight="1">
      <c r="A54" s="40"/>
      <c r="B54" s="41"/>
      <c r="C54" s="42"/>
      <c r="D54" s="42"/>
      <c r="E54" s="177" t="s">
        <v>2817</v>
      </c>
      <c r="F54" s="42"/>
      <c r="G54" s="42"/>
      <c r="H54" s="42"/>
      <c r="I54" s="42"/>
      <c r="J54" s="42"/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2" customHeight="1">
      <c r="A55" s="40"/>
      <c r="B55" s="41"/>
      <c r="C55" s="34" t="s">
        <v>177</v>
      </c>
      <c r="D55" s="42"/>
      <c r="E55" s="42"/>
      <c r="F55" s="42"/>
      <c r="G55" s="42"/>
      <c r="H55" s="42"/>
      <c r="I55" s="42"/>
      <c r="J55" s="42"/>
      <c r="K55" s="42"/>
      <c r="L55" s="42"/>
      <c r="M55" s="152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6.5" customHeight="1">
      <c r="A56" s="40"/>
      <c r="B56" s="41"/>
      <c r="C56" s="42"/>
      <c r="D56" s="42"/>
      <c r="E56" s="71" t="str">
        <f>E11</f>
        <v>D.1.4.1 - Zařízení pro vytápění staveb</v>
      </c>
      <c r="F56" s="42"/>
      <c r="G56" s="42"/>
      <c r="H56" s="42"/>
      <c r="I56" s="42"/>
      <c r="J56" s="42"/>
      <c r="K56" s="42"/>
      <c r="L56" s="42"/>
      <c r="M56" s="152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152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2" customHeight="1">
      <c r="A58" s="40"/>
      <c r="B58" s="41"/>
      <c r="C58" s="34" t="s">
        <v>22</v>
      </c>
      <c r="D58" s="42"/>
      <c r="E58" s="42"/>
      <c r="F58" s="29" t="str">
        <f>F14</f>
        <v xml:space="preserve">Vysoká škola ekonomická v Praze </v>
      </c>
      <c r="G58" s="42"/>
      <c r="H58" s="42"/>
      <c r="I58" s="34" t="s">
        <v>24</v>
      </c>
      <c r="J58" s="74" t="str">
        <f>IF(J14="","",J14)</f>
        <v>24. 1. 2025</v>
      </c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6.96" customHeight="1">
      <c r="A59" s="40"/>
      <c r="B59" s="41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5.15" customHeight="1">
      <c r="A60" s="40"/>
      <c r="B60" s="41"/>
      <c r="C60" s="34" t="s">
        <v>26</v>
      </c>
      <c r="D60" s="42"/>
      <c r="E60" s="42"/>
      <c r="F60" s="29" t="str">
        <f>E17</f>
        <v>VŠE v Praze,W. Churchila 1938/4,Praha 3,13067</v>
      </c>
      <c r="G60" s="42"/>
      <c r="H60" s="42"/>
      <c r="I60" s="34" t="s">
        <v>32</v>
      </c>
      <c r="J60" s="38" t="str">
        <f>E23</f>
        <v xml:space="preserve"> </v>
      </c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40.05" customHeight="1">
      <c r="A61" s="40"/>
      <c r="B61" s="41"/>
      <c r="C61" s="34" t="s">
        <v>30</v>
      </c>
      <c r="D61" s="42"/>
      <c r="E61" s="42"/>
      <c r="F61" s="29" t="str">
        <f>IF(E20="","",E20)</f>
        <v>Vyplň údaj</v>
      </c>
      <c r="G61" s="42"/>
      <c r="H61" s="42"/>
      <c r="I61" s="34" t="s">
        <v>34</v>
      </c>
      <c r="J61" s="38" t="str">
        <f>E26</f>
        <v>Intecon spol. s.r.o., Stará 2569/96,Ústí n/L,40011</v>
      </c>
      <c r="K61" s="42"/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152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9.28" customHeight="1">
      <c r="A63" s="40"/>
      <c r="B63" s="41"/>
      <c r="C63" s="178" t="s">
        <v>182</v>
      </c>
      <c r="D63" s="179"/>
      <c r="E63" s="179"/>
      <c r="F63" s="179"/>
      <c r="G63" s="179"/>
      <c r="H63" s="179"/>
      <c r="I63" s="180" t="s">
        <v>183</v>
      </c>
      <c r="J63" s="180" t="s">
        <v>184</v>
      </c>
      <c r="K63" s="180" t="s">
        <v>185</v>
      </c>
      <c r="L63" s="179"/>
      <c r="M63" s="152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10.32" customHeight="1">
      <c r="A64" s="40"/>
      <c r="B64" s="41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152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22.8" customHeight="1">
      <c r="A65" s="40"/>
      <c r="B65" s="41"/>
      <c r="C65" s="181" t="s">
        <v>74</v>
      </c>
      <c r="D65" s="42"/>
      <c r="E65" s="42"/>
      <c r="F65" s="42"/>
      <c r="G65" s="42"/>
      <c r="H65" s="42"/>
      <c r="I65" s="104">
        <f>Q90</f>
        <v>0</v>
      </c>
      <c r="J65" s="104">
        <f>R90</f>
        <v>0</v>
      </c>
      <c r="K65" s="104">
        <f>K90</f>
        <v>0</v>
      </c>
      <c r="L65" s="42"/>
      <c r="M65" s="152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U65" s="19" t="s">
        <v>186</v>
      </c>
    </row>
    <row r="66" s="9" customFormat="1" ht="24.96" customHeight="1">
      <c r="A66" s="9"/>
      <c r="B66" s="182"/>
      <c r="C66" s="183"/>
      <c r="D66" s="184" t="s">
        <v>187</v>
      </c>
      <c r="E66" s="185"/>
      <c r="F66" s="185"/>
      <c r="G66" s="185"/>
      <c r="H66" s="185"/>
      <c r="I66" s="186">
        <f>Q91</f>
        <v>0</v>
      </c>
      <c r="J66" s="186">
        <f>R91</f>
        <v>0</v>
      </c>
      <c r="K66" s="186">
        <f>K91</f>
        <v>0</v>
      </c>
      <c r="L66" s="183"/>
      <c r="M66" s="187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82"/>
      <c r="C67" s="183"/>
      <c r="D67" s="184" t="s">
        <v>188</v>
      </c>
      <c r="E67" s="185"/>
      <c r="F67" s="185"/>
      <c r="G67" s="185"/>
      <c r="H67" s="185"/>
      <c r="I67" s="186">
        <f>Q95</f>
        <v>0</v>
      </c>
      <c r="J67" s="186">
        <f>R95</f>
        <v>0</v>
      </c>
      <c r="K67" s="186">
        <f>K95</f>
        <v>0</v>
      </c>
      <c r="L67" s="183"/>
      <c r="M67" s="187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82"/>
      <c r="C68" s="183"/>
      <c r="D68" s="184" t="s">
        <v>2501</v>
      </c>
      <c r="E68" s="185"/>
      <c r="F68" s="185"/>
      <c r="G68" s="185"/>
      <c r="H68" s="185"/>
      <c r="I68" s="186">
        <f>Q102</f>
        <v>0</v>
      </c>
      <c r="J68" s="186">
        <f>R102</f>
        <v>0</v>
      </c>
      <c r="K68" s="186">
        <f>K102</f>
        <v>0</v>
      </c>
      <c r="L68" s="183"/>
      <c r="M68" s="187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2" customFormat="1" ht="21.84" customHeight="1">
      <c r="A69" s="40"/>
      <c r="B69" s="41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152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0" s="2" customFormat="1" ht="6.96" customHeight="1">
      <c r="A70" s="40"/>
      <c r="B70" s="61"/>
      <c r="C70" s="62"/>
      <c r="D70" s="62"/>
      <c r="E70" s="62"/>
      <c r="F70" s="62"/>
      <c r="G70" s="62"/>
      <c r="H70" s="62"/>
      <c r="I70" s="62"/>
      <c r="J70" s="62"/>
      <c r="K70" s="62"/>
      <c r="L70" s="62"/>
      <c r="M70" s="152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4" s="2" customFormat="1" ht="6.96" customHeight="1">
      <c r="A74" s="40"/>
      <c r="B74" s="63"/>
      <c r="C74" s="64"/>
      <c r="D74" s="64"/>
      <c r="E74" s="64"/>
      <c r="F74" s="64"/>
      <c r="G74" s="64"/>
      <c r="H74" s="64"/>
      <c r="I74" s="64"/>
      <c r="J74" s="64"/>
      <c r="K74" s="64"/>
      <c r="L74" s="64"/>
      <c r="M74" s="152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24.96" customHeight="1">
      <c r="A75" s="40"/>
      <c r="B75" s="41"/>
      <c r="C75" s="25" t="s">
        <v>193</v>
      </c>
      <c r="D75" s="42"/>
      <c r="E75" s="42"/>
      <c r="F75" s="42"/>
      <c r="G75" s="42"/>
      <c r="H75" s="42"/>
      <c r="I75" s="42"/>
      <c r="J75" s="42"/>
      <c r="K75" s="42"/>
      <c r="L75" s="42"/>
      <c r="M75" s="152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41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152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17</v>
      </c>
      <c r="D77" s="42"/>
      <c r="E77" s="42"/>
      <c r="F77" s="42"/>
      <c r="G77" s="42"/>
      <c r="H77" s="42"/>
      <c r="I77" s="42"/>
      <c r="J77" s="42"/>
      <c r="K77" s="42"/>
      <c r="L77" s="42"/>
      <c r="M77" s="152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26.25" customHeight="1">
      <c r="A78" s="40"/>
      <c r="B78" s="41"/>
      <c r="C78" s="42"/>
      <c r="D78" s="42"/>
      <c r="E78" s="177" t="str">
        <f>E7</f>
        <v>Rekonstrukce plynové kotelny v IB, instalace plynové kogenerační jednotky včetně tepelných čerpadel</v>
      </c>
      <c r="F78" s="34"/>
      <c r="G78" s="34"/>
      <c r="H78" s="34"/>
      <c r="I78" s="42"/>
      <c r="J78" s="42"/>
      <c r="K78" s="42"/>
      <c r="L78" s="42"/>
      <c r="M78" s="152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1" customFormat="1" ht="12" customHeight="1">
      <c r="B79" s="23"/>
      <c r="C79" s="34" t="s">
        <v>175</v>
      </c>
      <c r="D79" s="24"/>
      <c r="E79" s="24"/>
      <c r="F79" s="24"/>
      <c r="G79" s="24"/>
      <c r="H79" s="24"/>
      <c r="I79" s="24"/>
      <c r="J79" s="24"/>
      <c r="K79" s="24"/>
      <c r="L79" s="24"/>
      <c r="M79" s="22"/>
    </row>
    <row r="80" s="2" customFormat="1" ht="16.5" customHeight="1">
      <c r="A80" s="40"/>
      <c r="B80" s="41"/>
      <c r="C80" s="42"/>
      <c r="D80" s="42"/>
      <c r="E80" s="177" t="s">
        <v>2817</v>
      </c>
      <c r="F80" s="42"/>
      <c r="G80" s="42"/>
      <c r="H80" s="42"/>
      <c r="I80" s="42"/>
      <c r="J80" s="42"/>
      <c r="K80" s="42"/>
      <c r="L80" s="42"/>
      <c r="M80" s="152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2" customHeight="1">
      <c r="A81" s="40"/>
      <c r="B81" s="41"/>
      <c r="C81" s="34" t="s">
        <v>177</v>
      </c>
      <c r="D81" s="42"/>
      <c r="E81" s="42"/>
      <c r="F81" s="42"/>
      <c r="G81" s="42"/>
      <c r="H81" s="42"/>
      <c r="I81" s="42"/>
      <c r="J81" s="42"/>
      <c r="K81" s="42"/>
      <c r="L81" s="42"/>
      <c r="M81" s="152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6.5" customHeight="1">
      <c r="A82" s="40"/>
      <c r="B82" s="41"/>
      <c r="C82" s="42"/>
      <c r="D82" s="42"/>
      <c r="E82" s="71" t="str">
        <f>E11</f>
        <v>D.1.4.1 - Zařízení pro vytápění staveb</v>
      </c>
      <c r="F82" s="42"/>
      <c r="G82" s="42"/>
      <c r="H82" s="42"/>
      <c r="I82" s="42"/>
      <c r="J82" s="42"/>
      <c r="K82" s="42"/>
      <c r="L82" s="42"/>
      <c r="M82" s="152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6.96" customHeight="1">
      <c r="A83" s="40"/>
      <c r="B83" s="41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152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2" customHeight="1">
      <c r="A84" s="40"/>
      <c r="B84" s="41"/>
      <c r="C84" s="34" t="s">
        <v>22</v>
      </c>
      <c r="D84" s="42"/>
      <c r="E84" s="42"/>
      <c r="F84" s="29" t="str">
        <f>F14</f>
        <v xml:space="preserve">Vysoká škola ekonomická v Praze </v>
      </c>
      <c r="G84" s="42"/>
      <c r="H84" s="42"/>
      <c r="I84" s="34" t="s">
        <v>24</v>
      </c>
      <c r="J84" s="74" t="str">
        <f>IF(J14="","",J14)</f>
        <v>24. 1. 2025</v>
      </c>
      <c r="K84" s="42"/>
      <c r="L84" s="42"/>
      <c r="M84" s="152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6.96" customHeight="1">
      <c r="A85" s="40"/>
      <c r="B85" s="41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152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5.15" customHeight="1">
      <c r="A86" s="40"/>
      <c r="B86" s="41"/>
      <c r="C86" s="34" t="s">
        <v>26</v>
      </c>
      <c r="D86" s="42"/>
      <c r="E86" s="42"/>
      <c r="F86" s="29" t="str">
        <f>E17</f>
        <v>VŠE v Praze,W. Churchila 1938/4,Praha 3,13067</v>
      </c>
      <c r="G86" s="42"/>
      <c r="H86" s="42"/>
      <c r="I86" s="34" t="s">
        <v>32</v>
      </c>
      <c r="J86" s="38" t="str">
        <f>E23</f>
        <v xml:space="preserve"> </v>
      </c>
      <c r="K86" s="42"/>
      <c r="L86" s="42"/>
      <c r="M86" s="152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40.05" customHeight="1">
      <c r="A87" s="40"/>
      <c r="B87" s="41"/>
      <c r="C87" s="34" t="s">
        <v>30</v>
      </c>
      <c r="D87" s="42"/>
      <c r="E87" s="42"/>
      <c r="F87" s="29" t="str">
        <f>IF(E20="","",E20)</f>
        <v>Vyplň údaj</v>
      </c>
      <c r="G87" s="42"/>
      <c r="H87" s="42"/>
      <c r="I87" s="34" t="s">
        <v>34</v>
      </c>
      <c r="J87" s="38" t="str">
        <f>E26</f>
        <v>Intecon spol. s.r.o., Stará 2569/96,Ústí n/L,40011</v>
      </c>
      <c r="K87" s="42"/>
      <c r="L87" s="42"/>
      <c r="M87" s="152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0.32" customHeight="1">
      <c r="A88" s="40"/>
      <c r="B88" s="41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152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10" customFormat="1" ht="29.28" customHeight="1">
      <c r="A89" s="188"/>
      <c r="B89" s="189"/>
      <c r="C89" s="190" t="s">
        <v>194</v>
      </c>
      <c r="D89" s="191" t="s">
        <v>59</v>
      </c>
      <c r="E89" s="191" t="s">
        <v>55</v>
      </c>
      <c r="F89" s="191" t="s">
        <v>56</v>
      </c>
      <c r="G89" s="191" t="s">
        <v>195</v>
      </c>
      <c r="H89" s="191" t="s">
        <v>196</v>
      </c>
      <c r="I89" s="191" t="s">
        <v>197</v>
      </c>
      <c r="J89" s="191" t="s">
        <v>198</v>
      </c>
      <c r="K89" s="191" t="s">
        <v>185</v>
      </c>
      <c r="L89" s="192" t="s">
        <v>199</v>
      </c>
      <c r="M89" s="193"/>
      <c r="N89" s="94" t="s">
        <v>20</v>
      </c>
      <c r="O89" s="95" t="s">
        <v>44</v>
      </c>
      <c r="P89" s="95" t="s">
        <v>200</v>
      </c>
      <c r="Q89" s="95" t="s">
        <v>201</v>
      </c>
      <c r="R89" s="95" t="s">
        <v>202</v>
      </c>
      <c r="S89" s="95" t="s">
        <v>203</v>
      </c>
      <c r="T89" s="95" t="s">
        <v>204</v>
      </c>
      <c r="U89" s="95" t="s">
        <v>205</v>
      </c>
      <c r="V89" s="95" t="s">
        <v>206</v>
      </c>
      <c r="W89" s="95" t="s">
        <v>207</v>
      </c>
      <c r="X89" s="96" t="s">
        <v>208</v>
      </c>
      <c r="Y89" s="188"/>
      <c r="Z89" s="188"/>
      <c r="AA89" s="188"/>
      <c r="AB89" s="188"/>
      <c r="AC89" s="188"/>
      <c r="AD89" s="188"/>
      <c r="AE89" s="188"/>
    </row>
    <row r="90" s="2" customFormat="1" ht="22.8" customHeight="1">
      <c r="A90" s="40"/>
      <c r="B90" s="41"/>
      <c r="C90" s="101" t="s">
        <v>209</v>
      </c>
      <c r="D90" s="42"/>
      <c r="E90" s="42"/>
      <c r="F90" s="42"/>
      <c r="G90" s="42"/>
      <c r="H90" s="42"/>
      <c r="I90" s="42"/>
      <c r="J90" s="42"/>
      <c r="K90" s="194">
        <f>BK90</f>
        <v>0</v>
      </c>
      <c r="L90" s="42"/>
      <c r="M90" s="46"/>
      <c r="N90" s="97"/>
      <c r="O90" s="195"/>
      <c r="P90" s="98"/>
      <c r="Q90" s="196">
        <f>Q91+Q95+Q102</f>
        <v>0</v>
      </c>
      <c r="R90" s="196">
        <f>R91+R95+R102</f>
        <v>0</v>
      </c>
      <c r="S90" s="98"/>
      <c r="T90" s="197">
        <f>T91+T95+T102</f>
        <v>0</v>
      </c>
      <c r="U90" s="98"/>
      <c r="V90" s="197">
        <f>V91+V95+V102</f>
        <v>0</v>
      </c>
      <c r="W90" s="98"/>
      <c r="X90" s="198">
        <f>X91+X95+X102</f>
        <v>0</v>
      </c>
      <c r="Y90" s="40"/>
      <c r="Z90" s="40"/>
      <c r="AA90" s="40"/>
      <c r="AB90" s="40"/>
      <c r="AC90" s="40"/>
      <c r="AD90" s="40"/>
      <c r="AE90" s="40"/>
      <c r="AT90" s="19" t="s">
        <v>75</v>
      </c>
      <c r="AU90" s="19" t="s">
        <v>186</v>
      </c>
      <c r="BK90" s="199">
        <f>BK91+BK95+BK102</f>
        <v>0</v>
      </c>
    </row>
    <row r="91" s="11" customFormat="1" ht="25.92" customHeight="1">
      <c r="A91" s="11"/>
      <c r="B91" s="200"/>
      <c r="C91" s="201"/>
      <c r="D91" s="202" t="s">
        <v>75</v>
      </c>
      <c r="E91" s="203" t="s">
        <v>210</v>
      </c>
      <c r="F91" s="203" t="s">
        <v>211</v>
      </c>
      <c r="G91" s="201"/>
      <c r="H91" s="201"/>
      <c r="I91" s="204"/>
      <c r="J91" s="204"/>
      <c r="K91" s="205">
        <f>BK91</f>
        <v>0</v>
      </c>
      <c r="L91" s="201"/>
      <c r="M91" s="206"/>
      <c r="N91" s="207"/>
      <c r="O91" s="208"/>
      <c r="P91" s="208"/>
      <c r="Q91" s="209">
        <f>SUM(Q92:Q94)</f>
        <v>0</v>
      </c>
      <c r="R91" s="209">
        <f>SUM(R92:R94)</f>
        <v>0</v>
      </c>
      <c r="S91" s="208"/>
      <c r="T91" s="210">
        <f>SUM(T92:T94)</f>
        <v>0</v>
      </c>
      <c r="U91" s="208"/>
      <c r="V91" s="210">
        <f>SUM(V92:V94)</f>
        <v>0</v>
      </c>
      <c r="W91" s="208"/>
      <c r="X91" s="211">
        <f>SUM(X92:X94)</f>
        <v>0</v>
      </c>
      <c r="Y91" s="11"/>
      <c r="Z91" s="11"/>
      <c r="AA91" s="11"/>
      <c r="AB91" s="11"/>
      <c r="AC91" s="11"/>
      <c r="AD91" s="11"/>
      <c r="AE91" s="11"/>
      <c r="AR91" s="212" t="s">
        <v>83</v>
      </c>
      <c r="AT91" s="213" t="s">
        <v>75</v>
      </c>
      <c r="AU91" s="213" t="s">
        <v>76</v>
      </c>
      <c r="AY91" s="212" t="s">
        <v>212</v>
      </c>
      <c r="BK91" s="214">
        <f>SUM(BK92:BK94)</f>
        <v>0</v>
      </c>
    </row>
    <row r="92" s="2" customFormat="1" ht="16.5" customHeight="1">
      <c r="A92" s="40"/>
      <c r="B92" s="41"/>
      <c r="C92" s="215" t="s">
        <v>83</v>
      </c>
      <c r="D92" s="215" t="s">
        <v>213</v>
      </c>
      <c r="E92" s="216" t="s">
        <v>214</v>
      </c>
      <c r="F92" s="217" t="s">
        <v>2502</v>
      </c>
      <c r="G92" s="218" t="s">
        <v>225</v>
      </c>
      <c r="H92" s="219">
        <v>231</v>
      </c>
      <c r="I92" s="220"/>
      <c r="J92" s="220"/>
      <c r="K92" s="221">
        <f>ROUND(P92*H92,2)</f>
        <v>0</v>
      </c>
      <c r="L92" s="217" t="s">
        <v>20</v>
      </c>
      <c r="M92" s="46"/>
      <c r="N92" s="222" t="s">
        <v>20</v>
      </c>
      <c r="O92" s="223" t="s">
        <v>45</v>
      </c>
      <c r="P92" s="224">
        <f>I92+J92</f>
        <v>0</v>
      </c>
      <c r="Q92" s="224">
        <f>ROUND(I92*H92,2)</f>
        <v>0</v>
      </c>
      <c r="R92" s="224">
        <f>ROUND(J92*H92,2)</f>
        <v>0</v>
      </c>
      <c r="S92" s="86"/>
      <c r="T92" s="225">
        <f>S92*H92</f>
        <v>0</v>
      </c>
      <c r="U92" s="225">
        <v>0</v>
      </c>
      <c r="V92" s="225">
        <f>U92*H92</f>
        <v>0</v>
      </c>
      <c r="W92" s="225">
        <v>0</v>
      </c>
      <c r="X92" s="226">
        <f>W92*H92</f>
        <v>0</v>
      </c>
      <c r="Y92" s="40"/>
      <c r="Z92" s="40"/>
      <c r="AA92" s="40"/>
      <c r="AB92" s="40"/>
      <c r="AC92" s="40"/>
      <c r="AD92" s="40"/>
      <c r="AE92" s="40"/>
      <c r="AR92" s="227" t="s">
        <v>217</v>
      </c>
      <c r="AT92" s="227" t="s">
        <v>213</v>
      </c>
      <c r="AU92" s="227" t="s">
        <v>83</v>
      </c>
      <c r="AY92" s="19" t="s">
        <v>212</v>
      </c>
      <c r="BE92" s="228">
        <f>IF(O92="základní",K92,0)</f>
        <v>0</v>
      </c>
      <c r="BF92" s="228">
        <f>IF(O92="snížená",K92,0)</f>
        <v>0</v>
      </c>
      <c r="BG92" s="228">
        <f>IF(O92="zákl. přenesená",K92,0)</f>
        <v>0</v>
      </c>
      <c r="BH92" s="228">
        <f>IF(O92="sníž. přenesená",K92,0)</f>
        <v>0</v>
      </c>
      <c r="BI92" s="228">
        <f>IF(O92="nulová",K92,0)</f>
        <v>0</v>
      </c>
      <c r="BJ92" s="19" t="s">
        <v>83</v>
      </c>
      <c r="BK92" s="228">
        <f>ROUND(P92*H92,2)</f>
        <v>0</v>
      </c>
      <c r="BL92" s="19" t="s">
        <v>217</v>
      </c>
      <c r="BM92" s="227" t="s">
        <v>2818</v>
      </c>
    </row>
    <row r="93" s="2" customFormat="1" ht="16.5" customHeight="1">
      <c r="A93" s="40"/>
      <c r="B93" s="41"/>
      <c r="C93" s="215" t="s">
        <v>85</v>
      </c>
      <c r="D93" s="215" t="s">
        <v>213</v>
      </c>
      <c r="E93" s="216" t="s">
        <v>219</v>
      </c>
      <c r="F93" s="217" t="s">
        <v>2504</v>
      </c>
      <c r="G93" s="218" t="s">
        <v>264</v>
      </c>
      <c r="H93" s="219">
        <v>20</v>
      </c>
      <c r="I93" s="220"/>
      <c r="J93" s="220"/>
      <c r="K93" s="221">
        <f>ROUND(P93*H93,2)</f>
        <v>0</v>
      </c>
      <c r="L93" s="217" t="s">
        <v>20</v>
      </c>
      <c r="M93" s="46"/>
      <c r="N93" s="222" t="s">
        <v>20</v>
      </c>
      <c r="O93" s="223" t="s">
        <v>45</v>
      </c>
      <c r="P93" s="224">
        <f>I93+J93</f>
        <v>0</v>
      </c>
      <c r="Q93" s="224">
        <f>ROUND(I93*H93,2)</f>
        <v>0</v>
      </c>
      <c r="R93" s="224">
        <f>ROUND(J93*H93,2)</f>
        <v>0</v>
      </c>
      <c r="S93" s="86"/>
      <c r="T93" s="225">
        <f>S93*H93</f>
        <v>0</v>
      </c>
      <c r="U93" s="225">
        <v>0</v>
      </c>
      <c r="V93" s="225">
        <f>U93*H93</f>
        <v>0</v>
      </c>
      <c r="W93" s="225">
        <v>0</v>
      </c>
      <c r="X93" s="226">
        <f>W93*H93</f>
        <v>0</v>
      </c>
      <c r="Y93" s="40"/>
      <c r="Z93" s="40"/>
      <c r="AA93" s="40"/>
      <c r="AB93" s="40"/>
      <c r="AC93" s="40"/>
      <c r="AD93" s="40"/>
      <c r="AE93" s="40"/>
      <c r="AR93" s="227" t="s">
        <v>217</v>
      </c>
      <c r="AT93" s="227" t="s">
        <v>213</v>
      </c>
      <c r="AU93" s="227" t="s">
        <v>83</v>
      </c>
      <c r="AY93" s="19" t="s">
        <v>212</v>
      </c>
      <c r="BE93" s="228">
        <f>IF(O93="základní",K93,0)</f>
        <v>0</v>
      </c>
      <c r="BF93" s="228">
        <f>IF(O93="snížená",K93,0)</f>
        <v>0</v>
      </c>
      <c r="BG93" s="228">
        <f>IF(O93="zákl. přenesená",K93,0)</f>
        <v>0</v>
      </c>
      <c r="BH93" s="228">
        <f>IF(O93="sníž. přenesená",K93,0)</f>
        <v>0</v>
      </c>
      <c r="BI93" s="228">
        <f>IF(O93="nulová",K93,0)</f>
        <v>0</v>
      </c>
      <c r="BJ93" s="19" t="s">
        <v>83</v>
      </c>
      <c r="BK93" s="228">
        <f>ROUND(P93*H93,2)</f>
        <v>0</v>
      </c>
      <c r="BL93" s="19" t="s">
        <v>217</v>
      </c>
      <c r="BM93" s="227" t="s">
        <v>2819</v>
      </c>
    </row>
    <row r="94" s="2" customFormat="1" ht="16.5" customHeight="1">
      <c r="A94" s="40"/>
      <c r="B94" s="41"/>
      <c r="C94" s="215" t="s">
        <v>105</v>
      </c>
      <c r="D94" s="215" t="s">
        <v>213</v>
      </c>
      <c r="E94" s="216" t="s">
        <v>223</v>
      </c>
      <c r="F94" s="217" t="s">
        <v>2820</v>
      </c>
      <c r="G94" s="218" t="s">
        <v>225</v>
      </c>
      <c r="H94" s="219">
        <v>231</v>
      </c>
      <c r="I94" s="220"/>
      <c r="J94" s="220"/>
      <c r="K94" s="221">
        <f>ROUND(P94*H94,2)</f>
        <v>0</v>
      </c>
      <c r="L94" s="217" t="s">
        <v>20</v>
      </c>
      <c r="M94" s="46"/>
      <c r="N94" s="222" t="s">
        <v>20</v>
      </c>
      <c r="O94" s="223" t="s">
        <v>45</v>
      </c>
      <c r="P94" s="224">
        <f>I94+J94</f>
        <v>0</v>
      </c>
      <c r="Q94" s="224">
        <f>ROUND(I94*H94,2)</f>
        <v>0</v>
      </c>
      <c r="R94" s="224">
        <f>ROUND(J94*H94,2)</f>
        <v>0</v>
      </c>
      <c r="S94" s="86"/>
      <c r="T94" s="225">
        <f>S94*H94</f>
        <v>0</v>
      </c>
      <c r="U94" s="225">
        <v>0</v>
      </c>
      <c r="V94" s="225">
        <f>U94*H94</f>
        <v>0</v>
      </c>
      <c r="W94" s="225">
        <v>0</v>
      </c>
      <c r="X94" s="226">
        <f>W94*H94</f>
        <v>0</v>
      </c>
      <c r="Y94" s="40"/>
      <c r="Z94" s="40"/>
      <c r="AA94" s="40"/>
      <c r="AB94" s="40"/>
      <c r="AC94" s="40"/>
      <c r="AD94" s="40"/>
      <c r="AE94" s="40"/>
      <c r="AR94" s="227" t="s">
        <v>217</v>
      </c>
      <c r="AT94" s="227" t="s">
        <v>213</v>
      </c>
      <c r="AU94" s="227" t="s">
        <v>83</v>
      </c>
      <c r="AY94" s="19" t="s">
        <v>212</v>
      </c>
      <c r="BE94" s="228">
        <f>IF(O94="základní",K94,0)</f>
        <v>0</v>
      </c>
      <c r="BF94" s="228">
        <f>IF(O94="snížená",K94,0)</f>
        <v>0</v>
      </c>
      <c r="BG94" s="228">
        <f>IF(O94="zákl. přenesená",K94,0)</f>
        <v>0</v>
      </c>
      <c r="BH94" s="228">
        <f>IF(O94="sníž. přenesená",K94,0)</f>
        <v>0</v>
      </c>
      <c r="BI94" s="228">
        <f>IF(O94="nulová",K94,0)</f>
        <v>0</v>
      </c>
      <c r="BJ94" s="19" t="s">
        <v>83</v>
      </c>
      <c r="BK94" s="228">
        <f>ROUND(P94*H94,2)</f>
        <v>0</v>
      </c>
      <c r="BL94" s="19" t="s">
        <v>217</v>
      </c>
      <c r="BM94" s="227" t="s">
        <v>2821</v>
      </c>
    </row>
    <row r="95" s="11" customFormat="1" ht="25.92" customHeight="1">
      <c r="A95" s="11"/>
      <c r="B95" s="200"/>
      <c r="C95" s="201"/>
      <c r="D95" s="202" t="s">
        <v>75</v>
      </c>
      <c r="E95" s="203" t="s">
        <v>232</v>
      </c>
      <c r="F95" s="203" t="s">
        <v>233</v>
      </c>
      <c r="G95" s="201"/>
      <c r="H95" s="201"/>
      <c r="I95" s="204"/>
      <c r="J95" s="204"/>
      <c r="K95" s="205">
        <f>BK95</f>
        <v>0</v>
      </c>
      <c r="L95" s="201"/>
      <c r="M95" s="206"/>
      <c r="N95" s="207"/>
      <c r="O95" s="208"/>
      <c r="P95" s="208"/>
      <c r="Q95" s="209">
        <f>SUM(Q96:Q101)</f>
        <v>0</v>
      </c>
      <c r="R95" s="209">
        <f>SUM(R96:R101)</f>
        <v>0</v>
      </c>
      <c r="S95" s="208"/>
      <c r="T95" s="210">
        <f>SUM(T96:T101)</f>
        <v>0</v>
      </c>
      <c r="U95" s="208"/>
      <c r="V95" s="210">
        <f>SUM(V96:V101)</f>
        <v>0</v>
      </c>
      <c r="W95" s="208"/>
      <c r="X95" s="211">
        <f>SUM(X96:X101)</f>
        <v>0</v>
      </c>
      <c r="Y95" s="11"/>
      <c r="Z95" s="11"/>
      <c r="AA95" s="11"/>
      <c r="AB95" s="11"/>
      <c r="AC95" s="11"/>
      <c r="AD95" s="11"/>
      <c r="AE95" s="11"/>
      <c r="AR95" s="212" t="s">
        <v>83</v>
      </c>
      <c r="AT95" s="213" t="s">
        <v>75</v>
      </c>
      <c r="AU95" s="213" t="s">
        <v>76</v>
      </c>
      <c r="AY95" s="212" t="s">
        <v>212</v>
      </c>
      <c r="BK95" s="214">
        <f>SUM(BK96:BK101)</f>
        <v>0</v>
      </c>
    </row>
    <row r="96" s="2" customFormat="1" ht="16.5" customHeight="1">
      <c r="A96" s="40"/>
      <c r="B96" s="41"/>
      <c r="C96" s="215" t="s">
        <v>228</v>
      </c>
      <c r="D96" s="215" t="s">
        <v>213</v>
      </c>
      <c r="E96" s="216" t="s">
        <v>235</v>
      </c>
      <c r="F96" s="217" t="s">
        <v>236</v>
      </c>
      <c r="G96" s="218" t="s">
        <v>264</v>
      </c>
      <c r="H96" s="219">
        <v>100</v>
      </c>
      <c r="I96" s="220"/>
      <c r="J96" s="220"/>
      <c r="K96" s="221">
        <f>ROUND(P96*H96,2)</f>
        <v>0</v>
      </c>
      <c r="L96" s="217" t="s">
        <v>20</v>
      </c>
      <c r="M96" s="46"/>
      <c r="N96" s="222" t="s">
        <v>20</v>
      </c>
      <c r="O96" s="223" t="s">
        <v>45</v>
      </c>
      <c r="P96" s="224">
        <f>I96+J96</f>
        <v>0</v>
      </c>
      <c r="Q96" s="224">
        <f>ROUND(I96*H96,2)</f>
        <v>0</v>
      </c>
      <c r="R96" s="224">
        <f>ROUND(J96*H96,2)</f>
        <v>0</v>
      </c>
      <c r="S96" s="86"/>
      <c r="T96" s="225">
        <f>S96*H96</f>
        <v>0</v>
      </c>
      <c r="U96" s="225">
        <v>0</v>
      </c>
      <c r="V96" s="225">
        <f>U96*H96</f>
        <v>0</v>
      </c>
      <c r="W96" s="225">
        <v>0</v>
      </c>
      <c r="X96" s="226">
        <f>W96*H96</f>
        <v>0</v>
      </c>
      <c r="Y96" s="40"/>
      <c r="Z96" s="40"/>
      <c r="AA96" s="40"/>
      <c r="AB96" s="40"/>
      <c r="AC96" s="40"/>
      <c r="AD96" s="40"/>
      <c r="AE96" s="40"/>
      <c r="AR96" s="227" t="s">
        <v>217</v>
      </c>
      <c r="AT96" s="227" t="s">
        <v>213</v>
      </c>
      <c r="AU96" s="227" t="s">
        <v>83</v>
      </c>
      <c r="AY96" s="19" t="s">
        <v>212</v>
      </c>
      <c r="BE96" s="228">
        <f>IF(O96="základní",K96,0)</f>
        <v>0</v>
      </c>
      <c r="BF96" s="228">
        <f>IF(O96="snížená",K96,0)</f>
        <v>0</v>
      </c>
      <c r="BG96" s="228">
        <f>IF(O96="zákl. přenesená",K96,0)</f>
        <v>0</v>
      </c>
      <c r="BH96" s="228">
        <f>IF(O96="sníž. přenesená",K96,0)</f>
        <v>0</v>
      </c>
      <c r="BI96" s="228">
        <f>IF(O96="nulová",K96,0)</f>
        <v>0</v>
      </c>
      <c r="BJ96" s="19" t="s">
        <v>83</v>
      </c>
      <c r="BK96" s="228">
        <f>ROUND(P96*H96,2)</f>
        <v>0</v>
      </c>
      <c r="BL96" s="19" t="s">
        <v>217</v>
      </c>
      <c r="BM96" s="227" t="s">
        <v>2822</v>
      </c>
    </row>
    <row r="97" s="2" customFormat="1" ht="16.5" customHeight="1">
      <c r="A97" s="40"/>
      <c r="B97" s="41"/>
      <c r="C97" s="215" t="s">
        <v>234</v>
      </c>
      <c r="D97" s="215" t="s">
        <v>213</v>
      </c>
      <c r="E97" s="216" t="s">
        <v>239</v>
      </c>
      <c r="F97" s="217" t="s">
        <v>2513</v>
      </c>
      <c r="G97" s="218" t="s">
        <v>264</v>
      </c>
      <c r="H97" s="219">
        <v>25</v>
      </c>
      <c r="I97" s="220"/>
      <c r="J97" s="220"/>
      <c r="K97" s="221">
        <f>ROUND(P97*H97,2)</f>
        <v>0</v>
      </c>
      <c r="L97" s="217" t="s">
        <v>20</v>
      </c>
      <c r="M97" s="46"/>
      <c r="N97" s="222" t="s">
        <v>20</v>
      </c>
      <c r="O97" s="223" t="s">
        <v>45</v>
      </c>
      <c r="P97" s="224">
        <f>I97+J97</f>
        <v>0</v>
      </c>
      <c r="Q97" s="224">
        <f>ROUND(I97*H97,2)</f>
        <v>0</v>
      </c>
      <c r="R97" s="224">
        <f>ROUND(J97*H97,2)</f>
        <v>0</v>
      </c>
      <c r="S97" s="86"/>
      <c r="T97" s="225">
        <f>S97*H97</f>
        <v>0</v>
      </c>
      <c r="U97" s="225">
        <v>0</v>
      </c>
      <c r="V97" s="225">
        <f>U97*H97</f>
        <v>0</v>
      </c>
      <c r="W97" s="225">
        <v>0</v>
      </c>
      <c r="X97" s="226">
        <f>W97*H97</f>
        <v>0</v>
      </c>
      <c r="Y97" s="40"/>
      <c r="Z97" s="40"/>
      <c r="AA97" s="40"/>
      <c r="AB97" s="40"/>
      <c r="AC97" s="40"/>
      <c r="AD97" s="40"/>
      <c r="AE97" s="40"/>
      <c r="AR97" s="227" t="s">
        <v>217</v>
      </c>
      <c r="AT97" s="227" t="s">
        <v>213</v>
      </c>
      <c r="AU97" s="227" t="s">
        <v>83</v>
      </c>
      <c r="AY97" s="19" t="s">
        <v>212</v>
      </c>
      <c r="BE97" s="228">
        <f>IF(O97="základní",K97,0)</f>
        <v>0</v>
      </c>
      <c r="BF97" s="228">
        <f>IF(O97="snížená",K97,0)</f>
        <v>0</v>
      </c>
      <c r="BG97" s="228">
        <f>IF(O97="zákl. přenesená",K97,0)</f>
        <v>0</v>
      </c>
      <c r="BH97" s="228">
        <f>IF(O97="sníž. přenesená",K97,0)</f>
        <v>0</v>
      </c>
      <c r="BI97" s="228">
        <f>IF(O97="nulová",K97,0)</f>
        <v>0</v>
      </c>
      <c r="BJ97" s="19" t="s">
        <v>83</v>
      </c>
      <c r="BK97" s="228">
        <f>ROUND(P97*H97,2)</f>
        <v>0</v>
      </c>
      <c r="BL97" s="19" t="s">
        <v>217</v>
      </c>
      <c r="BM97" s="227" t="s">
        <v>2823</v>
      </c>
    </row>
    <row r="98" s="2" customFormat="1" ht="16.5" customHeight="1">
      <c r="A98" s="40"/>
      <c r="B98" s="41"/>
      <c r="C98" s="215" t="s">
        <v>238</v>
      </c>
      <c r="D98" s="215" t="s">
        <v>213</v>
      </c>
      <c r="E98" s="216" t="s">
        <v>243</v>
      </c>
      <c r="F98" s="217" t="s">
        <v>244</v>
      </c>
      <c r="G98" s="218" t="s">
        <v>264</v>
      </c>
      <c r="H98" s="219">
        <v>8</v>
      </c>
      <c r="I98" s="220"/>
      <c r="J98" s="220"/>
      <c r="K98" s="221">
        <f>ROUND(P98*H98,2)</f>
        <v>0</v>
      </c>
      <c r="L98" s="217" t="s">
        <v>20</v>
      </c>
      <c r="M98" s="46"/>
      <c r="N98" s="222" t="s">
        <v>20</v>
      </c>
      <c r="O98" s="223" t="s">
        <v>45</v>
      </c>
      <c r="P98" s="224">
        <f>I98+J98</f>
        <v>0</v>
      </c>
      <c r="Q98" s="224">
        <f>ROUND(I98*H98,2)</f>
        <v>0</v>
      </c>
      <c r="R98" s="224">
        <f>ROUND(J98*H98,2)</f>
        <v>0</v>
      </c>
      <c r="S98" s="86"/>
      <c r="T98" s="225">
        <f>S98*H98</f>
        <v>0</v>
      </c>
      <c r="U98" s="225">
        <v>0</v>
      </c>
      <c r="V98" s="225">
        <f>U98*H98</f>
        <v>0</v>
      </c>
      <c r="W98" s="225">
        <v>0</v>
      </c>
      <c r="X98" s="226">
        <f>W98*H98</f>
        <v>0</v>
      </c>
      <c r="Y98" s="40"/>
      <c r="Z98" s="40"/>
      <c r="AA98" s="40"/>
      <c r="AB98" s="40"/>
      <c r="AC98" s="40"/>
      <c r="AD98" s="40"/>
      <c r="AE98" s="40"/>
      <c r="AR98" s="227" t="s">
        <v>217</v>
      </c>
      <c r="AT98" s="227" t="s">
        <v>213</v>
      </c>
      <c r="AU98" s="227" t="s">
        <v>83</v>
      </c>
      <c r="AY98" s="19" t="s">
        <v>212</v>
      </c>
      <c r="BE98" s="228">
        <f>IF(O98="základní",K98,0)</f>
        <v>0</v>
      </c>
      <c r="BF98" s="228">
        <f>IF(O98="snížená",K98,0)</f>
        <v>0</v>
      </c>
      <c r="BG98" s="228">
        <f>IF(O98="zákl. přenesená",K98,0)</f>
        <v>0</v>
      </c>
      <c r="BH98" s="228">
        <f>IF(O98="sníž. přenesená",K98,0)</f>
        <v>0</v>
      </c>
      <c r="BI98" s="228">
        <f>IF(O98="nulová",K98,0)</f>
        <v>0</v>
      </c>
      <c r="BJ98" s="19" t="s">
        <v>83</v>
      </c>
      <c r="BK98" s="228">
        <f>ROUND(P98*H98,2)</f>
        <v>0</v>
      </c>
      <c r="BL98" s="19" t="s">
        <v>217</v>
      </c>
      <c r="BM98" s="227" t="s">
        <v>2824</v>
      </c>
    </row>
    <row r="99" s="2" customFormat="1" ht="16.5" customHeight="1">
      <c r="A99" s="40"/>
      <c r="B99" s="41"/>
      <c r="C99" s="215" t="s">
        <v>242</v>
      </c>
      <c r="D99" s="215" t="s">
        <v>213</v>
      </c>
      <c r="E99" s="216" t="s">
        <v>247</v>
      </c>
      <c r="F99" s="217" t="s">
        <v>2516</v>
      </c>
      <c r="G99" s="218" t="s">
        <v>225</v>
      </c>
      <c r="H99" s="219">
        <v>1</v>
      </c>
      <c r="I99" s="220"/>
      <c r="J99" s="220"/>
      <c r="K99" s="221">
        <f>ROUND(P99*H99,2)</f>
        <v>0</v>
      </c>
      <c r="L99" s="217" t="s">
        <v>20</v>
      </c>
      <c r="M99" s="46"/>
      <c r="N99" s="222" t="s">
        <v>20</v>
      </c>
      <c r="O99" s="223" t="s">
        <v>45</v>
      </c>
      <c r="P99" s="224">
        <f>I99+J99</f>
        <v>0</v>
      </c>
      <c r="Q99" s="224">
        <f>ROUND(I99*H99,2)</f>
        <v>0</v>
      </c>
      <c r="R99" s="224">
        <f>ROUND(J99*H99,2)</f>
        <v>0</v>
      </c>
      <c r="S99" s="86"/>
      <c r="T99" s="225">
        <f>S99*H99</f>
        <v>0</v>
      </c>
      <c r="U99" s="225">
        <v>0</v>
      </c>
      <c r="V99" s="225">
        <f>U99*H99</f>
        <v>0</v>
      </c>
      <c r="W99" s="225">
        <v>0</v>
      </c>
      <c r="X99" s="226">
        <f>W99*H99</f>
        <v>0</v>
      </c>
      <c r="Y99" s="40"/>
      <c r="Z99" s="40"/>
      <c r="AA99" s="40"/>
      <c r="AB99" s="40"/>
      <c r="AC99" s="40"/>
      <c r="AD99" s="40"/>
      <c r="AE99" s="40"/>
      <c r="AR99" s="227" t="s">
        <v>217</v>
      </c>
      <c r="AT99" s="227" t="s">
        <v>213</v>
      </c>
      <c r="AU99" s="227" t="s">
        <v>83</v>
      </c>
      <c r="AY99" s="19" t="s">
        <v>212</v>
      </c>
      <c r="BE99" s="228">
        <f>IF(O99="základní",K99,0)</f>
        <v>0</v>
      </c>
      <c r="BF99" s="228">
        <f>IF(O99="snížená",K99,0)</f>
        <v>0</v>
      </c>
      <c r="BG99" s="228">
        <f>IF(O99="zákl. přenesená",K99,0)</f>
        <v>0</v>
      </c>
      <c r="BH99" s="228">
        <f>IF(O99="sníž. přenesená",K99,0)</f>
        <v>0</v>
      </c>
      <c r="BI99" s="228">
        <f>IF(O99="nulová",K99,0)</f>
        <v>0</v>
      </c>
      <c r="BJ99" s="19" t="s">
        <v>83</v>
      </c>
      <c r="BK99" s="228">
        <f>ROUND(P99*H99,2)</f>
        <v>0</v>
      </c>
      <c r="BL99" s="19" t="s">
        <v>217</v>
      </c>
      <c r="BM99" s="227" t="s">
        <v>2825</v>
      </c>
    </row>
    <row r="100" s="2" customFormat="1" ht="24.15" customHeight="1">
      <c r="A100" s="40"/>
      <c r="B100" s="41"/>
      <c r="C100" s="215" t="s">
        <v>246</v>
      </c>
      <c r="D100" s="215" t="s">
        <v>213</v>
      </c>
      <c r="E100" s="216" t="s">
        <v>251</v>
      </c>
      <c r="F100" s="217" t="s">
        <v>2518</v>
      </c>
      <c r="G100" s="218" t="s">
        <v>225</v>
      </c>
      <c r="H100" s="219">
        <v>1</v>
      </c>
      <c r="I100" s="220"/>
      <c r="J100" s="220"/>
      <c r="K100" s="221">
        <f>ROUND(P100*H100,2)</f>
        <v>0</v>
      </c>
      <c r="L100" s="217" t="s">
        <v>20</v>
      </c>
      <c r="M100" s="46"/>
      <c r="N100" s="222" t="s">
        <v>20</v>
      </c>
      <c r="O100" s="223" t="s">
        <v>45</v>
      </c>
      <c r="P100" s="224">
        <f>I100+J100</f>
        <v>0</v>
      </c>
      <c r="Q100" s="224">
        <f>ROUND(I100*H100,2)</f>
        <v>0</v>
      </c>
      <c r="R100" s="224">
        <f>ROUND(J100*H100,2)</f>
        <v>0</v>
      </c>
      <c r="S100" s="86"/>
      <c r="T100" s="225">
        <f>S100*H100</f>
        <v>0</v>
      </c>
      <c r="U100" s="225">
        <v>0</v>
      </c>
      <c r="V100" s="225">
        <f>U100*H100</f>
        <v>0</v>
      </c>
      <c r="W100" s="225">
        <v>0</v>
      </c>
      <c r="X100" s="226">
        <f>W100*H100</f>
        <v>0</v>
      </c>
      <c r="Y100" s="40"/>
      <c r="Z100" s="40"/>
      <c r="AA100" s="40"/>
      <c r="AB100" s="40"/>
      <c r="AC100" s="40"/>
      <c r="AD100" s="40"/>
      <c r="AE100" s="40"/>
      <c r="AR100" s="227" t="s">
        <v>217</v>
      </c>
      <c r="AT100" s="227" t="s">
        <v>213</v>
      </c>
      <c r="AU100" s="227" t="s">
        <v>83</v>
      </c>
      <c r="AY100" s="19" t="s">
        <v>212</v>
      </c>
      <c r="BE100" s="228">
        <f>IF(O100="základní",K100,0)</f>
        <v>0</v>
      </c>
      <c r="BF100" s="228">
        <f>IF(O100="snížená",K100,0)</f>
        <v>0</v>
      </c>
      <c r="BG100" s="228">
        <f>IF(O100="zákl. přenesená",K100,0)</f>
        <v>0</v>
      </c>
      <c r="BH100" s="228">
        <f>IF(O100="sníž. přenesená",K100,0)</f>
        <v>0</v>
      </c>
      <c r="BI100" s="228">
        <f>IF(O100="nulová",K100,0)</f>
        <v>0</v>
      </c>
      <c r="BJ100" s="19" t="s">
        <v>83</v>
      </c>
      <c r="BK100" s="228">
        <f>ROUND(P100*H100,2)</f>
        <v>0</v>
      </c>
      <c r="BL100" s="19" t="s">
        <v>217</v>
      </c>
      <c r="BM100" s="227" t="s">
        <v>2826</v>
      </c>
    </row>
    <row r="101" s="2" customFormat="1" ht="16.5" customHeight="1">
      <c r="A101" s="40"/>
      <c r="B101" s="41"/>
      <c r="C101" s="215" t="s">
        <v>250</v>
      </c>
      <c r="D101" s="215" t="s">
        <v>213</v>
      </c>
      <c r="E101" s="216" t="s">
        <v>254</v>
      </c>
      <c r="F101" s="217" t="s">
        <v>258</v>
      </c>
      <c r="G101" s="218" t="s">
        <v>225</v>
      </c>
      <c r="H101" s="219">
        <v>1</v>
      </c>
      <c r="I101" s="220"/>
      <c r="J101" s="220"/>
      <c r="K101" s="221">
        <f>ROUND(P101*H101,2)</f>
        <v>0</v>
      </c>
      <c r="L101" s="217" t="s">
        <v>20</v>
      </c>
      <c r="M101" s="46"/>
      <c r="N101" s="222" t="s">
        <v>20</v>
      </c>
      <c r="O101" s="223" t="s">
        <v>45</v>
      </c>
      <c r="P101" s="224">
        <f>I101+J101</f>
        <v>0</v>
      </c>
      <c r="Q101" s="224">
        <f>ROUND(I101*H101,2)</f>
        <v>0</v>
      </c>
      <c r="R101" s="224">
        <f>ROUND(J101*H101,2)</f>
        <v>0</v>
      </c>
      <c r="S101" s="86"/>
      <c r="T101" s="225">
        <f>S101*H101</f>
        <v>0</v>
      </c>
      <c r="U101" s="225">
        <v>0</v>
      </c>
      <c r="V101" s="225">
        <f>U101*H101</f>
        <v>0</v>
      </c>
      <c r="W101" s="225">
        <v>0</v>
      </c>
      <c r="X101" s="226">
        <f>W101*H101</f>
        <v>0</v>
      </c>
      <c r="Y101" s="40"/>
      <c r="Z101" s="40"/>
      <c r="AA101" s="40"/>
      <c r="AB101" s="40"/>
      <c r="AC101" s="40"/>
      <c r="AD101" s="40"/>
      <c r="AE101" s="40"/>
      <c r="AR101" s="227" t="s">
        <v>217</v>
      </c>
      <c r="AT101" s="227" t="s">
        <v>213</v>
      </c>
      <c r="AU101" s="227" t="s">
        <v>83</v>
      </c>
      <c r="AY101" s="19" t="s">
        <v>212</v>
      </c>
      <c r="BE101" s="228">
        <f>IF(O101="základní",K101,0)</f>
        <v>0</v>
      </c>
      <c r="BF101" s="228">
        <f>IF(O101="snížená",K101,0)</f>
        <v>0</v>
      </c>
      <c r="BG101" s="228">
        <f>IF(O101="zákl. přenesená",K101,0)</f>
        <v>0</v>
      </c>
      <c r="BH101" s="228">
        <f>IF(O101="sníž. přenesená",K101,0)</f>
        <v>0</v>
      </c>
      <c r="BI101" s="228">
        <f>IF(O101="nulová",K101,0)</f>
        <v>0</v>
      </c>
      <c r="BJ101" s="19" t="s">
        <v>83</v>
      </c>
      <c r="BK101" s="228">
        <f>ROUND(P101*H101,2)</f>
        <v>0</v>
      </c>
      <c r="BL101" s="19" t="s">
        <v>217</v>
      </c>
      <c r="BM101" s="227" t="s">
        <v>2827</v>
      </c>
    </row>
    <row r="102" s="11" customFormat="1" ht="25.92" customHeight="1">
      <c r="A102" s="11"/>
      <c r="B102" s="200"/>
      <c r="C102" s="201"/>
      <c r="D102" s="202" t="s">
        <v>75</v>
      </c>
      <c r="E102" s="203" t="s">
        <v>2524</v>
      </c>
      <c r="F102" s="203" t="s">
        <v>2525</v>
      </c>
      <c r="G102" s="201"/>
      <c r="H102" s="201"/>
      <c r="I102" s="204"/>
      <c r="J102" s="204"/>
      <c r="K102" s="205">
        <f>BK102</f>
        <v>0</v>
      </c>
      <c r="L102" s="201"/>
      <c r="M102" s="206"/>
      <c r="N102" s="207"/>
      <c r="O102" s="208"/>
      <c r="P102" s="208"/>
      <c r="Q102" s="209">
        <f>SUM(Q103:Q104)</f>
        <v>0</v>
      </c>
      <c r="R102" s="209">
        <f>SUM(R103:R104)</f>
        <v>0</v>
      </c>
      <c r="S102" s="208"/>
      <c r="T102" s="210">
        <f>SUM(T103:T104)</f>
        <v>0</v>
      </c>
      <c r="U102" s="208"/>
      <c r="V102" s="210">
        <f>SUM(V103:V104)</f>
        <v>0</v>
      </c>
      <c r="W102" s="208"/>
      <c r="X102" s="211">
        <f>SUM(X103:X104)</f>
        <v>0</v>
      </c>
      <c r="Y102" s="11"/>
      <c r="Z102" s="11"/>
      <c r="AA102" s="11"/>
      <c r="AB102" s="11"/>
      <c r="AC102" s="11"/>
      <c r="AD102" s="11"/>
      <c r="AE102" s="11"/>
      <c r="AR102" s="212" t="s">
        <v>83</v>
      </c>
      <c r="AT102" s="213" t="s">
        <v>75</v>
      </c>
      <c r="AU102" s="213" t="s">
        <v>76</v>
      </c>
      <c r="AY102" s="212" t="s">
        <v>212</v>
      </c>
      <c r="BK102" s="214">
        <f>SUM(BK103:BK104)</f>
        <v>0</v>
      </c>
    </row>
    <row r="103" s="2" customFormat="1" ht="24.15" customHeight="1">
      <c r="A103" s="40"/>
      <c r="B103" s="41"/>
      <c r="C103" s="229" t="s">
        <v>154</v>
      </c>
      <c r="D103" s="229" t="s">
        <v>222</v>
      </c>
      <c r="E103" s="230" t="s">
        <v>523</v>
      </c>
      <c r="F103" s="231" t="s">
        <v>2828</v>
      </c>
      <c r="G103" s="232" t="s">
        <v>225</v>
      </c>
      <c r="H103" s="233">
        <v>231</v>
      </c>
      <c r="I103" s="234"/>
      <c r="J103" s="235"/>
      <c r="K103" s="236">
        <f>ROUND(P103*H103,2)</f>
        <v>0</v>
      </c>
      <c r="L103" s="231" t="s">
        <v>20</v>
      </c>
      <c r="M103" s="237"/>
      <c r="N103" s="238" t="s">
        <v>20</v>
      </c>
      <c r="O103" s="223" t="s">
        <v>45</v>
      </c>
      <c r="P103" s="224">
        <f>I103+J103</f>
        <v>0</v>
      </c>
      <c r="Q103" s="224">
        <f>ROUND(I103*H103,2)</f>
        <v>0</v>
      </c>
      <c r="R103" s="224">
        <f>ROUND(J103*H103,2)</f>
        <v>0</v>
      </c>
      <c r="S103" s="86"/>
      <c r="T103" s="225">
        <f>S103*H103</f>
        <v>0</v>
      </c>
      <c r="U103" s="225">
        <v>0</v>
      </c>
      <c r="V103" s="225">
        <f>U103*H103</f>
        <v>0</v>
      </c>
      <c r="W103" s="225">
        <v>0</v>
      </c>
      <c r="X103" s="226">
        <f>W103*H103</f>
        <v>0</v>
      </c>
      <c r="Y103" s="40"/>
      <c r="Z103" s="40"/>
      <c r="AA103" s="40"/>
      <c r="AB103" s="40"/>
      <c r="AC103" s="40"/>
      <c r="AD103" s="40"/>
      <c r="AE103" s="40"/>
      <c r="AR103" s="227" t="s">
        <v>226</v>
      </c>
      <c r="AT103" s="227" t="s">
        <v>222</v>
      </c>
      <c r="AU103" s="227" t="s">
        <v>83</v>
      </c>
      <c r="AY103" s="19" t="s">
        <v>212</v>
      </c>
      <c r="BE103" s="228">
        <f>IF(O103="základní",K103,0)</f>
        <v>0</v>
      </c>
      <c r="BF103" s="228">
        <f>IF(O103="snížená",K103,0)</f>
        <v>0</v>
      </c>
      <c r="BG103" s="228">
        <f>IF(O103="zákl. přenesená",K103,0)</f>
        <v>0</v>
      </c>
      <c r="BH103" s="228">
        <f>IF(O103="sníž. přenesená",K103,0)</f>
        <v>0</v>
      </c>
      <c r="BI103" s="228">
        <f>IF(O103="nulová",K103,0)</f>
        <v>0</v>
      </c>
      <c r="BJ103" s="19" t="s">
        <v>83</v>
      </c>
      <c r="BK103" s="228">
        <f>ROUND(P103*H103,2)</f>
        <v>0</v>
      </c>
      <c r="BL103" s="19" t="s">
        <v>217</v>
      </c>
      <c r="BM103" s="227" t="s">
        <v>2829</v>
      </c>
    </row>
    <row r="104" s="2" customFormat="1" ht="16.5" customHeight="1">
      <c r="A104" s="40"/>
      <c r="B104" s="41"/>
      <c r="C104" s="229" t="s">
        <v>157</v>
      </c>
      <c r="D104" s="229" t="s">
        <v>222</v>
      </c>
      <c r="E104" s="230" t="s">
        <v>528</v>
      </c>
      <c r="F104" s="231" t="s">
        <v>2588</v>
      </c>
      <c r="G104" s="232" t="s">
        <v>225</v>
      </c>
      <c r="H104" s="233">
        <v>231</v>
      </c>
      <c r="I104" s="234"/>
      <c r="J104" s="235"/>
      <c r="K104" s="236">
        <f>ROUND(P104*H104,2)</f>
        <v>0</v>
      </c>
      <c r="L104" s="231" t="s">
        <v>20</v>
      </c>
      <c r="M104" s="237"/>
      <c r="N104" s="239" t="s">
        <v>20</v>
      </c>
      <c r="O104" s="240" t="s">
        <v>45</v>
      </c>
      <c r="P104" s="241">
        <f>I104+J104</f>
        <v>0</v>
      </c>
      <c r="Q104" s="241">
        <f>ROUND(I104*H104,2)</f>
        <v>0</v>
      </c>
      <c r="R104" s="241">
        <f>ROUND(J104*H104,2)</f>
        <v>0</v>
      </c>
      <c r="S104" s="242"/>
      <c r="T104" s="243">
        <f>S104*H104</f>
        <v>0</v>
      </c>
      <c r="U104" s="243">
        <v>0</v>
      </c>
      <c r="V104" s="243">
        <f>U104*H104</f>
        <v>0</v>
      </c>
      <c r="W104" s="243">
        <v>0</v>
      </c>
      <c r="X104" s="244">
        <f>W104*H104</f>
        <v>0</v>
      </c>
      <c r="Y104" s="40"/>
      <c r="Z104" s="40"/>
      <c r="AA104" s="40"/>
      <c r="AB104" s="40"/>
      <c r="AC104" s="40"/>
      <c r="AD104" s="40"/>
      <c r="AE104" s="40"/>
      <c r="AR104" s="227" t="s">
        <v>226</v>
      </c>
      <c r="AT104" s="227" t="s">
        <v>222</v>
      </c>
      <c r="AU104" s="227" t="s">
        <v>83</v>
      </c>
      <c r="AY104" s="19" t="s">
        <v>212</v>
      </c>
      <c r="BE104" s="228">
        <f>IF(O104="základní",K104,0)</f>
        <v>0</v>
      </c>
      <c r="BF104" s="228">
        <f>IF(O104="snížená",K104,0)</f>
        <v>0</v>
      </c>
      <c r="BG104" s="228">
        <f>IF(O104="zákl. přenesená",K104,0)</f>
        <v>0</v>
      </c>
      <c r="BH104" s="228">
        <f>IF(O104="sníž. přenesená",K104,0)</f>
        <v>0</v>
      </c>
      <c r="BI104" s="228">
        <f>IF(O104="nulová",K104,0)</f>
        <v>0</v>
      </c>
      <c r="BJ104" s="19" t="s">
        <v>83</v>
      </c>
      <c r="BK104" s="228">
        <f>ROUND(P104*H104,2)</f>
        <v>0</v>
      </c>
      <c r="BL104" s="19" t="s">
        <v>217</v>
      </c>
      <c r="BM104" s="227" t="s">
        <v>2830</v>
      </c>
    </row>
    <row r="105" s="2" customFormat="1" ht="6.96" customHeight="1">
      <c r="A105" s="40"/>
      <c r="B105" s="61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46"/>
      <c r="N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</row>
  </sheetData>
  <sheetProtection sheet="1" autoFilter="0" formatColumns="0" formatRows="0" objects="1" scenarios="1" spinCount="100000" saltValue="WwOWBt33WJonwgNiMa7kFPnC8gxe/WnLLRYmZljMqfXbThqUuUr+xpn148noi4y2pUQsCmjTasPcFEKIbPqx9w==" hashValue="epmzkUsp2CQkrYumP2cOUdk+qxzisH+U8puCX5ls9B1Jl1dIRaywArMuXfECj5F9RpLf3ysV5dYC/6hxUomkzQ==" algorithmName="SHA-512" password="CC35"/>
  <autoFilter ref="C89:L104"/>
  <mergeCells count="12">
    <mergeCell ref="E7:H7"/>
    <mergeCell ref="E9:H9"/>
    <mergeCell ref="E11:H11"/>
    <mergeCell ref="E20:H20"/>
    <mergeCell ref="E29:H29"/>
    <mergeCell ref="E52:H52"/>
    <mergeCell ref="E54:H54"/>
    <mergeCell ref="E56:H56"/>
    <mergeCell ref="E78:H78"/>
    <mergeCell ref="E80:H80"/>
    <mergeCell ref="E82:H82"/>
    <mergeCell ref="M2:Z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144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>
      <c r="B8" s="22"/>
      <c r="D8" s="150" t="s">
        <v>175</v>
      </c>
      <c r="M8" s="22"/>
    </row>
    <row r="9" s="1" customFormat="1" ht="16.5" customHeight="1">
      <c r="B9" s="22"/>
      <c r="E9" s="151" t="s">
        <v>2817</v>
      </c>
      <c r="F9" s="1"/>
      <c r="G9" s="1"/>
      <c r="H9" s="1"/>
      <c r="M9" s="22"/>
    </row>
    <row r="10" s="1" customFormat="1" ht="12" customHeight="1">
      <c r="B10" s="22"/>
      <c r="D10" s="150" t="s">
        <v>177</v>
      </c>
      <c r="M10" s="22"/>
    </row>
    <row r="11" s="2" customFormat="1" ht="16.5" customHeight="1">
      <c r="A11" s="40"/>
      <c r="B11" s="46"/>
      <c r="C11" s="40"/>
      <c r="D11" s="40"/>
      <c r="E11" s="164" t="s">
        <v>2831</v>
      </c>
      <c r="F11" s="40"/>
      <c r="G11" s="40"/>
      <c r="H11" s="40"/>
      <c r="I11" s="40"/>
      <c r="J11" s="40"/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50" t="s">
        <v>1483</v>
      </c>
      <c r="E12" s="40"/>
      <c r="F12" s="40"/>
      <c r="G12" s="40"/>
      <c r="H12" s="40"/>
      <c r="I12" s="40"/>
      <c r="J12" s="40"/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6.5" customHeight="1">
      <c r="A13" s="40"/>
      <c r="B13" s="46"/>
      <c r="C13" s="40"/>
      <c r="D13" s="40"/>
      <c r="E13" s="153" t="s">
        <v>2832</v>
      </c>
      <c r="F13" s="40"/>
      <c r="G13" s="40"/>
      <c r="H13" s="40"/>
      <c r="I13" s="40"/>
      <c r="J13" s="40"/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>
      <c r="A14" s="40"/>
      <c r="B14" s="46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2" customHeight="1">
      <c r="A15" s="40"/>
      <c r="B15" s="46"/>
      <c r="C15" s="40"/>
      <c r="D15" s="150" t="s">
        <v>19</v>
      </c>
      <c r="E15" s="40"/>
      <c r="F15" s="137" t="s">
        <v>20</v>
      </c>
      <c r="G15" s="40"/>
      <c r="H15" s="40"/>
      <c r="I15" s="150" t="s">
        <v>21</v>
      </c>
      <c r="J15" s="137" t="s">
        <v>20</v>
      </c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50" t="s">
        <v>22</v>
      </c>
      <c r="E16" s="40"/>
      <c r="F16" s="137" t="s">
        <v>33</v>
      </c>
      <c r="G16" s="40"/>
      <c r="H16" s="40"/>
      <c r="I16" s="150" t="s">
        <v>24</v>
      </c>
      <c r="J16" s="154" t="str">
        <f>'Rekapitulace stavby'!AN8</f>
        <v>24. 1. 2025</v>
      </c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0.8" customHeight="1">
      <c r="A17" s="40"/>
      <c r="B17" s="46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2" customHeight="1">
      <c r="A18" s="40"/>
      <c r="B18" s="46"/>
      <c r="C18" s="40"/>
      <c r="D18" s="150" t="s">
        <v>26</v>
      </c>
      <c r="E18" s="40"/>
      <c r="F18" s="40"/>
      <c r="G18" s="40"/>
      <c r="H18" s="40"/>
      <c r="I18" s="150" t="s">
        <v>27</v>
      </c>
      <c r="J18" s="137" t="s">
        <v>20</v>
      </c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8" customHeight="1">
      <c r="A19" s="40"/>
      <c r="B19" s="46"/>
      <c r="C19" s="40"/>
      <c r="D19" s="40"/>
      <c r="E19" s="137" t="s">
        <v>33</v>
      </c>
      <c r="F19" s="40"/>
      <c r="G19" s="40"/>
      <c r="H19" s="40"/>
      <c r="I19" s="150" t="s">
        <v>29</v>
      </c>
      <c r="J19" s="137" t="s">
        <v>20</v>
      </c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6.96" customHeight="1">
      <c r="A20" s="40"/>
      <c r="B20" s="46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2" customHeight="1">
      <c r="A21" s="40"/>
      <c r="B21" s="46"/>
      <c r="C21" s="40"/>
      <c r="D21" s="150" t="s">
        <v>30</v>
      </c>
      <c r="E21" s="40"/>
      <c r="F21" s="40"/>
      <c r="G21" s="40"/>
      <c r="H21" s="40"/>
      <c r="I21" s="150" t="s">
        <v>27</v>
      </c>
      <c r="J21" s="35" t="str">
        <f>'Rekapitulace stavby'!AN13</f>
        <v>Vyplň údaj</v>
      </c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8" customHeight="1">
      <c r="A22" s="40"/>
      <c r="B22" s="46"/>
      <c r="C22" s="40"/>
      <c r="D22" s="40"/>
      <c r="E22" s="35" t="str">
        <f>'Rekapitulace stavby'!E14</f>
        <v>Vyplň údaj</v>
      </c>
      <c r="F22" s="137"/>
      <c r="G22" s="137"/>
      <c r="H22" s="137"/>
      <c r="I22" s="150" t="s">
        <v>29</v>
      </c>
      <c r="J22" s="35" t="str">
        <f>'Rekapitulace stavby'!AN14</f>
        <v>Vyplň údaj</v>
      </c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6.96" customHeight="1">
      <c r="A23" s="40"/>
      <c r="B23" s="46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2" customHeight="1">
      <c r="A24" s="40"/>
      <c r="B24" s="46"/>
      <c r="C24" s="40"/>
      <c r="D24" s="150" t="s">
        <v>32</v>
      </c>
      <c r="E24" s="40"/>
      <c r="F24" s="40"/>
      <c r="G24" s="40"/>
      <c r="H24" s="40"/>
      <c r="I24" s="150" t="s">
        <v>27</v>
      </c>
      <c r="J24" s="137" t="s">
        <v>20</v>
      </c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8" customHeight="1">
      <c r="A25" s="40"/>
      <c r="B25" s="46"/>
      <c r="C25" s="40"/>
      <c r="D25" s="40"/>
      <c r="E25" s="137" t="s">
        <v>33</v>
      </c>
      <c r="F25" s="40"/>
      <c r="G25" s="40"/>
      <c r="H25" s="40"/>
      <c r="I25" s="150" t="s">
        <v>29</v>
      </c>
      <c r="J25" s="137" t="s">
        <v>20</v>
      </c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6.96" customHeight="1">
      <c r="A26" s="40"/>
      <c r="B26" s="46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12" customHeight="1">
      <c r="A27" s="40"/>
      <c r="B27" s="46"/>
      <c r="C27" s="40"/>
      <c r="D27" s="150" t="s">
        <v>34</v>
      </c>
      <c r="E27" s="40"/>
      <c r="F27" s="40"/>
      <c r="G27" s="40"/>
      <c r="H27" s="40"/>
      <c r="I27" s="150" t="s">
        <v>27</v>
      </c>
      <c r="J27" s="137" t="s">
        <v>20</v>
      </c>
      <c r="K27" s="40"/>
      <c r="L27" s="40"/>
      <c r="M27" s="152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8" customHeight="1">
      <c r="A28" s="40"/>
      <c r="B28" s="46"/>
      <c r="C28" s="40"/>
      <c r="D28" s="40"/>
      <c r="E28" s="137" t="s">
        <v>33</v>
      </c>
      <c r="F28" s="40"/>
      <c r="G28" s="40"/>
      <c r="H28" s="40"/>
      <c r="I28" s="150" t="s">
        <v>29</v>
      </c>
      <c r="J28" s="137" t="s">
        <v>20</v>
      </c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152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12" customHeight="1">
      <c r="A30" s="40"/>
      <c r="B30" s="46"/>
      <c r="C30" s="40"/>
      <c r="D30" s="150" t="s">
        <v>38</v>
      </c>
      <c r="E30" s="40"/>
      <c r="F30" s="40"/>
      <c r="G30" s="40"/>
      <c r="H30" s="40"/>
      <c r="I30" s="40"/>
      <c r="J30" s="40"/>
      <c r="K30" s="40"/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8" customFormat="1" ht="16.5" customHeight="1">
      <c r="A31" s="155"/>
      <c r="B31" s="156"/>
      <c r="C31" s="155"/>
      <c r="D31" s="155"/>
      <c r="E31" s="157" t="s">
        <v>20</v>
      </c>
      <c r="F31" s="157"/>
      <c r="G31" s="157"/>
      <c r="H31" s="157"/>
      <c r="I31" s="155"/>
      <c r="J31" s="155"/>
      <c r="K31" s="155"/>
      <c r="L31" s="155"/>
      <c r="M31" s="158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</row>
    <row r="32" s="2" customFormat="1" ht="6.96" customHeight="1">
      <c r="A32" s="40"/>
      <c r="B32" s="46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9"/>
      <c r="E33" s="159"/>
      <c r="F33" s="159"/>
      <c r="G33" s="159"/>
      <c r="H33" s="159"/>
      <c r="I33" s="159"/>
      <c r="J33" s="159"/>
      <c r="K33" s="159"/>
      <c r="L33" s="159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>
      <c r="A34" s="40"/>
      <c r="B34" s="46"/>
      <c r="C34" s="40"/>
      <c r="D34" s="40"/>
      <c r="E34" s="150" t="s">
        <v>179</v>
      </c>
      <c r="F34" s="40"/>
      <c r="G34" s="40"/>
      <c r="H34" s="40"/>
      <c r="I34" s="40"/>
      <c r="J34" s="40"/>
      <c r="K34" s="160">
        <f>I69</f>
        <v>0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>
      <c r="A35" s="40"/>
      <c r="B35" s="46"/>
      <c r="C35" s="40"/>
      <c r="D35" s="40"/>
      <c r="E35" s="150" t="s">
        <v>180</v>
      </c>
      <c r="F35" s="40"/>
      <c r="G35" s="40"/>
      <c r="H35" s="40"/>
      <c r="I35" s="40"/>
      <c r="J35" s="40"/>
      <c r="K35" s="160">
        <f>J69</f>
        <v>0</v>
      </c>
      <c r="L35" s="40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25.44" customHeight="1">
      <c r="A36" s="40"/>
      <c r="B36" s="46"/>
      <c r="C36" s="40"/>
      <c r="D36" s="161" t="s">
        <v>40</v>
      </c>
      <c r="E36" s="40"/>
      <c r="F36" s="40"/>
      <c r="G36" s="40"/>
      <c r="H36" s="40"/>
      <c r="I36" s="40"/>
      <c r="J36" s="40"/>
      <c r="K36" s="162">
        <f>ROUND(K100, 2)</f>
        <v>0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s="2" customFormat="1" ht="6.96" customHeight="1">
      <c r="A37" s="40"/>
      <c r="B37" s="46"/>
      <c r="C37" s="40"/>
      <c r="D37" s="159"/>
      <c r="E37" s="159"/>
      <c r="F37" s="159"/>
      <c r="G37" s="159"/>
      <c r="H37" s="159"/>
      <c r="I37" s="159"/>
      <c r="J37" s="159"/>
      <c r="K37" s="159"/>
      <c r="L37" s="159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14.4" customHeight="1">
      <c r="A38" s="40"/>
      <c r="B38" s="46"/>
      <c r="C38" s="40"/>
      <c r="D38" s="40"/>
      <c r="E38" s="40"/>
      <c r="F38" s="163" t="s">
        <v>42</v>
      </c>
      <c r="G38" s="40"/>
      <c r="H38" s="40"/>
      <c r="I38" s="163" t="s">
        <v>41</v>
      </c>
      <c r="J38" s="40"/>
      <c r="K38" s="163" t="s">
        <v>43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14.4" customHeight="1">
      <c r="A39" s="40"/>
      <c r="B39" s="46"/>
      <c r="C39" s="40"/>
      <c r="D39" s="164" t="s">
        <v>44</v>
      </c>
      <c r="E39" s="150" t="s">
        <v>45</v>
      </c>
      <c r="F39" s="160">
        <f>ROUND((SUM(BE100:BE167)),  2)</f>
        <v>0</v>
      </c>
      <c r="G39" s="40"/>
      <c r="H39" s="40"/>
      <c r="I39" s="165">
        <v>0.20999999999999999</v>
      </c>
      <c r="J39" s="40"/>
      <c r="K39" s="160">
        <f>ROUND(((SUM(BE100:BE167))*I39),  2)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46"/>
      <c r="C40" s="40"/>
      <c r="D40" s="40"/>
      <c r="E40" s="150" t="s">
        <v>46</v>
      </c>
      <c r="F40" s="160">
        <f>ROUND((SUM(BF100:BF167)),  2)</f>
        <v>0</v>
      </c>
      <c r="G40" s="40"/>
      <c r="H40" s="40"/>
      <c r="I40" s="165">
        <v>0.12</v>
      </c>
      <c r="J40" s="40"/>
      <c r="K40" s="160">
        <f>ROUND(((SUM(BF100:BF167))*I40),  2)</f>
        <v>0</v>
      </c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hidden="1" s="2" customFormat="1" ht="14.4" customHeight="1">
      <c r="A41" s="40"/>
      <c r="B41" s="46"/>
      <c r="C41" s="40"/>
      <c r="D41" s="40"/>
      <c r="E41" s="150" t="s">
        <v>47</v>
      </c>
      <c r="F41" s="160">
        <f>ROUND((SUM(BG100:BG167)),  2)</f>
        <v>0</v>
      </c>
      <c r="G41" s="40"/>
      <c r="H41" s="40"/>
      <c r="I41" s="165">
        <v>0.20999999999999999</v>
      </c>
      <c r="J41" s="40"/>
      <c r="K41" s="160">
        <f>0</f>
        <v>0</v>
      </c>
      <c r="L41" s="40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hidden="1" s="2" customFormat="1" ht="14.4" customHeight="1">
      <c r="A42" s="40"/>
      <c r="B42" s="46"/>
      <c r="C42" s="40"/>
      <c r="D42" s="40"/>
      <c r="E42" s="150" t="s">
        <v>48</v>
      </c>
      <c r="F42" s="160">
        <f>ROUND((SUM(BH100:BH167)),  2)</f>
        <v>0</v>
      </c>
      <c r="G42" s="40"/>
      <c r="H42" s="40"/>
      <c r="I42" s="165">
        <v>0.12</v>
      </c>
      <c r="J42" s="40"/>
      <c r="K42" s="160">
        <f>0</f>
        <v>0</v>
      </c>
      <c r="L42" s="40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3" hidden="1" s="2" customFormat="1" ht="14.4" customHeight="1">
      <c r="A43" s="40"/>
      <c r="B43" s="46"/>
      <c r="C43" s="40"/>
      <c r="D43" s="40"/>
      <c r="E43" s="150" t="s">
        <v>49</v>
      </c>
      <c r="F43" s="160">
        <f>ROUND((SUM(BI100:BI167)),  2)</f>
        <v>0</v>
      </c>
      <c r="G43" s="40"/>
      <c r="H43" s="40"/>
      <c r="I43" s="165">
        <v>0</v>
      </c>
      <c r="J43" s="40"/>
      <c r="K43" s="160">
        <f>0</f>
        <v>0</v>
      </c>
      <c r="L43" s="40"/>
      <c r="M43" s="152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4" s="2" customFormat="1" ht="6.96" customHeight="1">
      <c r="A44" s="40"/>
      <c r="B44" s="46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152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5.44" customHeight="1">
      <c r="A45" s="40"/>
      <c r="B45" s="46"/>
      <c r="C45" s="166"/>
      <c r="D45" s="167" t="s">
        <v>50</v>
      </c>
      <c r="E45" s="168"/>
      <c r="F45" s="168"/>
      <c r="G45" s="169" t="s">
        <v>51</v>
      </c>
      <c r="H45" s="170" t="s">
        <v>52</v>
      </c>
      <c r="I45" s="168"/>
      <c r="J45" s="168"/>
      <c r="K45" s="171">
        <f>SUM(K36:K43)</f>
        <v>0</v>
      </c>
      <c r="L45" s="172"/>
      <c r="M45" s="152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14.4" customHeight="1">
      <c r="A46" s="40"/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52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50" s="2" customFormat="1" ht="6.96" customHeight="1">
      <c r="A50" s="40"/>
      <c r="B50" s="175"/>
      <c r="C50" s="176"/>
      <c r="D50" s="176"/>
      <c r="E50" s="176"/>
      <c r="F50" s="176"/>
      <c r="G50" s="176"/>
      <c r="H50" s="176"/>
      <c r="I50" s="176"/>
      <c r="J50" s="176"/>
      <c r="K50" s="176"/>
      <c r="L50" s="176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24.96" customHeight="1">
      <c r="A51" s="40"/>
      <c r="B51" s="41"/>
      <c r="C51" s="25" t="s">
        <v>181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6.96" customHeight="1">
      <c r="A52" s="40"/>
      <c r="B52" s="41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17</v>
      </c>
      <c r="D53" s="42"/>
      <c r="E53" s="42"/>
      <c r="F53" s="42"/>
      <c r="G53" s="42"/>
      <c r="H53" s="42"/>
      <c r="I53" s="42"/>
      <c r="J53" s="42"/>
      <c r="K53" s="42"/>
      <c r="L53" s="42"/>
      <c r="M53" s="152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6.25" customHeight="1">
      <c r="A54" s="40"/>
      <c r="B54" s="41"/>
      <c r="C54" s="42"/>
      <c r="D54" s="42"/>
      <c r="E54" s="177" t="str">
        <f>E7</f>
        <v>Rekonstrukce plynové kotelny v IB, instalace plynové kogenerační jednotky včetně tepelných čerpadel</v>
      </c>
      <c r="F54" s="34"/>
      <c r="G54" s="34"/>
      <c r="H54" s="34"/>
      <c r="I54" s="42"/>
      <c r="J54" s="42"/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1" customFormat="1" ht="12" customHeight="1">
      <c r="B55" s="23"/>
      <c r="C55" s="34" t="s">
        <v>175</v>
      </c>
      <c r="D55" s="24"/>
      <c r="E55" s="24"/>
      <c r="F55" s="24"/>
      <c r="G55" s="24"/>
      <c r="H55" s="24"/>
      <c r="I55" s="24"/>
      <c r="J55" s="24"/>
      <c r="K55" s="24"/>
      <c r="L55" s="24"/>
      <c r="M55" s="22"/>
    </row>
    <row r="56" s="1" customFormat="1" ht="16.5" customHeight="1">
      <c r="B56" s="23"/>
      <c r="C56" s="24"/>
      <c r="D56" s="24"/>
      <c r="E56" s="177" t="s">
        <v>2817</v>
      </c>
      <c r="F56" s="24"/>
      <c r="G56" s="24"/>
      <c r="H56" s="24"/>
      <c r="I56" s="24"/>
      <c r="J56" s="24"/>
      <c r="K56" s="24"/>
      <c r="L56" s="24"/>
      <c r="M56" s="22"/>
    </row>
    <row r="57" s="1" customFormat="1" ht="12" customHeight="1">
      <c r="B57" s="23"/>
      <c r="C57" s="34" t="s">
        <v>177</v>
      </c>
      <c r="D57" s="24"/>
      <c r="E57" s="24"/>
      <c r="F57" s="24"/>
      <c r="G57" s="24"/>
      <c r="H57" s="24"/>
      <c r="I57" s="24"/>
      <c r="J57" s="24"/>
      <c r="K57" s="24"/>
      <c r="L57" s="24"/>
      <c r="M57" s="22"/>
    </row>
    <row r="58" s="2" customFormat="1" ht="16.5" customHeight="1">
      <c r="A58" s="40"/>
      <c r="B58" s="41"/>
      <c r="C58" s="42"/>
      <c r="D58" s="42"/>
      <c r="E58" s="297" t="s">
        <v>2831</v>
      </c>
      <c r="F58" s="42"/>
      <c r="G58" s="42"/>
      <c r="H58" s="42"/>
      <c r="I58" s="42"/>
      <c r="J58" s="42"/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2" customHeight="1">
      <c r="A59" s="40"/>
      <c r="B59" s="41"/>
      <c r="C59" s="34" t="s">
        <v>1483</v>
      </c>
      <c r="D59" s="42"/>
      <c r="E59" s="42"/>
      <c r="F59" s="42"/>
      <c r="G59" s="42"/>
      <c r="H59" s="42"/>
      <c r="I59" s="42"/>
      <c r="J59" s="42"/>
      <c r="K59" s="42"/>
      <c r="L59" s="42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6.5" customHeight="1">
      <c r="A60" s="40"/>
      <c r="B60" s="41"/>
      <c r="C60" s="42"/>
      <c r="D60" s="42"/>
      <c r="E60" s="71" t="str">
        <f>E13</f>
        <v>06 - IRC</v>
      </c>
      <c r="F60" s="42"/>
      <c r="G60" s="42"/>
      <c r="H60" s="42"/>
      <c r="I60" s="42"/>
      <c r="J60" s="42"/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6.96" customHeight="1">
      <c r="A61" s="40"/>
      <c r="B61" s="41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2" customHeight="1">
      <c r="A62" s="40"/>
      <c r="B62" s="41"/>
      <c r="C62" s="34" t="s">
        <v>22</v>
      </c>
      <c r="D62" s="42"/>
      <c r="E62" s="42"/>
      <c r="F62" s="29" t="str">
        <f>F16</f>
        <v xml:space="preserve"> </v>
      </c>
      <c r="G62" s="42"/>
      <c r="H62" s="42"/>
      <c r="I62" s="34" t="s">
        <v>24</v>
      </c>
      <c r="J62" s="74" t="str">
        <f>IF(J16="","",J16)</f>
        <v>24. 1. 2025</v>
      </c>
      <c r="K62" s="42"/>
      <c r="L62" s="42"/>
      <c r="M62" s="152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6.96" customHeight="1">
      <c r="A63" s="40"/>
      <c r="B63" s="41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152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15.15" customHeight="1">
      <c r="A64" s="40"/>
      <c r="B64" s="41"/>
      <c r="C64" s="34" t="s">
        <v>26</v>
      </c>
      <c r="D64" s="42"/>
      <c r="E64" s="42"/>
      <c r="F64" s="29" t="str">
        <f>E19</f>
        <v xml:space="preserve"> </v>
      </c>
      <c r="G64" s="42"/>
      <c r="H64" s="42"/>
      <c r="I64" s="34" t="s">
        <v>32</v>
      </c>
      <c r="J64" s="38" t="str">
        <f>E25</f>
        <v xml:space="preserve"> </v>
      </c>
      <c r="K64" s="42"/>
      <c r="L64" s="42"/>
      <c r="M64" s="152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15.15" customHeight="1">
      <c r="A65" s="40"/>
      <c r="B65" s="41"/>
      <c r="C65" s="34" t="s">
        <v>30</v>
      </c>
      <c r="D65" s="42"/>
      <c r="E65" s="42"/>
      <c r="F65" s="29" t="str">
        <f>IF(E22="","",E22)</f>
        <v>Vyplň údaj</v>
      </c>
      <c r="G65" s="42"/>
      <c r="H65" s="42"/>
      <c r="I65" s="34" t="s">
        <v>34</v>
      </c>
      <c r="J65" s="38" t="str">
        <f>E28</f>
        <v xml:space="preserve"> </v>
      </c>
      <c r="K65" s="42"/>
      <c r="L65" s="42"/>
      <c r="M65" s="152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10.32" customHeight="1">
      <c r="A66" s="40"/>
      <c r="B66" s="41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152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67" s="2" customFormat="1" ht="29.28" customHeight="1">
      <c r="A67" s="40"/>
      <c r="B67" s="41"/>
      <c r="C67" s="178" t="s">
        <v>182</v>
      </c>
      <c r="D67" s="179"/>
      <c r="E67" s="179"/>
      <c r="F67" s="179"/>
      <c r="G67" s="179"/>
      <c r="H67" s="179"/>
      <c r="I67" s="180" t="s">
        <v>183</v>
      </c>
      <c r="J67" s="180" t="s">
        <v>184</v>
      </c>
      <c r="K67" s="180" t="s">
        <v>185</v>
      </c>
      <c r="L67" s="179"/>
      <c r="M67" s="152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10.32" customHeight="1">
      <c r="A68" s="40"/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152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22.8" customHeight="1">
      <c r="A69" s="40"/>
      <c r="B69" s="41"/>
      <c r="C69" s="181" t="s">
        <v>74</v>
      </c>
      <c r="D69" s="42"/>
      <c r="E69" s="42"/>
      <c r="F69" s="42"/>
      <c r="G69" s="42"/>
      <c r="H69" s="42"/>
      <c r="I69" s="104">
        <f>Q100</f>
        <v>0</v>
      </c>
      <c r="J69" s="104">
        <f>R100</f>
        <v>0</v>
      </c>
      <c r="K69" s="104">
        <f>K100</f>
        <v>0</v>
      </c>
      <c r="L69" s="42"/>
      <c r="M69" s="152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U69" s="19" t="s">
        <v>186</v>
      </c>
    </row>
    <row r="70" s="9" customFormat="1" ht="24.96" customHeight="1">
      <c r="A70" s="9"/>
      <c r="B70" s="182"/>
      <c r="C70" s="183"/>
      <c r="D70" s="184" t="s">
        <v>2833</v>
      </c>
      <c r="E70" s="185"/>
      <c r="F70" s="185"/>
      <c r="G70" s="185"/>
      <c r="H70" s="185"/>
      <c r="I70" s="186">
        <f>Q101</f>
        <v>0</v>
      </c>
      <c r="J70" s="186">
        <f>R101</f>
        <v>0</v>
      </c>
      <c r="K70" s="186">
        <f>K101</f>
        <v>0</v>
      </c>
      <c r="L70" s="183"/>
      <c r="M70" s="187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9" customFormat="1" ht="24.96" customHeight="1">
      <c r="A71" s="9"/>
      <c r="B71" s="182"/>
      <c r="C71" s="183"/>
      <c r="D71" s="184" t="s">
        <v>1300</v>
      </c>
      <c r="E71" s="185"/>
      <c r="F71" s="185"/>
      <c r="G71" s="185"/>
      <c r="H71" s="185"/>
      <c r="I71" s="186">
        <f>Q103</f>
        <v>0</v>
      </c>
      <c r="J71" s="186">
        <f>R103</f>
        <v>0</v>
      </c>
      <c r="K71" s="186">
        <f>K103</f>
        <v>0</v>
      </c>
      <c r="L71" s="183"/>
      <c r="M71" s="187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12" customFormat="1" ht="19.92" customHeight="1">
      <c r="A72" s="12"/>
      <c r="B72" s="251"/>
      <c r="C72" s="129"/>
      <c r="D72" s="252" t="s">
        <v>1485</v>
      </c>
      <c r="E72" s="253"/>
      <c r="F72" s="253"/>
      <c r="G72" s="253"/>
      <c r="H72" s="253"/>
      <c r="I72" s="254">
        <f>Q104</f>
        <v>0</v>
      </c>
      <c r="J72" s="254">
        <f>R104</f>
        <v>0</v>
      </c>
      <c r="K72" s="254">
        <f>K104</f>
        <v>0</v>
      </c>
      <c r="L72" s="129"/>
      <c r="M72" s="255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="9" customFormat="1" ht="24.96" customHeight="1">
      <c r="A73" s="9"/>
      <c r="B73" s="182"/>
      <c r="C73" s="183"/>
      <c r="D73" s="184" t="s">
        <v>1486</v>
      </c>
      <c r="E73" s="185"/>
      <c r="F73" s="185"/>
      <c r="G73" s="185"/>
      <c r="H73" s="185"/>
      <c r="I73" s="186">
        <f>Q155</f>
        <v>0</v>
      </c>
      <c r="J73" s="186">
        <f>R155</f>
        <v>0</v>
      </c>
      <c r="K73" s="186">
        <f>K155</f>
        <v>0</v>
      </c>
      <c r="L73" s="183"/>
      <c r="M73" s="187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12" customFormat="1" ht="19.92" customHeight="1">
      <c r="A74" s="12"/>
      <c r="B74" s="251"/>
      <c r="C74" s="129"/>
      <c r="D74" s="252" t="s">
        <v>1487</v>
      </c>
      <c r="E74" s="253"/>
      <c r="F74" s="253"/>
      <c r="G74" s="253"/>
      <c r="H74" s="253"/>
      <c r="I74" s="254">
        <f>Q156</f>
        <v>0</v>
      </c>
      <c r="J74" s="254">
        <f>R156</f>
        <v>0</v>
      </c>
      <c r="K74" s="254">
        <f>K156</f>
        <v>0</v>
      </c>
      <c r="L74" s="129"/>
      <c r="M74" s="255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</row>
    <row r="75" s="9" customFormat="1" ht="24.96" customHeight="1">
      <c r="A75" s="9"/>
      <c r="B75" s="182"/>
      <c r="C75" s="183"/>
      <c r="D75" s="184" t="s">
        <v>1488</v>
      </c>
      <c r="E75" s="185"/>
      <c r="F75" s="185"/>
      <c r="G75" s="185"/>
      <c r="H75" s="185"/>
      <c r="I75" s="186">
        <f>Q165</f>
        <v>0</v>
      </c>
      <c r="J75" s="186">
        <f>R165</f>
        <v>0</v>
      </c>
      <c r="K75" s="186">
        <f>K165</f>
        <v>0</v>
      </c>
      <c r="L75" s="183"/>
      <c r="M75" s="187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</row>
    <row r="76" s="12" customFormat="1" ht="19.92" customHeight="1">
      <c r="A76" s="12"/>
      <c r="B76" s="251"/>
      <c r="C76" s="129"/>
      <c r="D76" s="252" t="s">
        <v>1489</v>
      </c>
      <c r="E76" s="253"/>
      <c r="F76" s="253"/>
      <c r="G76" s="253"/>
      <c r="H76" s="253"/>
      <c r="I76" s="254">
        <f>Q166</f>
        <v>0</v>
      </c>
      <c r="J76" s="254">
        <f>R166</f>
        <v>0</v>
      </c>
      <c r="K76" s="254">
        <f>K166</f>
        <v>0</v>
      </c>
      <c r="L76" s="129"/>
      <c r="M76" s="255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</row>
    <row r="77" s="2" customFormat="1" ht="21.84" customHeight="1">
      <c r="A77" s="40"/>
      <c r="B77" s="41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152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61"/>
      <c r="C78" s="62"/>
      <c r="D78" s="62"/>
      <c r="E78" s="62"/>
      <c r="F78" s="62"/>
      <c r="G78" s="62"/>
      <c r="H78" s="62"/>
      <c r="I78" s="62"/>
      <c r="J78" s="62"/>
      <c r="K78" s="62"/>
      <c r="L78" s="62"/>
      <c r="M78" s="152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82" s="2" customFormat="1" ht="6.96" customHeight="1">
      <c r="A82" s="40"/>
      <c r="B82" s="63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152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24.96" customHeight="1">
      <c r="A83" s="40"/>
      <c r="B83" s="41"/>
      <c r="C83" s="25" t="s">
        <v>193</v>
      </c>
      <c r="D83" s="42"/>
      <c r="E83" s="42"/>
      <c r="F83" s="42"/>
      <c r="G83" s="42"/>
      <c r="H83" s="42"/>
      <c r="I83" s="42"/>
      <c r="J83" s="42"/>
      <c r="K83" s="42"/>
      <c r="L83" s="42"/>
      <c r="M83" s="152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6.96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152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2" customHeight="1">
      <c r="A85" s="40"/>
      <c r="B85" s="41"/>
      <c r="C85" s="34" t="s">
        <v>17</v>
      </c>
      <c r="D85" s="42"/>
      <c r="E85" s="42"/>
      <c r="F85" s="42"/>
      <c r="G85" s="42"/>
      <c r="H85" s="42"/>
      <c r="I85" s="42"/>
      <c r="J85" s="42"/>
      <c r="K85" s="42"/>
      <c r="L85" s="42"/>
      <c r="M85" s="152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26.25" customHeight="1">
      <c r="A86" s="40"/>
      <c r="B86" s="41"/>
      <c r="C86" s="42"/>
      <c r="D86" s="42"/>
      <c r="E86" s="177" t="str">
        <f>E7</f>
        <v>Rekonstrukce plynové kotelny v IB, instalace plynové kogenerační jednotky včetně tepelných čerpadel</v>
      </c>
      <c r="F86" s="34"/>
      <c r="G86" s="34"/>
      <c r="H86" s="34"/>
      <c r="I86" s="42"/>
      <c r="J86" s="42"/>
      <c r="K86" s="42"/>
      <c r="L86" s="42"/>
      <c r="M86" s="152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1" customFormat="1" ht="12" customHeight="1">
      <c r="B87" s="23"/>
      <c r="C87" s="34" t="s">
        <v>175</v>
      </c>
      <c r="D87" s="24"/>
      <c r="E87" s="24"/>
      <c r="F87" s="24"/>
      <c r="G87" s="24"/>
      <c r="H87" s="24"/>
      <c r="I87" s="24"/>
      <c r="J87" s="24"/>
      <c r="K87" s="24"/>
      <c r="L87" s="24"/>
      <c r="M87" s="22"/>
    </row>
    <row r="88" s="1" customFormat="1" ht="16.5" customHeight="1">
      <c r="B88" s="23"/>
      <c r="C88" s="24"/>
      <c r="D88" s="24"/>
      <c r="E88" s="177" t="s">
        <v>2817</v>
      </c>
      <c r="F88" s="24"/>
      <c r="G88" s="24"/>
      <c r="H88" s="24"/>
      <c r="I88" s="24"/>
      <c r="J88" s="24"/>
      <c r="K88" s="24"/>
      <c r="L88" s="24"/>
      <c r="M88" s="22"/>
    </row>
    <row r="89" s="1" customFormat="1" ht="12" customHeight="1">
      <c r="B89" s="23"/>
      <c r="C89" s="34" t="s">
        <v>177</v>
      </c>
      <c r="D89" s="24"/>
      <c r="E89" s="24"/>
      <c r="F89" s="24"/>
      <c r="G89" s="24"/>
      <c r="H89" s="24"/>
      <c r="I89" s="24"/>
      <c r="J89" s="24"/>
      <c r="K89" s="24"/>
      <c r="L89" s="24"/>
      <c r="M89" s="22"/>
    </row>
    <row r="90" s="2" customFormat="1" ht="16.5" customHeight="1">
      <c r="A90" s="40"/>
      <c r="B90" s="41"/>
      <c r="C90" s="42"/>
      <c r="D90" s="42"/>
      <c r="E90" s="297" t="s">
        <v>2831</v>
      </c>
      <c r="F90" s="42"/>
      <c r="G90" s="42"/>
      <c r="H90" s="42"/>
      <c r="I90" s="42"/>
      <c r="J90" s="42"/>
      <c r="K90" s="42"/>
      <c r="L90" s="42"/>
      <c r="M90" s="152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12" customHeight="1">
      <c r="A91" s="40"/>
      <c r="B91" s="41"/>
      <c r="C91" s="34" t="s">
        <v>1483</v>
      </c>
      <c r="D91" s="42"/>
      <c r="E91" s="42"/>
      <c r="F91" s="42"/>
      <c r="G91" s="42"/>
      <c r="H91" s="42"/>
      <c r="I91" s="42"/>
      <c r="J91" s="42"/>
      <c r="K91" s="42"/>
      <c r="L91" s="42"/>
      <c r="M91" s="152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6.5" customHeight="1">
      <c r="A92" s="40"/>
      <c r="B92" s="41"/>
      <c r="C92" s="42"/>
      <c r="D92" s="42"/>
      <c r="E92" s="71" t="str">
        <f>E13</f>
        <v>06 - IRC</v>
      </c>
      <c r="F92" s="42"/>
      <c r="G92" s="42"/>
      <c r="H92" s="42"/>
      <c r="I92" s="42"/>
      <c r="J92" s="42"/>
      <c r="K92" s="42"/>
      <c r="L92" s="42"/>
      <c r="M92" s="152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6.96" customHeight="1">
      <c r="A93" s="40"/>
      <c r="B93" s="41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152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12" customHeight="1">
      <c r="A94" s="40"/>
      <c r="B94" s="41"/>
      <c r="C94" s="34" t="s">
        <v>22</v>
      </c>
      <c r="D94" s="42"/>
      <c r="E94" s="42"/>
      <c r="F94" s="29" t="str">
        <f>F16</f>
        <v xml:space="preserve"> </v>
      </c>
      <c r="G94" s="42"/>
      <c r="H94" s="42"/>
      <c r="I94" s="34" t="s">
        <v>24</v>
      </c>
      <c r="J94" s="74" t="str">
        <f>IF(J16="","",J16)</f>
        <v>24. 1. 2025</v>
      </c>
      <c r="K94" s="42"/>
      <c r="L94" s="42"/>
      <c r="M94" s="152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6.96" customHeight="1">
      <c r="A95" s="40"/>
      <c r="B95" s="41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152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2" customFormat="1" ht="15.15" customHeight="1">
      <c r="A96" s="40"/>
      <c r="B96" s="41"/>
      <c r="C96" s="34" t="s">
        <v>26</v>
      </c>
      <c r="D96" s="42"/>
      <c r="E96" s="42"/>
      <c r="F96" s="29" t="str">
        <f>E19</f>
        <v xml:space="preserve"> </v>
      </c>
      <c r="G96" s="42"/>
      <c r="H96" s="42"/>
      <c r="I96" s="34" t="s">
        <v>32</v>
      </c>
      <c r="J96" s="38" t="str">
        <f>E25</f>
        <v xml:space="preserve"> </v>
      </c>
      <c r="K96" s="42"/>
      <c r="L96" s="42"/>
      <c r="M96" s="152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  <row r="97" s="2" customFormat="1" ht="15.15" customHeight="1">
      <c r="A97" s="40"/>
      <c r="B97" s="41"/>
      <c r="C97" s="34" t="s">
        <v>30</v>
      </c>
      <c r="D97" s="42"/>
      <c r="E97" s="42"/>
      <c r="F97" s="29" t="str">
        <f>IF(E22="","",E22)</f>
        <v>Vyplň údaj</v>
      </c>
      <c r="G97" s="42"/>
      <c r="H97" s="42"/>
      <c r="I97" s="34" t="s">
        <v>34</v>
      </c>
      <c r="J97" s="38" t="str">
        <f>E28</f>
        <v xml:space="preserve"> </v>
      </c>
      <c r="K97" s="42"/>
      <c r="L97" s="42"/>
      <c r="M97" s="152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</row>
    <row r="98" s="2" customFormat="1" ht="10.32" customHeight="1">
      <c r="A98" s="40"/>
      <c r="B98" s="41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152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</row>
    <row r="99" s="10" customFormat="1" ht="29.28" customHeight="1">
      <c r="A99" s="188"/>
      <c r="B99" s="189"/>
      <c r="C99" s="190" t="s">
        <v>194</v>
      </c>
      <c r="D99" s="191" t="s">
        <v>59</v>
      </c>
      <c r="E99" s="191" t="s">
        <v>55</v>
      </c>
      <c r="F99" s="191" t="s">
        <v>56</v>
      </c>
      <c r="G99" s="191" t="s">
        <v>195</v>
      </c>
      <c r="H99" s="191" t="s">
        <v>196</v>
      </c>
      <c r="I99" s="191" t="s">
        <v>197</v>
      </c>
      <c r="J99" s="191" t="s">
        <v>198</v>
      </c>
      <c r="K99" s="191" t="s">
        <v>185</v>
      </c>
      <c r="L99" s="192" t="s">
        <v>199</v>
      </c>
      <c r="M99" s="193"/>
      <c r="N99" s="94" t="s">
        <v>20</v>
      </c>
      <c r="O99" s="95" t="s">
        <v>44</v>
      </c>
      <c r="P99" s="95" t="s">
        <v>200</v>
      </c>
      <c r="Q99" s="95" t="s">
        <v>201</v>
      </c>
      <c r="R99" s="95" t="s">
        <v>202</v>
      </c>
      <c r="S99" s="95" t="s">
        <v>203</v>
      </c>
      <c r="T99" s="95" t="s">
        <v>204</v>
      </c>
      <c r="U99" s="95" t="s">
        <v>205</v>
      </c>
      <c r="V99" s="95" t="s">
        <v>206</v>
      </c>
      <c r="W99" s="95" t="s">
        <v>207</v>
      </c>
      <c r="X99" s="96" t="s">
        <v>208</v>
      </c>
      <c r="Y99" s="188"/>
      <c r="Z99" s="188"/>
      <c r="AA99" s="188"/>
      <c r="AB99" s="188"/>
      <c r="AC99" s="188"/>
      <c r="AD99" s="188"/>
      <c r="AE99" s="188"/>
    </row>
    <row r="100" s="2" customFormat="1" ht="22.8" customHeight="1">
      <c r="A100" s="40"/>
      <c r="B100" s="41"/>
      <c r="C100" s="101" t="s">
        <v>209</v>
      </c>
      <c r="D100" s="42"/>
      <c r="E100" s="42"/>
      <c r="F100" s="42"/>
      <c r="G100" s="42"/>
      <c r="H100" s="42"/>
      <c r="I100" s="42"/>
      <c r="J100" s="42"/>
      <c r="K100" s="194">
        <f>BK100</f>
        <v>0</v>
      </c>
      <c r="L100" s="42"/>
      <c r="M100" s="46"/>
      <c r="N100" s="97"/>
      <c r="O100" s="195"/>
      <c r="P100" s="98"/>
      <c r="Q100" s="196">
        <f>Q101+Q103+Q155+Q165</f>
        <v>0</v>
      </c>
      <c r="R100" s="196">
        <f>R101+R103+R155+R165</f>
        <v>0</v>
      </c>
      <c r="S100" s="98"/>
      <c r="T100" s="197">
        <f>T101+T103+T155+T165</f>
        <v>0</v>
      </c>
      <c r="U100" s="98"/>
      <c r="V100" s="197">
        <f>V101+V103+V155+V165</f>
        <v>3.0794424999999999</v>
      </c>
      <c r="W100" s="98"/>
      <c r="X100" s="198">
        <f>X101+X103+X155+X165</f>
        <v>1.6719999999999997</v>
      </c>
      <c r="Y100" s="40"/>
      <c r="Z100" s="40"/>
      <c r="AA100" s="40"/>
      <c r="AB100" s="40"/>
      <c r="AC100" s="40"/>
      <c r="AD100" s="40"/>
      <c r="AE100" s="40"/>
      <c r="AT100" s="19" t="s">
        <v>75</v>
      </c>
      <c r="AU100" s="19" t="s">
        <v>186</v>
      </c>
      <c r="BK100" s="199">
        <f>BK101+BK103+BK155+BK165</f>
        <v>0</v>
      </c>
    </row>
    <row r="101" s="11" customFormat="1" ht="25.92" customHeight="1">
      <c r="A101" s="11"/>
      <c r="B101" s="200"/>
      <c r="C101" s="201"/>
      <c r="D101" s="202" t="s">
        <v>75</v>
      </c>
      <c r="E101" s="203" t="s">
        <v>942</v>
      </c>
      <c r="F101" s="203" t="s">
        <v>2834</v>
      </c>
      <c r="G101" s="201"/>
      <c r="H101" s="201"/>
      <c r="I101" s="204"/>
      <c r="J101" s="204"/>
      <c r="K101" s="205">
        <f>BK101</f>
        <v>0</v>
      </c>
      <c r="L101" s="201"/>
      <c r="M101" s="206"/>
      <c r="N101" s="207"/>
      <c r="O101" s="208"/>
      <c r="P101" s="208"/>
      <c r="Q101" s="209">
        <f>Q102</f>
        <v>0</v>
      </c>
      <c r="R101" s="209">
        <f>R102</f>
        <v>0</v>
      </c>
      <c r="S101" s="208"/>
      <c r="T101" s="210">
        <f>T102</f>
        <v>0</v>
      </c>
      <c r="U101" s="208"/>
      <c r="V101" s="210">
        <f>V102</f>
        <v>0</v>
      </c>
      <c r="W101" s="208"/>
      <c r="X101" s="211">
        <f>X102</f>
        <v>0</v>
      </c>
      <c r="Y101" s="11"/>
      <c r="Z101" s="11"/>
      <c r="AA101" s="11"/>
      <c r="AB101" s="11"/>
      <c r="AC101" s="11"/>
      <c r="AD101" s="11"/>
      <c r="AE101" s="11"/>
      <c r="AR101" s="212" t="s">
        <v>83</v>
      </c>
      <c r="AT101" s="213" t="s">
        <v>75</v>
      </c>
      <c r="AU101" s="213" t="s">
        <v>76</v>
      </c>
      <c r="AY101" s="212" t="s">
        <v>212</v>
      </c>
      <c r="BK101" s="214">
        <f>BK102</f>
        <v>0</v>
      </c>
    </row>
    <row r="102" s="2" customFormat="1" ht="24.15" customHeight="1">
      <c r="A102" s="40"/>
      <c r="B102" s="41"/>
      <c r="C102" s="215" t="s">
        <v>83</v>
      </c>
      <c r="D102" s="215" t="s">
        <v>213</v>
      </c>
      <c r="E102" s="216" t="s">
        <v>1106</v>
      </c>
      <c r="F102" s="217" t="s">
        <v>2835</v>
      </c>
      <c r="G102" s="218" t="s">
        <v>225</v>
      </c>
      <c r="H102" s="219">
        <v>185</v>
      </c>
      <c r="I102" s="220"/>
      <c r="J102" s="220"/>
      <c r="K102" s="221">
        <f>ROUND(P102*H102,2)</f>
        <v>0</v>
      </c>
      <c r="L102" s="217" t="s">
        <v>20</v>
      </c>
      <c r="M102" s="46"/>
      <c r="N102" s="222" t="s">
        <v>20</v>
      </c>
      <c r="O102" s="223" t="s">
        <v>45</v>
      </c>
      <c r="P102" s="224">
        <f>I102+J102</f>
        <v>0</v>
      </c>
      <c r="Q102" s="224">
        <f>ROUND(I102*H102,2)</f>
        <v>0</v>
      </c>
      <c r="R102" s="224">
        <f>ROUND(J102*H102,2)</f>
        <v>0</v>
      </c>
      <c r="S102" s="86"/>
      <c r="T102" s="225">
        <f>S102*H102</f>
        <v>0</v>
      </c>
      <c r="U102" s="225">
        <v>0</v>
      </c>
      <c r="V102" s="225">
        <f>U102*H102</f>
        <v>0</v>
      </c>
      <c r="W102" s="225">
        <v>0</v>
      </c>
      <c r="X102" s="226">
        <f>W102*H102</f>
        <v>0</v>
      </c>
      <c r="Y102" s="40"/>
      <c r="Z102" s="40"/>
      <c r="AA102" s="40"/>
      <c r="AB102" s="40"/>
      <c r="AC102" s="40"/>
      <c r="AD102" s="40"/>
      <c r="AE102" s="40"/>
      <c r="AR102" s="227" t="s">
        <v>228</v>
      </c>
      <c r="AT102" s="227" t="s">
        <v>213</v>
      </c>
      <c r="AU102" s="227" t="s">
        <v>83</v>
      </c>
      <c r="AY102" s="19" t="s">
        <v>212</v>
      </c>
      <c r="BE102" s="228">
        <f>IF(O102="základní",K102,0)</f>
        <v>0</v>
      </c>
      <c r="BF102" s="228">
        <f>IF(O102="snížená",K102,0)</f>
        <v>0</v>
      </c>
      <c r="BG102" s="228">
        <f>IF(O102="zákl. přenesená",K102,0)</f>
        <v>0</v>
      </c>
      <c r="BH102" s="228">
        <f>IF(O102="sníž. přenesená",K102,0)</f>
        <v>0</v>
      </c>
      <c r="BI102" s="228">
        <f>IF(O102="nulová",K102,0)</f>
        <v>0</v>
      </c>
      <c r="BJ102" s="19" t="s">
        <v>83</v>
      </c>
      <c r="BK102" s="228">
        <f>ROUND(P102*H102,2)</f>
        <v>0</v>
      </c>
      <c r="BL102" s="19" t="s">
        <v>228</v>
      </c>
      <c r="BM102" s="227" t="s">
        <v>2836</v>
      </c>
    </row>
    <row r="103" s="11" customFormat="1" ht="25.92" customHeight="1">
      <c r="A103" s="11"/>
      <c r="B103" s="200"/>
      <c r="C103" s="201"/>
      <c r="D103" s="202" t="s">
        <v>75</v>
      </c>
      <c r="E103" s="203" t="s">
        <v>1326</v>
      </c>
      <c r="F103" s="203" t="s">
        <v>1327</v>
      </c>
      <c r="G103" s="201"/>
      <c r="H103" s="201"/>
      <c r="I103" s="204"/>
      <c r="J103" s="204"/>
      <c r="K103" s="205">
        <f>BK103</f>
        <v>0</v>
      </c>
      <c r="L103" s="201"/>
      <c r="M103" s="206"/>
      <c r="N103" s="207"/>
      <c r="O103" s="208"/>
      <c r="P103" s="208"/>
      <c r="Q103" s="209">
        <f>Q104</f>
        <v>0</v>
      </c>
      <c r="R103" s="209">
        <f>R104</f>
        <v>0</v>
      </c>
      <c r="S103" s="208"/>
      <c r="T103" s="210">
        <f>T104</f>
        <v>0</v>
      </c>
      <c r="U103" s="208"/>
      <c r="V103" s="210">
        <f>V104</f>
        <v>3.0734425000000001</v>
      </c>
      <c r="W103" s="208"/>
      <c r="X103" s="211">
        <f>X104</f>
        <v>0.35199999999999998</v>
      </c>
      <c r="Y103" s="11"/>
      <c r="Z103" s="11"/>
      <c r="AA103" s="11"/>
      <c r="AB103" s="11"/>
      <c r="AC103" s="11"/>
      <c r="AD103" s="11"/>
      <c r="AE103" s="11"/>
      <c r="AR103" s="212" t="s">
        <v>85</v>
      </c>
      <c r="AT103" s="213" t="s">
        <v>75</v>
      </c>
      <c r="AU103" s="213" t="s">
        <v>76</v>
      </c>
      <c r="AY103" s="212" t="s">
        <v>212</v>
      </c>
      <c r="BK103" s="214">
        <f>BK104</f>
        <v>0</v>
      </c>
    </row>
    <row r="104" s="11" customFormat="1" ht="22.8" customHeight="1">
      <c r="A104" s="11"/>
      <c r="B104" s="200"/>
      <c r="C104" s="201"/>
      <c r="D104" s="202" t="s">
        <v>75</v>
      </c>
      <c r="E104" s="256" t="s">
        <v>1493</v>
      </c>
      <c r="F104" s="256" t="s">
        <v>1494</v>
      </c>
      <c r="G104" s="201"/>
      <c r="H104" s="201"/>
      <c r="I104" s="204"/>
      <c r="J104" s="204"/>
      <c r="K104" s="257">
        <f>BK104</f>
        <v>0</v>
      </c>
      <c r="L104" s="201"/>
      <c r="M104" s="206"/>
      <c r="N104" s="207"/>
      <c r="O104" s="208"/>
      <c r="P104" s="208"/>
      <c r="Q104" s="209">
        <f>SUM(Q105:Q154)</f>
        <v>0</v>
      </c>
      <c r="R104" s="209">
        <f>SUM(R105:R154)</f>
        <v>0</v>
      </c>
      <c r="S104" s="208"/>
      <c r="T104" s="210">
        <f>SUM(T105:T154)</f>
        <v>0</v>
      </c>
      <c r="U104" s="208"/>
      <c r="V104" s="210">
        <f>SUM(V105:V154)</f>
        <v>3.0734425000000001</v>
      </c>
      <c r="W104" s="208"/>
      <c r="X104" s="211">
        <f>SUM(X105:X154)</f>
        <v>0.35199999999999998</v>
      </c>
      <c r="Y104" s="11"/>
      <c r="Z104" s="11"/>
      <c r="AA104" s="11"/>
      <c r="AB104" s="11"/>
      <c r="AC104" s="11"/>
      <c r="AD104" s="11"/>
      <c r="AE104" s="11"/>
      <c r="AR104" s="212" t="s">
        <v>85</v>
      </c>
      <c r="AT104" s="213" t="s">
        <v>75</v>
      </c>
      <c r="AU104" s="213" t="s">
        <v>83</v>
      </c>
      <c r="AY104" s="212" t="s">
        <v>212</v>
      </c>
      <c r="BK104" s="214">
        <f>SUM(BK105:BK154)</f>
        <v>0</v>
      </c>
    </row>
    <row r="105" s="2" customFormat="1" ht="24.15" customHeight="1">
      <c r="A105" s="40"/>
      <c r="B105" s="41"/>
      <c r="C105" s="215" t="s">
        <v>85</v>
      </c>
      <c r="D105" s="215" t="s">
        <v>213</v>
      </c>
      <c r="E105" s="216" t="s">
        <v>1618</v>
      </c>
      <c r="F105" s="217" t="s">
        <v>1619</v>
      </c>
      <c r="G105" s="218" t="s">
        <v>1620</v>
      </c>
      <c r="H105" s="219">
        <v>1</v>
      </c>
      <c r="I105" s="220"/>
      <c r="J105" s="220"/>
      <c r="K105" s="221">
        <f>ROUND(P105*H105,2)</f>
        <v>0</v>
      </c>
      <c r="L105" s="217" t="s">
        <v>1649</v>
      </c>
      <c r="M105" s="46"/>
      <c r="N105" s="222" t="s">
        <v>20</v>
      </c>
      <c r="O105" s="223" t="s">
        <v>45</v>
      </c>
      <c r="P105" s="224">
        <f>I105+J105</f>
        <v>0</v>
      </c>
      <c r="Q105" s="224">
        <f>ROUND(I105*H105,2)</f>
        <v>0</v>
      </c>
      <c r="R105" s="224">
        <f>ROUND(J105*H105,2)</f>
        <v>0</v>
      </c>
      <c r="S105" s="86"/>
      <c r="T105" s="225">
        <f>S105*H105</f>
        <v>0</v>
      </c>
      <c r="U105" s="225">
        <v>0</v>
      </c>
      <c r="V105" s="225">
        <f>U105*H105</f>
        <v>0</v>
      </c>
      <c r="W105" s="225">
        <v>0</v>
      </c>
      <c r="X105" s="226">
        <f>W105*H105</f>
        <v>0</v>
      </c>
      <c r="Y105" s="40"/>
      <c r="Z105" s="40"/>
      <c r="AA105" s="40"/>
      <c r="AB105" s="40"/>
      <c r="AC105" s="40"/>
      <c r="AD105" s="40"/>
      <c r="AE105" s="40"/>
      <c r="AR105" s="227" t="s">
        <v>1621</v>
      </c>
      <c r="AT105" s="227" t="s">
        <v>213</v>
      </c>
      <c r="AU105" s="227" t="s">
        <v>85</v>
      </c>
      <c r="AY105" s="19" t="s">
        <v>212</v>
      </c>
      <c r="BE105" s="228">
        <f>IF(O105="základní",K105,0)</f>
        <v>0</v>
      </c>
      <c r="BF105" s="228">
        <f>IF(O105="snížená",K105,0)</f>
        <v>0</v>
      </c>
      <c r="BG105" s="228">
        <f>IF(O105="zákl. přenesená",K105,0)</f>
        <v>0</v>
      </c>
      <c r="BH105" s="228">
        <f>IF(O105="sníž. přenesená",K105,0)</f>
        <v>0</v>
      </c>
      <c r="BI105" s="228">
        <f>IF(O105="nulová",K105,0)</f>
        <v>0</v>
      </c>
      <c r="BJ105" s="19" t="s">
        <v>83</v>
      </c>
      <c r="BK105" s="228">
        <f>ROUND(P105*H105,2)</f>
        <v>0</v>
      </c>
      <c r="BL105" s="19" t="s">
        <v>1621</v>
      </c>
      <c r="BM105" s="227" t="s">
        <v>2837</v>
      </c>
    </row>
    <row r="106" s="2" customFormat="1">
      <c r="A106" s="40"/>
      <c r="B106" s="41"/>
      <c r="C106" s="42"/>
      <c r="D106" s="258" t="s">
        <v>1316</v>
      </c>
      <c r="E106" s="42"/>
      <c r="F106" s="259" t="s">
        <v>2838</v>
      </c>
      <c r="G106" s="42"/>
      <c r="H106" s="42"/>
      <c r="I106" s="248"/>
      <c r="J106" s="248"/>
      <c r="K106" s="42"/>
      <c r="L106" s="42"/>
      <c r="M106" s="46"/>
      <c r="N106" s="249"/>
      <c r="O106" s="250"/>
      <c r="P106" s="86"/>
      <c r="Q106" s="86"/>
      <c r="R106" s="86"/>
      <c r="S106" s="86"/>
      <c r="T106" s="86"/>
      <c r="U106" s="86"/>
      <c r="V106" s="86"/>
      <c r="W106" s="86"/>
      <c r="X106" s="87"/>
      <c r="Y106" s="40"/>
      <c r="Z106" s="40"/>
      <c r="AA106" s="40"/>
      <c r="AB106" s="40"/>
      <c r="AC106" s="40"/>
      <c r="AD106" s="40"/>
      <c r="AE106" s="40"/>
      <c r="AT106" s="19" t="s">
        <v>1316</v>
      </c>
      <c r="AU106" s="19" t="s">
        <v>85</v>
      </c>
    </row>
    <row r="107" s="2" customFormat="1" ht="24.15" customHeight="1">
      <c r="A107" s="40"/>
      <c r="B107" s="41"/>
      <c r="C107" s="215" t="s">
        <v>105</v>
      </c>
      <c r="D107" s="215" t="s">
        <v>213</v>
      </c>
      <c r="E107" s="216" t="s">
        <v>1626</v>
      </c>
      <c r="F107" s="217" t="s">
        <v>1627</v>
      </c>
      <c r="G107" s="218" t="s">
        <v>264</v>
      </c>
      <c r="H107" s="219">
        <v>1</v>
      </c>
      <c r="I107" s="220"/>
      <c r="J107" s="220"/>
      <c r="K107" s="221">
        <f>ROUND(P107*H107,2)</f>
        <v>0</v>
      </c>
      <c r="L107" s="217" t="s">
        <v>1628</v>
      </c>
      <c r="M107" s="46"/>
      <c r="N107" s="222" t="s">
        <v>20</v>
      </c>
      <c r="O107" s="223" t="s">
        <v>45</v>
      </c>
      <c r="P107" s="224">
        <f>I107+J107</f>
        <v>0</v>
      </c>
      <c r="Q107" s="224">
        <f>ROUND(I107*H107,2)</f>
        <v>0</v>
      </c>
      <c r="R107" s="224">
        <f>ROUND(J107*H107,2)</f>
        <v>0</v>
      </c>
      <c r="S107" s="86"/>
      <c r="T107" s="225">
        <f>S107*H107</f>
        <v>0</v>
      </c>
      <c r="U107" s="225">
        <v>0</v>
      </c>
      <c r="V107" s="225">
        <f>U107*H107</f>
        <v>0</v>
      </c>
      <c r="W107" s="225">
        <v>0</v>
      </c>
      <c r="X107" s="226">
        <f>W107*H107</f>
        <v>0</v>
      </c>
      <c r="Y107" s="40"/>
      <c r="Z107" s="40"/>
      <c r="AA107" s="40"/>
      <c r="AB107" s="40"/>
      <c r="AC107" s="40"/>
      <c r="AD107" s="40"/>
      <c r="AE107" s="40"/>
      <c r="AR107" s="227" t="s">
        <v>1621</v>
      </c>
      <c r="AT107" s="227" t="s">
        <v>213</v>
      </c>
      <c r="AU107" s="227" t="s">
        <v>85</v>
      </c>
      <c r="AY107" s="19" t="s">
        <v>212</v>
      </c>
      <c r="BE107" s="228">
        <f>IF(O107="základní",K107,0)</f>
        <v>0</v>
      </c>
      <c r="BF107" s="228">
        <f>IF(O107="snížená",K107,0)</f>
        <v>0</v>
      </c>
      <c r="BG107" s="228">
        <f>IF(O107="zákl. přenesená",K107,0)</f>
        <v>0</v>
      </c>
      <c r="BH107" s="228">
        <f>IF(O107="sníž. přenesená",K107,0)</f>
        <v>0</v>
      </c>
      <c r="BI107" s="228">
        <f>IF(O107="nulová",K107,0)</f>
        <v>0</v>
      </c>
      <c r="BJ107" s="19" t="s">
        <v>83</v>
      </c>
      <c r="BK107" s="228">
        <f>ROUND(P107*H107,2)</f>
        <v>0</v>
      </c>
      <c r="BL107" s="19" t="s">
        <v>1621</v>
      </c>
      <c r="BM107" s="227" t="s">
        <v>2839</v>
      </c>
    </row>
    <row r="108" s="2" customFormat="1">
      <c r="A108" s="40"/>
      <c r="B108" s="41"/>
      <c r="C108" s="42"/>
      <c r="D108" s="258" t="s">
        <v>1316</v>
      </c>
      <c r="E108" s="42"/>
      <c r="F108" s="259" t="s">
        <v>1630</v>
      </c>
      <c r="G108" s="42"/>
      <c r="H108" s="42"/>
      <c r="I108" s="248"/>
      <c r="J108" s="248"/>
      <c r="K108" s="42"/>
      <c r="L108" s="42"/>
      <c r="M108" s="46"/>
      <c r="N108" s="249"/>
      <c r="O108" s="250"/>
      <c r="P108" s="86"/>
      <c r="Q108" s="86"/>
      <c r="R108" s="86"/>
      <c r="S108" s="86"/>
      <c r="T108" s="86"/>
      <c r="U108" s="86"/>
      <c r="V108" s="86"/>
      <c r="W108" s="86"/>
      <c r="X108" s="87"/>
      <c r="Y108" s="40"/>
      <c r="Z108" s="40"/>
      <c r="AA108" s="40"/>
      <c r="AB108" s="40"/>
      <c r="AC108" s="40"/>
      <c r="AD108" s="40"/>
      <c r="AE108" s="40"/>
      <c r="AT108" s="19" t="s">
        <v>1316</v>
      </c>
      <c r="AU108" s="19" t="s">
        <v>85</v>
      </c>
    </row>
    <row r="109" s="2" customFormat="1" ht="24.15" customHeight="1">
      <c r="A109" s="40"/>
      <c r="B109" s="41"/>
      <c r="C109" s="215" t="s">
        <v>228</v>
      </c>
      <c r="D109" s="215" t="s">
        <v>213</v>
      </c>
      <c r="E109" s="216" t="s">
        <v>1631</v>
      </c>
      <c r="F109" s="217" t="s">
        <v>1632</v>
      </c>
      <c r="G109" s="218" t="s">
        <v>225</v>
      </c>
      <c r="H109" s="219">
        <v>1</v>
      </c>
      <c r="I109" s="220"/>
      <c r="J109" s="220"/>
      <c r="K109" s="221">
        <f>ROUND(P109*H109,2)</f>
        <v>0</v>
      </c>
      <c r="L109" s="217" t="s">
        <v>1628</v>
      </c>
      <c r="M109" s="46"/>
      <c r="N109" s="222" t="s">
        <v>20</v>
      </c>
      <c r="O109" s="223" t="s">
        <v>45</v>
      </c>
      <c r="P109" s="224">
        <f>I109+J109</f>
        <v>0</v>
      </c>
      <c r="Q109" s="224">
        <f>ROUND(I109*H109,2)</f>
        <v>0</v>
      </c>
      <c r="R109" s="224">
        <f>ROUND(J109*H109,2)</f>
        <v>0</v>
      </c>
      <c r="S109" s="86"/>
      <c r="T109" s="225">
        <f>S109*H109</f>
        <v>0</v>
      </c>
      <c r="U109" s="225">
        <v>0</v>
      </c>
      <c r="V109" s="225">
        <f>U109*H109</f>
        <v>0</v>
      </c>
      <c r="W109" s="225">
        <v>0</v>
      </c>
      <c r="X109" s="226">
        <f>W109*H109</f>
        <v>0</v>
      </c>
      <c r="Y109" s="40"/>
      <c r="Z109" s="40"/>
      <c r="AA109" s="40"/>
      <c r="AB109" s="40"/>
      <c r="AC109" s="40"/>
      <c r="AD109" s="40"/>
      <c r="AE109" s="40"/>
      <c r="AR109" s="227" t="s">
        <v>1621</v>
      </c>
      <c r="AT109" s="227" t="s">
        <v>213</v>
      </c>
      <c r="AU109" s="227" t="s">
        <v>85</v>
      </c>
      <c r="AY109" s="19" t="s">
        <v>212</v>
      </c>
      <c r="BE109" s="228">
        <f>IF(O109="základní",K109,0)</f>
        <v>0</v>
      </c>
      <c r="BF109" s="228">
        <f>IF(O109="snížená",K109,0)</f>
        <v>0</v>
      </c>
      <c r="BG109" s="228">
        <f>IF(O109="zákl. přenesená",K109,0)</f>
        <v>0</v>
      </c>
      <c r="BH109" s="228">
        <f>IF(O109="sníž. přenesená",K109,0)</f>
        <v>0</v>
      </c>
      <c r="BI109" s="228">
        <f>IF(O109="nulová",K109,0)</f>
        <v>0</v>
      </c>
      <c r="BJ109" s="19" t="s">
        <v>83</v>
      </c>
      <c r="BK109" s="228">
        <f>ROUND(P109*H109,2)</f>
        <v>0</v>
      </c>
      <c r="BL109" s="19" t="s">
        <v>1621</v>
      </c>
      <c r="BM109" s="227" t="s">
        <v>2840</v>
      </c>
    </row>
    <row r="110" s="2" customFormat="1">
      <c r="A110" s="40"/>
      <c r="B110" s="41"/>
      <c r="C110" s="42"/>
      <c r="D110" s="258" t="s">
        <v>1316</v>
      </c>
      <c r="E110" s="42"/>
      <c r="F110" s="259" t="s">
        <v>1634</v>
      </c>
      <c r="G110" s="42"/>
      <c r="H110" s="42"/>
      <c r="I110" s="248"/>
      <c r="J110" s="248"/>
      <c r="K110" s="42"/>
      <c r="L110" s="42"/>
      <c r="M110" s="46"/>
      <c r="N110" s="249"/>
      <c r="O110" s="250"/>
      <c r="P110" s="86"/>
      <c r="Q110" s="86"/>
      <c r="R110" s="86"/>
      <c r="S110" s="86"/>
      <c r="T110" s="86"/>
      <c r="U110" s="86"/>
      <c r="V110" s="86"/>
      <c r="W110" s="86"/>
      <c r="X110" s="87"/>
      <c r="Y110" s="40"/>
      <c r="Z110" s="40"/>
      <c r="AA110" s="40"/>
      <c r="AB110" s="40"/>
      <c r="AC110" s="40"/>
      <c r="AD110" s="40"/>
      <c r="AE110" s="40"/>
      <c r="AT110" s="19" t="s">
        <v>1316</v>
      </c>
      <c r="AU110" s="19" t="s">
        <v>85</v>
      </c>
    </row>
    <row r="111" s="2" customFormat="1" ht="24.15" customHeight="1">
      <c r="A111" s="40"/>
      <c r="B111" s="41"/>
      <c r="C111" s="215" t="s">
        <v>234</v>
      </c>
      <c r="D111" s="215" t="s">
        <v>213</v>
      </c>
      <c r="E111" s="216" t="s">
        <v>1637</v>
      </c>
      <c r="F111" s="217" t="s">
        <v>1638</v>
      </c>
      <c r="G111" s="218" t="s">
        <v>1620</v>
      </c>
      <c r="H111" s="219">
        <v>1</v>
      </c>
      <c r="I111" s="220"/>
      <c r="J111" s="220"/>
      <c r="K111" s="221">
        <f>ROUND(P111*H111,2)</f>
        <v>0</v>
      </c>
      <c r="L111" s="217" t="s">
        <v>1628</v>
      </c>
      <c r="M111" s="46"/>
      <c r="N111" s="222" t="s">
        <v>20</v>
      </c>
      <c r="O111" s="223" t="s">
        <v>45</v>
      </c>
      <c r="P111" s="224">
        <f>I111+J111</f>
        <v>0</v>
      </c>
      <c r="Q111" s="224">
        <f>ROUND(I111*H111,2)</f>
        <v>0</v>
      </c>
      <c r="R111" s="224">
        <f>ROUND(J111*H111,2)</f>
        <v>0</v>
      </c>
      <c r="S111" s="86"/>
      <c r="T111" s="225">
        <f>S111*H111</f>
        <v>0</v>
      </c>
      <c r="U111" s="225">
        <v>0</v>
      </c>
      <c r="V111" s="225">
        <f>U111*H111</f>
        <v>0</v>
      </c>
      <c r="W111" s="225">
        <v>0</v>
      </c>
      <c r="X111" s="226">
        <f>W111*H111</f>
        <v>0</v>
      </c>
      <c r="Y111" s="40"/>
      <c r="Z111" s="40"/>
      <c r="AA111" s="40"/>
      <c r="AB111" s="40"/>
      <c r="AC111" s="40"/>
      <c r="AD111" s="40"/>
      <c r="AE111" s="40"/>
      <c r="AR111" s="227" t="s">
        <v>1621</v>
      </c>
      <c r="AT111" s="227" t="s">
        <v>213</v>
      </c>
      <c r="AU111" s="227" t="s">
        <v>85</v>
      </c>
      <c r="AY111" s="19" t="s">
        <v>212</v>
      </c>
      <c r="BE111" s="228">
        <f>IF(O111="základní",K111,0)</f>
        <v>0</v>
      </c>
      <c r="BF111" s="228">
        <f>IF(O111="snížená",K111,0)</f>
        <v>0</v>
      </c>
      <c r="BG111" s="228">
        <f>IF(O111="zákl. přenesená",K111,0)</f>
        <v>0</v>
      </c>
      <c r="BH111" s="228">
        <f>IF(O111="sníž. přenesená",K111,0)</f>
        <v>0</v>
      </c>
      <c r="BI111" s="228">
        <f>IF(O111="nulová",K111,0)</f>
        <v>0</v>
      </c>
      <c r="BJ111" s="19" t="s">
        <v>83</v>
      </c>
      <c r="BK111" s="228">
        <f>ROUND(P111*H111,2)</f>
        <v>0</v>
      </c>
      <c r="BL111" s="19" t="s">
        <v>1621</v>
      </c>
      <c r="BM111" s="227" t="s">
        <v>2841</v>
      </c>
    </row>
    <row r="112" s="2" customFormat="1">
      <c r="A112" s="40"/>
      <c r="B112" s="41"/>
      <c r="C112" s="42"/>
      <c r="D112" s="258" t="s">
        <v>1316</v>
      </c>
      <c r="E112" s="42"/>
      <c r="F112" s="259" t="s">
        <v>2842</v>
      </c>
      <c r="G112" s="42"/>
      <c r="H112" s="42"/>
      <c r="I112" s="248"/>
      <c r="J112" s="248"/>
      <c r="K112" s="42"/>
      <c r="L112" s="42"/>
      <c r="M112" s="46"/>
      <c r="N112" s="249"/>
      <c r="O112" s="250"/>
      <c r="P112" s="86"/>
      <c r="Q112" s="86"/>
      <c r="R112" s="86"/>
      <c r="S112" s="86"/>
      <c r="T112" s="86"/>
      <c r="U112" s="86"/>
      <c r="V112" s="86"/>
      <c r="W112" s="86"/>
      <c r="X112" s="87"/>
      <c r="Y112" s="40"/>
      <c r="Z112" s="40"/>
      <c r="AA112" s="40"/>
      <c r="AB112" s="40"/>
      <c r="AC112" s="40"/>
      <c r="AD112" s="40"/>
      <c r="AE112" s="40"/>
      <c r="AT112" s="19" t="s">
        <v>1316</v>
      </c>
      <c r="AU112" s="19" t="s">
        <v>85</v>
      </c>
    </row>
    <row r="113" s="2" customFormat="1" ht="24.15" customHeight="1">
      <c r="A113" s="40"/>
      <c r="B113" s="41"/>
      <c r="C113" s="215" t="s">
        <v>238</v>
      </c>
      <c r="D113" s="215" t="s">
        <v>213</v>
      </c>
      <c r="E113" s="216" t="s">
        <v>1643</v>
      </c>
      <c r="F113" s="217" t="s">
        <v>1644</v>
      </c>
      <c r="G113" s="218" t="s">
        <v>225</v>
      </c>
      <c r="H113" s="219">
        <v>1</v>
      </c>
      <c r="I113" s="220"/>
      <c r="J113" s="220"/>
      <c r="K113" s="221">
        <f>ROUND(P113*H113,2)</f>
        <v>0</v>
      </c>
      <c r="L113" s="217" t="s">
        <v>1628</v>
      </c>
      <c r="M113" s="46"/>
      <c r="N113" s="222" t="s">
        <v>20</v>
      </c>
      <c r="O113" s="223" t="s">
        <v>45</v>
      </c>
      <c r="P113" s="224">
        <f>I113+J113</f>
        <v>0</v>
      </c>
      <c r="Q113" s="224">
        <f>ROUND(I113*H113,2)</f>
        <v>0</v>
      </c>
      <c r="R113" s="224">
        <f>ROUND(J113*H113,2)</f>
        <v>0</v>
      </c>
      <c r="S113" s="86"/>
      <c r="T113" s="225">
        <f>S113*H113</f>
        <v>0</v>
      </c>
      <c r="U113" s="225">
        <v>0</v>
      </c>
      <c r="V113" s="225">
        <f>U113*H113</f>
        <v>0</v>
      </c>
      <c r="W113" s="225">
        <v>0</v>
      </c>
      <c r="X113" s="226">
        <f>W113*H113</f>
        <v>0</v>
      </c>
      <c r="Y113" s="40"/>
      <c r="Z113" s="40"/>
      <c r="AA113" s="40"/>
      <c r="AB113" s="40"/>
      <c r="AC113" s="40"/>
      <c r="AD113" s="40"/>
      <c r="AE113" s="40"/>
      <c r="AR113" s="227" t="s">
        <v>1621</v>
      </c>
      <c r="AT113" s="227" t="s">
        <v>213</v>
      </c>
      <c r="AU113" s="227" t="s">
        <v>85</v>
      </c>
      <c r="AY113" s="19" t="s">
        <v>212</v>
      </c>
      <c r="BE113" s="228">
        <f>IF(O113="základní",K113,0)</f>
        <v>0</v>
      </c>
      <c r="BF113" s="228">
        <f>IF(O113="snížená",K113,0)</f>
        <v>0</v>
      </c>
      <c r="BG113" s="228">
        <f>IF(O113="zákl. přenesená",K113,0)</f>
        <v>0</v>
      </c>
      <c r="BH113" s="228">
        <f>IF(O113="sníž. přenesená",K113,0)</f>
        <v>0</v>
      </c>
      <c r="BI113" s="228">
        <f>IF(O113="nulová",K113,0)</f>
        <v>0</v>
      </c>
      <c r="BJ113" s="19" t="s">
        <v>83</v>
      </c>
      <c r="BK113" s="228">
        <f>ROUND(P113*H113,2)</f>
        <v>0</v>
      </c>
      <c r="BL113" s="19" t="s">
        <v>1621</v>
      </c>
      <c r="BM113" s="227" t="s">
        <v>2843</v>
      </c>
    </row>
    <row r="114" s="2" customFormat="1">
      <c r="A114" s="40"/>
      <c r="B114" s="41"/>
      <c r="C114" s="42"/>
      <c r="D114" s="258" t="s">
        <v>1316</v>
      </c>
      <c r="E114" s="42"/>
      <c r="F114" s="259" t="s">
        <v>1646</v>
      </c>
      <c r="G114" s="42"/>
      <c r="H114" s="42"/>
      <c r="I114" s="248"/>
      <c r="J114" s="248"/>
      <c r="K114" s="42"/>
      <c r="L114" s="42"/>
      <c r="M114" s="46"/>
      <c r="N114" s="249"/>
      <c r="O114" s="250"/>
      <c r="P114" s="86"/>
      <c r="Q114" s="86"/>
      <c r="R114" s="86"/>
      <c r="S114" s="86"/>
      <c r="T114" s="86"/>
      <c r="U114" s="86"/>
      <c r="V114" s="86"/>
      <c r="W114" s="86"/>
      <c r="X114" s="87"/>
      <c r="Y114" s="40"/>
      <c r="Z114" s="40"/>
      <c r="AA114" s="40"/>
      <c r="AB114" s="40"/>
      <c r="AC114" s="40"/>
      <c r="AD114" s="40"/>
      <c r="AE114" s="40"/>
      <c r="AT114" s="19" t="s">
        <v>1316</v>
      </c>
      <c r="AU114" s="19" t="s">
        <v>85</v>
      </c>
    </row>
    <row r="115" s="2" customFormat="1" ht="24.15" customHeight="1">
      <c r="A115" s="40"/>
      <c r="B115" s="41"/>
      <c r="C115" s="215" t="s">
        <v>242</v>
      </c>
      <c r="D115" s="215" t="s">
        <v>213</v>
      </c>
      <c r="E115" s="216" t="s">
        <v>1647</v>
      </c>
      <c r="F115" s="217" t="s">
        <v>1648</v>
      </c>
      <c r="G115" s="218" t="s">
        <v>1620</v>
      </c>
      <c r="H115" s="219">
        <v>1</v>
      </c>
      <c r="I115" s="220"/>
      <c r="J115" s="220"/>
      <c r="K115" s="221">
        <f>ROUND(P115*H115,2)</f>
        <v>0</v>
      </c>
      <c r="L115" s="217" t="s">
        <v>1649</v>
      </c>
      <c r="M115" s="46"/>
      <c r="N115" s="222" t="s">
        <v>20</v>
      </c>
      <c r="O115" s="223" t="s">
        <v>45</v>
      </c>
      <c r="P115" s="224">
        <f>I115+J115</f>
        <v>0</v>
      </c>
      <c r="Q115" s="224">
        <f>ROUND(I115*H115,2)</f>
        <v>0</v>
      </c>
      <c r="R115" s="224">
        <f>ROUND(J115*H115,2)</f>
        <v>0</v>
      </c>
      <c r="S115" s="86"/>
      <c r="T115" s="225">
        <f>S115*H115</f>
        <v>0</v>
      </c>
      <c r="U115" s="225">
        <v>0</v>
      </c>
      <c r="V115" s="225">
        <f>U115*H115</f>
        <v>0</v>
      </c>
      <c r="W115" s="225">
        <v>0</v>
      </c>
      <c r="X115" s="226">
        <f>W115*H115</f>
        <v>0</v>
      </c>
      <c r="Y115" s="40"/>
      <c r="Z115" s="40"/>
      <c r="AA115" s="40"/>
      <c r="AB115" s="40"/>
      <c r="AC115" s="40"/>
      <c r="AD115" s="40"/>
      <c r="AE115" s="40"/>
      <c r="AR115" s="227" t="s">
        <v>1621</v>
      </c>
      <c r="AT115" s="227" t="s">
        <v>213</v>
      </c>
      <c r="AU115" s="227" t="s">
        <v>85</v>
      </c>
      <c r="AY115" s="19" t="s">
        <v>212</v>
      </c>
      <c r="BE115" s="228">
        <f>IF(O115="základní",K115,0)</f>
        <v>0</v>
      </c>
      <c r="BF115" s="228">
        <f>IF(O115="snížená",K115,0)</f>
        <v>0</v>
      </c>
      <c r="BG115" s="228">
        <f>IF(O115="zákl. přenesená",K115,0)</f>
        <v>0</v>
      </c>
      <c r="BH115" s="228">
        <f>IF(O115="sníž. přenesená",K115,0)</f>
        <v>0</v>
      </c>
      <c r="BI115" s="228">
        <f>IF(O115="nulová",K115,0)</f>
        <v>0</v>
      </c>
      <c r="BJ115" s="19" t="s">
        <v>83</v>
      </c>
      <c r="BK115" s="228">
        <f>ROUND(P115*H115,2)</f>
        <v>0</v>
      </c>
      <c r="BL115" s="19" t="s">
        <v>1621</v>
      </c>
      <c r="BM115" s="227" t="s">
        <v>2844</v>
      </c>
    </row>
    <row r="116" s="2" customFormat="1">
      <c r="A116" s="40"/>
      <c r="B116" s="41"/>
      <c r="C116" s="42"/>
      <c r="D116" s="258" t="s">
        <v>1316</v>
      </c>
      <c r="E116" s="42"/>
      <c r="F116" s="259" t="s">
        <v>1651</v>
      </c>
      <c r="G116" s="42"/>
      <c r="H116" s="42"/>
      <c r="I116" s="248"/>
      <c r="J116" s="248"/>
      <c r="K116" s="42"/>
      <c r="L116" s="42"/>
      <c r="M116" s="46"/>
      <c r="N116" s="249"/>
      <c r="O116" s="250"/>
      <c r="P116" s="86"/>
      <c r="Q116" s="86"/>
      <c r="R116" s="86"/>
      <c r="S116" s="86"/>
      <c r="T116" s="86"/>
      <c r="U116" s="86"/>
      <c r="V116" s="86"/>
      <c r="W116" s="86"/>
      <c r="X116" s="87"/>
      <c r="Y116" s="40"/>
      <c r="Z116" s="40"/>
      <c r="AA116" s="40"/>
      <c r="AB116" s="40"/>
      <c r="AC116" s="40"/>
      <c r="AD116" s="40"/>
      <c r="AE116" s="40"/>
      <c r="AT116" s="19" t="s">
        <v>1316</v>
      </c>
      <c r="AU116" s="19" t="s">
        <v>85</v>
      </c>
    </row>
    <row r="117" s="2" customFormat="1" ht="49.05" customHeight="1">
      <c r="A117" s="40"/>
      <c r="B117" s="41"/>
      <c r="C117" s="215" t="s">
        <v>246</v>
      </c>
      <c r="D117" s="215" t="s">
        <v>213</v>
      </c>
      <c r="E117" s="216" t="s">
        <v>1611</v>
      </c>
      <c r="F117" s="217" t="s">
        <v>1612</v>
      </c>
      <c r="G117" s="218" t="s">
        <v>670</v>
      </c>
      <c r="H117" s="219">
        <v>1</v>
      </c>
      <c r="I117" s="220"/>
      <c r="J117" s="220"/>
      <c r="K117" s="221">
        <f>ROUND(P117*H117,2)</f>
        <v>0</v>
      </c>
      <c r="L117" s="217" t="s">
        <v>1628</v>
      </c>
      <c r="M117" s="46"/>
      <c r="N117" s="222" t="s">
        <v>20</v>
      </c>
      <c r="O117" s="223" t="s">
        <v>45</v>
      </c>
      <c r="P117" s="224">
        <f>I117+J117</f>
        <v>0</v>
      </c>
      <c r="Q117" s="224">
        <f>ROUND(I117*H117,2)</f>
        <v>0</v>
      </c>
      <c r="R117" s="224">
        <f>ROUND(J117*H117,2)</f>
        <v>0</v>
      </c>
      <c r="S117" s="86"/>
      <c r="T117" s="225">
        <f>S117*H117</f>
        <v>0</v>
      </c>
      <c r="U117" s="225">
        <v>0</v>
      </c>
      <c r="V117" s="225">
        <f>U117*H117</f>
        <v>0</v>
      </c>
      <c r="W117" s="225">
        <v>0</v>
      </c>
      <c r="X117" s="226">
        <f>W117*H117</f>
        <v>0</v>
      </c>
      <c r="Y117" s="40"/>
      <c r="Z117" s="40"/>
      <c r="AA117" s="40"/>
      <c r="AB117" s="40"/>
      <c r="AC117" s="40"/>
      <c r="AD117" s="40"/>
      <c r="AE117" s="40"/>
      <c r="AR117" s="227" t="s">
        <v>217</v>
      </c>
      <c r="AT117" s="227" t="s">
        <v>213</v>
      </c>
      <c r="AU117" s="227" t="s">
        <v>85</v>
      </c>
      <c r="AY117" s="19" t="s">
        <v>212</v>
      </c>
      <c r="BE117" s="228">
        <f>IF(O117="základní",K117,0)</f>
        <v>0</v>
      </c>
      <c r="BF117" s="228">
        <f>IF(O117="snížená",K117,0)</f>
        <v>0</v>
      </c>
      <c r="BG117" s="228">
        <f>IF(O117="zákl. přenesená",K117,0)</f>
        <v>0</v>
      </c>
      <c r="BH117" s="228">
        <f>IF(O117="sníž. přenesená",K117,0)</f>
        <v>0</v>
      </c>
      <c r="BI117" s="228">
        <f>IF(O117="nulová",K117,0)</f>
        <v>0</v>
      </c>
      <c r="BJ117" s="19" t="s">
        <v>83</v>
      </c>
      <c r="BK117" s="228">
        <f>ROUND(P117*H117,2)</f>
        <v>0</v>
      </c>
      <c r="BL117" s="19" t="s">
        <v>217</v>
      </c>
      <c r="BM117" s="227" t="s">
        <v>2845</v>
      </c>
    </row>
    <row r="118" s="2" customFormat="1">
      <c r="A118" s="40"/>
      <c r="B118" s="41"/>
      <c r="C118" s="42"/>
      <c r="D118" s="258" t="s">
        <v>1316</v>
      </c>
      <c r="E118" s="42"/>
      <c r="F118" s="259" t="s">
        <v>2846</v>
      </c>
      <c r="G118" s="42"/>
      <c r="H118" s="42"/>
      <c r="I118" s="248"/>
      <c r="J118" s="248"/>
      <c r="K118" s="42"/>
      <c r="L118" s="42"/>
      <c r="M118" s="46"/>
      <c r="N118" s="249"/>
      <c r="O118" s="250"/>
      <c r="P118" s="86"/>
      <c r="Q118" s="86"/>
      <c r="R118" s="86"/>
      <c r="S118" s="86"/>
      <c r="T118" s="86"/>
      <c r="U118" s="86"/>
      <c r="V118" s="86"/>
      <c r="W118" s="86"/>
      <c r="X118" s="87"/>
      <c r="Y118" s="40"/>
      <c r="Z118" s="40"/>
      <c r="AA118" s="40"/>
      <c r="AB118" s="40"/>
      <c r="AC118" s="40"/>
      <c r="AD118" s="40"/>
      <c r="AE118" s="40"/>
      <c r="AT118" s="19" t="s">
        <v>1316</v>
      </c>
      <c r="AU118" s="19" t="s">
        <v>85</v>
      </c>
    </row>
    <row r="119" s="2" customFormat="1" ht="37.8" customHeight="1">
      <c r="A119" s="40"/>
      <c r="B119" s="41"/>
      <c r="C119" s="215" t="s">
        <v>250</v>
      </c>
      <c r="D119" s="215" t="s">
        <v>213</v>
      </c>
      <c r="E119" s="216" t="s">
        <v>2847</v>
      </c>
      <c r="F119" s="217" t="s">
        <v>2848</v>
      </c>
      <c r="G119" s="218" t="s">
        <v>525</v>
      </c>
      <c r="H119" s="219">
        <v>2950</v>
      </c>
      <c r="I119" s="220"/>
      <c r="J119" s="220"/>
      <c r="K119" s="221">
        <f>ROUND(P119*H119,2)</f>
        <v>0</v>
      </c>
      <c r="L119" s="217" t="s">
        <v>2849</v>
      </c>
      <c r="M119" s="46"/>
      <c r="N119" s="222" t="s">
        <v>20</v>
      </c>
      <c r="O119" s="223" t="s">
        <v>45</v>
      </c>
      <c r="P119" s="224">
        <f>I119+J119</f>
        <v>0</v>
      </c>
      <c r="Q119" s="224">
        <f>ROUND(I119*H119,2)</f>
        <v>0</v>
      </c>
      <c r="R119" s="224">
        <f>ROUND(J119*H119,2)</f>
        <v>0</v>
      </c>
      <c r="S119" s="86"/>
      <c r="T119" s="225">
        <f>S119*H119</f>
        <v>0</v>
      </c>
      <c r="U119" s="225">
        <v>0</v>
      </c>
      <c r="V119" s="225">
        <f>U119*H119</f>
        <v>0</v>
      </c>
      <c r="W119" s="225">
        <v>0</v>
      </c>
      <c r="X119" s="226">
        <f>W119*H119</f>
        <v>0</v>
      </c>
      <c r="Y119" s="40"/>
      <c r="Z119" s="40"/>
      <c r="AA119" s="40"/>
      <c r="AB119" s="40"/>
      <c r="AC119" s="40"/>
      <c r="AD119" s="40"/>
      <c r="AE119" s="40"/>
      <c r="AR119" s="227" t="s">
        <v>279</v>
      </c>
      <c r="AT119" s="227" t="s">
        <v>213</v>
      </c>
      <c r="AU119" s="227" t="s">
        <v>85</v>
      </c>
      <c r="AY119" s="19" t="s">
        <v>212</v>
      </c>
      <c r="BE119" s="228">
        <f>IF(O119="základní",K119,0)</f>
        <v>0</v>
      </c>
      <c r="BF119" s="228">
        <f>IF(O119="snížená",K119,0)</f>
        <v>0</v>
      </c>
      <c r="BG119" s="228">
        <f>IF(O119="zákl. přenesená",K119,0)</f>
        <v>0</v>
      </c>
      <c r="BH119" s="228">
        <f>IF(O119="sníž. přenesená",K119,0)</f>
        <v>0</v>
      </c>
      <c r="BI119" s="228">
        <f>IF(O119="nulová",K119,0)</f>
        <v>0</v>
      </c>
      <c r="BJ119" s="19" t="s">
        <v>83</v>
      </c>
      <c r="BK119" s="228">
        <f>ROUND(P119*H119,2)</f>
        <v>0</v>
      </c>
      <c r="BL119" s="19" t="s">
        <v>279</v>
      </c>
      <c r="BM119" s="227" t="s">
        <v>2850</v>
      </c>
    </row>
    <row r="120" s="2" customFormat="1">
      <c r="A120" s="40"/>
      <c r="B120" s="41"/>
      <c r="C120" s="42"/>
      <c r="D120" s="258" t="s">
        <v>1316</v>
      </c>
      <c r="E120" s="42"/>
      <c r="F120" s="259" t="s">
        <v>2851</v>
      </c>
      <c r="G120" s="42"/>
      <c r="H120" s="42"/>
      <c r="I120" s="248"/>
      <c r="J120" s="248"/>
      <c r="K120" s="42"/>
      <c r="L120" s="42"/>
      <c r="M120" s="46"/>
      <c r="N120" s="249"/>
      <c r="O120" s="250"/>
      <c r="P120" s="86"/>
      <c r="Q120" s="86"/>
      <c r="R120" s="86"/>
      <c r="S120" s="86"/>
      <c r="T120" s="86"/>
      <c r="U120" s="86"/>
      <c r="V120" s="86"/>
      <c r="W120" s="86"/>
      <c r="X120" s="87"/>
      <c r="Y120" s="40"/>
      <c r="Z120" s="40"/>
      <c r="AA120" s="40"/>
      <c r="AB120" s="40"/>
      <c r="AC120" s="40"/>
      <c r="AD120" s="40"/>
      <c r="AE120" s="40"/>
      <c r="AT120" s="19" t="s">
        <v>1316</v>
      </c>
      <c r="AU120" s="19" t="s">
        <v>85</v>
      </c>
    </row>
    <row r="121" s="2" customFormat="1" ht="24.15" customHeight="1">
      <c r="A121" s="40"/>
      <c r="B121" s="41"/>
      <c r="C121" s="229" t="s">
        <v>154</v>
      </c>
      <c r="D121" s="229" t="s">
        <v>222</v>
      </c>
      <c r="E121" s="230" t="s">
        <v>2852</v>
      </c>
      <c r="F121" s="231" t="s">
        <v>2853</v>
      </c>
      <c r="G121" s="232" t="s">
        <v>525</v>
      </c>
      <c r="H121" s="233">
        <v>1100</v>
      </c>
      <c r="I121" s="234"/>
      <c r="J121" s="235"/>
      <c r="K121" s="236">
        <f>ROUND(P121*H121,2)</f>
        <v>0</v>
      </c>
      <c r="L121" s="231" t="s">
        <v>2849</v>
      </c>
      <c r="M121" s="237"/>
      <c r="N121" s="238" t="s">
        <v>20</v>
      </c>
      <c r="O121" s="223" t="s">
        <v>45</v>
      </c>
      <c r="P121" s="224">
        <f>I121+J121</f>
        <v>0</v>
      </c>
      <c r="Q121" s="224">
        <f>ROUND(I121*H121,2)</f>
        <v>0</v>
      </c>
      <c r="R121" s="224">
        <f>ROUND(J121*H121,2)</f>
        <v>0</v>
      </c>
      <c r="S121" s="86"/>
      <c r="T121" s="225">
        <f>S121*H121</f>
        <v>0</v>
      </c>
      <c r="U121" s="225">
        <v>0.00012999999999999999</v>
      </c>
      <c r="V121" s="225">
        <f>U121*H121</f>
        <v>0.14299999999999999</v>
      </c>
      <c r="W121" s="225">
        <v>0</v>
      </c>
      <c r="X121" s="226">
        <f>W121*H121</f>
        <v>0</v>
      </c>
      <c r="Y121" s="40"/>
      <c r="Z121" s="40"/>
      <c r="AA121" s="40"/>
      <c r="AB121" s="40"/>
      <c r="AC121" s="40"/>
      <c r="AD121" s="40"/>
      <c r="AE121" s="40"/>
      <c r="AR121" s="227" t="s">
        <v>342</v>
      </c>
      <c r="AT121" s="227" t="s">
        <v>222</v>
      </c>
      <c r="AU121" s="227" t="s">
        <v>85</v>
      </c>
      <c r="AY121" s="19" t="s">
        <v>212</v>
      </c>
      <c r="BE121" s="228">
        <f>IF(O121="základní",K121,0)</f>
        <v>0</v>
      </c>
      <c r="BF121" s="228">
        <f>IF(O121="snížená",K121,0)</f>
        <v>0</v>
      </c>
      <c r="BG121" s="228">
        <f>IF(O121="zákl. přenesená",K121,0)</f>
        <v>0</v>
      </c>
      <c r="BH121" s="228">
        <f>IF(O121="sníž. přenesená",K121,0)</f>
        <v>0</v>
      </c>
      <c r="BI121" s="228">
        <f>IF(O121="nulová",K121,0)</f>
        <v>0</v>
      </c>
      <c r="BJ121" s="19" t="s">
        <v>83</v>
      </c>
      <c r="BK121" s="228">
        <f>ROUND(P121*H121,2)</f>
        <v>0</v>
      </c>
      <c r="BL121" s="19" t="s">
        <v>279</v>
      </c>
      <c r="BM121" s="227" t="s">
        <v>2854</v>
      </c>
    </row>
    <row r="122" s="13" customFormat="1">
      <c r="A122" s="13"/>
      <c r="B122" s="260"/>
      <c r="C122" s="261"/>
      <c r="D122" s="246" t="s">
        <v>1321</v>
      </c>
      <c r="E122" s="262" t="s">
        <v>20</v>
      </c>
      <c r="F122" s="263" t="s">
        <v>2855</v>
      </c>
      <c r="G122" s="261"/>
      <c r="H122" s="264">
        <v>1100</v>
      </c>
      <c r="I122" s="265"/>
      <c r="J122" s="265"/>
      <c r="K122" s="261"/>
      <c r="L122" s="261"/>
      <c r="M122" s="266"/>
      <c r="N122" s="267"/>
      <c r="O122" s="268"/>
      <c r="P122" s="268"/>
      <c r="Q122" s="268"/>
      <c r="R122" s="268"/>
      <c r="S122" s="268"/>
      <c r="T122" s="268"/>
      <c r="U122" s="268"/>
      <c r="V122" s="268"/>
      <c r="W122" s="268"/>
      <c r="X122" s="269"/>
      <c r="Y122" s="13"/>
      <c r="Z122" s="13"/>
      <c r="AA122" s="13"/>
      <c r="AB122" s="13"/>
      <c r="AC122" s="13"/>
      <c r="AD122" s="13"/>
      <c r="AE122" s="13"/>
      <c r="AT122" s="270" t="s">
        <v>1321</v>
      </c>
      <c r="AU122" s="270" t="s">
        <v>85</v>
      </c>
      <c r="AV122" s="13" t="s">
        <v>85</v>
      </c>
      <c r="AW122" s="13" t="s">
        <v>5</v>
      </c>
      <c r="AX122" s="13" t="s">
        <v>83</v>
      </c>
      <c r="AY122" s="270" t="s">
        <v>212</v>
      </c>
    </row>
    <row r="123" s="2" customFormat="1" ht="24.15" customHeight="1">
      <c r="A123" s="40"/>
      <c r="B123" s="41"/>
      <c r="C123" s="229" t="s">
        <v>157</v>
      </c>
      <c r="D123" s="229" t="s">
        <v>222</v>
      </c>
      <c r="E123" s="230" t="s">
        <v>2856</v>
      </c>
      <c r="F123" s="231" t="s">
        <v>2857</v>
      </c>
      <c r="G123" s="232" t="s">
        <v>525</v>
      </c>
      <c r="H123" s="233">
        <v>1850</v>
      </c>
      <c r="I123" s="234"/>
      <c r="J123" s="235"/>
      <c r="K123" s="236">
        <f>ROUND(P123*H123,2)</f>
        <v>0</v>
      </c>
      <c r="L123" s="231" t="s">
        <v>2849</v>
      </c>
      <c r="M123" s="237"/>
      <c r="N123" s="238" t="s">
        <v>20</v>
      </c>
      <c r="O123" s="223" t="s">
        <v>45</v>
      </c>
      <c r="P123" s="224">
        <f>I123+J123</f>
        <v>0</v>
      </c>
      <c r="Q123" s="224">
        <f>ROUND(I123*H123,2)</f>
        <v>0</v>
      </c>
      <c r="R123" s="224">
        <f>ROUND(J123*H123,2)</f>
        <v>0</v>
      </c>
      <c r="S123" s="86"/>
      <c r="T123" s="225">
        <f>S123*H123</f>
        <v>0</v>
      </c>
      <c r="U123" s="225">
        <v>0.00021000000000000001</v>
      </c>
      <c r="V123" s="225">
        <f>U123*H123</f>
        <v>0.38850000000000001</v>
      </c>
      <c r="W123" s="225">
        <v>0</v>
      </c>
      <c r="X123" s="226">
        <f>W123*H123</f>
        <v>0</v>
      </c>
      <c r="Y123" s="40"/>
      <c r="Z123" s="40"/>
      <c r="AA123" s="40"/>
      <c r="AB123" s="40"/>
      <c r="AC123" s="40"/>
      <c r="AD123" s="40"/>
      <c r="AE123" s="40"/>
      <c r="AR123" s="227" t="s">
        <v>342</v>
      </c>
      <c r="AT123" s="227" t="s">
        <v>222</v>
      </c>
      <c r="AU123" s="227" t="s">
        <v>85</v>
      </c>
      <c r="AY123" s="19" t="s">
        <v>212</v>
      </c>
      <c r="BE123" s="228">
        <f>IF(O123="základní",K123,0)</f>
        <v>0</v>
      </c>
      <c r="BF123" s="228">
        <f>IF(O123="snížená",K123,0)</f>
        <v>0</v>
      </c>
      <c r="BG123" s="228">
        <f>IF(O123="zákl. přenesená",K123,0)</f>
        <v>0</v>
      </c>
      <c r="BH123" s="228">
        <f>IF(O123="sníž. přenesená",K123,0)</f>
        <v>0</v>
      </c>
      <c r="BI123" s="228">
        <f>IF(O123="nulová",K123,0)</f>
        <v>0</v>
      </c>
      <c r="BJ123" s="19" t="s">
        <v>83</v>
      </c>
      <c r="BK123" s="228">
        <f>ROUND(P123*H123,2)</f>
        <v>0</v>
      </c>
      <c r="BL123" s="19" t="s">
        <v>279</v>
      </c>
      <c r="BM123" s="227" t="s">
        <v>2858</v>
      </c>
    </row>
    <row r="124" s="13" customFormat="1">
      <c r="A124" s="13"/>
      <c r="B124" s="260"/>
      <c r="C124" s="261"/>
      <c r="D124" s="246" t="s">
        <v>1321</v>
      </c>
      <c r="E124" s="262" t="s">
        <v>20</v>
      </c>
      <c r="F124" s="263" t="s">
        <v>2859</v>
      </c>
      <c r="G124" s="261"/>
      <c r="H124" s="264">
        <v>1850</v>
      </c>
      <c r="I124" s="265"/>
      <c r="J124" s="265"/>
      <c r="K124" s="261"/>
      <c r="L124" s="261"/>
      <c r="M124" s="266"/>
      <c r="N124" s="267"/>
      <c r="O124" s="268"/>
      <c r="P124" s="268"/>
      <c r="Q124" s="268"/>
      <c r="R124" s="268"/>
      <c r="S124" s="268"/>
      <c r="T124" s="268"/>
      <c r="U124" s="268"/>
      <c r="V124" s="268"/>
      <c r="W124" s="268"/>
      <c r="X124" s="269"/>
      <c r="Y124" s="13"/>
      <c r="Z124" s="13"/>
      <c r="AA124" s="13"/>
      <c r="AB124" s="13"/>
      <c r="AC124" s="13"/>
      <c r="AD124" s="13"/>
      <c r="AE124" s="13"/>
      <c r="AT124" s="270" t="s">
        <v>1321</v>
      </c>
      <c r="AU124" s="270" t="s">
        <v>85</v>
      </c>
      <c r="AV124" s="13" t="s">
        <v>85</v>
      </c>
      <c r="AW124" s="13" t="s">
        <v>5</v>
      </c>
      <c r="AX124" s="13" t="s">
        <v>83</v>
      </c>
      <c r="AY124" s="270" t="s">
        <v>212</v>
      </c>
    </row>
    <row r="125" s="2" customFormat="1" ht="44.25" customHeight="1">
      <c r="A125" s="40"/>
      <c r="B125" s="41"/>
      <c r="C125" s="215" t="s">
        <v>9</v>
      </c>
      <c r="D125" s="215" t="s">
        <v>213</v>
      </c>
      <c r="E125" s="216" t="s">
        <v>2860</v>
      </c>
      <c r="F125" s="217" t="s">
        <v>2861</v>
      </c>
      <c r="G125" s="218" t="s">
        <v>525</v>
      </c>
      <c r="H125" s="219">
        <v>1050</v>
      </c>
      <c r="I125" s="220"/>
      <c r="J125" s="220"/>
      <c r="K125" s="221">
        <f>ROUND(P125*H125,2)</f>
        <v>0</v>
      </c>
      <c r="L125" s="217" t="s">
        <v>2849</v>
      </c>
      <c r="M125" s="46"/>
      <c r="N125" s="222" t="s">
        <v>20</v>
      </c>
      <c r="O125" s="223" t="s">
        <v>45</v>
      </c>
      <c r="P125" s="224">
        <f>I125+J125</f>
        <v>0</v>
      </c>
      <c r="Q125" s="224">
        <f>ROUND(I125*H125,2)</f>
        <v>0</v>
      </c>
      <c r="R125" s="224">
        <f>ROUND(J125*H125,2)</f>
        <v>0</v>
      </c>
      <c r="S125" s="86"/>
      <c r="T125" s="225">
        <f>S125*H125</f>
        <v>0</v>
      </c>
      <c r="U125" s="225">
        <v>0</v>
      </c>
      <c r="V125" s="225">
        <f>U125*H125</f>
        <v>0</v>
      </c>
      <c r="W125" s="225">
        <v>0</v>
      </c>
      <c r="X125" s="226">
        <f>W125*H125</f>
        <v>0</v>
      </c>
      <c r="Y125" s="40"/>
      <c r="Z125" s="40"/>
      <c r="AA125" s="40"/>
      <c r="AB125" s="40"/>
      <c r="AC125" s="40"/>
      <c r="AD125" s="40"/>
      <c r="AE125" s="40"/>
      <c r="AR125" s="227" t="s">
        <v>279</v>
      </c>
      <c r="AT125" s="227" t="s">
        <v>213</v>
      </c>
      <c r="AU125" s="227" t="s">
        <v>85</v>
      </c>
      <c r="AY125" s="19" t="s">
        <v>212</v>
      </c>
      <c r="BE125" s="228">
        <f>IF(O125="základní",K125,0)</f>
        <v>0</v>
      </c>
      <c r="BF125" s="228">
        <f>IF(O125="snížená",K125,0)</f>
        <v>0</v>
      </c>
      <c r="BG125" s="228">
        <f>IF(O125="zákl. přenesená",K125,0)</f>
        <v>0</v>
      </c>
      <c r="BH125" s="228">
        <f>IF(O125="sníž. přenesená",K125,0)</f>
        <v>0</v>
      </c>
      <c r="BI125" s="228">
        <f>IF(O125="nulová",K125,0)</f>
        <v>0</v>
      </c>
      <c r="BJ125" s="19" t="s">
        <v>83</v>
      </c>
      <c r="BK125" s="228">
        <f>ROUND(P125*H125,2)</f>
        <v>0</v>
      </c>
      <c r="BL125" s="19" t="s">
        <v>279</v>
      </c>
      <c r="BM125" s="227" t="s">
        <v>2862</v>
      </c>
    </row>
    <row r="126" s="2" customFormat="1">
      <c r="A126" s="40"/>
      <c r="B126" s="41"/>
      <c r="C126" s="42"/>
      <c r="D126" s="258" t="s">
        <v>1316</v>
      </c>
      <c r="E126" s="42"/>
      <c r="F126" s="259" t="s">
        <v>2863</v>
      </c>
      <c r="G126" s="42"/>
      <c r="H126" s="42"/>
      <c r="I126" s="248"/>
      <c r="J126" s="248"/>
      <c r="K126" s="42"/>
      <c r="L126" s="42"/>
      <c r="M126" s="46"/>
      <c r="N126" s="249"/>
      <c r="O126" s="250"/>
      <c r="P126" s="86"/>
      <c r="Q126" s="86"/>
      <c r="R126" s="86"/>
      <c r="S126" s="86"/>
      <c r="T126" s="86"/>
      <c r="U126" s="86"/>
      <c r="V126" s="86"/>
      <c r="W126" s="86"/>
      <c r="X126" s="87"/>
      <c r="Y126" s="40"/>
      <c r="Z126" s="40"/>
      <c r="AA126" s="40"/>
      <c r="AB126" s="40"/>
      <c r="AC126" s="40"/>
      <c r="AD126" s="40"/>
      <c r="AE126" s="40"/>
      <c r="AT126" s="19" t="s">
        <v>1316</v>
      </c>
      <c r="AU126" s="19" t="s">
        <v>85</v>
      </c>
    </row>
    <row r="127" s="2" customFormat="1" ht="24.15" customHeight="1">
      <c r="A127" s="40"/>
      <c r="B127" s="41"/>
      <c r="C127" s="229" t="s">
        <v>162</v>
      </c>
      <c r="D127" s="229" t="s">
        <v>222</v>
      </c>
      <c r="E127" s="230" t="s">
        <v>2864</v>
      </c>
      <c r="F127" s="231" t="s">
        <v>2865</v>
      </c>
      <c r="G127" s="232" t="s">
        <v>525</v>
      </c>
      <c r="H127" s="233">
        <v>1050</v>
      </c>
      <c r="I127" s="234"/>
      <c r="J127" s="235"/>
      <c r="K127" s="236">
        <f>ROUND(P127*H127,2)</f>
        <v>0</v>
      </c>
      <c r="L127" s="231" t="s">
        <v>2849</v>
      </c>
      <c r="M127" s="237"/>
      <c r="N127" s="238" t="s">
        <v>20</v>
      </c>
      <c r="O127" s="223" t="s">
        <v>45</v>
      </c>
      <c r="P127" s="224">
        <f>I127+J127</f>
        <v>0</v>
      </c>
      <c r="Q127" s="224">
        <f>ROUND(I127*H127,2)</f>
        <v>0</v>
      </c>
      <c r="R127" s="224">
        <f>ROUND(J127*H127,2)</f>
        <v>0</v>
      </c>
      <c r="S127" s="86"/>
      <c r="T127" s="225">
        <f>S127*H127</f>
        <v>0</v>
      </c>
      <c r="U127" s="225">
        <v>1.0000000000000001E-05</v>
      </c>
      <c r="V127" s="225">
        <f>U127*H127</f>
        <v>0.010500000000000001</v>
      </c>
      <c r="W127" s="225">
        <v>0</v>
      </c>
      <c r="X127" s="226">
        <f>W127*H127</f>
        <v>0</v>
      </c>
      <c r="Y127" s="40"/>
      <c r="Z127" s="40"/>
      <c r="AA127" s="40"/>
      <c r="AB127" s="40"/>
      <c r="AC127" s="40"/>
      <c r="AD127" s="40"/>
      <c r="AE127" s="40"/>
      <c r="AR127" s="227" t="s">
        <v>342</v>
      </c>
      <c r="AT127" s="227" t="s">
        <v>222</v>
      </c>
      <c r="AU127" s="227" t="s">
        <v>85</v>
      </c>
      <c r="AY127" s="19" t="s">
        <v>212</v>
      </c>
      <c r="BE127" s="228">
        <f>IF(O127="základní",K127,0)</f>
        <v>0</v>
      </c>
      <c r="BF127" s="228">
        <f>IF(O127="snížená",K127,0)</f>
        <v>0</v>
      </c>
      <c r="BG127" s="228">
        <f>IF(O127="zákl. přenesená",K127,0)</f>
        <v>0</v>
      </c>
      <c r="BH127" s="228">
        <f>IF(O127="sníž. přenesená",K127,0)</f>
        <v>0</v>
      </c>
      <c r="BI127" s="228">
        <f>IF(O127="nulová",K127,0)</f>
        <v>0</v>
      </c>
      <c r="BJ127" s="19" t="s">
        <v>83</v>
      </c>
      <c r="BK127" s="228">
        <f>ROUND(P127*H127,2)</f>
        <v>0</v>
      </c>
      <c r="BL127" s="19" t="s">
        <v>279</v>
      </c>
      <c r="BM127" s="227" t="s">
        <v>2866</v>
      </c>
    </row>
    <row r="128" s="13" customFormat="1">
      <c r="A128" s="13"/>
      <c r="B128" s="260"/>
      <c r="C128" s="261"/>
      <c r="D128" s="246" t="s">
        <v>1321</v>
      </c>
      <c r="E128" s="262" t="s">
        <v>20</v>
      </c>
      <c r="F128" s="263" t="s">
        <v>2867</v>
      </c>
      <c r="G128" s="261"/>
      <c r="H128" s="264">
        <v>1050</v>
      </c>
      <c r="I128" s="265"/>
      <c r="J128" s="265"/>
      <c r="K128" s="261"/>
      <c r="L128" s="261"/>
      <c r="M128" s="266"/>
      <c r="N128" s="267"/>
      <c r="O128" s="268"/>
      <c r="P128" s="268"/>
      <c r="Q128" s="268"/>
      <c r="R128" s="268"/>
      <c r="S128" s="268"/>
      <c r="T128" s="268"/>
      <c r="U128" s="268"/>
      <c r="V128" s="268"/>
      <c r="W128" s="268"/>
      <c r="X128" s="269"/>
      <c r="Y128" s="13"/>
      <c r="Z128" s="13"/>
      <c r="AA128" s="13"/>
      <c r="AB128" s="13"/>
      <c r="AC128" s="13"/>
      <c r="AD128" s="13"/>
      <c r="AE128" s="13"/>
      <c r="AT128" s="270" t="s">
        <v>1321</v>
      </c>
      <c r="AU128" s="270" t="s">
        <v>85</v>
      </c>
      <c r="AV128" s="13" t="s">
        <v>85</v>
      </c>
      <c r="AW128" s="13" t="s">
        <v>5</v>
      </c>
      <c r="AX128" s="13" t="s">
        <v>83</v>
      </c>
      <c r="AY128" s="270" t="s">
        <v>212</v>
      </c>
    </row>
    <row r="129" s="2" customFormat="1" ht="55.5" customHeight="1">
      <c r="A129" s="40"/>
      <c r="B129" s="41"/>
      <c r="C129" s="215" t="s">
        <v>165</v>
      </c>
      <c r="D129" s="215" t="s">
        <v>213</v>
      </c>
      <c r="E129" s="216" t="s">
        <v>1532</v>
      </c>
      <c r="F129" s="217" t="s">
        <v>1533</v>
      </c>
      <c r="G129" s="218" t="s">
        <v>670</v>
      </c>
      <c r="H129" s="219">
        <v>90</v>
      </c>
      <c r="I129" s="220"/>
      <c r="J129" s="220"/>
      <c r="K129" s="221">
        <f>ROUND(P129*H129,2)</f>
        <v>0</v>
      </c>
      <c r="L129" s="217" t="s">
        <v>2849</v>
      </c>
      <c r="M129" s="46"/>
      <c r="N129" s="222" t="s">
        <v>20</v>
      </c>
      <c r="O129" s="223" t="s">
        <v>45</v>
      </c>
      <c r="P129" s="224">
        <f>I129+J129</f>
        <v>0</v>
      </c>
      <c r="Q129" s="224">
        <f>ROUND(I129*H129,2)</f>
        <v>0</v>
      </c>
      <c r="R129" s="224">
        <f>ROUND(J129*H129,2)</f>
        <v>0</v>
      </c>
      <c r="S129" s="86"/>
      <c r="T129" s="225">
        <f>S129*H129</f>
        <v>0</v>
      </c>
      <c r="U129" s="225">
        <v>0</v>
      </c>
      <c r="V129" s="225">
        <f>U129*H129</f>
        <v>0</v>
      </c>
      <c r="W129" s="225">
        <v>0</v>
      </c>
      <c r="X129" s="226">
        <f>W129*H129</f>
        <v>0</v>
      </c>
      <c r="Y129" s="40"/>
      <c r="Z129" s="40"/>
      <c r="AA129" s="40"/>
      <c r="AB129" s="40"/>
      <c r="AC129" s="40"/>
      <c r="AD129" s="40"/>
      <c r="AE129" s="40"/>
      <c r="AR129" s="227" t="s">
        <v>228</v>
      </c>
      <c r="AT129" s="227" t="s">
        <v>213</v>
      </c>
      <c r="AU129" s="227" t="s">
        <v>85</v>
      </c>
      <c r="AY129" s="19" t="s">
        <v>212</v>
      </c>
      <c r="BE129" s="228">
        <f>IF(O129="základní",K129,0)</f>
        <v>0</v>
      </c>
      <c r="BF129" s="228">
        <f>IF(O129="snížená",K129,0)</f>
        <v>0</v>
      </c>
      <c r="BG129" s="228">
        <f>IF(O129="zákl. přenesená",K129,0)</f>
        <v>0</v>
      </c>
      <c r="BH129" s="228">
        <f>IF(O129="sníž. přenesená",K129,0)</f>
        <v>0</v>
      </c>
      <c r="BI129" s="228">
        <f>IF(O129="nulová",K129,0)</f>
        <v>0</v>
      </c>
      <c r="BJ129" s="19" t="s">
        <v>83</v>
      </c>
      <c r="BK129" s="228">
        <f>ROUND(P129*H129,2)</f>
        <v>0</v>
      </c>
      <c r="BL129" s="19" t="s">
        <v>228</v>
      </c>
      <c r="BM129" s="227" t="s">
        <v>2868</v>
      </c>
    </row>
    <row r="130" s="2" customFormat="1">
      <c r="A130" s="40"/>
      <c r="B130" s="41"/>
      <c r="C130" s="42"/>
      <c r="D130" s="258" t="s">
        <v>1316</v>
      </c>
      <c r="E130" s="42"/>
      <c r="F130" s="259" t="s">
        <v>2869</v>
      </c>
      <c r="G130" s="42"/>
      <c r="H130" s="42"/>
      <c r="I130" s="248"/>
      <c r="J130" s="248"/>
      <c r="K130" s="42"/>
      <c r="L130" s="42"/>
      <c r="M130" s="46"/>
      <c r="N130" s="249"/>
      <c r="O130" s="250"/>
      <c r="P130" s="86"/>
      <c r="Q130" s="86"/>
      <c r="R130" s="86"/>
      <c r="S130" s="86"/>
      <c r="T130" s="86"/>
      <c r="U130" s="86"/>
      <c r="V130" s="86"/>
      <c r="W130" s="86"/>
      <c r="X130" s="87"/>
      <c r="Y130" s="40"/>
      <c r="Z130" s="40"/>
      <c r="AA130" s="40"/>
      <c r="AB130" s="40"/>
      <c r="AC130" s="40"/>
      <c r="AD130" s="40"/>
      <c r="AE130" s="40"/>
      <c r="AT130" s="19" t="s">
        <v>1316</v>
      </c>
      <c r="AU130" s="19" t="s">
        <v>85</v>
      </c>
    </row>
    <row r="131" s="2" customFormat="1" ht="24.15" customHeight="1">
      <c r="A131" s="40"/>
      <c r="B131" s="41"/>
      <c r="C131" s="229" t="s">
        <v>168</v>
      </c>
      <c r="D131" s="229" t="s">
        <v>222</v>
      </c>
      <c r="E131" s="230" t="s">
        <v>1536</v>
      </c>
      <c r="F131" s="231" t="s">
        <v>1537</v>
      </c>
      <c r="G131" s="232" t="s">
        <v>670</v>
      </c>
      <c r="H131" s="233">
        <v>90</v>
      </c>
      <c r="I131" s="234"/>
      <c r="J131" s="235"/>
      <c r="K131" s="236">
        <f>ROUND(P131*H131,2)</f>
        <v>0</v>
      </c>
      <c r="L131" s="231" t="s">
        <v>2849</v>
      </c>
      <c r="M131" s="237"/>
      <c r="N131" s="238" t="s">
        <v>20</v>
      </c>
      <c r="O131" s="223" t="s">
        <v>45</v>
      </c>
      <c r="P131" s="224">
        <f>I131+J131</f>
        <v>0</v>
      </c>
      <c r="Q131" s="224">
        <f>ROUND(I131*H131,2)</f>
        <v>0</v>
      </c>
      <c r="R131" s="224">
        <f>ROUND(J131*H131,2)</f>
        <v>0</v>
      </c>
      <c r="S131" s="86"/>
      <c r="T131" s="225">
        <f>S131*H131</f>
        <v>0</v>
      </c>
      <c r="U131" s="225">
        <v>0.00014999999999999999</v>
      </c>
      <c r="V131" s="225">
        <f>U131*H131</f>
        <v>0.013499999999999998</v>
      </c>
      <c r="W131" s="225">
        <v>0</v>
      </c>
      <c r="X131" s="226">
        <f>W131*H131</f>
        <v>0</v>
      </c>
      <c r="Y131" s="40"/>
      <c r="Z131" s="40"/>
      <c r="AA131" s="40"/>
      <c r="AB131" s="40"/>
      <c r="AC131" s="40"/>
      <c r="AD131" s="40"/>
      <c r="AE131" s="40"/>
      <c r="AR131" s="227" t="s">
        <v>246</v>
      </c>
      <c r="AT131" s="227" t="s">
        <v>222</v>
      </c>
      <c r="AU131" s="227" t="s">
        <v>85</v>
      </c>
      <c r="AY131" s="19" t="s">
        <v>212</v>
      </c>
      <c r="BE131" s="228">
        <f>IF(O131="základní",K131,0)</f>
        <v>0</v>
      </c>
      <c r="BF131" s="228">
        <f>IF(O131="snížená",K131,0)</f>
        <v>0</v>
      </c>
      <c r="BG131" s="228">
        <f>IF(O131="zákl. přenesená",K131,0)</f>
        <v>0</v>
      </c>
      <c r="BH131" s="228">
        <f>IF(O131="sníž. přenesená",K131,0)</f>
        <v>0</v>
      </c>
      <c r="BI131" s="228">
        <f>IF(O131="nulová",K131,0)</f>
        <v>0</v>
      </c>
      <c r="BJ131" s="19" t="s">
        <v>83</v>
      </c>
      <c r="BK131" s="228">
        <f>ROUND(P131*H131,2)</f>
        <v>0</v>
      </c>
      <c r="BL131" s="19" t="s">
        <v>228</v>
      </c>
      <c r="BM131" s="227" t="s">
        <v>2870</v>
      </c>
    </row>
    <row r="132" s="2" customFormat="1" ht="55.5" customHeight="1">
      <c r="A132" s="40"/>
      <c r="B132" s="41"/>
      <c r="C132" s="215" t="s">
        <v>279</v>
      </c>
      <c r="D132" s="215" t="s">
        <v>213</v>
      </c>
      <c r="E132" s="216" t="s">
        <v>2871</v>
      </c>
      <c r="F132" s="217" t="s">
        <v>1533</v>
      </c>
      <c r="G132" s="218" t="s">
        <v>670</v>
      </c>
      <c r="H132" s="219">
        <v>162</v>
      </c>
      <c r="I132" s="220"/>
      <c r="J132" s="220"/>
      <c r="K132" s="221">
        <f>ROUND(P132*H132,2)</f>
        <v>0</v>
      </c>
      <c r="L132" s="217" t="s">
        <v>1497</v>
      </c>
      <c r="M132" s="46"/>
      <c r="N132" s="222" t="s">
        <v>20</v>
      </c>
      <c r="O132" s="223" t="s">
        <v>45</v>
      </c>
      <c r="P132" s="224">
        <f>I132+J132</f>
        <v>0</v>
      </c>
      <c r="Q132" s="224">
        <f>ROUND(I132*H132,2)</f>
        <v>0</v>
      </c>
      <c r="R132" s="224">
        <f>ROUND(J132*H132,2)</f>
        <v>0</v>
      </c>
      <c r="S132" s="86"/>
      <c r="T132" s="225">
        <f>S132*H132</f>
        <v>0</v>
      </c>
      <c r="U132" s="225">
        <v>0</v>
      </c>
      <c r="V132" s="225">
        <f>U132*H132</f>
        <v>0</v>
      </c>
      <c r="W132" s="225">
        <v>0</v>
      </c>
      <c r="X132" s="226">
        <f>W132*H132</f>
        <v>0</v>
      </c>
      <c r="Y132" s="40"/>
      <c r="Z132" s="40"/>
      <c r="AA132" s="40"/>
      <c r="AB132" s="40"/>
      <c r="AC132" s="40"/>
      <c r="AD132" s="40"/>
      <c r="AE132" s="40"/>
      <c r="AR132" s="227" t="s">
        <v>228</v>
      </c>
      <c r="AT132" s="227" t="s">
        <v>213</v>
      </c>
      <c r="AU132" s="227" t="s">
        <v>85</v>
      </c>
      <c r="AY132" s="19" t="s">
        <v>212</v>
      </c>
      <c r="BE132" s="228">
        <f>IF(O132="základní",K132,0)</f>
        <v>0</v>
      </c>
      <c r="BF132" s="228">
        <f>IF(O132="snížená",K132,0)</f>
        <v>0</v>
      </c>
      <c r="BG132" s="228">
        <f>IF(O132="zákl. přenesená",K132,0)</f>
        <v>0</v>
      </c>
      <c r="BH132" s="228">
        <f>IF(O132="sníž. přenesená",K132,0)</f>
        <v>0</v>
      </c>
      <c r="BI132" s="228">
        <f>IF(O132="nulová",K132,0)</f>
        <v>0</v>
      </c>
      <c r="BJ132" s="19" t="s">
        <v>83</v>
      </c>
      <c r="BK132" s="228">
        <f>ROUND(P132*H132,2)</f>
        <v>0</v>
      </c>
      <c r="BL132" s="19" t="s">
        <v>228</v>
      </c>
      <c r="BM132" s="227" t="s">
        <v>2872</v>
      </c>
    </row>
    <row r="133" s="2" customFormat="1">
      <c r="A133" s="40"/>
      <c r="B133" s="41"/>
      <c r="C133" s="42"/>
      <c r="D133" s="258" t="s">
        <v>1316</v>
      </c>
      <c r="E133" s="42"/>
      <c r="F133" s="259" t="s">
        <v>2873</v>
      </c>
      <c r="G133" s="42"/>
      <c r="H133" s="42"/>
      <c r="I133" s="248"/>
      <c r="J133" s="248"/>
      <c r="K133" s="42"/>
      <c r="L133" s="42"/>
      <c r="M133" s="46"/>
      <c r="N133" s="249"/>
      <c r="O133" s="250"/>
      <c r="P133" s="86"/>
      <c r="Q133" s="86"/>
      <c r="R133" s="86"/>
      <c r="S133" s="86"/>
      <c r="T133" s="86"/>
      <c r="U133" s="86"/>
      <c r="V133" s="86"/>
      <c r="W133" s="86"/>
      <c r="X133" s="87"/>
      <c r="Y133" s="40"/>
      <c r="Z133" s="40"/>
      <c r="AA133" s="40"/>
      <c r="AB133" s="40"/>
      <c r="AC133" s="40"/>
      <c r="AD133" s="40"/>
      <c r="AE133" s="40"/>
      <c r="AT133" s="19" t="s">
        <v>1316</v>
      </c>
      <c r="AU133" s="19" t="s">
        <v>85</v>
      </c>
    </row>
    <row r="134" s="2" customFormat="1" ht="24.15" customHeight="1">
      <c r="A134" s="40"/>
      <c r="B134" s="41"/>
      <c r="C134" s="229" t="s">
        <v>283</v>
      </c>
      <c r="D134" s="229" t="s">
        <v>222</v>
      </c>
      <c r="E134" s="230" t="s">
        <v>2874</v>
      </c>
      <c r="F134" s="231" t="s">
        <v>1537</v>
      </c>
      <c r="G134" s="232" t="s">
        <v>670</v>
      </c>
      <c r="H134" s="233">
        <v>162</v>
      </c>
      <c r="I134" s="234"/>
      <c r="J134" s="235"/>
      <c r="K134" s="236">
        <f>ROUND(P134*H134,2)</f>
        <v>0</v>
      </c>
      <c r="L134" s="231" t="s">
        <v>1497</v>
      </c>
      <c r="M134" s="237"/>
      <c r="N134" s="238" t="s">
        <v>20</v>
      </c>
      <c r="O134" s="223" t="s">
        <v>45</v>
      </c>
      <c r="P134" s="224">
        <f>I134+J134</f>
        <v>0</v>
      </c>
      <c r="Q134" s="224">
        <f>ROUND(I134*H134,2)</f>
        <v>0</v>
      </c>
      <c r="R134" s="224">
        <f>ROUND(J134*H134,2)</f>
        <v>0</v>
      </c>
      <c r="S134" s="86"/>
      <c r="T134" s="225">
        <f>S134*H134</f>
        <v>0</v>
      </c>
      <c r="U134" s="225">
        <v>0.00014999999999999999</v>
      </c>
      <c r="V134" s="225">
        <f>U134*H134</f>
        <v>0.024299999999999999</v>
      </c>
      <c r="W134" s="225">
        <v>0</v>
      </c>
      <c r="X134" s="226">
        <f>W134*H134</f>
        <v>0</v>
      </c>
      <c r="Y134" s="40"/>
      <c r="Z134" s="40"/>
      <c r="AA134" s="40"/>
      <c r="AB134" s="40"/>
      <c r="AC134" s="40"/>
      <c r="AD134" s="40"/>
      <c r="AE134" s="40"/>
      <c r="AR134" s="227" t="s">
        <v>246</v>
      </c>
      <c r="AT134" s="227" t="s">
        <v>222</v>
      </c>
      <c r="AU134" s="227" t="s">
        <v>85</v>
      </c>
      <c r="AY134" s="19" t="s">
        <v>212</v>
      </c>
      <c r="BE134" s="228">
        <f>IF(O134="základní",K134,0)</f>
        <v>0</v>
      </c>
      <c r="BF134" s="228">
        <f>IF(O134="snížená",K134,0)</f>
        <v>0</v>
      </c>
      <c r="BG134" s="228">
        <f>IF(O134="zákl. přenesená",K134,0)</f>
        <v>0</v>
      </c>
      <c r="BH134" s="228">
        <f>IF(O134="sníž. přenesená",K134,0)</f>
        <v>0</v>
      </c>
      <c r="BI134" s="228">
        <f>IF(O134="nulová",K134,0)</f>
        <v>0</v>
      </c>
      <c r="BJ134" s="19" t="s">
        <v>83</v>
      </c>
      <c r="BK134" s="228">
        <f>ROUND(P134*H134,2)</f>
        <v>0</v>
      </c>
      <c r="BL134" s="19" t="s">
        <v>228</v>
      </c>
      <c r="BM134" s="227" t="s">
        <v>2875</v>
      </c>
    </row>
    <row r="135" s="2" customFormat="1" ht="49.05" customHeight="1">
      <c r="A135" s="40"/>
      <c r="B135" s="41"/>
      <c r="C135" s="215" t="s">
        <v>287</v>
      </c>
      <c r="D135" s="215" t="s">
        <v>213</v>
      </c>
      <c r="E135" s="216" t="s">
        <v>2876</v>
      </c>
      <c r="F135" s="217" t="s">
        <v>2877</v>
      </c>
      <c r="G135" s="218" t="s">
        <v>525</v>
      </c>
      <c r="H135" s="219">
        <v>16575</v>
      </c>
      <c r="I135" s="220"/>
      <c r="J135" s="220"/>
      <c r="K135" s="221">
        <f>ROUND(P135*H135,2)</f>
        <v>0</v>
      </c>
      <c r="L135" s="217" t="s">
        <v>1314</v>
      </c>
      <c r="M135" s="46"/>
      <c r="N135" s="222" t="s">
        <v>20</v>
      </c>
      <c r="O135" s="223" t="s">
        <v>45</v>
      </c>
      <c r="P135" s="224">
        <f>I135+J135</f>
        <v>0</v>
      </c>
      <c r="Q135" s="224">
        <f>ROUND(I135*H135,2)</f>
        <v>0</v>
      </c>
      <c r="R135" s="224">
        <f>ROUND(J135*H135,2)</f>
        <v>0</v>
      </c>
      <c r="S135" s="86"/>
      <c r="T135" s="225">
        <f>S135*H135</f>
        <v>0</v>
      </c>
      <c r="U135" s="225">
        <v>0</v>
      </c>
      <c r="V135" s="225">
        <f>U135*H135</f>
        <v>0</v>
      </c>
      <c r="W135" s="225">
        <v>0</v>
      </c>
      <c r="X135" s="226">
        <f>W135*H135</f>
        <v>0</v>
      </c>
      <c r="Y135" s="40"/>
      <c r="Z135" s="40"/>
      <c r="AA135" s="40"/>
      <c r="AB135" s="40"/>
      <c r="AC135" s="40"/>
      <c r="AD135" s="40"/>
      <c r="AE135" s="40"/>
      <c r="AR135" s="227" t="s">
        <v>279</v>
      </c>
      <c r="AT135" s="227" t="s">
        <v>213</v>
      </c>
      <c r="AU135" s="227" t="s">
        <v>85</v>
      </c>
      <c r="AY135" s="19" t="s">
        <v>212</v>
      </c>
      <c r="BE135" s="228">
        <f>IF(O135="základní",K135,0)</f>
        <v>0</v>
      </c>
      <c r="BF135" s="228">
        <f>IF(O135="snížená",K135,0)</f>
        <v>0</v>
      </c>
      <c r="BG135" s="228">
        <f>IF(O135="zákl. přenesená",K135,0)</f>
        <v>0</v>
      </c>
      <c r="BH135" s="228">
        <f>IF(O135="sníž. přenesená",K135,0)</f>
        <v>0</v>
      </c>
      <c r="BI135" s="228">
        <f>IF(O135="nulová",K135,0)</f>
        <v>0</v>
      </c>
      <c r="BJ135" s="19" t="s">
        <v>83</v>
      </c>
      <c r="BK135" s="228">
        <f>ROUND(P135*H135,2)</f>
        <v>0</v>
      </c>
      <c r="BL135" s="19" t="s">
        <v>279</v>
      </c>
      <c r="BM135" s="227" t="s">
        <v>2878</v>
      </c>
    </row>
    <row r="136" s="2" customFormat="1">
      <c r="A136" s="40"/>
      <c r="B136" s="41"/>
      <c r="C136" s="42"/>
      <c r="D136" s="258" t="s">
        <v>1316</v>
      </c>
      <c r="E136" s="42"/>
      <c r="F136" s="259" t="s">
        <v>2879</v>
      </c>
      <c r="G136" s="42"/>
      <c r="H136" s="42"/>
      <c r="I136" s="248"/>
      <c r="J136" s="248"/>
      <c r="K136" s="42"/>
      <c r="L136" s="42"/>
      <c r="M136" s="46"/>
      <c r="N136" s="249"/>
      <c r="O136" s="250"/>
      <c r="P136" s="86"/>
      <c r="Q136" s="86"/>
      <c r="R136" s="86"/>
      <c r="S136" s="86"/>
      <c r="T136" s="86"/>
      <c r="U136" s="86"/>
      <c r="V136" s="86"/>
      <c r="W136" s="86"/>
      <c r="X136" s="87"/>
      <c r="Y136" s="40"/>
      <c r="Z136" s="40"/>
      <c r="AA136" s="40"/>
      <c r="AB136" s="40"/>
      <c r="AC136" s="40"/>
      <c r="AD136" s="40"/>
      <c r="AE136" s="40"/>
      <c r="AT136" s="19" t="s">
        <v>1316</v>
      </c>
      <c r="AU136" s="19" t="s">
        <v>85</v>
      </c>
    </row>
    <row r="137" s="2" customFormat="1" ht="49.05" customHeight="1">
      <c r="A137" s="40"/>
      <c r="B137" s="41"/>
      <c r="C137" s="229" t="s">
        <v>291</v>
      </c>
      <c r="D137" s="229" t="s">
        <v>222</v>
      </c>
      <c r="E137" s="230" t="s">
        <v>2880</v>
      </c>
      <c r="F137" s="231" t="s">
        <v>2881</v>
      </c>
      <c r="G137" s="232" t="s">
        <v>525</v>
      </c>
      <c r="H137" s="233">
        <v>19061.25</v>
      </c>
      <c r="I137" s="234"/>
      <c r="J137" s="235"/>
      <c r="K137" s="236">
        <f>ROUND(P137*H137,2)</f>
        <v>0</v>
      </c>
      <c r="L137" s="231" t="s">
        <v>1314</v>
      </c>
      <c r="M137" s="237"/>
      <c r="N137" s="238" t="s">
        <v>20</v>
      </c>
      <c r="O137" s="223" t="s">
        <v>45</v>
      </c>
      <c r="P137" s="224">
        <f>I137+J137</f>
        <v>0</v>
      </c>
      <c r="Q137" s="224">
        <f>ROUND(I137*H137,2)</f>
        <v>0</v>
      </c>
      <c r="R137" s="224">
        <f>ROUND(J137*H137,2)</f>
        <v>0</v>
      </c>
      <c r="S137" s="86"/>
      <c r="T137" s="225">
        <f>S137*H137</f>
        <v>0</v>
      </c>
      <c r="U137" s="225">
        <v>0.00012999999999999999</v>
      </c>
      <c r="V137" s="225">
        <f>U137*H137</f>
        <v>2.4779624999999998</v>
      </c>
      <c r="W137" s="225">
        <v>0</v>
      </c>
      <c r="X137" s="226">
        <f>W137*H137</f>
        <v>0</v>
      </c>
      <c r="Y137" s="40"/>
      <c r="Z137" s="40"/>
      <c r="AA137" s="40"/>
      <c r="AB137" s="40"/>
      <c r="AC137" s="40"/>
      <c r="AD137" s="40"/>
      <c r="AE137" s="40"/>
      <c r="AR137" s="227" t="s">
        <v>342</v>
      </c>
      <c r="AT137" s="227" t="s">
        <v>222</v>
      </c>
      <c r="AU137" s="227" t="s">
        <v>85</v>
      </c>
      <c r="AY137" s="19" t="s">
        <v>212</v>
      </c>
      <c r="BE137" s="228">
        <f>IF(O137="základní",K137,0)</f>
        <v>0</v>
      </c>
      <c r="BF137" s="228">
        <f>IF(O137="snížená",K137,0)</f>
        <v>0</v>
      </c>
      <c r="BG137" s="228">
        <f>IF(O137="zákl. přenesená",K137,0)</f>
        <v>0</v>
      </c>
      <c r="BH137" s="228">
        <f>IF(O137="sníž. přenesená",K137,0)</f>
        <v>0</v>
      </c>
      <c r="BI137" s="228">
        <f>IF(O137="nulová",K137,0)</f>
        <v>0</v>
      </c>
      <c r="BJ137" s="19" t="s">
        <v>83</v>
      </c>
      <c r="BK137" s="228">
        <f>ROUND(P137*H137,2)</f>
        <v>0</v>
      </c>
      <c r="BL137" s="19" t="s">
        <v>279</v>
      </c>
      <c r="BM137" s="227" t="s">
        <v>2882</v>
      </c>
    </row>
    <row r="138" s="13" customFormat="1">
      <c r="A138" s="13"/>
      <c r="B138" s="260"/>
      <c r="C138" s="261"/>
      <c r="D138" s="246" t="s">
        <v>1321</v>
      </c>
      <c r="E138" s="262" t="s">
        <v>20</v>
      </c>
      <c r="F138" s="263" t="s">
        <v>2883</v>
      </c>
      <c r="G138" s="261"/>
      <c r="H138" s="264">
        <v>19061.25</v>
      </c>
      <c r="I138" s="265"/>
      <c r="J138" s="265"/>
      <c r="K138" s="261"/>
      <c r="L138" s="261"/>
      <c r="M138" s="266"/>
      <c r="N138" s="267"/>
      <c r="O138" s="268"/>
      <c r="P138" s="268"/>
      <c r="Q138" s="268"/>
      <c r="R138" s="268"/>
      <c r="S138" s="268"/>
      <c r="T138" s="268"/>
      <c r="U138" s="268"/>
      <c r="V138" s="268"/>
      <c r="W138" s="268"/>
      <c r="X138" s="269"/>
      <c r="Y138" s="13"/>
      <c r="Z138" s="13"/>
      <c r="AA138" s="13"/>
      <c r="AB138" s="13"/>
      <c r="AC138" s="13"/>
      <c r="AD138" s="13"/>
      <c r="AE138" s="13"/>
      <c r="AT138" s="270" t="s">
        <v>1321</v>
      </c>
      <c r="AU138" s="270" t="s">
        <v>85</v>
      </c>
      <c r="AV138" s="13" t="s">
        <v>85</v>
      </c>
      <c r="AW138" s="13" t="s">
        <v>5</v>
      </c>
      <c r="AX138" s="13" t="s">
        <v>83</v>
      </c>
      <c r="AY138" s="270" t="s">
        <v>212</v>
      </c>
    </row>
    <row r="139" s="2" customFormat="1" ht="33" customHeight="1">
      <c r="A139" s="40"/>
      <c r="B139" s="41"/>
      <c r="C139" s="215" t="s">
        <v>295</v>
      </c>
      <c r="D139" s="215" t="s">
        <v>213</v>
      </c>
      <c r="E139" s="216" t="s">
        <v>1573</v>
      </c>
      <c r="F139" s="217" t="s">
        <v>1574</v>
      </c>
      <c r="G139" s="218" t="s">
        <v>670</v>
      </c>
      <c r="H139" s="219">
        <v>780</v>
      </c>
      <c r="I139" s="220"/>
      <c r="J139" s="220"/>
      <c r="K139" s="221">
        <f>ROUND(P139*H139,2)</f>
        <v>0</v>
      </c>
      <c r="L139" s="217" t="s">
        <v>1497</v>
      </c>
      <c r="M139" s="46"/>
      <c r="N139" s="222" t="s">
        <v>20</v>
      </c>
      <c r="O139" s="223" t="s">
        <v>45</v>
      </c>
      <c r="P139" s="224">
        <f>I139+J139</f>
        <v>0</v>
      </c>
      <c r="Q139" s="224">
        <f>ROUND(I139*H139,2)</f>
        <v>0</v>
      </c>
      <c r="R139" s="224">
        <f>ROUND(J139*H139,2)</f>
        <v>0</v>
      </c>
      <c r="S139" s="86"/>
      <c r="T139" s="225">
        <f>S139*H139</f>
        <v>0</v>
      </c>
      <c r="U139" s="225">
        <v>0</v>
      </c>
      <c r="V139" s="225">
        <f>U139*H139</f>
        <v>0</v>
      </c>
      <c r="W139" s="225">
        <v>0</v>
      </c>
      <c r="X139" s="226">
        <f>W139*H139</f>
        <v>0</v>
      </c>
      <c r="Y139" s="40"/>
      <c r="Z139" s="40"/>
      <c r="AA139" s="40"/>
      <c r="AB139" s="40"/>
      <c r="AC139" s="40"/>
      <c r="AD139" s="40"/>
      <c r="AE139" s="40"/>
      <c r="AR139" s="227" t="s">
        <v>279</v>
      </c>
      <c r="AT139" s="227" t="s">
        <v>213</v>
      </c>
      <c r="AU139" s="227" t="s">
        <v>85</v>
      </c>
      <c r="AY139" s="19" t="s">
        <v>212</v>
      </c>
      <c r="BE139" s="228">
        <f>IF(O139="základní",K139,0)</f>
        <v>0</v>
      </c>
      <c r="BF139" s="228">
        <f>IF(O139="snížená",K139,0)</f>
        <v>0</v>
      </c>
      <c r="BG139" s="228">
        <f>IF(O139="zákl. přenesená",K139,0)</f>
        <v>0</v>
      </c>
      <c r="BH139" s="228">
        <f>IF(O139="sníž. přenesená",K139,0)</f>
        <v>0</v>
      </c>
      <c r="BI139" s="228">
        <f>IF(O139="nulová",K139,0)</f>
        <v>0</v>
      </c>
      <c r="BJ139" s="19" t="s">
        <v>83</v>
      </c>
      <c r="BK139" s="228">
        <f>ROUND(P139*H139,2)</f>
        <v>0</v>
      </c>
      <c r="BL139" s="19" t="s">
        <v>279</v>
      </c>
      <c r="BM139" s="227" t="s">
        <v>2884</v>
      </c>
    </row>
    <row r="140" s="2" customFormat="1">
      <c r="A140" s="40"/>
      <c r="B140" s="41"/>
      <c r="C140" s="42"/>
      <c r="D140" s="258" t="s">
        <v>1316</v>
      </c>
      <c r="E140" s="42"/>
      <c r="F140" s="259" t="s">
        <v>1576</v>
      </c>
      <c r="G140" s="42"/>
      <c r="H140" s="42"/>
      <c r="I140" s="248"/>
      <c r="J140" s="248"/>
      <c r="K140" s="42"/>
      <c r="L140" s="42"/>
      <c r="M140" s="46"/>
      <c r="N140" s="249"/>
      <c r="O140" s="250"/>
      <c r="P140" s="86"/>
      <c r="Q140" s="86"/>
      <c r="R140" s="86"/>
      <c r="S140" s="86"/>
      <c r="T140" s="86"/>
      <c r="U140" s="86"/>
      <c r="V140" s="86"/>
      <c r="W140" s="86"/>
      <c r="X140" s="87"/>
      <c r="Y140" s="40"/>
      <c r="Z140" s="40"/>
      <c r="AA140" s="40"/>
      <c r="AB140" s="40"/>
      <c r="AC140" s="40"/>
      <c r="AD140" s="40"/>
      <c r="AE140" s="40"/>
      <c r="AT140" s="19" t="s">
        <v>1316</v>
      </c>
      <c r="AU140" s="19" t="s">
        <v>85</v>
      </c>
    </row>
    <row r="141" s="2" customFormat="1" ht="24.15" customHeight="1">
      <c r="A141" s="40"/>
      <c r="B141" s="41"/>
      <c r="C141" s="229" t="s">
        <v>8</v>
      </c>
      <c r="D141" s="229" t="s">
        <v>222</v>
      </c>
      <c r="E141" s="230" t="s">
        <v>1599</v>
      </c>
      <c r="F141" s="231" t="s">
        <v>1600</v>
      </c>
      <c r="G141" s="232" t="s">
        <v>670</v>
      </c>
      <c r="H141" s="233">
        <v>300</v>
      </c>
      <c r="I141" s="234"/>
      <c r="J141" s="235"/>
      <c r="K141" s="236">
        <f>ROUND(P141*H141,2)</f>
        <v>0</v>
      </c>
      <c r="L141" s="231" t="s">
        <v>2849</v>
      </c>
      <c r="M141" s="237"/>
      <c r="N141" s="238" t="s">
        <v>20</v>
      </c>
      <c r="O141" s="223" t="s">
        <v>45</v>
      </c>
      <c r="P141" s="224">
        <f>I141+J141</f>
        <v>0</v>
      </c>
      <c r="Q141" s="224">
        <f>ROUND(I141*H141,2)</f>
        <v>0</v>
      </c>
      <c r="R141" s="224">
        <f>ROUND(J141*H141,2)</f>
        <v>0</v>
      </c>
      <c r="S141" s="86"/>
      <c r="T141" s="225">
        <f>S141*H141</f>
        <v>0</v>
      </c>
      <c r="U141" s="225">
        <v>0</v>
      </c>
      <c r="V141" s="225">
        <f>U141*H141</f>
        <v>0</v>
      </c>
      <c r="W141" s="225">
        <v>0</v>
      </c>
      <c r="X141" s="226">
        <f>W141*H141</f>
        <v>0</v>
      </c>
      <c r="Y141" s="40"/>
      <c r="Z141" s="40"/>
      <c r="AA141" s="40"/>
      <c r="AB141" s="40"/>
      <c r="AC141" s="40"/>
      <c r="AD141" s="40"/>
      <c r="AE141" s="40"/>
      <c r="AR141" s="227" t="s">
        <v>342</v>
      </c>
      <c r="AT141" s="227" t="s">
        <v>222</v>
      </c>
      <c r="AU141" s="227" t="s">
        <v>85</v>
      </c>
      <c r="AY141" s="19" t="s">
        <v>212</v>
      </c>
      <c r="BE141" s="228">
        <f>IF(O141="základní",K141,0)</f>
        <v>0</v>
      </c>
      <c r="BF141" s="228">
        <f>IF(O141="snížená",K141,0)</f>
        <v>0</v>
      </c>
      <c r="BG141" s="228">
        <f>IF(O141="zákl. přenesená",K141,0)</f>
        <v>0</v>
      </c>
      <c r="BH141" s="228">
        <f>IF(O141="sníž. přenesená",K141,0)</f>
        <v>0</v>
      </c>
      <c r="BI141" s="228">
        <f>IF(O141="nulová",K141,0)</f>
        <v>0</v>
      </c>
      <c r="BJ141" s="19" t="s">
        <v>83</v>
      </c>
      <c r="BK141" s="228">
        <f>ROUND(P141*H141,2)</f>
        <v>0</v>
      </c>
      <c r="BL141" s="19" t="s">
        <v>279</v>
      </c>
      <c r="BM141" s="227" t="s">
        <v>2885</v>
      </c>
    </row>
    <row r="142" s="2" customFormat="1" ht="24.15" customHeight="1">
      <c r="A142" s="40"/>
      <c r="B142" s="41"/>
      <c r="C142" s="229" t="s">
        <v>302</v>
      </c>
      <c r="D142" s="229" t="s">
        <v>222</v>
      </c>
      <c r="E142" s="230" t="s">
        <v>1602</v>
      </c>
      <c r="F142" s="231" t="s">
        <v>1603</v>
      </c>
      <c r="G142" s="232" t="s">
        <v>670</v>
      </c>
      <c r="H142" s="233">
        <v>300</v>
      </c>
      <c r="I142" s="234"/>
      <c r="J142" s="235"/>
      <c r="K142" s="236">
        <f>ROUND(P142*H142,2)</f>
        <v>0</v>
      </c>
      <c r="L142" s="231" t="s">
        <v>2849</v>
      </c>
      <c r="M142" s="237"/>
      <c r="N142" s="238" t="s">
        <v>20</v>
      </c>
      <c r="O142" s="223" t="s">
        <v>45</v>
      </c>
      <c r="P142" s="224">
        <f>I142+J142</f>
        <v>0</v>
      </c>
      <c r="Q142" s="224">
        <f>ROUND(I142*H142,2)</f>
        <v>0</v>
      </c>
      <c r="R142" s="224">
        <f>ROUND(J142*H142,2)</f>
        <v>0</v>
      </c>
      <c r="S142" s="86"/>
      <c r="T142" s="225">
        <f>S142*H142</f>
        <v>0</v>
      </c>
      <c r="U142" s="225">
        <v>0</v>
      </c>
      <c r="V142" s="225">
        <f>U142*H142</f>
        <v>0</v>
      </c>
      <c r="W142" s="225">
        <v>0</v>
      </c>
      <c r="X142" s="226">
        <f>W142*H142</f>
        <v>0</v>
      </c>
      <c r="Y142" s="40"/>
      <c r="Z142" s="40"/>
      <c r="AA142" s="40"/>
      <c r="AB142" s="40"/>
      <c r="AC142" s="40"/>
      <c r="AD142" s="40"/>
      <c r="AE142" s="40"/>
      <c r="AR142" s="227" t="s">
        <v>342</v>
      </c>
      <c r="AT142" s="227" t="s">
        <v>222</v>
      </c>
      <c r="AU142" s="227" t="s">
        <v>85</v>
      </c>
      <c r="AY142" s="19" t="s">
        <v>212</v>
      </c>
      <c r="BE142" s="228">
        <f>IF(O142="základní",K142,0)</f>
        <v>0</v>
      </c>
      <c r="BF142" s="228">
        <f>IF(O142="snížená",K142,0)</f>
        <v>0</v>
      </c>
      <c r="BG142" s="228">
        <f>IF(O142="zákl. přenesená",K142,0)</f>
        <v>0</v>
      </c>
      <c r="BH142" s="228">
        <f>IF(O142="sníž. přenesená",K142,0)</f>
        <v>0</v>
      </c>
      <c r="BI142" s="228">
        <f>IF(O142="nulová",K142,0)</f>
        <v>0</v>
      </c>
      <c r="BJ142" s="19" t="s">
        <v>83</v>
      </c>
      <c r="BK142" s="228">
        <f>ROUND(P142*H142,2)</f>
        <v>0</v>
      </c>
      <c r="BL142" s="19" t="s">
        <v>279</v>
      </c>
      <c r="BM142" s="227" t="s">
        <v>2886</v>
      </c>
    </row>
    <row r="143" s="2" customFormat="1" ht="24.15" customHeight="1">
      <c r="A143" s="40"/>
      <c r="B143" s="41"/>
      <c r="C143" s="229" t="s">
        <v>306</v>
      </c>
      <c r="D143" s="229" t="s">
        <v>222</v>
      </c>
      <c r="E143" s="230" t="s">
        <v>1605</v>
      </c>
      <c r="F143" s="231" t="s">
        <v>1606</v>
      </c>
      <c r="G143" s="232" t="s">
        <v>670</v>
      </c>
      <c r="H143" s="233">
        <v>200</v>
      </c>
      <c r="I143" s="234"/>
      <c r="J143" s="235"/>
      <c r="K143" s="236">
        <f>ROUND(P143*H143,2)</f>
        <v>0</v>
      </c>
      <c r="L143" s="231" t="s">
        <v>2849</v>
      </c>
      <c r="M143" s="237"/>
      <c r="N143" s="238" t="s">
        <v>20</v>
      </c>
      <c r="O143" s="223" t="s">
        <v>45</v>
      </c>
      <c r="P143" s="224">
        <f>I143+J143</f>
        <v>0</v>
      </c>
      <c r="Q143" s="224">
        <f>ROUND(I143*H143,2)</f>
        <v>0</v>
      </c>
      <c r="R143" s="224">
        <f>ROUND(J143*H143,2)</f>
        <v>0</v>
      </c>
      <c r="S143" s="86"/>
      <c r="T143" s="225">
        <f>S143*H143</f>
        <v>0</v>
      </c>
      <c r="U143" s="225">
        <v>0</v>
      </c>
      <c r="V143" s="225">
        <f>U143*H143</f>
        <v>0</v>
      </c>
      <c r="W143" s="225">
        <v>0</v>
      </c>
      <c r="X143" s="226">
        <f>W143*H143</f>
        <v>0</v>
      </c>
      <c r="Y143" s="40"/>
      <c r="Z143" s="40"/>
      <c r="AA143" s="40"/>
      <c r="AB143" s="40"/>
      <c r="AC143" s="40"/>
      <c r="AD143" s="40"/>
      <c r="AE143" s="40"/>
      <c r="AR143" s="227" t="s">
        <v>342</v>
      </c>
      <c r="AT143" s="227" t="s">
        <v>222</v>
      </c>
      <c r="AU143" s="227" t="s">
        <v>85</v>
      </c>
      <c r="AY143" s="19" t="s">
        <v>212</v>
      </c>
      <c r="BE143" s="228">
        <f>IF(O143="základní",K143,0)</f>
        <v>0</v>
      </c>
      <c r="BF143" s="228">
        <f>IF(O143="snížená",K143,0)</f>
        <v>0</v>
      </c>
      <c r="BG143" s="228">
        <f>IF(O143="zákl. přenesená",K143,0)</f>
        <v>0</v>
      </c>
      <c r="BH143" s="228">
        <f>IF(O143="sníž. přenesená",K143,0)</f>
        <v>0</v>
      </c>
      <c r="BI143" s="228">
        <f>IF(O143="nulová",K143,0)</f>
        <v>0</v>
      </c>
      <c r="BJ143" s="19" t="s">
        <v>83</v>
      </c>
      <c r="BK143" s="228">
        <f>ROUND(P143*H143,2)</f>
        <v>0</v>
      </c>
      <c r="BL143" s="19" t="s">
        <v>279</v>
      </c>
      <c r="BM143" s="227" t="s">
        <v>2887</v>
      </c>
    </row>
    <row r="144" s="2" customFormat="1" ht="33" customHeight="1">
      <c r="A144" s="40"/>
      <c r="B144" s="41"/>
      <c r="C144" s="215" t="s">
        <v>310</v>
      </c>
      <c r="D144" s="215" t="s">
        <v>213</v>
      </c>
      <c r="E144" s="216" t="s">
        <v>2888</v>
      </c>
      <c r="F144" s="217" t="s">
        <v>2889</v>
      </c>
      <c r="G144" s="218" t="s">
        <v>670</v>
      </c>
      <c r="H144" s="219">
        <v>9</v>
      </c>
      <c r="I144" s="220"/>
      <c r="J144" s="220"/>
      <c r="K144" s="221">
        <f>ROUND(P144*H144,2)</f>
        <v>0</v>
      </c>
      <c r="L144" s="217" t="s">
        <v>1628</v>
      </c>
      <c r="M144" s="46"/>
      <c r="N144" s="222" t="s">
        <v>20</v>
      </c>
      <c r="O144" s="223" t="s">
        <v>45</v>
      </c>
      <c r="P144" s="224">
        <f>I144+J144</f>
        <v>0</v>
      </c>
      <c r="Q144" s="224">
        <f>ROUND(I144*H144,2)</f>
        <v>0</v>
      </c>
      <c r="R144" s="224">
        <f>ROUND(J144*H144,2)</f>
        <v>0</v>
      </c>
      <c r="S144" s="86"/>
      <c r="T144" s="225">
        <f>S144*H144</f>
        <v>0</v>
      </c>
      <c r="U144" s="225">
        <v>0</v>
      </c>
      <c r="V144" s="225">
        <f>U144*H144</f>
        <v>0</v>
      </c>
      <c r="W144" s="225">
        <v>0</v>
      </c>
      <c r="X144" s="226">
        <f>W144*H144</f>
        <v>0</v>
      </c>
      <c r="Y144" s="40"/>
      <c r="Z144" s="40"/>
      <c r="AA144" s="40"/>
      <c r="AB144" s="40"/>
      <c r="AC144" s="40"/>
      <c r="AD144" s="40"/>
      <c r="AE144" s="40"/>
      <c r="AR144" s="227" t="s">
        <v>279</v>
      </c>
      <c r="AT144" s="227" t="s">
        <v>213</v>
      </c>
      <c r="AU144" s="227" t="s">
        <v>85</v>
      </c>
      <c r="AY144" s="19" t="s">
        <v>212</v>
      </c>
      <c r="BE144" s="228">
        <f>IF(O144="základní",K144,0)</f>
        <v>0</v>
      </c>
      <c r="BF144" s="228">
        <f>IF(O144="snížená",K144,0)</f>
        <v>0</v>
      </c>
      <c r="BG144" s="228">
        <f>IF(O144="zákl. přenesená",K144,0)</f>
        <v>0</v>
      </c>
      <c r="BH144" s="228">
        <f>IF(O144="sníž. přenesená",K144,0)</f>
        <v>0</v>
      </c>
      <c r="BI144" s="228">
        <f>IF(O144="nulová",K144,0)</f>
        <v>0</v>
      </c>
      <c r="BJ144" s="19" t="s">
        <v>83</v>
      </c>
      <c r="BK144" s="228">
        <f>ROUND(P144*H144,2)</f>
        <v>0</v>
      </c>
      <c r="BL144" s="19" t="s">
        <v>279</v>
      </c>
      <c r="BM144" s="227" t="s">
        <v>2890</v>
      </c>
    </row>
    <row r="145" s="2" customFormat="1">
      <c r="A145" s="40"/>
      <c r="B145" s="41"/>
      <c r="C145" s="42"/>
      <c r="D145" s="258" t="s">
        <v>1316</v>
      </c>
      <c r="E145" s="42"/>
      <c r="F145" s="259" t="s">
        <v>2891</v>
      </c>
      <c r="G145" s="42"/>
      <c r="H145" s="42"/>
      <c r="I145" s="248"/>
      <c r="J145" s="248"/>
      <c r="K145" s="42"/>
      <c r="L145" s="42"/>
      <c r="M145" s="46"/>
      <c r="N145" s="249"/>
      <c r="O145" s="250"/>
      <c r="P145" s="86"/>
      <c r="Q145" s="86"/>
      <c r="R145" s="86"/>
      <c r="S145" s="86"/>
      <c r="T145" s="86"/>
      <c r="U145" s="86"/>
      <c r="V145" s="86"/>
      <c r="W145" s="86"/>
      <c r="X145" s="87"/>
      <c r="Y145" s="40"/>
      <c r="Z145" s="40"/>
      <c r="AA145" s="40"/>
      <c r="AB145" s="40"/>
      <c r="AC145" s="40"/>
      <c r="AD145" s="40"/>
      <c r="AE145" s="40"/>
      <c r="AT145" s="19" t="s">
        <v>1316</v>
      </c>
      <c r="AU145" s="19" t="s">
        <v>85</v>
      </c>
    </row>
    <row r="146" s="2" customFormat="1" ht="44.25" customHeight="1">
      <c r="A146" s="40"/>
      <c r="B146" s="41"/>
      <c r="C146" s="215" t="s">
        <v>314</v>
      </c>
      <c r="D146" s="215" t="s">
        <v>213</v>
      </c>
      <c r="E146" s="216" t="s">
        <v>2892</v>
      </c>
      <c r="F146" s="217" t="s">
        <v>2893</v>
      </c>
      <c r="G146" s="218" t="s">
        <v>670</v>
      </c>
      <c r="H146" s="219">
        <v>162</v>
      </c>
      <c r="I146" s="220"/>
      <c r="J146" s="220"/>
      <c r="K146" s="221">
        <f>ROUND(P146*H146,2)</f>
        <v>0</v>
      </c>
      <c r="L146" s="217" t="s">
        <v>1628</v>
      </c>
      <c r="M146" s="46"/>
      <c r="N146" s="222" t="s">
        <v>20</v>
      </c>
      <c r="O146" s="223" t="s">
        <v>45</v>
      </c>
      <c r="P146" s="224">
        <f>I146+J146</f>
        <v>0</v>
      </c>
      <c r="Q146" s="224">
        <f>ROUND(I146*H146,2)</f>
        <v>0</v>
      </c>
      <c r="R146" s="224">
        <f>ROUND(J146*H146,2)</f>
        <v>0</v>
      </c>
      <c r="S146" s="86"/>
      <c r="T146" s="225">
        <f>S146*H146</f>
        <v>0</v>
      </c>
      <c r="U146" s="225">
        <v>0</v>
      </c>
      <c r="V146" s="225">
        <f>U146*H146</f>
        <v>0</v>
      </c>
      <c r="W146" s="225">
        <v>0</v>
      </c>
      <c r="X146" s="226">
        <f>W146*H146</f>
        <v>0</v>
      </c>
      <c r="Y146" s="40"/>
      <c r="Z146" s="40"/>
      <c r="AA146" s="40"/>
      <c r="AB146" s="40"/>
      <c r="AC146" s="40"/>
      <c r="AD146" s="40"/>
      <c r="AE146" s="40"/>
      <c r="AR146" s="227" t="s">
        <v>279</v>
      </c>
      <c r="AT146" s="227" t="s">
        <v>213</v>
      </c>
      <c r="AU146" s="227" t="s">
        <v>85</v>
      </c>
      <c r="AY146" s="19" t="s">
        <v>212</v>
      </c>
      <c r="BE146" s="228">
        <f>IF(O146="základní",K146,0)</f>
        <v>0</v>
      </c>
      <c r="BF146" s="228">
        <f>IF(O146="snížená",K146,0)</f>
        <v>0</v>
      </c>
      <c r="BG146" s="228">
        <f>IF(O146="zákl. přenesená",K146,0)</f>
        <v>0</v>
      </c>
      <c r="BH146" s="228">
        <f>IF(O146="sníž. přenesená",K146,0)</f>
        <v>0</v>
      </c>
      <c r="BI146" s="228">
        <f>IF(O146="nulová",K146,0)</f>
        <v>0</v>
      </c>
      <c r="BJ146" s="19" t="s">
        <v>83</v>
      </c>
      <c r="BK146" s="228">
        <f>ROUND(P146*H146,2)</f>
        <v>0</v>
      </c>
      <c r="BL146" s="19" t="s">
        <v>279</v>
      </c>
      <c r="BM146" s="227" t="s">
        <v>2894</v>
      </c>
    </row>
    <row r="147" s="2" customFormat="1">
      <c r="A147" s="40"/>
      <c r="B147" s="41"/>
      <c r="C147" s="42"/>
      <c r="D147" s="258" t="s">
        <v>1316</v>
      </c>
      <c r="E147" s="42"/>
      <c r="F147" s="259" t="s">
        <v>2895</v>
      </c>
      <c r="G147" s="42"/>
      <c r="H147" s="42"/>
      <c r="I147" s="248"/>
      <c r="J147" s="248"/>
      <c r="K147" s="42"/>
      <c r="L147" s="42"/>
      <c r="M147" s="46"/>
      <c r="N147" s="249"/>
      <c r="O147" s="250"/>
      <c r="P147" s="86"/>
      <c r="Q147" s="86"/>
      <c r="R147" s="86"/>
      <c r="S147" s="86"/>
      <c r="T147" s="86"/>
      <c r="U147" s="86"/>
      <c r="V147" s="86"/>
      <c r="W147" s="86"/>
      <c r="X147" s="87"/>
      <c r="Y147" s="40"/>
      <c r="Z147" s="40"/>
      <c r="AA147" s="40"/>
      <c r="AB147" s="40"/>
      <c r="AC147" s="40"/>
      <c r="AD147" s="40"/>
      <c r="AE147" s="40"/>
      <c r="AT147" s="19" t="s">
        <v>1316</v>
      </c>
      <c r="AU147" s="19" t="s">
        <v>85</v>
      </c>
    </row>
    <row r="148" s="2" customFormat="1" ht="16.5" customHeight="1">
      <c r="A148" s="40"/>
      <c r="B148" s="41"/>
      <c r="C148" s="229" t="s">
        <v>318</v>
      </c>
      <c r="D148" s="229" t="s">
        <v>222</v>
      </c>
      <c r="E148" s="230" t="s">
        <v>2896</v>
      </c>
      <c r="F148" s="231" t="s">
        <v>2897</v>
      </c>
      <c r="G148" s="232" t="s">
        <v>670</v>
      </c>
      <c r="H148" s="233">
        <v>162</v>
      </c>
      <c r="I148" s="234"/>
      <c r="J148" s="235"/>
      <c r="K148" s="236">
        <f>ROUND(P148*H148,2)</f>
        <v>0</v>
      </c>
      <c r="L148" s="231" t="s">
        <v>20</v>
      </c>
      <c r="M148" s="237"/>
      <c r="N148" s="238" t="s">
        <v>20</v>
      </c>
      <c r="O148" s="223" t="s">
        <v>45</v>
      </c>
      <c r="P148" s="224">
        <f>I148+J148</f>
        <v>0</v>
      </c>
      <c r="Q148" s="224">
        <f>ROUND(I148*H148,2)</f>
        <v>0</v>
      </c>
      <c r="R148" s="224">
        <f>ROUND(J148*H148,2)</f>
        <v>0</v>
      </c>
      <c r="S148" s="86"/>
      <c r="T148" s="225">
        <f>S148*H148</f>
        <v>0</v>
      </c>
      <c r="U148" s="225">
        <v>4.0000000000000003E-05</v>
      </c>
      <c r="V148" s="225">
        <f>U148*H148</f>
        <v>0.0064800000000000005</v>
      </c>
      <c r="W148" s="225">
        <v>0</v>
      </c>
      <c r="X148" s="226">
        <f>W148*H148</f>
        <v>0</v>
      </c>
      <c r="Y148" s="40"/>
      <c r="Z148" s="40"/>
      <c r="AA148" s="40"/>
      <c r="AB148" s="40"/>
      <c r="AC148" s="40"/>
      <c r="AD148" s="40"/>
      <c r="AE148" s="40"/>
      <c r="AR148" s="227" t="s">
        <v>342</v>
      </c>
      <c r="AT148" s="227" t="s">
        <v>222</v>
      </c>
      <c r="AU148" s="227" t="s">
        <v>85</v>
      </c>
      <c r="AY148" s="19" t="s">
        <v>212</v>
      </c>
      <c r="BE148" s="228">
        <f>IF(O148="základní",K148,0)</f>
        <v>0</v>
      </c>
      <c r="BF148" s="228">
        <f>IF(O148="snížená",K148,0)</f>
        <v>0</v>
      </c>
      <c r="BG148" s="228">
        <f>IF(O148="zákl. přenesená",K148,0)</f>
        <v>0</v>
      </c>
      <c r="BH148" s="228">
        <f>IF(O148="sníž. přenesená",K148,0)</f>
        <v>0</v>
      </c>
      <c r="BI148" s="228">
        <f>IF(O148="nulová",K148,0)</f>
        <v>0</v>
      </c>
      <c r="BJ148" s="19" t="s">
        <v>83</v>
      </c>
      <c r="BK148" s="228">
        <f>ROUND(P148*H148,2)</f>
        <v>0</v>
      </c>
      <c r="BL148" s="19" t="s">
        <v>279</v>
      </c>
      <c r="BM148" s="227" t="s">
        <v>2898</v>
      </c>
    </row>
    <row r="149" s="2" customFormat="1" ht="24.15" customHeight="1">
      <c r="A149" s="40"/>
      <c r="B149" s="41"/>
      <c r="C149" s="215" t="s">
        <v>322</v>
      </c>
      <c r="D149" s="215" t="s">
        <v>213</v>
      </c>
      <c r="E149" s="216" t="s">
        <v>1773</v>
      </c>
      <c r="F149" s="217" t="s">
        <v>1774</v>
      </c>
      <c r="G149" s="218" t="s">
        <v>670</v>
      </c>
      <c r="H149" s="219">
        <v>1</v>
      </c>
      <c r="I149" s="220"/>
      <c r="J149" s="220"/>
      <c r="K149" s="221">
        <f>ROUND(P149*H149,2)</f>
        <v>0</v>
      </c>
      <c r="L149" s="217" t="s">
        <v>1628</v>
      </c>
      <c r="M149" s="46"/>
      <c r="N149" s="222" t="s">
        <v>20</v>
      </c>
      <c r="O149" s="223" t="s">
        <v>45</v>
      </c>
      <c r="P149" s="224">
        <f>I149+J149</f>
        <v>0</v>
      </c>
      <c r="Q149" s="224">
        <f>ROUND(I149*H149,2)</f>
        <v>0</v>
      </c>
      <c r="R149" s="224">
        <f>ROUND(J149*H149,2)</f>
        <v>0</v>
      </c>
      <c r="S149" s="86"/>
      <c r="T149" s="225">
        <f>S149*H149</f>
        <v>0</v>
      </c>
      <c r="U149" s="225">
        <v>0</v>
      </c>
      <c r="V149" s="225">
        <f>U149*H149</f>
        <v>0</v>
      </c>
      <c r="W149" s="225">
        <v>0</v>
      </c>
      <c r="X149" s="226">
        <f>W149*H149</f>
        <v>0</v>
      </c>
      <c r="Y149" s="40"/>
      <c r="Z149" s="40"/>
      <c r="AA149" s="40"/>
      <c r="AB149" s="40"/>
      <c r="AC149" s="40"/>
      <c r="AD149" s="40"/>
      <c r="AE149" s="40"/>
      <c r="AR149" s="227" t="s">
        <v>279</v>
      </c>
      <c r="AT149" s="227" t="s">
        <v>213</v>
      </c>
      <c r="AU149" s="227" t="s">
        <v>85</v>
      </c>
      <c r="AY149" s="19" t="s">
        <v>212</v>
      </c>
      <c r="BE149" s="228">
        <f>IF(O149="základní",K149,0)</f>
        <v>0</v>
      </c>
      <c r="BF149" s="228">
        <f>IF(O149="snížená",K149,0)</f>
        <v>0</v>
      </c>
      <c r="BG149" s="228">
        <f>IF(O149="zákl. přenesená",K149,0)</f>
        <v>0</v>
      </c>
      <c r="BH149" s="228">
        <f>IF(O149="sníž. přenesená",K149,0)</f>
        <v>0</v>
      </c>
      <c r="BI149" s="228">
        <f>IF(O149="nulová",K149,0)</f>
        <v>0</v>
      </c>
      <c r="BJ149" s="19" t="s">
        <v>83</v>
      </c>
      <c r="BK149" s="228">
        <f>ROUND(P149*H149,2)</f>
        <v>0</v>
      </c>
      <c r="BL149" s="19" t="s">
        <v>279</v>
      </c>
      <c r="BM149" s="227" t="s">
        <v>2899</v>
      </c>
    </row>
    <row r="150" s="2" customFormat="1">
      <c r="A150" s="40"/>
      <c r="B150" s="41"/>
      <c r="C150" s="42"/>
      <c r="D150" s="258" t="s">
        <v>1316</v>
      </c>
      <c r="E150" s="42"/>
      <c r="F150" s="259" t="s">
        <v>2900</v>
      </c>
      <c r="G150" s="42"/>
      <c r="H150" s="42"/>
      <c r="I150" s="248"/>
      <c r="J150" s="248"/>
      <c r="K150" s="42"/>
      <c r="L150" s="42"/>
      <c r="M150" s="46"/>
      <c r="N150" s="249"/>
      <c r="O150" s="250"/>
      <c r="P150" s="86"/>
      <c r="Q150" s="86"/>
      <c r="R150" s="86"/>
      <c r="S150" s="86"/>
      <c r="T150" s="86"/>
      <c r="U150" s="86"/>
      <c r="V150" s="86"/>
      <c r="W150" s="86"/>
      <c r="X150" s="87"/>
      <c r="Y150" s="40"/>
      <c r="Z150" s="40"/>
      <c r="AA150" s="40"/>
      <c r="AB150" s="40"/>
      <c r="AC150" s="40"/>
      <c r="AD150" s="40"/>
      <c r="AE150" s="40"/>
      <c r="AT150" s="19" t="s">
        <v>1316</v>
      </c>
      <c r="AU150" s="19" t="s">
        <v>85</v>
      </c>
    </row>
    <row r="151" s="2" customFormat="1" ht="24.15" customHeight="1">
      <c r="A151" s="40"/>
      <c r="B151" s="41"/>
      <c r="C151" s="229" t="s">
        <v>326</v>
      </c>
      <c r="D151" s="229" t="s">
        <v>222</v>
      </c>
      <c r="E151" s="230" t="s">
        <v>2016</v>
      </c>
      <c r="F151" s="231" t="s">
        <v>2017</v>
      </c>
      <c r="G151" s="232" t="s">
        <v>670</v>
      </c>
      <c r="H151" s="233">
        <v>1</v>
      </c>
      <c r="I151" s="234"/>
      <c r="J151" s="235"/>
      <c r="K151" s="236">
        <f>ROUND(P151*H151,2)</f>
        <v>0</v>
      </c>
      <c r="L151" s="231" t="s">
        <v>20</v>
      </c>
      <c r="M151" s="237"/>
      <c r="N151" s="238" t="s">
        <v>20</v>
      </c>
      <c r="O151" s="223" t="s">
        <v>45</v>
      </c>
      <c r="P151" s="224">
        <f>I151+J151</f>
        <v>0</v>
      </c>
      <c r="Q151" s="224">
        <f>ROUND(I151*H151,2)</f>
        <v>0</v>
      </c>
      <c r="R151" s="224">
        <f>ROUND(J151*H151,2)</f>
        <v>0</v>
      </c>
      <c r="S151" s="86"/>
      <c r="T151" s="225">
        <f>S151*H151</f>
        <v>0</v>
      </c>
      <c r="U151" s="225">
        <v>0.00036000000000000002</v>
      </c>
      <c r="V151" s="225">
        <f>U151*H151</f>
        <v>0.00036000000000000002</v>
      </c>
      <c r="W151" s="225">
        <v>0</v>
      </c>
      <c r="X151" s="226">
        <f>W151*H151</f>
        <v>0</v>
      </c>
      <c r="Y151" s="40"/>
      <c r="Z151" s="40"/>
      <c r="AA151" s="40"/>
      <c r="AB151" s="40"/>
      <c r="AC151" s="40"/>
      <c r="AD151" s="40"/>
      <c r="AE151" s="40"/>
      <c r="AR151" s="227" t="s">
        <v>342</v>
      </c>
      <c r="AT151" s="227" t="s">
        <v>222</v>
      </c>
      <c r="AU151" s="227" t="s">
        <v>85</v>
      </c>
      <c r="AY151" s="19" t="s">
        <v>212</v>
      </c>
      <c r="BE151" s="228">
        <f>IF(O151="základní",K151,0)</f>
        <v>0</v>
      </c>
      <c r="BF151" s="228">
        <f>IF(O151="snížená",K151,0)</f>
        <v>0</v>
      </c>
      <c r="BG151" s="228">
        <f>IF(O151="zákl. přenesená",K151,0)</f>
        <v>0</v>
      </c>
      <c r="BH151" s="228">
        <f>IF(O151="sníž. přenesená",K151,0)</f>
        <v>0</v>
      </c>
      <c r="BI151" s="228">
        <f>IF(O151="nulová",K151,0)</f>
        <v>0</v>
      </c>
      <c r="BJ151" s="19" t="s">
        <v>83</v>
      </c>
      <c r="BK151" s="228">
        <f>ROUND(P151*H151,2)</f>
        <v>0</v>
      </c>
      <c r="BL151" s="19" t="s">
        <v>279</v>
      </c>
      <c r="BM151" s="227" t="s">
        <v>2901</v>
      </c>
    </row>
    <row r="152" s="2" customFormat="1" ht="16.5" customHeight="1">
      <c r="A152" s="40"/>
      <c r="B152" s="41"/>
      <c r="C152" s="215" t="s">
        <v>330</v>
      </c>
      <c r="D152" s="215" t="s">
        <v>213</v>
      </c>
      <c r="E152" s="216" t="s">
        <v>2902</v>
      </c>
      <c r="F152" s="217" t="s">
        <v>2903</v>
      </c>
      <c r="G152" s="218" t="s">
        <v>670</v>
      </c>
      <c r="H152" s="219">
        <v>221</v>
      </c>
      <c r="I152" s="220"/>
      <c r="J152" s="220"/>
      <c r="K152" s="221">
        <f>ROUND(P152*H152,2)</f>
        <v>0</v>
      </c>
      <c r="L152" s="217" t="s">
        <v>20</v>
      </c>
      <c r="M152" s="46"/>
      <c r="N152" s="222" t="s">
        <v>20</v>
      </c>
      <c r="O152" s="223" t="s">
        <v>45</v>
      </c>
      <c r="P152" s="224">
        <f>I152+J152</f>
        <v>0</v>
      </c>
      <c r="Q152" s="224">
        <f>ROUND(I152*H152,2)</f>
        <v>0</v>
      </c>
      <c r="R152" s="224">
        <f>ROUND(J152*H152,2)</f>
        <v>0</v>
      </c>
      <c r="S152" s="86"/>
      <c r="T152" s="225">
        <f>S152*H152</f>
        <v>0</v>
      </c>
      <c r="U152" s="225">
        <v>0</v>
      </c>
      <c r="V152" s="225">
        <f>U152*H152</f>
        <v>0</v>
      </c>
      <c r="W152" s="225">
        <v>0</v>
      </c>
      <c r="X152" s="226">
        <f>W152*H152</f>
        <v>0</v>
      </c>
      <c r="Y152" s="40"/>
      <c r="Z152" s="40"/>
      <c r="AA152" s="40"/>
      <c r="AB152" s="40"/>
      <c r="AC152" s="40"/>
      <c r="AD152" s="40"/>
      <c r="AE152" s="40"/>
      <c r="AR152" s="227" t="s">
        <v>279</v>
      </c>
      <c r="AT152" s="227" t="s">
        <v>213</v>
      </c>
      <c r="AU152" s="227" t="s">
        <v>85</v>
      </c>
      <c r="AY152" s="19" t="s">
        <v>212</v>
      </c>
      <c r="BE152" s="228">
        <f>IF(O152="základní",K152,0)</f>
        <v>0</v>
      </c>
      <c r="BF152" s="228">
        <f>IF(O152="snížená",K152,0)</f>
        <v>0</v>
      </c>
      <c r="BG152" s="228">
        <f>IF(O152="zákl. přenesená",K152,0)</f>
        <v>0</v>
      </c>
      <c r="BH152" s="228">
        <f>IF(O152="sníž. přenesená",K152,0)</f>
        <v>0</v>
      </c>
      <c r="BI152" s="228">
        <f>IF(O152="nulová",K152,0)</f>
        <v>0</v>
      </c>
      <c r="BJ152" s="19" t="s">
        <v>83</v>
      </c>
      <c r="BK152" s="228">
        <f>ROUND(P152*H152,2)</f>
        <v>0</v>
      </c>
      <c r="BL152" s="19" t="s">
        <v>279</v>
      </c>
      <c r="BM152" s="227" t="s">
        <v>2904</v>
      </c>
    </row>
    <row r="153" s="2" customFormat="1" ht="16.5" customHeight="1">
      <c r="A153" s="40"/>
      <c r="B153" s="41"/>
      <c r="C153" s="229" t="s">
        <v>334</v>
      </c>
      <c r="D153" s="229" t="s">
        <v>222</v>
      </c>
      <c r="E153" s="230" t="s">
        <v>2905</v>
      </c>
      <c r="F153" s="231" t="s">
        <v>2906</v>
      </c>
      <c r="G153" s="232" t="s">
        <v>670</v>
      </c>
      <c r="H153" s="233">
        <v>221</v>
      </c>
      <c r="I153" s="234"/>
      <c r="J153" s="235"/>
      <c r="K153" s="236">
        <f>ROUND(P153*H153,2)</f>
        <v>0</v>
      </c>
      <c r="L153" s="231" t="s">
        <v>20</v>
      </c>
      <c r="M153" s="237"/>
      <c r="N153" s="238" t="s">
        <v>20</v>
      </c>
      <c r="O153" s="223" t="s">
        <v>45</v>
      </c>
      <c r="P153" s="224">
        <f>I153+J153</f>
        <v>0</v>
      </c>
      <c r="Q153" s="224">
        <f>ROUND(I153*H153,2)</f>
        <v>0</v>
      </c>
      <c r="R153" s="224">
        <f>ROUND(J153*H153,2)</f>
        <v>0</v>
      </c>
      <c r="S153" s="86"/>
      <c r="T153" s="225">
        <f>S153*H153</f>
        <v>0</v>
      </c>
      <c r="U153" s="225">
        <v>4.0000000000000003E-05</v>
      </c>
      <c r="V153" s="225">
        <f>U153*H153</f>
        <v>0.0088400000000000006</v>
      </c>
      <c r="W153" s="225">
        <v>0</v>
      </c>
      <c r="X153" s="226">
        <f>W153*H153</f>
        <v>0</v>
      </c>
      <c r="Y153" s="40"/>
      <c r="Z153" s="40"/>
      <c r="AA153" s="40"/>
      <c r="AB153" s="40"/>
      <c r="AC153" s="40"/>
      <c r="AD153" s="40"/>
      <c r="AE153" s="40"/>
      <c r="AR153" s="227" t="s">
        <v>342</v>
      </c>
      <c r="AT153" s="227" t="s">
        <v>222</v>
      </c>
      <c r="AU153" s="227" t="s">
        <v>85</v>
      </c>
      <c r="AY153" s="19" t="s">
        <v>212</v>
      </c>
      <c r="BE153" s="228">
        <f>IF(O153="základní",K153,0)</f>
        <v>0</v>
      </c>
      <c r="BF153" s="228">
        <f>IF(O153="snížená",K153,0)</f>
        <v>0</v>
      </c>
      <c r="BG153" s="228">
        <f>IF(O153="zákl. přenesená",K153,0)</f>
        <v>0</v>
      </c>
      <c r="BH153" s="228">
        <f>IF(O153="sníž. přenesená",K153,0)</f>
        <v>0</v>
      </c>
      <c r="BI153" s="228">
        <f>IF(O153="nulová",K153,0)</f>
        <v>0</v>
      </c>
      <c r="BJ153" s="19" t="s">
        <v>83</v>
      </c>
      <c r="BK153" s="228">
        <f>ROUND(P153*H153,2)</f>
        <v>0</v>
      </c>
      <c r="BL153" s="19" t="s">
        <v>279</v>
      </c>
      <c r="BM153" s="227" t="s">
        <v>2907</v>
      </c>
    </row>
    <row r="154" s="2" customFormat="1" ht="16.5" customHeight="1">
      <c r="A154" s="40"/>
      <c r="B154" s="41"/>
      <c r="C154" s="215" t="s">
        <v>338</v>
      </c>
      <c r="D154" s="215" t="s">
        <v>213</v>
      </c>
      <c r="E154" s="216" t="s">
        <v>2908</v>
      </c>
      <c r="F154" s="217" t="s">
        <v>2909</v>
      </c>
      <c r="G154" s="218" t="s">
        <v>264</v>
      </c>
      <c r="H154" s="219">
        <v>16</v>
      </c>
      <c r="I154" s="220"/>
      <c r="J154" s="220"/>
      <c r="K154" s="221">
        <f>ROUND(P154*H154,2)</f>
        <v>0</v>
      </c>
      <c r="L154" s="217" t="s">
        <v>20</v>
      </c>
      <c r="M154" s="46"/>
      <c r="N154" s="222" t="s">
        <v>20</v>
      </c>
      <c r="O154" s="223" t="s">
        <v>45</v>
      </c>
      <c r="P154" s="224">
        <f>I154+J154</f>
        <v>0</v>
      </c>
      <c r="Q154" s="224">
        <f>ROUND(I154*H154,2)</f>
        <v>0</v>
      </c>
      <c r="R154" s="224">
        <f>ROUND(J154*H154,2)</f>
        <v>0</v>
      </c>
      <c r="S154" s="86"/>
      <c r="T154" s="225">
        <f>S154*H154</f>
        <v>0</v>
      </c>
      <c r="U154" s="225">
        <v>0</v>
      </c>
      <c r="V154" s="225">
        <f>U154*H154</f>
        <v>0</v>
      </c>
      <c r="W154" s="225">
        <v>0.021999999999999999</v>
      </c>
      <c r="X154" s="226">
        <f>W154*H154</f>
        <v>0.35199999999999998</v>
      </c>
      <c r="Y154" s="40"/>
      <c r="Z154" s="40"/>
      <c r="AA154" s="40"/>
      <c r="AB154" s="40"/>
      <c r="AC154" s="40"/>
      <c r="AD154" s="40"/>
      <c r="AE154" s="40"/>
      <c r="AR154" s="227" t="s">
        <v>279</v>
      </c>
      <c r="AT154" s="227" t="s">
        <v>213</v>
      </c>
      <c r="AU154" s="227" t="s">
        <v>85</v>
      </c>
      <c r="AY154" s="19" t="s">
        <v>212</v>
      </c>
      <c r="BE154" s="228">
        <f>IF(O154="základní",K154,0)</f>
        <v>0</v>
      </c>
      <c r="BF154" s="228">
        <f>IF(O154="snížená",K154,0)</f>
        <v>0</v>
      </c>
      <c r="BG154" s="228">
        <f>IF(O154="zákl. přenesená",K154,0)</f>
        <v>0</v>
      </c>
      <c r="BH154" s="228">
        <f>IF(O154="sníž. přenesená",K154,0)</f>
        <v>0</v>
      </c>
      <c r="BI154" s="228">
        <f>IF(O154="nulová",K154,0)</f>
        <v>0</v>
      </c>
      <c r="BJ154" s="19" t="s">
        <v>83</v>
      </c>
      <c r="BK154" s="228">
        <f>ROUND(P154*H154,2)</f>
        <v>0</v>
      </c>
      <c r="BL154" s="19" t="s">
        <v>279</v>
      </c>
      <c r="BM154" s="227" t="s">
        <v>2910</v>
      </c>
    </row>
    <row r="155" s="11" customFormat="1" ht="25.92" customHeight="1">
      <c r="A155" s="11"/>
      <c r="B155" s="200"/>
      <c r="C155" s="201"/>
      <c r="D155" s="202" t="s">
        <v>75</v>
      </c>
      <c r="E155" s="203" t="s">
        <v>222</v>
      </c>
      <c r="F155" s="203" t="s">
        <v>1608</v>
      </c>
      <c r="G155" s="201"/>
      <c r="H155" s="201"/>
      <c r="I155" s="204"/>
      <c r="J155" s="204"/>
      <c r="K155" s="205">
        <f>BK155</f>
        <v>0</v>
      </c>
      <c r="L155" s="201"/>
      <c r="M155" s="206"/>
      <c r="N155" s="207"/>
      <c r="O155" s="208"/>
      <c r="P155" s="208"/>
      <c r="Q155" s="209">
        <f>Q156</f>
        <v>0</v>
      </c>
      <c r="R155" s="209">
        <f>R156</f>
        <v>0</v>
      </c>
      <c r="S155" s="208"/>
      <c r="T155" s="210">
        <f>T156</f>
        <v>0</v>
      </c>
      <c r="U155" s="208"/>
      <c r="V155" s="210">
        <f>V156</f>
        <v>0.0060000000000000001</v>
      </c>
      <c r="W155" s="208"/>
      <c r="X155" s="211">
        <f>X156</f>
        <v>0</v>
      </c>
      <c r="Y155" s="11"/>
      <c r="Z155" s="11"/>
      <c r="AA155" s="11"/>
      <c r="AB155" s="11"/>
      <c r="AC155" s="11"/>
      <c r="AD155" s="11"/>
      <c r="AE155" s="11"/>
      <c r="AR155" s="212" t="s">
        <v>105</v>
      </c>
      <c r="AT155" s="213" t="s">
        <v>75</v>
      </c>
      <c r="AU155" s="213" t="s">
        <v>76</v>
      </c>
      <c r="AY155" s="212" t="s">
        <v>212</v>
      </c>
      <c r="BK155" s="214">
        <f>BK156</f>
        <v>0</v>
      </c>
    </row>
    <row r="156" s="11" customFormat="1" ht="22.8" customHeight="1">
      <c r="A156" s="11"/>
      <c r="B156" s="200"/>
      <c r="C156" s="201"/>
      <c r="D156" s="202" t="s">
        <v>75</v>
      </c>
      <c r="E156" s="256" t="s">
        <v>1609</v>
      </c>
      <c r="F156" s="256" t="s">
        <v>1610</v>
      </c>
      <c r="G156" s="201"/>
      <c r="H156" s="201"/>
      <c r="I156" s="204"/>
      <c r="J156" s="204"/>
      <c r="K156" s="257">
        <f>BK156</f>
        <v>0</v>
      </c>
      <c r="L156" s="201"/>
      <c r="M156" s="206"/>
      <c r="N156" s="207"/>
      <c r="O156" s="208"/>
      <c r="P156" s="208"/>
      <c r="Q156" s="209">
        <f>SUM(Q157:Q164)</f>
        <v>0</v>
      </c>
      <c r="R156" s="209">
        <f>SUM(R157:R164)</f>
        <v>0</v>
      </c>
      <c r="S156" s="208"/>
      <c r="T156" s="210">
        <f>SUM(T157:T164)</f>
        <v>0</v>
      </c>
      <c r="U156" s="208"/>
      <c r="V156" s="210">
        <f>SUM(V157:V164)</f>
        <v>0.0060000000000000001</v>
      </c>
      <c r="W156" s="208"/>
      <c r="X156" s="211">
        <f>SUM(X157:X164)</f>
        <v>0</v>
      </c>
      <c r="Y156" s="11"/>
      <c r="Z156" s="11"/>
      <c r="AA156" s="11"/>
      <c r="AB156" s="11"/>
      <c r="AC156" s="11"/>
      <c r="AD156" s="11"/>
      <c r="AE156" s="11"/>
      <c r="AR156" s="212" t="s">
        <v>105</v>
      </c>
      <c r="AT156" s="213" t="s">
        <v>75</v>
      </c>
      <c r="AU156" s="213" t="s">
        <v>83</v>
      </c>
      <c r="AY156" s="212" t="s">
        <v>212</v>
      </c>
      <c r="BK156" s="214">
        <f>SUM(BK157:BK164)</f>
        <v>0</v>
      </c>
    </row>
    <row r="157" s="2" customFormat="1" ht="44.25" customHeight="1">
      <c r="A157" s="40"/>
      <c r="B157" s="41"/>
      <c r="C157" s="215" t="s">
        <v>342</v>
      </c>
      <c r="D157" s="215" t="s">
        <v>213</v>
      </c>
      <c r="E157" s="216" t="s">
        <v>1923</v>
      </c>
      <c r="F157" s="217" t="s">
        <v>1924</v>
      </c>
      <c r="G157" s="218" t="s">
        <v>525</v>
      </c>
      <c r="H157" s="219">
        <v>1500</v>
      </c>
      <c r="I157" s="220"/>
      <c r="J157" s="220"/>
      <c r="K157" s="221">
        <f>ROUND(P157*H157,2)</f>
        <v>0</v>
      </c>
      <c r="L157" s="217" t="s">
        <v>1628</v>
      </c>
      <c r="M157" s="46"/>
      <c r="N157" s="222" t="s">
        <v>20</v>
      </c>
      <c r="O157" s="223" t="s">
        <v>45</v>
      </c>
      <c r="P157" s="224">
        <f>I157+J157</f>
        <v>0</v>
      </c>
      <c r="Q157" s="224">
        <f>ROUND(I157*H157,2)</f>
        <v>0</v>
      </c>
      <c r="R157" s="224">
        <f>ROUND(J157*H157,2)</f>
        <v>0</v>
      </c>
      <c r="S157" s="86"/>
      <c r="T157" s="225">
        <f>S157*H157</f>
        <v>0</v>
      </c>
      <c r="U157" s="225">
        <v>0</v>
      </c>
      <c r="V157" s="225">
        <f>U157*H157</f>
        <v>0</v>
      </c>
      <c r="W157" s="225">
        <v>0</v>
      </c>
      <c r="X157" s="226">
        <f>W157*H157</f>
        <v>0</v>
      </c>
      <c r="Y157" s="40"/>
      <c r="Z157" s="40"/>
      <c r="AA157" s="40"/>
      <c r="AB157" s="40"/>
      <c r="AC157" s="40"/>
      <c r="AD157" s="40"/>
      <c r="AE157" s="40"/>
      <c r="AR157" s="227" t="s">
        <v>279</v>
      </c>
      <c r="AT157" s="227" t="s">
        <v>213</v>
      </c>
      <c r="AU157" s="227" t="s">
        <v>85</v>
      </c>
      <c r="AY157" s="19" t="s">
        <v>212</v>
      </c>
      <c r="BE157" s="228">
        <f>IF(O157="základní",K157,0)</f>
        <v>0</v>
      </c>
      <c r="BF157" s="228">
        <f>IF(O157="snížená",K157,0)</f>
        <v>0</v>
      </c>
      <c r="BG157" s="228">
        <f>IF(O157="zákl. přenesená",K157,0)</f>
        <v>0</v>
      </c>
      <c r="BH157" s="228">
        <f>IF(O157="sníž. přenesená",K157,0)</f>
        <v>0</v>
      </c>
      <c r="BI157" s="228">
        <f>IF(O157="nulová",K157,0)</f>
        <v>0</v>
      </c>
      <c r="BJ157" s="19" t="s">
        <v>83</v>
      </c>
      <c r="BK157" s="228">
        <f>ROUND(P157*H157,2)</f>
        <v>0</v>
      </c>
      <c r="BL157" s="19" t="s">
        <v>279</v>
      </c>
      <c r="BM157" s="227" t="s">
        <v>2911</v>
      </c>
    </row>
    <row r="158" s="2" customFormat="1">
      <c r="A158" s="40"/>
      <c r="B158" s="41"/>
      <c r="C158" s="42"/>
      <c r="D158" s="258" t="s">
        <v>1316</v>
      </c>
      <c r="E158" s="42"/>
      <c r="F158" s="259" t="s">
        <v>2912</v>
      </c>
      <c r="G158" s="42"/>
      <c r="H158" s="42"/>
      <c r="I158" s="248"/>
      <c r="J158" s="248"/>
      <c r="K158" s="42"/>
      <c r="L158" s="42"/>
      <c r="M158" s="46"/>
      <c r="N158" s="249"/>
      <c r="O158" s="250"/>
      <c r="P158" s="86"/>
      <c r="Q158" s="86"/>
      <c r="R158" s="86"/>
      <c r="S158" s="86"/>
      <c r="T158" s="86"/>
      <c r="U158" s="86"/>
      <c r="V158" s="86"/>
      <c r="W158" s="86"/>
      <c r="X158" s="87"/>
      <c r="Y158" s="40"/>
      <c r="Z158" s="40"/>
      <c r="AA158" s="40"/>
      <c r="AB158" s="40"/>
      <c r="AC158" s="40"/>
      <c r="AD158" s="40"/>
      <c r="AE158" s="40"/>
      <c r="AT158" s="19" t="s">
        <v>1316</v>
      </c>
      <c r="AU158" s="19" t="s">
        <v>85</v>
      </c>
    </row>
    <row r="159" s="2" customFormat="1" ht="16.5" customHeight="1">
      <c r="A159" s="40"/>
      <c r="B159" s="41"/>
      <c r="C159" s="229" t="s">
        <v>346</v>
      </c>
      <c r="D159" s="229" t="s">
        <v>222</v>
      </c>
      <c r="E159" s="230" t="s">
        <v>2913</v>
      </c>
      <c r="F159" s="231" t="s">
        <v>2914</v>
      </c>
      <c r="G159" s="232" t="s">
        <v>525</v>
      </c>
      <c r="H159" s="233">
        <v>1500</v>
      </c>
      <c r="I159" s="234"/>
      <c r="J159" s="235"/>
      <c r="K159" s="236">
        <f>ROUND(P159*H159,2)</f>
        <v>0</v>
      </c>
      <c r="L159" s="231" t="s">
        <v>20</v>
      </c>
      <c r="M159" s="237"/>
      <c r="N159" s="238" t="s">
        <v>20</v>
      </c>
      <c r="O159" s="223" t="s">
        <v>45</v>
      </c>
      <c r="P159" s="224">
        <f>I159+J159</f>
        <v>0</v>
      </c>
      <c r="Q159" s="224">
        <f>ROUND(I159*H159,2)</f>
        <v>0</v>
      </c>
      <c r="R159" s="224">
        <f>ROUND(J159*H159,2)</f>
        <v>0</v>
      </c>
      <c r="S159" s="86"/>
      <c r="T159" s="225">
        <f>S159*H159</f>
        <v>0</v>
      </c>
      <c r="U159" s="225">
        <v>0</v>
      </c>
      <c r="V159" s="225">
        <f>U159*H159</f>
        <v>0</v>
      </c>
      <c r="W159" s="225">
        <v>0</v>
      </c>
      <c r="X159" s="226">
        <f>W159*H159</f>
        <v>0</v>
      </c>
      <c r="Y159" s="40"/>
      <c r="Z159" s="40"/>
      <c r="AA159" s="40"/>
      <c r="AB159" s="40"/>
      <c r="AC159" s="40"/>
      <c r="AD159" s="40"/>
      <c r="AE159" s="40"/>
      <c r="AR159" s="227" t="s">
        <v>342</v>
      </c>
      <c r="AT159" s="227" t="s">
        <v>222</v>
      </c>
      <c r="AU159" s="227" t="s">
        <v>85</v>
      </c>
      <c r="AY159" s="19" t="s">
        <v>212</v>
      </c>
      <c r="BE159" s="228">
        <f>IF(O159="základní",K159,0)</f>
        <v>0</v>
      </c>
      <c r="BF159" s="228">
        <f>IF(O159="snížená",K159,0)</f>
        <v>0</v>
      </c>
      <c r="BG159" s="228">
        <f>IF(O159="zákl. přenesená",K159,0)</f>
        <v>0</v>
      </c>
      <c r="BH159" s="228">
        <f>IF(O159="sníž. přenesená",K159,0)</f>
        <v>0</v>
      </c>
      <c r="BI159" s="228">
        <f>IF(O159="nulová",K159,0)</f>
        <v>0</v>
      </c>
      <c r="BJ159" s="19" t="s">
        <v>83</v>
      </c>
      <c r="BK159" s="228">
        <f>ROUND(P159*H159,2)</f>
        <v>0</v>
      </c>
      <c r="BL159" s="19" t="s">
        <v>279</v>
      </c>
      <c r="BM159" s="227" t="s">
        <v>2915</v>
      </c>
    </row>
    <row r="160" s="2" customFormat="1">
      <c r="A160" s="40"/>
      <c r="B160" s="41"/>
      <c r="C160" s="42"/>
      <c r="D160" s="246" t="s">
        <v>989</v>
      </c>
      <c r="E160" s="42"/>
      <c r="F160" s="247" t="s">
        <v>2916</v>
      </c>
      <c r="G160" s="42"/>
      <c r="H160" s="42"/>
      <c r="I160" s="248"/>
      <c r="J160" s="248"/>
      <c r="K160" s="42"/>
      <c r="L160" s="42"/>
      <c r="M160" s="46"/>
      <c r="N160" s="249"/>
      <c r="O160" s="250"/>
      <c r="P160" s="86"/>
      <c r="Q160" s="86"/>
      <c r="R160" s="86"/>
      <c r="S160" s="86"/>
      <c r="T160" s="86"/>
      <c r="U160" s="86"/>
      <c r="V160" s="86"/>
      <c r="W160" s="86"/>
      <c r="X160" s="87"/>
      <c r="Y160" s="40"/>
      <c r="Z160" s="40"/>
      <c r="AA160" s="40"/>
      <c r="AB160" s="40"/>
      <c r="AC160" s="40"/>
      <c r="AD160" s="40"/>
      <c r="AE160" s="40"/>
      <c r="AT160" s="19" t="s">
        <v>989</v>
      </c>
      <c r="AU160" s="19" t="s">
        <v>85</v>
      </c>
    </row>
    <row r="161" s="2" customFormat="1" ht="24.15" customHeight="1">
      <c r="A161" s="40"/>
      <c r="B161" s="41"/>
      <c r="C161" s="229" t="s">
        <v>350</v>
      </c>
      <c r="D161" s="229" t="s">
        <v>222</v>
      </c>
      <c r="E161" s="230" t="s">
        <v>2917</v>
      </c>
      <c r="F161" s="231" t="s">
        <v>2918</v>
      </c>
      <c r="G161" s="232" t="s">
        <v>225</v>
      </c>
      <c r="H161" s="233">
        <v>1</v>
      </c>
      <c r="I161" s="234"/>
      <c r="J161" s="235"/>
      <c r="K161" s="236">
        <f>ROUND(P161*H161,2)</f>
        <v>0</v>
      </c>
      <c r="L161" s="231" t="s">
        <v>20</v>
      </c>
      <c r="M161" s="237"/>
      <c r="N161" s="238" t="s">
        <v>20</v>
      </c>
      <c r="O161" s="223" t="s">
        <v>45</v>
      </c>
      <c r="P161" s="224">
        <f>I161+J161</f>
        <v>0</v>
      </c>
      <c r="Q161" s="224">
        <f>ROUND(I161*H161,2)</f>
        <v>0</v>
      </c>
      <c r="R161" s="224">
        <f>ROUND(J161*H161,2)</f>
        <v>0</v>
      </c>
      <c r="S161" s="86"/>
      <c r="T161" s="225">
        <f>S161*H161</f>
        <v>0</v>
      </c>
      <c r="U161" s="225">
        <v>0</v>
      </c>
      <c r="V161" s="225">
        <f>U161*H161</f>
        <v>0</v>
      </c>
      <c r="W161" s="225">
        <v>0</v>
      </c>
      <c r="X161" s="226">
        <f>W161*H161</f>
        <v>0</v>
      </c>
      <c r="Y161" s="40"/>
      <c r="Z161" s="40"/>
      <c r="AA161" s="40"/>
      <c r="AB161" s="40"/>
      <c r="AC161" s="40"/>
      <c r="AD161" s="40"/>
      <c r="AE161" s="40"/>
      <c r="AR161" s="227" t="s">
        <v>246</v>
      </c>
      <c r="AT161" s="227" t="s">
        <v>222</v>
      </c>
      <c r="AU161" s="227" t="s">
        <v>85</v>
      </c>
      <c r="AY161" s="19" t="s">
        <v>212</v>
      </c>
      <c r="BE161" s="228">
        <f>IF(O161="základní",K161,0)</f>
        <v>0</v>
      </c>
      <c r="BF161" s="228">
        <f>IF(O161="snížená",K161,0)</f>
        <v>0</v>
      </c>
      <c r="BG161" s="228">
        <f>IF(O161="zákl. přenesená",K161,0)</f>
        <v>0</v>
      </c>
      <c r="BH161" s="228">
        <f>IF(O161="sníž. přenesená",K161,0)</f>
        <v>0</v>
      </c>
      <c r="BI161" s="228">
        <f>IF(O161="nulová",K161,0)</f>
        <v>0</v>
      </c>
      <c r="BJ161" s="19" t="s">
        <v>83</v>
      </c>
      <c r="BK161" s="228">
        <f>ROUND(P161*H161,2)</f>
        <v>0</v>
      </c>
      <c r="BL161" s="19" t="s">
        <v>228</v>
      </c>
      <c r="BM161" s="227" t="s">
        <v>2919</v>
      </c>
    </row>
    <row r="162" s="2" customFormat="1" ht="16.5" customHeight="1">
      <c r="A162" s="40"/>
      <c r="B162" s="41"/>
      <c r="C162" s="229" t="s">
        <v>354</v>
      </c>
      <c r="D162" s="229" t="s">
        <v>222</v>
      </c>
      <c r="E162" s="230" t="s">
        <v>2920</v>
      </c>
      <c r="F162" s="231" t="s">
        <v>2921</v>
      </c>
      <c r="G162" s="232" t="s">
        <v>225</v>
      </c>
      <c r="H162" s="233">
        <v>1</v>
      </c>
      <c r="I162" s="234"/>
      <c r="J162" s="235"/>
      <c r="K162" s="236">
        <f>ROUND(P162*H162,2)</f>
        <v>0</v>
      </c>
      <c r="L162" s="231" t="s">
        <v>20</v>
      </c>
      <c r="M162" s="237"/>
      <c r="N162" s="238" t="s">
        <v>20</v>
      </c>
      <c r="O162" s="223" t="s">
        <v>45</v>
      </c>
      <c r="P162" s="224">
        <f>I162+J162</f>
        <v>0</v>
      </c>
      <c r="Q162" s="224">
        <f>ROUND(I162*H162,2)</f>
        <v>0</v>
      </c>
      <c r="R162" s="224">
        <f>ROUND(J162*H162,2)</f>
        <v>0</v>
      </c>
      <c r="S162" s="86"/>
      <c r="T162" s="225">
        <f>S162*H162</f>
        <v>0</v>
      </c>
      <c r="U162" s="225">
        <v>0</v>
      </c>
      <c r="V162" s="225">
        <f>U162*H162</f>
        <v>0</v>
      </c>
      <c r="W162" s="225">
        <v>0</v>
      </c>
      <c r="X162" s="226">
        <f>W162*H162</f>
        <v>0</v>
      </c>
      <c r="Y162" s="40"/>
      <c r="Z162" s="40"/>
      <c r="AA162" s="40"/>
      <c r="AB162" s="40"/>
      <c r="AC162" s="40"/>
      <c r="AD162" s="40"/>
      <c r="AE162" s="40"/>
      <c r="AR162" s="227" t="s">
        <v>246</v>
      </c>
      <c r="AT162" s="227" t="s">
        <v>222</v>
      </c>
      <c r="AU162" s="227" t="s">
        <v>85</v>
      </c>
      <c r="AY162" s="19" t="s">
        <v>212</v>
      </c>
      <c r="BE162" s="228">
        <f>IF(O162="základní",K162,0)</f>
        <v>0</v>
      </c>
      <c r="BF162" s="228">
        <f>IF(O162="snížená",K162,0)</f>
        <v>0</v>
      </c>
      <c r="BG162" s="228">
        <f>IF(O162="zákl. přenesená",K162,0)</f>
        <v>0</v>
      </c>
      <c r="BH162" s="228">
        <f>IF(O162="sníž. přenesená",K162,0)</f>
        <v>0</v>
      </c>
      <c r="BI162" s="228">
        <f>IF(O162="nulová",K162,0)</f>
        <v>0</v>
      </c>
      <c r="BJ162" s="19" t="s">
        <v>83</v>
      </c>
      <c r="BK162" s="228">
        <f>ROUND(P162*H162,2)</f>
        <v>0</v>
      </c>
      <c r="BL162" s="19" t="s">
        <v>228</v>
      </c>
      <c r="BM162" s="227" t="s">
        <v>2922</v>
      </c>
    </row>
    <row r="163" s="2" customFormat="1" ht="24.15" customHeight="1">
      <c r="A163" s="40"/>
      <c r="B163" s="41"/>
      <c r="C163" s="215" t="s">
        <v>358</v>
      </c>
      <c r="D163" s="215" t="s">
        <v>213</v>
      </c>
      <c r="E163" s="216" t="s">
        <v>2923</v>
      </c>
      <c r="F163" s="217" t="s">
        <v>2924</v>
      </c>
      <c r="G163" s="218" t="s">
        <v>525</v>
      </c>
      <c r="H163" s="219">
        <v>100</v>
      </c>
      <c r="I163" s="220"/>
      <c r="J163" s="220"/>
      <c r="K163" s="221">
        <f>ROUND(P163*H163,2)</f>
        <v>0</v>
      </c>
      <c r="L163" s="217" t="s">
        <v>20</v>
      </c>
      <c r="M163" s="46"/>
      <c r="N163" s="222" t="s">
        <v>20</v>
      </c>
      <c r="O163" s="223" t="s">
        <v>45</v>
      </c>
      <c r="P163" s="224">
        <f>I163+J163</f>
        <v>0</v>
      </c>
      <c r="Q163" s="224">
        <f>ROUND(I163*H163,2)</f>
        <v>0</v>
      </c>
      <c r="R163" s="224">
        <f>ROUND(J163*H163,2)</f>
        <v>0</v>
      </c>
      <c r="S163" s="86"/>
      <c r="T163" s="225">
        <f>S163*H163</f>
        <v>0</v>
      </c>
      <c r="U163" s="225">
        <v>0</v>
      </c>
      <c r="V163" s="225">
        <f>U163*H163</f>
        <v>0</v>
      </c>
      <c r="W163" s="225">
        <v>0</v>
      </c>
      <c r="X163" s="226">
        <f>W163*H163</f>
        <v>0</v>
      </c>
      <c r="Y163" s="40"/>
      <c r="Z163" s="40"/>
      <c r="AA163" s="40"/>
      <c r="AB163" s="40"/>
      <c r="AC163" s="40"/>
      <c r="AD163" s="40"/>
      <c r="AE163" s="40"/>
      <c r="AR163" s="227" t="s">
        <v>279</v>
      </c>
      <c r="AT163" s="227" t="s">
        <v>213</v>
      </c>
      <c r="AU163" s="227" t="s">
        <v>85</v>
      </c>
      <c r="AY163" s="19" t="s">
        <v>212</v>
      </c>
      <c r="BE163" s="228">
        <f>IF(O163="základní",K163,0)</f>
        <v>0</v>
      </c>
      <c r="BF163" s="228">
        <f>IF(O163="snížená",K163,0)</f>
        <v>0</v>
      </c>
      <c r="BG163" s="228">
        <f>IF(O163="zákl. přenesená",K163,0)</f>
        <v>0</v>
      </c>
      <c r="BH163" s="228">
        <f>IF(O163="sníž. přenesená",K163,0)</f>
        <v>0</v>
      </c>
      <c r="BI163" s="228">
        <f>IF(O163="nulová",K163,0)</f>
        <v>0</v>
      </c>
      <c r="BJ163" s="19" t="s">
        <v>83</v>
      </c>
      <c r="BK163" s="228">
        <f>ROUND(P163*H163,2)</f>
        <v>0</v>
      </c>
      <c r="BL163" s="19" t="s">
        <v>279</v>
      </c>
      <c r="BM163" s="227" t="s">
        <v>2925</v>
      </c>
    </row>
    <row r="164" s="2" customFormat="1" ht="33" customHeight="1">
      <c r="A164" s="40"/>
      <c r="B164" s="41"/>
      <c r="C164" s="229" t="s">
        <v>362</v>
      </c>
      <c r="D164" s="229" t="s">
        <v>222</v>
      </c>
      <c r="E164" s="230" t="s">
        <v>2926</v>
      </c>
      <c r="F164" s="231" t="s">
        <v>2927</v>
      </c>
      <c r="G164" s="232" t="s">
        <v>525</v>
      </c>
      <c r="H164" s="233">
        <v>100</v>
      </c>
      <c r="I164" s="234"/>
      <c r="J164" s="235"/>
      <c r="K164" s="236">
        <f>ROUND(P164*H164,2)</f>
        <v>0</v>
      </c>
      <c r="L164" s="231" t="s">
        <v>2849</v>
      </c>
      <c r="M164" s="237"/>
      <c r="N164" s="238" t="s">
        <v>20</v>
      </c>
      <c r="O164" s="223" t="s">
        <v>45</v>
      </c>
      <c r="P164" s="224">
        <f>I164+J164</f>
        <v>0</v>
      </c>
      <c r="Q164" s="224">
        <f>ROUND(I164*H164,2)</f>
        <v>0</v>
      </c>
      <c r="R164" s="224">
        <f>ROUND(J164*H164,2)</f>
        <v>0</v>
      </c>
      <c r="S164" s="86"/>
      <c r="T164" s="225">
        <f>S164*H164</f>
        <v>0</v>
      </c>
      <c r="U164" s="225">
        <v>6.0000000000000002E-05</v>
      </c>
      <c r="V164" s="225">
        <f>U164*H164</f>
        <v>0.0060000000000000001</v>
      </c>
      <c r="W164" s="225">
        <v>0</v>
      </c>
      <c r="X164" s="226">
        <f>W164*H164</f>
        <v>0</v>
      </c>
      <c r="Y164" s="40"/>
      <c r="Z164" s="40"/>
      <c r="AA164" s="40"/>
      <c r="AB164" s="40"/>
      <c r="AC164" s="40"/>
      <c r="AD164" s="40"/>
      <c r="AE164" s="40"/>
      <c r="AR164" s="227" t="s">
        <v>342</v>
      </c>
      <c r="AT164" s="227" t="s">
        <v>222</v>
      </c>
      <c r="AU164" s="227" t="s">
        <v>85</v>
      </c>
      <c r="AY164" s="19" t="s">
        <v>212</v>
      </c>
      <c r="BE164" s="228">
        <f>IF(O164="základní",K164,0)</f>
        <v>0</v>
      </c>
      <c r="BF164" s="228">
        <f>IF(O164="snížená",K164,0)</f>
        <v>0</v>
      </c>
      <c r="BG164" s="228">
        <f>IF(O164="zákl. přenesená",K164,0)</f>
        <v>0</v>
      </c>
      <c r="BH164" s="228">
        <f>IF(O164="sníž. přenesená",K164,0)</f>
        <v>0</v>
      </c>
      <c r="BI164" s="228">
        <f>IF(O164="nulová",K164,0)</f>
        <v>0</v>
      </c>
      <c r="BJ164" s="19" t="s">
        <v>83</v>
      </c>
      <c r="BK164" s="228">
        <f>ROUND(P164*H164,2)</f>
        <v>0</v>
      </c>
      <c r="BL164" s="19" t="s">
        <v>279</v>
      </c>
      <c r="BM164" s="227" t="s">
        <v>2928</v>
      </c>
    </row>
    <row r="165" s="11" customFormat="1" ht="25.92" customHeight="1">
      <c r="A165" s="11"/>
      <c r="B165" s="200"/>
      <c r="C165" s="201"/>
      <c r="D165" s="202" t="s">
        <v>75</v>
      </c>
      <c r="E165" s="203" t="s">
        <v>171</v>
      </c>
      <c r="F165" s="203" t="s">
        <v>1615</v>
      </c>
      <c r="G165" s="201"/>
      <c r="H165" s="201"/>
      <c r="I165" s="204"/>
      <c r="J165" s="204"/>
      <c r="K165" s="205">
        <f>BK165</f>
        <v>0</v>
      </c>
      <c r="L165" s="201"/>
      <c r="M165" s="206"/>
      <c r="N165" s="207"/>
      <c r="O165" s="208"/>
      <c r="P165" s="208"/>
      <c r="Q165" s="209">
        <f>Q166</f>
        <v>0</v>
      </c>
      <c r="R165" s="209">
        <f>R166</f>
        <v>0</v>
      </c>
      <c r="S165" s="208"/>
      <c r="T165" s="210">
        <f>T166</f>
        <v>0</v>
      </c>
      <c r="U165" s="208"/>
      <c r="V165" s="210">
        <f>V166</f>
        <v>0</v>
      </c>
      <c r="W165" s="208"/>
      <c r="X165" s="211">
        <f>X166</f>
        <v>1.3199999999999998</v>
      </c>
      <c r="Y165" s="11"/>
      <c r="Z165" s="11"/>
      <c r="AA165" s="11"/>
      <c r="AB165" s="11"/>
      <c r="AC165" s="11"/>
      <c r="AD165" s="11"/>
      <c r="AE165" s="11"/>
      <c r="AR165" s="212" t="s">
        <v>234</v>
      </c>
      <c r="AT165" s="213" t="s">
        <v>75</v>
      </c>
      <c r="AU165" s="213" t="s">
        <v>76</v>
      </c>
      <c r="AY165" s="212" t="s">
        <v>212</v>
      </c>
      <c r="BK165" s="214">
        <f>BK166</f>
        <v>0</v>
      </c>
    </row>
    <row r="166" s="11" customFormat="1" ht="22.8" customHeight="1">
      <c r="A166" s="11"/>
      <c r="B166" s="200"/>
      <c r="C166" s="201"/>
      <c r="D166" s="202" t="s">
        <v>75</v>
      </c>
      <c r="E166" s="256" t="s">
        <v>1616</v>
      </c>
      <c r="F166" s="256" t="s">
        <v>1617</v>
      </c>
      <c r="G166" s="201"/>
      <c r="H166" s="201"/>
      <c r="I166" s="204"/>
      <c r="J166" s="204"/>
      <c r="K166" s="257">
        <f>BK166</f>
        <v>0</v>
      </c>
      <c r="L166" s="201"/>
      <c r="M166" s="206"/>
      <c r="N166" s="207"/>
      <c r="O166" s="208"/>
      <c r="P166" s="208"/>
      <c r="Q166" s="209">
        <f>Q167</f>
        <v>0</v>
      </c>
      <c r="R166" s="209">
        <f>R167</f>
        <v>0</v>
      </c>
      <c r="S166" s="208"/>
      <c r="T166" s="210">
        <f>T167</f>
        <v>0</v>
      </c>
      <c r="U166" s="208"/>
      <c r="V166" s="210">
        <f>V167</f>
        <v>0</v>
      </c>
      <c r="W166" s="208"/>
      <c r="X166" s="211">
        <f>X167</f>
        <v>1.3199999999999998</v>
      </c>
      <c r="Y166" s="11"/>
      <c r="Z166" s="11"/>
      <c r="AA166" s="11"/>
      <c r="AB166" s="11"/>
      <c r="AC166" s="11"/>
      <c r="AD166" s="11"/>
      <c r="AE166" s="11"/>
      <c r="AR166" s="212" t="s">
        <v>234</v>
      </c>
      <c r="AT166" s="213" t="s">
        <v>75</v>
      </c>
      <c r="AU166" s="213" t="s">
        <v>83</v>
      </c>
      <c r="AY166" s="212" t="s">
        <v>212</v>
      </c>
      <c r="BK166" s="214">
        <f>BK167</f>
        <v>0</v>
      </c>
    </row>
    <row r="167" s="2" customFormat="1" ht="16.5" customHeight="1">
      <c r="A167" s="40"/>
      <c r="B167" s="41"/>
      <c r="C167" s="215" t="s">
        <v>366</v>
      </c>
      <c r="D167" s="215" t="s">
        <v>213</v>
      </c>
      <c r="E167" s="216" t="s">
        <v>2929</v>
      </c>
      <c r="F167" s="217" t="s">
        <v>2930</v>
      </c>
      <c r="G167" s="218" t="s">
        <v>264</v>
      </c>
      <c r="H167" s="219">
        <v>60</v>
      </c>
      <c r="I167" s="220"/>
      <c r="J167" s="220"/>
      <c r="K167" s="221">
        <f>ROUND(P167*H167,2)</f>
        <v>0</v>
      </c>
      <c r="L167" s="217" t="s">
        <v>20</v>
      </c>
      <c r="M167" s="46"/>
      <c r="N167" s="245" t="s">
        <v>20</v>
      </c>
      <c r="O167" s="240" t="s">
        <v>45</v>
      </c>
      <c r="P167" s="241">
        <f>I167+J167</f>
        <v>0</v>
      </c>
      <c r="Q167" s="241">
        <f>ROUND(I167*H167,2)</f>
        <v>0</v>
      </c>
      <c r="R167" s="241">
        <f>ROUND(J167*H167,2)</f>
        <v>0</v>
      </c>
      <c r="S167" s="242"/>
      <c r="T167" s="243">
        <f>S167*H167</f>
        <v>0</v>
      </c>
      <c r="U167" s="243">
        <v>0</v>
      </c>
      <c r="V167" s="243">
        <f>U167*H167</f>
        <v>0</v>
      </c>
      <c r="W167" s="243">
        <v>0.021999999999999999</v>
      </c>
      <c r="X167" s="244">
        <f>W167*H167</f>
        <v>1.3199999999999998</v>
      </c>
      <c r="Y167" s="40"/>
      <c r="Z167" s="40"/>
      <c r="AA167" s="40"/>
      <c r="AB167" s="40"/>
      <c r="AC167" s="40"/>
      <c r="AD167" s="40"/>
      <c r="AE167" s="40"/>
      <c r="AR167" s="227" t="s">
        <v>279</v>
      </c>
      <c r="AT167" s="227" t="s">
        <v>213</v>
      </c>
      <c r="AU167" s="227" t="s">
        <v>85</v>
      </c>
      <c r="AY167" s="19" t="s">
        <v>212</v>
      </c>
      <c r="BE167" s="228">
        <f>IF(O167="základní",K167,0)</f>
        <v>0</v>
      </c>
      <c r="BF167" s="228">
        <f>IF(O167="snížená",K167,0)</f>
        <v>0</v>
      </c>
      <c r="BG167" s="228">
        <f>IF(O167="zákl. přenesená",K167,0)</f>
        <v>0</v>
      </c>
      <c r="BH167" s="228">
        <f>IF(O167="sníž. přenesená",K167,0)</f>
        <v>0</v>
      </c>
      <c r="BI167" s="228">
        <f>IF(O167="nulová",K167,0)</f>
        <v>0</v>
      </c>
      <c r="BJ167" s="19" t="s">
        <v>83</v>
      </c>
      <c r="BK167" s="228">
        <f>ROUND(P167*H167,2)</f>
        <v>0</v>
      </c>
      <c r="BL167" s="19" t="s">
        <v>279</v>
      </c>
      <c r="BM167" s="227" t="s">
        <v>2931</v>
      </c>
    </row>
    <row r="168" s="2" customFormat="1" ht="6.96" customHeight="1">
      <c r="A168" s="40"/>
      <c r="B168" s="61"/>
      <c r="C168" s="62"/>
      <c r="D168" s="62"/>
      <c r="E168" s="62"/>
      <c r="F168" s="62"/>
      <c r="G168" s="62"/>
      <c r="H168" s="62"/>
      <c r="I168" s="62"/>
      <c r="J168" s="62"/>
      <c r="K168" s="62"/>
      <c r="L168" s="62"/>
      <c r="M168" s="46"/>
      <c r="N168" s="40"/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</row>
  </sheetData>
  <sheetProtection sheet="1" autoFilter="0" formatColumns="0" formatRows="0" objects="1" scenarios="1" spinCount="100000" saltValue="puerXfpap7bF7CCwh/L8yqtzhNNlSVJb49gvbJe0sbW7euxuWhfP68pGUH+rN+HTl9YJm70BRvyipW8VMslSQg==" hashValue="BEZQOL+bgkXzWC6teZ9ut4SaBc9C9SFwpRlFB9Hcd2S7YAd7PZHwEygideUuG1bAgKXLvcnWWIGl7UOfmc31Ew==" algorithmName="SHA-512" password="CC35"/>
  <autoFilter ref="C99:L167"/>
  <mergeCells count="15">
    <mergeCell ref="E7:H7"/>
    <mergeCell ref="E11:H11"/>
    <mergeCell ref="E9:H9"/>
    <mergeCell ref="E13:H13"/>
    <mergeCell ref="E22:H22"/>
    <mergeCell ref="E31:H31"/>
    <mergeCell ref="E54:H54"/>
    <mergeCell ref="E58:H58"/>
    <mergeCell ref="E56:H56"/>
    <mergeCell ref="E60:H60"/>
    <mergeCell ref="E86:H86"/>
    <mergeCell ref="E90:H90"/>
    <mergeCell ref="E88:H88"/>
    <mergeCell ref="E92:H92"/>
    <mergeCell ref="M2:Z2"/>
  </mergeCells>
  <hyperlinks>
    <hyperlink ref="F106" r:id="rId1" display="https://podminky.urs.cz/item/CS_URS_2021_02/013254000"/>
    <hyperlink ref="F108" r:id="rId2" display="https://podminky.urs.cz/item/CS_URS_2021_01/043002000"/>
    <hyperlink ref="F110" r:id="rId3" display="https://podminky.urs.cz/item/CS_URS_2021_01/045002000"/>
    <hyperlink ref="F112" r:id="rId4" display="https://podminky.urs.cz/item/CS_URS_2021_01/065002000"/>
    <hyperlink ref="F114" r:id="rId5" display="https://podminky.urs.cz/item/CS_URS_2021_01/090001000"/>
    <hyperlink ref="F116" r:id="rId6" display="https://podminky.urs.cz/item/CS_URS_2021_02/092203000"/>
    <hyperlink ref="F118" r:id="rId7" display="https://podminky.urs.cz/item/CS_URS_2021_01/210280002"/>
    <hyperlink ref="F120" r:id="rId8" display="https://podminky.urs.cz/item/CS_URS_2023_02/741110511"/>
    <hyperlink ref="F126" r:id="rId9" display="https://podminky.urs.cz/item/CS_URS_2023_02/741110512"/>
    <hyperlink ref="F130" r:id="rId10" display="https://podminky.urs.cz/item/CS_URS_2023_02/741112021"/>
    <hyperlink ref="F133" r:id="rId11" display="https://podminky.urs.cz/item/CS_URS_2022_01/741112021.1"/>
    <hyperlink ref="F136" r:id="rId12" display="https://podminky.urs.cz/item/CS_URS_2024_02/741122122"/>
    <hyperlink ref="F140" r:id="rId13" display="https://podminky.urs.cz/item/CS_URS_2022_01/741130005"/>
    <hyperlink ref="F145" r:id="rId14" display="https://podminky.urs.cz/item/CS_URS_2021_01/741210003"/>
    <hyperlink ref="F147" r:id="rId15" display="https://podminky.urs.cz/item/CS_URS_2021_01/741310011"/>
    <hyperlink ref="F150" r:id="rId16" display="https://podminky.urs.cz/item/CS_URS_2021_01/741320165"/>
    <hyperlink ref="F158" r:id="rId17" display="https://podminky.urs.cz/item/CS_URS_2021_01/74112473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8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147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>
      <c r="B8" s="22"/>
      <c r="D8" s="150" t="s">
        <v>175</v>
      </c>
      <c r="M8" s="22"/>
    </row>
    <row r="9" s="1" customFormat="1" ht="16.5" customHeight="1">
      <c r="B9" s="22"/>
      <c r="E9" s="151" t="s">
        <v>2817</v>
      </c>
      <c r="F9" s="1"/>
      <c r="G9" s="1"/>
      <c r="H9" s="1"/>
      <c r="M9" s="22"/>
    </row>
    <row r="10" s="1" customFormat="1" ht="12" customHeight="1">
      <c r="B10" s="22"/>
      <c r="D10" s="150" t="s">
        <v>177</v>
      </c>
      <c r="M10" s="22"/>
    </row>
    <row r="11" s="2" customFormat="1" ht="16.5" customHeight="1">
      <c r="A11" s="40"/>
      <c r="B11" s="46"/>
      <c r="C11" s="40"/>
      <c r="D11" s="40"/>
      <c r="E11" s="164" t="s">
        <v>2831</v>
      </c>
      <c r="F11" s="40"/>
      <c r="G11" s="40"/>
      <c r="H11" s="40"/>
      <c r="I11" s="40"/>
      <c r="J11" s="40"/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50" t="s">
        <v>1483</v>
      </c>
      <c r="E12" s="40"/>
      <c r="F12" s="40"/>
      <c r="G12" s="40"/>
      <c r="H12" s="40"/>
      <c r="I12" s="40"/>
      <c r="J12" s="40"/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6.5" customHeight="1">
      <c r="A13" s="40"/>
      <c r="B13" s="46"/>
      <c r="C13" s="40"/>
      <c r="D13" s="40"/>
      <c r="E13" s="153" t="s">
        <v>2932</v>
      </c>
      <c r="F13" s="40"/>
      <c r="G13" s="40"/>
      <c r="H13" s="40"/>
      <c r="I13" s="40"/>
      <c r="J13" s="40"/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>
      <c r="A14" s="40"/>
      <c r="B14" s="46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2" customHeight="1">
      <c r="A15" s="40"/>
      <c r="B15" s="46"/>
      <c r="C15" s="40"/>
      <c r="D15" s="150" t="s">
        <v>19</v>
      </c>
      <c r="E15" s="40"/>
      <c r="F15" s="137" t="s">
        <v>20</v>
      </c>
      <c r="G15" s="40"/>
      <c r="H15" s="40"/>
      <c r="I15" s="150" t="s">
        <v>21</v>
      </c>
      <c r="J15" s="137" t="s">
        <v>20</v>
      </c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50" t="s">
        <v>22</v>
      </c>
      <c r="E16" s="40"/>
      <c r="F16" s="137" t="s">
        <v>33</v>
      </c>
      <c r="G16" s="40"/>
      <c r="H16" s="40"/>
      <c r="I16" s="150" t="s">
        <v>24</v>
      </c>
      <c r="J16" s="154" t="str">
        <f>'Rekapitulace stavby'!AN8</f>
        <v>24. 1. 2025</v>
      </c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0.8" customHeight="1">
      <c r="A17" s="40"/>
      <c r="B17" s="46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2" customHeight="1">
      <c r="A18" s="40"/>
      <c r="B18" s="46"/>
      <c r="C18" s="40"/>
      <c r="D18" s="150" t="s">
        <v>26</v>
      </c>
      <c r="E18" s="40"/>
      <c r="F18" s="40"/>
      <c r="G18" s="40"/>
      <c r="H18" s="40"/>
      <c r="I18" s="150" t="s">
        <v>27</v>
      </c>
      <c r="J18" s="137" t="s">
        <v>20</v>
      </c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8" customHeight="1">
      <c r="A19" s="40"/>
      <c r="B19" s="46"/>
      <c r="C19" s="40"/>
      <c r="D19" s="40"/>
      <c r="E19" s="137" t="s">
        <v>33</v>
      </c>
      <c r="F19" s="40"/>
      <c r="G19" s="40"/>
      <c r="H19" s="40"/>
      <c r="I19" s="150" t="s">
        <v>29</v>
      </c>
      <c r="J19" s="137" t="s">
        <v>20</v>
      </c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6.96" customHeight="1">
      <c r="A20" s="40"/>
      <c r="B20" s="46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2" customHeight="1">
      <c r="A21" s="40"/>
      <c r="B21" s="46"/>
      <c r="C21" s="40"/>
      <c r="D21" s="150" t="s">
        <v>30</v>
      </c>
      <c r="E21" s="40"/>
      <c r="F21" s="40"/>
      <c r="G21" s="40"/>
      <c r="H21" s="40"/>
      <c r="I21" s="150" t="s">
        <v>27</v>
      </c>
      <c r="J21" s="35" t="str">
        <f>'Rekapitulace stavby'!AN13</f>
        <v>Vyplň údaj</v>
      </c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8" customHeight="1">
      <c r="A22" s="40"/>
      <c r="B22" s="46"/>
      <c r="C22" s="40"/>
      <c r="D22" s="40"/>
      <c r="E22" s="35" t="str">
        <f>'Rekapitulace stavby'!E14</f>
        <v>Vyplň údaj</v>
      </c>
      <c r="F22" s="137"/>
      <c r="G22" s="137"/>
      <c r="H22" s="137"/>
      <c r="I22" s="150" t="s">
        <v>29</v>
      </c>
      <c r="J22" s="35" t="str">
        <f>'Rekapitulace stavby'!AN14</f>
        <v>Vyplň údaj</v>
      </c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6.96" customHeight="1">
      <c r="A23" s="40"/>
      <c r="B23" s="46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2" customHeight="1">
      <c r="A24" s="40"/>
      <c r="B24" s="46"/>
      <c r="C24" s="40"/>
      <c r="D24" s="150" t="s">
        <v>32</v>
      </c>
      <c r="E24" s="40"/>
      <c r="F24" s="40"/>
      <c r="G24" s="40"/>
      <c r="H24" s="40"/>
      <c r="I24" s="150" t="s">
        <v>27</v>
      </c>
      <c r="J24" s="137" t="s">
        <v>20</v>
      </c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8" customHeight="1">
      <c r="A25" s="40"/>
      <c r="B25" s="46"/>
      <c r="C25" s="40"/>
      <c r="D25" s="40"/>
      <c r="E25" s="137" t="s">
        <v>33</v>
      </c>
      <c r="F25" s="40"/>
      <c r="G25" s="40"/>
      <c r="H25" s="40"/>
      <c r="I25" s="150" t="s">
        <v>29</v>
      </c>
      <c r="J25" s="137" t="s">
        <v>20</v>
      </c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6.96" customHeight="1">
      <c r="A26" s="40"/>
      <c r="B26" s="46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12" customHeight="1">
      <c r="A27" s="40"/>
      <c r="B27" s="46"/>
      <c r="C27" s="40"/>
      <c r="D27" s="150" t="s">
        <v>34</v>
      </c>
      <c r="E27" s="40"/>
      <c r="F27" s="40"/>
      <c r="G27" s="40"/>
      <c r="H27" s="40"/>
      <c r="I27" s="150" t="s">
        <v>27</v>
      </c>
      <c r="J27" s="137" t="s">
        <v>20</v>
      </c>
      <c r="K27" s="40"/>
      <c r="L27" s="40"/>
      <c r="M27" s="152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8" customHeight="1">
      <c r="A28" s="40"/>
      <c r="B28" s="46"/>
      <c r="C28" s="40"/>
      <c r="D28" s="40"/>
      <c r="E28" s="137" t="s">
        <v>33</v>
      </c>
      <c r="F28" s="40"/>
      <c r="G28" s="40"/>
      <c r="H28" s="40"/>
      <c r="I28" s="150" t="s">
        <v>29</v>
      </c>
      <c r="J28" s="137" t="s">
        <v>20</v>
      </c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152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12" customHeight="1">
      <c r="A30" s="40"/>
      <c r="B30" s="46"/>
      <c r="C30" s="40"/>
      <c r="D30" s="150" t="s">
        <v>38</v>
      </c>
      <c r="E30" s="40"/>
      <c r="F30" s="40"/>
      <c r="G30" s="40"/>
      <c r="H30" s="40"/>
      <c r="I30" s="40"/>
      <c r="J30" s="40"/>
      <c r="K30" s="40"/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8" customFormat="1" ht="16.5" customHeight="1">
      <c r="A31" s="155"/>
      <c r="B31" s="156"/>
      <c r="C31" s="155"/>
      <c r="D31" s="155"/>
      <c r="E31" s="157" t="s">
        <v>20</v>
      </c>
      <c r="F31" s="157"/>
      <c r="G31" s="157"/>
      <c r="H31" s="157"/>
      <c r="I31" s="155"/>
      <c r="J31" s="155"/>
      <c r="K31" s="155"/>
      <c r="L31" s="155"/>
      <c r="M31" s="158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</row>
    <row r="32" s="2" customFormat="1" ht="6.96" customHeight="1">
      <c r="A32" s="40"/>
      <c r="B32" s="46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9"/>
      <c r="E33" s="159"/>
      <c r="F33" s="159"/>
      <c r="G33" s="159"/>
      <c r="H33" s="159"/>
      <c r="I33" s="159"/>
      <c r="J33" s="159"/>
      <c r="K33" s="159"/>
      <c r="L33" s="159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>
      <c r="A34" s="40"/>
      <c r="B34" s="46"/>
      <c r="C34" s="40"/>
      <c r="D34" s="40"/>
      <c r="E34" s="150" t="s">
        <v>179</v>
      </c>
      <c r="F34" s="40"/>
      <c r="G34" s="40"/>
      <c r="H34" s="40"/>
      <c r="I34" s="40"/>
      <c r="J34" s="40"/>
      <c r="K34" s="160">
        <f>I69</f>
        <v>0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>
      <c r="A35" s="40"/>
      <c r="B35" s="46"/>
      <c r="C35" s="40"/>
      <c r="D35" s="40"/>
      <c r="E35" s="150" t="s">
        <v>180</v>
      </c>
      <c r="F35" s="40"/>
      <c r="G35" s="40"/>
      <c r="H35" s="40"/>
      <c r="I35" s="40"/>
      <c r="J35" s="40"/>
      <c r="K35" s="160">
        <f>J69</f>
        <v>0</v>
      </c>
      <c r="L35" s="40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25.44" customHeight="1">
      <c r="A36" s="40"/>
      <c r="B36" s="46"/>
      <c r="C36" s="40"/>
      <c r="D36" s="161" t="s">
        <v>40</v>
      </c>
      <c r="E36" s="40"/>
      <c r="F36" s="40"/>
      <c r="G36" s="40"/>
      <c r="H36" s="40"/>
      <c r="I36" s="40"/>
      <c r="J36" s="40"/>
      <c r="K36" s="162">
        <f>ROUND(K98, 2)</f>
        <v>0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s="2" customFormat="1" ht="6.96" customHeight="1">
      <c r="A37" s="40"/>
      <c r="B37" s="46"/>
      <c r="C37" s="40"/>
      <c r="D37" s="159"/>
      <c r="E37" s="159"/>
      <c r="F37" s="159"/>
      <c r="G37" s="159"/>
      <c r="H37" s="159"/>
      <c r="I37" s="159"/>
      <c r="J37" s="159"/>
      <c r="K37" s="159"/>
      <c r="L37" s="159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14.4" customHeight="1">
      <c r="A38" s="40"/>
      <c r="B38" s="46"/>
      <c r="C38" s="40"/>
      <c r="D38" s="40"/>
      <c r="E38" s="40"/>
      <c r="F38" s="163" t="s">
        <v>42</v>
      </c>
      <c r="G38" s="40"/>
      <c r="H38" s="40"/>
      <c r="I38" s="163" t="s">
        <v>41</v>
      </c>
      <c r="J38" s="40"/>
      <c r="K38" s="163" t="s">
        <v>43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14.4" customHeight="1">
      <c r="A39" s="40"/>
      <c r="B39" s="46"/>
      <c r="C39" s="40"/>
      <c r="D39" s="164" t="s">
        <v>44</v>
      </c>
      <c r="E39" s="150" t="s">
        <v>45</v>
      </c>
      <c r="F39" s="160">
        <f>ROUND((SUM(BE98:BE141)),  2)</f>
        <v>0</v>
      </c>
      <c r="G39" s="40"/>
      <c r="H39" s="40"/>
      <c r="I39" s="165">
        <v>0.20999999999999999</v>
      </c>
      <c r="J39" s="40"/>
      <c r="K39" s="160">
        <f>ROUND(((SUM(BE98:BE141))*I39),  2)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46"/>
      <c r="C40" s="40"/>
      <c r="D40" s="40"/>
      <c r="E40" s="150" t="s">
        <v>46</v>
      </c>
      <c r="F40" s="160">
        <f>ROUND((SUM(BF98:BF141)),  2)</f>
        <v>0</v>
      </c>
      <c r="G40" s="40"/>
      <c r="H40" s="40"/>
      <c r="I40" s="165">
        <v>0.12</v>
      </c>
      <c r="J40" s="40"/>
      <c r="K40" s="160">
        <f>ROUND(((SUM(BF98:BF141))*I40),  2)</f>
        <v>0</v>
      </c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hidden="1" s="2" customFormat="1" ht="14.4" customHeight="1">
      <c r="A41" s="40"/>
      <c r="B41" s="46"/>
      <c r="C41" s="40"/>
      <c r="D41" s="40"/>
      <c r="E41" s="150" t="s">
        <v>47</v>
      </c>
      <c r="F41" s="160">
        <f>ROUND((SUM(BG98:BG141)),  2)</f>
        <v>0</v>
      </c>
      <c r="G41" s="40"/>
      <c r="H41" s="40"/>
      <c r="I41" s="165">
        <v>0.20999999999999999</v>
      </c>
      <c r="J41" s="40"/>
      <c r="K41" s="160">
        <f>0</f>
        <v>0</v>
      </c>
      <c r="L41" s="40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hidden="1" s="2" customFormat="1" ht="14.4" customHeight="1">
      <c r="A42" s="40"/>
      <c r="B42" s="46"/>
      <c r="C42" s="40"/>
      <c r="D42" s="40"/>
      <c r="E42" s="150" t="s">
        <v>48</v>
      </c>
      <c r="F42" s="160">
        <f>ROUND((SUM(BH98:BH141)),  2)</f>
        <v>0</v>
      </c>
      <c r="G42" s="40"/>
      <c r="H42" s="40"/>
      <c r="I42" s="165">
        <v>0.12</v>
      </c>
      <c r="J42" s="40"/>
      <c r="K42" s="160">
        <f>0</f>
        <v>0</v>
      </c>
      <c r="L42" s="40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3" hidden="1" s="2" customFormat="1" ht="14.4" customHeight="1">
      <c r="A43" s="40"/>
      <c r="B43" s="46"/>
      <c r="C43" s="40"/>
      <c r="D43" s="40"/>
      <c r="E43" s="150" t="s">
        <v>49</v>
      </c>
      <c r="F43" s="160">
        <f>ROUND((SUM(BI98:BI141)),  2)</f>
        <v>0</v>
      </c>
      <c r="G43" s="40"/>
      <c r="H43" s="40"/>
      <c r="I43" s="165">
        <v>0</v>
      </c>
      <c r="J43" s="40"/>
      <c r="K43" s="160">
        <f>0</f>
        <v>0</v>
      </c>
      <c r="L43" s="40"/>
      <c r="M43" s="152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4" s="2" customFormat="1" ht="6.96" customHeight="1">
      <c r="A44" s="40"/>
      <c r="B44" s="46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152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5.44" customHeight="1">
      <c r="A45" s="40"/>
      <c r="B45" s="46"/>
      <c r="C45" s="166"/>
      <c r="D45" s="167" t="s">
        <v>50</v>
      </c>
      <c r="E45" s="168"/>
      <c r="F45" s="168"/>
      <c r="G45" s="169" t="s">
        <v>51</v>
      </c>
      <c r="H45" s="170" t="s">
        <v>52</v>
      </c>
      <c r="I45" s="168"/>
      <c r="J45" s="168"/>
      <c r="K45" s="171">
        <f>SUM(K36:K43)</f>
        <v>0</v>
      </c>
      <c r="L45" s="172"/>
      <c r="M45" s="152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14.4" customHeight="1">
      <c r="A46" s="40"/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52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50" s="2" customFormat="1" ht="6.96" customHeight="1">
      <c r="A50" s="40"/>
      <c r="B50" s="175"/>
      <c r="C50" s="176"/>
      <c r="D50" s="176"/>
      <c r="E50" s="176"/>
      <c r="F50" s="176"/>
      <c r="G50" s="176"/>
      <c r="H50" s="176"/>
      <c r="I50" s="176"/>
      <c r="J50" s="176"/>
      <c r="K50" s="176"/>
      <c r="L50" s="176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24.96" customHeight="1">
      <c r="A51" s="40"/>
      <c r="B51" s="41"/>
      <c r="C51" s="25" t="s">
        <v>181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6.96" customHeight="1">
      <c r="A52" s="40"/>
      <c r="B52" s="41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17</v>
      </c>
      <c r="D53" s="42"/>
      <c r="E53" s="42"/>
      <c r="F53" s="42"/>
      <c r="G53" s="42"/>
      <c r="H53" s="42"/>
      <c r="I53" s="42"/>
      <c r="J53" s="42"/>
      <c r="K53" s="42"/>
      <c r="L53" s="42"/>
      <c r="M53" s="152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6.25" customHeight="1">
      <c r="A54" s="40"/>
      <c r="B54" s="41"/>
      <c r="C54" s="42"/>
      <c r="D54" s="42"/>
      <c r="E54" s="177" t="str">
        <f>E7</f>
        <v>Rekonstrukce plynové kotelny v IB, instalace plynové kogenerační jednotky včetně tepelných čerpadel</v>
      </c>
      <c r="F54" s="34"/>
      <c r="G54" s="34"/>
      <c r="H54" s="34"/>
      <c r="I54" s="42"/>
      <c r="J54" s="42"/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1" customFormat="1" ht="12" customHeight="1">
      <c r="B55" s="23"/>
      <c r="C55" s="34" t="s">
        <v>175</v>
      </c>
      <c r="D55" s="24"/>
      <c r="E55" s="24"/>
      <c r="F55" s="24"/>
      <c r="G55" s="24"/>
      <c r="H55" s="24"/>
      <c r="I55" s="24"/>
      <c r="J55" s="24"/>
      <c r="K55" s="24"/>
      <c r="L55" s="24"/>
      <c r="M55" s="22"/>
    </row>
    <row r="56" s="1" customFormat="1" ht="16.5" customHeight="1">
      <c r="B56" s="23"/>
      <c r="C56" s="24"/>
      <c r="D56" s="24"/>
      <c r="E56" s="177" t="s">
        <v>2817</v>
      </c>
      <c r="F56" s="24"/>
      <c r="G56" s="24"/>
      <c r="H56" s="24"/>
      <c r="I56" s="24"/>
      <c r="J56" s="24"/>
      <c r="K56" s="24"/>
      <c r="L56" s="24"/>
      <c r="M56" s="22"/>
    </row>
    <row r="57" s="1" customFormat="1" ht="12" customHeight="1">
      <c r="B57" s="23"/>
      <c r="C57" s="34" t="s">
        <v>177</v>
      </c>
      <c r="D57" s="24"/>
      <c r="E57" s="24"/>
      <c r="F57" s="24"/>
      <c r="G57" s="24"/>
      <c r="H57" s="24"/>
      <c r="I57" s="24"/>
      <c r="J57" s="24"/>
      <c r="K57" s="24"/>
      <c r="L57" s="24"/>
      <c r="M57" s="22"/>
    </row>
    <row r="58" s="2" customFormat="1" ht="16.5" customHeight="1">
      <c r="A58" s="40"/>
      <c r="B58" s="41"/>
      <c r="C58" s="42"/>
      <c r="D58" s="42"/>
      <c r="E58" s="297" t="s">
        <v>2831</v>
      </c>
      <c r="F58" s="42"/>
      <c r="G58" s="42"/>
      <c r="H58" s="42"/>
      <c r="I58" s="42"/>
      <c r="J58" s="42"/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2" customHeight="1">
      <c r="A59" s="40"/>
      <c r="B59" s="41"/>
      <c r="C59" s="34" t="s">
        <v>1483</v>
      </c>
      <c r="D59" s="42"/>
      <c r="E59" s="42"/>
      <c r="F59" s="42"/>
      <c r="G59" s="42"/>
      <c r="H59" s="42"/>
      <c r="I59" s="42"/>
      <c r="J59" s="42"/>
      <c r="K59" s="42"/>
      <c r="L59" s="42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6.5" customHeight="1">
      <c r="A60" s="40"/>
      <c r="B60" s="41"/>
      <c r="C60" s="42"/>
      <c r="D60" s="42"/>
      <c r="E60" s="71" t="str">
        <f>E13</f>
        <v>07 - Rozvaděč R1.1-IRC</v>
      </c>
      <c r="F60" s="42"/>
      <c r="G60" s="42"/>
      <c r="H60" s="42"/>
      <c r="I60" s="42"/>
      <c r="J60" s="42"/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6.96" customHeight="1">
      <c r="A61" s="40"/>
      <c r="B61" s="41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2" customHeight="1">
      <c r="A62" s="40"/>
      <c r="B62" s="41"/>
      <c r="C62" s="34" t="s">
        <v>22</v>
      </c>
      <c r="D62" s="42"/>
      <c r="E62" s="42"/>
      <c r="F62" s="29" t="str">
        <f>F16</f>
        <v xml:space="preserve"> </v>
      </c>
      <c r="G62" s="42"/>
      <c r="H62" s="42"/>
      <c r="I62" s="34" t="s">
        <v>24</v>
      </c>
      <c r="J62" s="74" t="str">
        <f>IF(J16="","",J16)</f>
        <v>24. 1. 2025</v>
      </c>
      <c r="K62" s="42"/>
      <c r="L62" s="42"/>
      <c r="M62" s="152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6.96" customHeight="1">
      <c r="A63" s="40"/>
      <c r="B63" s="41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152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15.15" customHeight="1">
      <c r="A64" s="40"/>
      <c r="B64" s="41"/>
      <c r="C64" s="34" t="s">
        <v>26</v>
      </c>
      <c r="D64" s="42"/>
      <c r="E64" s="42"/>
      <c r="F64" s="29" t="str">
        <f>E19</f>
        <v xml:space="preserve"> </v>
      </c>
      <c r="G64" s="42"/>
      <c r="H64" s="42"/>
      <c r="I64" s="34" t="s">
        <v>32</v>
      </c>
      <c r="J64" s="38" t="str">
        <f>E25</f>
        <v xml:space="preserve"> </v>
      </c>
      <c r="K64" s="42"/>
      <c r="L64" s="42"/>
      <c r="M64" s="152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15.15" customHeight="1">
      <c r="A65" s="40"/>
      <c r="B65" s="41"/>
      <c r="C65" s="34" t="s">
        <v>30</v>
      </c>
      <c r="D65" s="42"/>
      <c r="E65" s="42"/>
      <c r="F65" s="29" t="str">
        <f>IF(E22="","",E22)</f>
        <v>Vyplň údaj</v>
      </c>
      <c r="G65" s="42"/>
      <c r="H65" s="42"/>
      <c r="I65" s="34" t="s">
        <v>34</v>
      </c>
      <c r="J65" s="38" t="str">
        <f>E28</f>
        <v xml:space="preserve"> </v>
      </c>
      <c r="K65" s="42"/>
      <c r="L65" s="42"/>
      <c r="M65" s="152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10.32" customHeight="1">
      <c r="A66" s="40"/>
      <c r="B66" s="41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152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67" s="2" customFormat="1" ht="29.28" customHeight="1">
      <c r="A67" s="40"/>
      <c r="B67" s="41"/>
      <c r="C67" s="178" t="s">
        <v>182</v>
      </c>
      <c r="D67" s="179"/>
      <c r="E67" s="179"/>
      <c r="F67" s="179"/>
      <c r="G67" s="179"/>
      <c r="H67" s="179"/>
      <c r="I67" s="180" t="s">
        <v>183</v>
      </c>
      <c r="J67" s="180" t="s">
        <v>184</v>
      </c>
      <c r="K67" s="180" t="s">
        <v>185</v>
      </c>
      <c r="L67" s="179"/>
      <c r="M67" s="152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10.32" customHeight="1">
      <c r="A68" s="40"/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152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22.8" customHeight="1">
      <c r="A69" s="40"/>
      <c r="B69" s="41"/>
      <c r="C69" s="181" t="s">
        <v>74</v>
      </c>
      <c r="D69" s="42"/>
      <c r="E69" s="42"/>
      <c r="F69" s="42"/>
      <c r="G69" s="42"/>
      <c r="H69" s="42"/>
      <c r="I69" s="104">
        <f>Q98</f>
        <v>0</v>
      </c>
      <c r="J69" s="104">
        <f>R98</f>
        <v>0</v>
      </c>
      <c r="K69" s="104">
        <f>K98</f>
        <v>0</v>
      </c>
      <c r="L69" s="42"/>
      <c r="M69" s="152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U69" s="19" t="s">
        <v>186</v>
      </c>
    </row>
    <row r="70" s="9" customFormat="1" ht="24.96" customHeight="1">
      <c r="A70" s="9"/>
      <c r="B70" s="182"/>
      <c r="C70" s="183"/>
      <c r="D70" s="184" t="s">
        <v>1300</v>
      </c>
      <c r="E70" s="185"/>
      <c r="F70" s="185"/>
      <c r="G70" s="185"/>
      <c r="H70" s="185"/>
      <c r="I70" s="186">
        <f>Q99</f>
        <v>0</v>
      </c>
      <c r="J70" s="186">
        <f>R99</f>
        <v>0</v>
      </c>
      <c r="K70" s="186">
        <f>K99</f>
        <v>0</v>
      </c>
      <c r="L70" s="183"/>
      <c r="M70" s="187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12" customFormat="1" ht="19.92" customHeight="1">
      <c r="A71" s="12"/>
      <c r="B71" s="251"/>
      <c r="C71" s="129"/>
      <c r="D71" s="252" t="s">
        <v>1485</v>
      </c>
      <c r="E71" s="253"/>
      <c r="F71" s="253"/>
      <c r="G71" s="253"/>
      <c r="H71" s="253"/>
      <c r="I71" s="254">
        <f>Q100</f>
        <v>0</v>
      </c>
      <c r="J71" s="254">
        <f>R100</f>
        <v>0</v>
      </c>
      <c r="K71" s="254">
        <f>K100</f>
        <v>0</v>
      </c>
      <c r="L71" s="129"/>
      <c r="M71" s="255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="12" customFormat="1" ht="19.92" customHeight="1">
      <c r="A72" s="12"/>
      <c r="B72" s="251"/>
      <c r="C72" s="129"/>
      <c r="D72" s="252" t="s">
        <v>1833</v>
      </c>
      <c r="E72" s="253"/>
      <c r="F72" s="253"/>
      <c r="G72" s="253"/>
      <c r="H72" s="253"/>
      <c r="I72" s="254">
        <f>Q124</f>
        <v>0</v>
      </c>
      <c r="J72" s="254">
        <f>R124</f>
        <v>0</v>
      </c>
      <c r="K72" s="254">
        <f>K124</f>
        <v>0</v>
      </c>
      <c r="L72" s="129"/>
      <c r="M72" s="255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="9" customFormat="1" ht="24.96" customHeight="1">
      <c r="A73" s="9"/>
      <c r="B73" s="182"/>
      <c r="C73" s="183"/>
      <c r="D73" s="184" t="s">
        <v>1486</v>
      </c>
      <c r="E73" s="185"/>
      <c r="F73" s="185"/>
      <c r="G73" s="185"/>
      <c r="H73" s="185"/>
      <c r="I73" s="186">
        <f>Q134</f>
        <v>0</v>
      </c>
      <c r="J73" s="186">
        <f>R134</f>
        <v>0</v>
      </c>
      <c r="K73" s="186">
        <f>K134</f>
        <v>0</v>
      </c>
      <c r="L73" s="183"/>
      <c r="M73" s="187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12" customFormat="1" ht="19.92" customHeight="1">
      <c r="A74" s="12"/>
      <c r="B74" s="251"/>
      <c r="C74" s="129"/>
      <c r="D74" s="252" t="s">
        <v>1487</v>
      </c>
      <c r="E74" s="253"/>
      <c r="F74" s="253"/>
      <c r="G74" s="253"/>
      <c r="H74" s="253"/>
      <c r="I74" s="254">
        <f>Q135</f>
        <v>0</v>
      </c>
      <c r="J74" s="254">
        <f>R135</f>
        <v>0</v>
      </c>
      <c r="K74" s="254">
        <f>K135</f>
        <v>0</v>
      </c>
      <c r="L74" s="129"/>
      <c r="M74" s="255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</row>
    <row r="75" s="2" customFormat="1" ht="21.84" customHeight="1">
      <c r="A75" s="40"/>
      <c r="B75" s="41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152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61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152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80" s="2" customFormat="1" ht="6.96" customHeight="1">
      <c r="A80" s="40"/>
      <c r="B80" s="63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152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24.96" customHeight="1">
      <c r="A81" s="40"/>
      <c r="B81" s="41"/>
      <c r="C81" s="25" t="s">
        <v>193</v>
      </c>
      <c r="D81" s="42"/>
      <c r="E81" s="42"/>
      <c r="F81" s="42"/>
      <c r="G81" s="42"/>
      <c r="H81" s="42"/>
      <c r="I81" s="42"/>
      <c r="J81" s="42"/>
      <c r="K81" s="42"/>
      <c r="L81" s="42"/>
      <c r="M81" s="152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152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17</v>
      </c>
      <c r="D83" s="42"/>
      <c r="E83" s="42"/>
      <c r="F83" s="42"/>
      <c r="G83" s="42"/>
      <c r="H83" s="42"/>
      <c r="I83" s="42"/>
      <c r="J83" s="42"/>
      <c r="K83" s="42"/>
      <c r="L83" s="42"/>
      <c r="M83" s="152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26.25" customHeight="1">
      <c r="A84" s="40"/>
      <c r="B84" s="41"/>
      <c r="C84" s="42"/>
      <c r="D84" s="42"/>
      <c r="E84" s="177" t="str">
        <f>E7</f>
        <v>Rekonstrukce plynové kotelny v IB, instalace plynové kogenerační jednotky včetně tepelných čerpadel</v>
      </c>
      <c r="F84" s="34"/>
      <c r="G84" s="34"/>
      <c r="H84" s="34"/>
      <c r="I84" s="42"/>
      <c r="J84" s="42"/>
      <c r="K84" s="42"/>
      <c r="L84" s="42"/>
      <c r="M84" s="152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" customFormat="1" ht="12" customHeight="1">
      <c r="B85" s="23"/>
      <c r="C85" s="34" t="s">
        <v>175</v>
      </c>
      <c r="D85" s="24"/>
      <c r="E85" s="24"/>
      <c r="F85" s="24"/>
      <c r="G85" s="24"/>
      <c r="H85" s="24"/>
      <c r="I85" s="24"/>
      <c r="J85" s="24"/>
      <c r="K85" s="24"/>
      <c r="L85" s="24"/>
      <c r="M85" s="22"/>
    </row>
    <row r="86" s="1" customFormat="1" ht="16.5" customHeight="1">
      <c r="B86" s="23"/>
      <c r="C86" s="24"/>
      <c r="D86" s="24"/>
      <c r="E86" s="177" t="s">
        <v>2817</v>
      </c>
      <c r="F86" s="24"/>
      <c r="G86" s="24"/>
      <c r="H86" s="24"/>
      <c r="I86" s="24"/>
      <c r="J86" s="24"/>
      <c r="K86" s="24"/>
      <c r="L86" s="24"/>
      <c r="M86" s="22"/>
    </row>
    <row r="87" s="1" customFormat="1" ht="12" customHeight="1">
      <c r="B87" s="23"/>
      <c r="C87" s="34" t="s">
        <v>177</v>
      </c>
      <c r="D87" s="24"/>
      <c r="E87" s="24"/>
      <c r="F87" s="24"/>
      <c r="G87" s="24"/>
      <c r="H87" s="24"/>
      <c r="I87" s="24"/>
      <c r="J87" s="24"/>
      <c r="K87" s="24"/>
      <c r="L87" s="24"/>
      <c r="M87" s="22"/>
    </row>
    <row r="88" s="2" customFormat="1" ht="16.5" customHeight="1">
      <c r="A88" s="40"/>
      <c r="B88" s="41"/>
      <c r="C88" s="42"/>
      <c r="D88" s="42"/>
      <c r="E88" s="297" t="s">
        <v>2831</v>
      </c>
      <c r="F88" s="42"/>
      <c r="G88" s="42"/>
      <c r="H88" s="42"/>
      <c r="I88" s="42"/>
      <c r="J88" s="42"/>
      <c r="K88" s="42"/>
      <c r="L88" s="42"/>
      <c r="M88" s="152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2" customHeight="1">
      <c r="A89" s="40"/>
      <c r="B89" s="41"/>
      <c r="C89" s="34" t="s">
        <v>1483</v>
      </c>
      <c r="D89" s="42"/>
      <c r="E89" s="42"/>
      <c r="F89" s="42"/>
      <c r="G89" s="42"/>
      <c r="H89" s="42"/>
      <c r="I89" s="42"/>
      <c r="J89" s="42"/>
      <c r="K89" s="42"/>
      <c r="L89" s="42"/>
      <c r="M89" s="152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6.5" customHeight="1">
      <c r="A90" s="40"/>
      <c r="B90" s="41"/>
      <c r="C90" s="42"/>
      <c r="D90" s="42"/>
      <c r="E90" s="71" t="str">
        <f>E13</f>
        <v>07 - Rozvaděč R1.1-IRC</v>
      </c>
      <c r="F90" s="42"/>
      <c r="G90" s="42"/>
      <c r="H90" s="42"/>
      <c r="I90" s="42"/>
      <c r="J90" s="42"/>
      <c r="K90" s="42"/>
      <c r="L90" s="42"/>
      <c r="M90" s="152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6.96" customHeight="1">
      <c r="A91" s="40"/>
      <c r="B91" s="41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152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2" customHeight="1">
      <c r="A92" s="40"/>
      <c r="B92" s="41"/>
      <c r="C92" s="34" t="s">
        <v>22</v>
      </c>
      <c r="D92" s="42"/>
      <c r="E92" s="42"/>
      <c r="F92" s="29" t="str">
        <f>F16</f>
        <v xml:space="preserve"> </v>
      </c>
      <c r="G92" s="42"/>
      <c r="H92" s="42"/>
      <c r="I92" s="34" t="s">
        <v>24</v>
      </c>
      <c r="J92" s="74" t="str">
        <f>IF(J16="","",J16)</f>
        <v>24. 1. 2025</v>
      </c>
      <c r="K92" s="42"/>
      <c r="L92" s="42"/>
      <c r="M92" s="152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6.96" customHeight="1">
      <c r="A93" s="40"/>
      <c r="B93" s="41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152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15.15" customHeight="1">
      <c r="A94" s="40"/>
      <c r="B94" s="41"/>
      <c r="C94" s="34" t="s">
        <v>26</v>
      </c>
      <c r="D94" s="42"/>
      <c r="E94" s="42"/>
      <c r="F94" s="29" t="str">
        <f>E19</f>
        <v xml:space="preserve"> </v>
      </c>
      <c r="G94" s="42"/>
      <c r="H94" s="42"/>
      <c r="I94" s="34" t="s">
        <v>32</v>
      </c>
      <c r="J94" s="38" t="str">
        <f>E25</f>
        <v xml:space="preserve"> </v>
      </c>
      <c r="K94" s="42"/>
      <c r="L94" s="42"/>
      <c r="M94" s="152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15.15" customHeight="1">
      <c r="A95" s="40"/>
      <c r="B95" s="41"/>
      <c r="C95" s="34" t="s">
        <v>30</v>
      </c>
      <c r="D95" s="42"/>
      <c r="E95" s="42"/>
      <c r="F95" s="29" t="str">
        <f>IF(E22="","",E22)</f>
        <v>Vyplň údaj</v>
      </c>
      <c r="G95" s="42"/>
      <c r="H95" s="42"/>
      <c r="I95" s="34" t="s">
        <v>34</v>
      </c>
      <c r="J95" s="38" t="str">
        <f>E28</f>
        <v xml:space="preserve"> </v>
      </c>
      <c r="K95" s="42"/>
      <c r="L95" s="42"/>
      <c r="M95" s="152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2" customFormat="1" ht="10.32" customHeight="1">
      <c r="A96" s="40"/>
      <c r="B96" s="41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152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  <row r="97" s="10" customFormat="1" ht="29.28" customHeight="1">
      <c r="A97" s="188"/>
      <c r="B97" s="189"/>
      <c r="C97" s="190" t="s">
        <v>194</v>
      </c>
      <c r="D97" s="191" t="s">
        <v>59</v>
      </c>
      <c r="E97" s="191" t="s">
        <v>55</v>
      </c>
      <c r="F97" s="191" t="s">
        <v>56</v>
      </c>
      <c r="G97" s="191" t="s">
        <v>195</v>
      </c>
      <c r="H97" s="191" t="s">
        <v>196</v>
      </c>
      <c r="I97" s="191" t="s">
        <v>197</v>
      </c>
      <c r="J97" s="191" t="s">
        <v>198</v>
      </c>
      <c r="K97" s="191" t="s">
        <v>185</v>
      </c>
      <c r="L97" s="192" t="s">
        <v>199</v>
      </c>
      <c r="M97" s="193"/>
      <c r="N97" s="94" t="s">
        <v>20</v>
      </c>
      <c r="O97" s="95" t="s">
        <v>44</v>
      </c>
      <c r="P97" s="95" t="s">
        <v>200</v>
      </c>
      <c r="Q97" s="95" t="s">
        <v>201</v>
      </c>
      <c r="R97" s="95" t="s">
        <v>202</v>
      </c>
      <c r="S97" s="95" t="s">
        <v>203</v>
      </c>
      <c r="T97" s="95" t="s">
        <v>204</v>
      </c>
      <c r="U97" s="95" t="s">
        <v>205</v>
      </c>
      <c r="V97" s="95" t="s">
        <v>206</v>
      </c>
      <c r="W97" s="95" t="s">
        <v>207</v>
      </c>
      <c r="X97" s="96" t="s">
        <v>208</v>
      </c>
      <c r="Y97" s="188"/>
      <c r="Z97" s="188"/>
      <c r="AA97" s="188"/>
      <c r="AB97" s="188"/>
      <c r="AC97" s="188"/>
      <c r="AD97" s="188"/>
      <c r="AE97" s="188"/>
    </row>
    <row r="98" s="2" customFormat="1" ht="22.8" customHeight="1">
      <c r="A98" s="40"/>
      <c r="B98" s="41"/>
      <c r="C98" s="101" t="s">
        <v>209</v>
      </c>
      <c r="D98" s="42"/>
      <c r="E98" s="42"/>
      <c r="F98" s="42"/>
      <c r="G98" s="42"/>
      <c r="H98" s="42"/>
      <c r="I98" s="42"/>
      <c r="J98" s="42"/>
      <c r="K98" s="194">
        <f>BK98</f>
        <v>0</v>
      </c>
      <c r="L98" s="42"/>
      <c r="M98" s="46"/>
      <c r="N98" s="97"/>
      <c r="O98" s="195"/>
      <c r="P98" s="98"/>
      <c r="Q98" s="196">
        <f>Q99+Q134</f>
        <v>0</v>
      </c>
      <c r="R98" s="196">
        <f>R99+R134</f>
        <v>0</v>
      </c>
      <c r="S98" s="98"/>
      <c r="T98" s="197">
        <f>T99+T134</f>
        <v>0</v>
      </c>
      <c r="U98" s="98"/>
      <c r="V98" s="197">
        <f>V99+V134</f>
        <v>0.084439999999999987</v>
      </c>
      <c r="W98" s="98"/>
      <c r="X98" s="198">
        <f>X99+X134</f>
        <v>0</v>
      </c>
      <c r="Y98" s="40"/>
      <c r="Z98" s="40"/>
      <c r="AA98" s="40"/>
      <c r="AB98" s="40"/>
      <c r="AC98" s="40"/>
      <c r="AD98" s="40"/>
      <c r="AE98" s="40"/>
      <c r="AT98" s="19" t="s">
        <v>75</v>
      </c>
      <c r="AU98" s="19" t="s">
        <v>186</v>
      </c>
      <c r="BK98" s="199">
        <f>BK99+BK134</f>
        <v>0</v>
      </c>
    </row>
    <row r="99" s="11" customFormat="1" ht="25.92" customHeight="1">
      <c r="A99" s="11"/>
      <c r="B99" s="200"/>
      <c r="C99" s="201"/>
      <c r="D99" s="202" t="s">
        <v>75</v>
      </c>
      <c r="E99" s="203" t="s">
        <v>1326</v>
      </c>
      <c r="F99" s="203" t="s">
        <v>1327</v>
      </c>
      <c r="G99" s="201"/>
      <c r="H99" s="201"/>
      <c r="I99" s="204"/>
      <c r="J99" s="204"/>
      <c r="K99" s="205">
        <f>BK99</f>
        <v>0</v>
      </c>
      <c r="L99" s="201"/>
      <c r="M99" s="206"/>
      <c r="N99" s="207"/>
      <c r="O99" s="208"/>
      <c r="P99" s="208"/>
      <c r="Q99" s="209">
        <f>Q100+Q124</f>
        <v>0</v>
      </c>
      <c r="R99" s="209">
        <f>R100+R124</f>
        <v>0</v>
      </c>
      <c r="S99" s="208"/>
      <c r="T99" s="210">
        <f>T100+T124</f>
        <v>0</v>
      </c>
      <c r="U99" s="208"/>
      <c r="V99" s="210">
        <f>V100+V124</f>
        <v>0.083739999999999981</v>
      </c>
      <c r="W99" s="208"/>
      <c r="X99" s="211">
        <f>X100+X124</f>
        <v>0</v>
      </c>
      <c r="Y99" s="11"/>
      <c r="Z99" s="11"/>
      <c r="AA99" s="11"/>
      <c r="AB99" s="11"/>
      <c r="AC99" s="11"/>
      <c r="AD99" s="11"/>
      <c r="AE99" s="11"/>
      <c r="AR99" s="212" t="s">
        <v>85</v>
      </c>
      <c r="AT99" s="213" t="s">
        <v>75</v>
      </c>
      <c r="AU99" s="213" t="s">
        <v>76</v>
      </c>
      <c r="AY99" s="212" t="s">
        <v>212</v>
      </c>
      <c r="BK99" s="214">
        <f>BK100+BK124</f>
        <v>0</v>
      </c>
    </row>
    <row r="100" s="11" customFormat="1" ht="22.8" customHeight="1">
      <c r="A100" s="11"/>
      <c r="B100" s="200"/>
      <c r="C100" s="201"/>
      <c r="D100" s="202" t="s">
        <v>75</v>
      </c>
      <c r="E100" s="256" t="s">
        <v>1493</v>
      </c>
      <c r="F100" s="256" t="s">
        <v>1494</v>
      </c>
      <c r="G100" s="201"/>
      <c r="H100" s="201"/>
      <c r="I100" s="204"/>
      <c r="J100" s="204"/>
      <c r="K100" s="257">
        <f>BK100</f>
        <v>0</v>
      </c>
      <c r="L100" s="201"/>
      <c r="M100" s="206"/>
      <c r="N100" s="207"/>
      <c r="O100" s="208"/>
      <c r="P100" s="208"/>
      <c r="Q100" s="209">
        <f>SUM(Q101:Q123)</f>
        <v>0</v>
      </c>
      <c r="R100" s="209">
        <f>SUM(R101:R123)</f>
        <v>0</v>
      </c>
      <c r="S100" s="208"/>
      <c r="T100" s="210">
        <f>SUM(T101:T123)</f>
        <v>0</v>
      </c>
      <c r="U100" s="208"/>
      <c r="V100" s="210">
        <f>SUM(V101:V123)</f>
        <v>0.0037400000000000003</v>
      </c>
      <c r="W100" s="208"/>
      <c r="X100" s="211">
        <f>SUM(X101:X123)</f>
        <v>0</v>
      </c>
      <c r="Y100" s="11"/>
      <c r="Z100" s="11"/>
      <c r="AA100" s="11"/>
      <c r="AB100" s="11"/>
      <c r="AC100" s="11"/>
      <c r="AD100" s="11"/>
      <c r="AE100" s="11"/>
      <c r="AR100" s="212" t="s">
        <v>85</v>
      </c>
      <c r="AT100" s="213" t="s">
        <v>75</v>
      </c>
      <c r="AU100" s="213" t="s">
        <v>83</v>
      </c>
      <c r="AY100" s="212" t="s">
        <v>212</v>
      </c>
      <c r="BK100" s="214">
        <f>SUM(BK101:BK123)</f>
        <v>0</v>
      </c>
    </row>
    <row r="101" s="2" customFormat="1" ht="24.15" customHeight="1">
      <c r="A101" s="40"/>
      <c r="B101" s="41"/>
      <c r="C101" s="229" t="s">
        <v>83</v>
      </c>
      <c r="D101" s="229" t="s">
        <v>222</v>
      </c>
      <c r="E101" s="230" t="s">
        <v>1671</v>
      </c>
      <c r="F101" s="231" t="s">
        <v>1672</v>
      </c>
      <c r="G101" s="232" t="s">
        <v>525</v>
      </c>
      <c r="H101" s="233">
        <v>50</v>
      </c>
      <c r="I101" s="234"/>
      <c r="J101" s="235"/>
      <c r="K101" s="236">
        <f>ROUND(P101*H101,2)</f>
        <v>0</v>
      </c>
      <c r="L101" s="231" t="s">
        <v>1314</v>
      </c>
      <c r="M101" s="237"/>
      <c r="N101" s="238" t="s">
        <v>20</v>
      </c>
      <c r="O101" s="223" t="s">
        <v>45</v>
      </c>
      <c r="P101" s="224">
        <f>I101+J101</f>
        <v>0</v>
      </c>
      <c r="Q101" s="224">
        <f>ROUND(I101*H101,2)</f>
        <v>0</v>
      </c>
      <c r="R101" s="224">
        <f>ROUND(J101*H101,2)</f>
        <v>0</v>
      </c>
      <c r="S101" s="86"/>
      <c r="T101" s="225">
        <f>S101*H101</f>
        <v>0</v>
      </c>
      <c r="U101" s="225">
        <v>4.0000000000000003E-05</v>
      </c>
      <c r="V101" s="225">
        <f>U101*H101</f>
        <v>0.002</v>
      </c>
      <c r="W101" s="225">
        <v>0</v>
      </c>
      <c r="X101" s="226">
        <f>W101*H101</f>
        <v>0</v>
      </c>
      <c r="Y101" s="40"/>
      <c r="Z101" s="40"/>
      <c r="AA101" s="40"/>
      <c r="AB101" s="40"/>
      <c r="AC101" s="40"/>
      <c r="AD101" s="40"/>
      <c r="AE101" s="40"/>
      <c r="AR101" s="227" t="s">
        <v>342</v>
      </c>
      <c r="AT101" s="227" t="s">
        <v>222</v>
      </c>
      <c r="AU101" s="227" t="s">
        <v>85</v>
      </c>
      <c r="AY101" s="19" t="s">
        <v>212</v>
      </c>
      <c r="BE101" s="228">
        <f>IF(O101="základní",K101,0)</f>
        <v>0</v>
      </c>
      <c r="BF101" s="228">
        <f>IF(O101="snížená",K101,0)</f>
        <v>0</v>
      </c>
      <c r="BG101" s="228">
        <f>IF(O101="zákl. přenesená",K101,0)</f>
        <v>0</v>
      </c>
      <c r="BH101" s="228">
        <f>IF(O101="sníž. přenesená",K101,0)</f>
        <v>0</v>
      </c>
      <c r="BI101" s="228">
        <f>IF(O101="nulová",K101,0)</f>
        <v>0</v>
      </c>
      <c r="BJ101" s="19" t="s">
        <v>83</v>
      </c>
      <c r="BK101" s="228">
        <f>ROUND(P101*H101,2)</f>
        <v>0</v>
      </c>
      <c r="BL101" s="19" t="s">
        <v>279</v>
      </c>
      <c r="BM101" s="227" t="s">
        <v>2933</v>
      </c>
    </row>
    <row r="102" s="2" customFormat="1" ht="37.8" customHeight="1">
      <c r="A102" s="40"/>
      <c r="B102" s="41"/>
      <c r="C102" s="215" t="s">
        <v>85</v>
      </c>
      <c r="D102" s="215" t="s">
        <v>213</v>
      </c>
      <c r="E102" s="216" t="s">
        <v>1577</v>
      </c>
      <c r="F102" s="217" t="s">
        <v>1578</v>
      </c>
      <c r="G102" s="218" t="s">
        <v>670</v>
      </c>
      <c r="H102" s="219">
        <v>200</v>
      </c>
      <c r="I102" s="220"/>
      <c r="J102" s="220"/>
      <c r="K102" s="221">
        <f>ROUND(P102*H102,2)</f>
        <v>0</v>
      </c>
      <c r="L102" s="217" t="s">
        <v>1314</v>
      </c>
      <c r="M102" s="46"/>
      <c r="N102" s="222" t="s">
        <v>20</v>
      </c>
      <c r="O102" s="223" t="s">
        <v>45</v>
      </c>
      <c r="P102" s="224">
        <f>I102+J102</f>
        <v>0</v>
      </c>
      <c r="Q102" s="224">
        <f>ROUND(I102*H102,2)</f>
        <v>0</v>
      </c>
      <c r="R102" s="224">
        <f>ROUND(J102*H102,2)</f>
        <v>0</v>
      </c>
      <c r="S102" s="86"/>
      <c r="T102" s="225">
        <f>S102*H102</f>
        <v>0</v>
      </c>
      <c r="U102" s="225">
        <v>0</v>
      </c>
      <c r="V102" s="225">
        <f>U102*H102</f>
        <v>0</v>
      </c>
      <c r="W102" s="225">
        <v>0</v>
      </c>
      <c r="X102" s="226">
        <f>W102*H102</f>
        <v>0</v>
      </c>
      <c r="Y102" s="40"/>
      <c r="Z102" s="40"/>
      <c r="AA102" s="40"/>
      <c r="AB102" s="40"/>
      <c r="AC102" s="40"/>
      <c r="AD102" s="40"/>
      <c r="AE102" s="40"/>
      <c r="AR102" s="227" t="s">
        <v>279</v>
      </c>
      <c r="AT102" s="227" t="s">
        <v>213</v>
      </c>
      <c r="AU102" s="227" t="s">
        <v>85</v>
      </c>
      <c r="AY102" s="19" t="s">
        <v>212</v>
      </c>
      <c r="BE102" s="228">
        <f>IF(O102="základní",K102,0)</f>
        <v>0</v>
      </c>
      <c r="BF102" s="228">
        <f>IF(O102="snížená",K102,0)</f>
        <v>0</v>
      </c>
      <c r="BG102" s="228">
        <f>IF(O102="zákl. přenesená",K102,0)</f>
        <v>0</v>
      </c>
      <c r="BH102" s="228">
        <f>IF(O102="sníž. přenesená",K102,0)</f>
        <v>0</v>
      </c>
      <c r="BI102" s="228">
        <f>IF(O102="nulová",K102,0)</f>
        <v>0</v>
      </c>
      <c r="BJ102" s="19" t="s">
        <v>83</v>
      </c>
      <c r="BK102" s="228">
        <f>ROUND(P102*H102,2)</f>
        <v>0</v>
      </c>
      <c r="BL102" s="19" t="s">
        <v>279</v>
      </c>
      <c r="BM102" s="227" t="s">
        <v>2934</v>
      </c>
    </row>
    <row r="103" s="2" customFormat="1">
      <c r="A103" s="40"/>
      <c r="B103" s="41"/>
      <c r="C103" s="42"/>
      <c r="D103" s="258" t="s">
        <v>1316</v>
      </c>
      <c r="E103" s="42"/>
      <c r="F103" s="259" t="s">
        <v>1580</v>
      </c>
      <c r="G103" s="42"/>
      <c r="H103" s="42"/>
      <c r="I103" s="248"/>
      <c r="J103" s="248"/>
      <c r="K103" s="42"/>
      <c r="L103" s="42"/>
      <c r="M103" s="46"/>
      <c r="N103" s="249"/>
      <c r="O103" s="250"/>
      <c r="P103" s="86"/>
      <c r="Q103" s="86"/>
      <c r="R103" s="86"/>
      <c r="S103" s="86"/>
      <c r="T103" s="86"/>
      <c r="U103" s="86"/>
      <c r="V103" s="86"/>
      <c r="W103" s="86"/>
      <c r="X103" s="87"/>
      <c r="Y103" s="40"/>
      <c r="Z103" s="40"/>
      <c r="AA103" s="40"/>
      <c r="AB103" s="40"/>
      <c r="AC103" s="40"/>
      <c r="AD103" s="40"/>
      <c r="AE103" s="40"/>
      <c r="AT103" s="19" t="s">
        <v>1316</v>
      </c>
      <c r="AU103" s="19" t="s">
        <v>85</v>
      </c>
    </row>
    <row r="104" s="2" customFormat="1" ht="33" customHeight="1">
      <c r="A104" s="40"/>
      <c r="B104" s="41"/>
      <c r="C104" s="215" t="s">
        <v>105</v>
      </c>
      <c r="D104" s="215" t="s">
        <v>213</v>
      </c>
      <c r="E104" s="216" t="s">
        <v>1581</v>
      </c>
      <c r="F104" s="217" t="s">
        <v>1582</v>
      </c>
      <c r="G104" s="218" t="s">
        <v>670</v>
      </c>
      <c r="H104" s="219">
        <v>1</v>
      </c>
      <c r="I104" s="220"/>
      <c r="J104" s="220"/>
      <c r="K104" s="221">
        <f>ROUND(P104*H104,2)</f>
        <v>0</v>
      </c>
      <c r="L104" s="217" t="s">
        <v>2849</v>
      </c>
      <c r="M104" s="46"/>
      <c r="N104" s="222" t="s">
        <v>20</v>
      </c>
      <c r="O104" s="223" t="s">
        <v>45</v>
      </c>
      <c r="P104" s="224">
        <f>I104+J104</f>
        <v>0</v>
      </c>
      <c r="Q104" s="224">
        <f>ROUND(I104*H104,2)</f>
        <v>0</v>
      </c>
      <c r="R104" s="224">
        <f>ROUND(J104*H104,2)</f>
        <v>0</v>
      </c>
      <c r="S104" s="86"/>
      <c r="T104" s="225">
        <f>S104*H104</f>
        <v>0</v>
      </c>
      <c r="U104" s="225">
        <v>0</v>
      </c>
      <c r="V104" s="225">
        <f>U104*H104</f>
        <v>0</v>
      </c>
      <c r="W104" s="225">
        <v>0</v>
      </c>
      <c r="X104" s="226">
        <f>W104*H104</f>
        <v>0</v>
      </c>
      <c r="Y104" s="40"/>
      <c r="Z104" s="40"/>
      <c r="AA104" s="40"/>
      <c r="AB104" s="40"/>
      <c r="AC104" s="40"/>
      <c r="AD104" s="40"/>
      <c r="AE104" s="40"/>
      <c r="AR104" s="227" t="s">
        <v>279</v>
      </c>
      <c r="AT104" s="227" t="s">
        <v>213</v>
      </c>
      <c r="AU104" s="227" t="s">
        <v>85</v>
      </c>
      <c r="AY104" s="19" t="s">
        <v>212</v>
      </c>
      <c r="BE104" s="228">
        <f>IF(O104="základní",K104,0)</f>
        <v>0</v>
      </c>
      <c r="BF104" s="228">
        <f>IF(O104="snížená",K104,0)</f>
        <v>0</v>
      </c>
      <c r="BG104" s="228">
        <f>IF(O104="zákl. přenesená",K104,0)</f>
        <v>0</v>
      </c>
      <c r="BH104" s="228">
        <f>IF(O104="sníž. přenesená",K104,0)</f>
        <v>0</v>
      </c>
      <c r="BI104" s="228">
        <f>IF(O104="nulová",K104,0)</f>
        <v>0</v>
      </c>
      <c r="BJ104" s="19" t="s">
        <v>83</v>
      </c>
      <c r="BK104" s="228">
        <f>ROUND(P104*H104,2)</f>
        <v>0</v>
      </c>
      <c r="BL104" s="19" t="s">
        <v>279</v>
      </c>
      <c r="BM104" s="227" t="s">
        <v>2935</v>
      </c>
    </row>
    <row r="105" s="2" customFormat="1">
      <c r="A105" s="40"/>
      <c r="B105" s="41"/>
      <c r="C105" s="42"/>
      <c r="D105" s="258" t="s">
        <v>1316</v>
      </c>
      <c r="E105" s="42"/>
      <c r="F105" s="259" t="s">
        <v>2936</v>
      </c>
      <c r="G105" s="42"/>
      <c r="H105" s="42"/>
      <c r="I105" s="248"/>
      <c r="J105" s="248"/>
      <c r="K105" s="42"/>
      <c r="L105" s="42"/>
      <c r="M105" s="46"/>
      <c r="N105" s="249"/>
      <c r="O105" s="250"/>
      <c r="P105" s="86"/>
      <c r="Q105" s="86"/>
      <c r="R105" s="86"/>
      <c r="S105" s="86"/>
      <c r="T105" s="86"/>
      <c r="U105" s="86"/>
      <c r="V105" s="86"/>
      <c r="W105" s="86"/>
      <c r="X105" s="87"/>
      <c r="Y105" s="40"/>
      <c r="Z105" s="40"/>
      <c r="AA105" s="40"/>
      <c r="AB105" s="40"/>
      <c r="AC105" s="40"/>
      <c r="AD105" s="40"/>
      <c r="AE105" s="40"/>
      <c r="AT105" s="19" t="s">
        <v>1316</v>
      </c>
      <c r="AU105" s="19" t="s">
        <v>85</v>
      </c>
    </row>
    <row r="106" s="2" customFormat="1" ht="21.75" customHeight="1">
      <c r="A106" s="40"/>
      <c r="B106" s="41"/>
      <c r="C106" s="229" t="s">
        <v>228</v>
      </c>
      <c r="D106" s="229" t="s">
        <v>222</v>
      </c>
      <c r="E106" s="230" t="s">
        <v>2937</v>
      </c>
      <c r="F106" s="231" t="s">
        <v>2938</v>
      </c>
      <c r="G106" s="232" t="s">
        <v>670</v>
      </c>
      <c r="H106" s="233">
        <v>1</v>
      </c>
      <c r="I106" s="234"/>
      <c r="J106" s="235"/>
      <c r="K106" s="236">
        <f>ROUND(P106*H106,2)</f>
        <v>0</v>
      </c>
      <c r="L106" s="231" t="s">
        <v>20</v>
      </c>
      <c r="M106" s="237"/>
      <c r="N106" s="238" t="s">
        <v>20</v>
      </c>
      <c r="O106" s="223" t="s">
        <v>45</v>
      </c>
      <c r="P106" s="224">
        <f>I106+J106</f>
        <v>0</v>
      </c>
      <c r="Q106" s="224">
        <f>ROUND(I106*H106,2)</f>
        <v>0</v>
      </c>
      <c r="R106" s="224">
        <f>ROUND(J106*H106,2)</f>
        <v>0</v>
      </c>
      <c r="S106" s="86"/>
      <c r="T106" s="225">
        <f>S106*H106</f>
        <v>0</v>
      </c>
      <c r="U106" s="225">
        <v>0</v>
      </c>
      <c r="V106" s="225">
        <f>U106*H106</f>
        <v>0</v>
      </c>
      <c r="W106" s="225">
        <v>0</v>
      </c>
      <c r="X106" s="226">
        <f>W106*H106</f>
        <v>0</v>
      </c>
      <c r="Y106" s="40"/>
      <c r="Z106" s="40"/>
      <c r="AA106" s="40"/>
      <c r="AB106" s="40"/>
      <c r="AC106" s="40"/>
      <c r="AD106" s="40"/>
      <c r="AE106" s="40"/>
      <c r="AR106" s="227" t="s">
        <v>342</v>
      </c>
      <c r="AT106" s="227" t="s">
        <v>222</v>
      </c>
      <c r="AU106" s="227" t="s">
        <v>85</v>
      </c>
      <c r="AY106" s="19" t="s">
        <v>212</v>
      </c>
      <c r="BE106" s="228">
        <f>IF(O106="základní",K106,0)</f>
        <v>0</v>
      </c>
      <c r="BF106" s="228">
        <f>IF(O106="snížená",K106,0)</f>
        <v>0</v>
      </c>
      <c r="BG106" s="228">
        <f>IF(O106="zákl. přenesená",K106,0)</f>
        <v>0</v>
      </c>
      <c r="BH106" s="228">
        <f>IF(O106="sníž. přenesená",K106,0)</f>
        <v>0</v>
      </c>
      <c r="BI106" s="228">
        <f>IF(O106="nulová",K106,0)</f>
        <v>0</v>
      </c>
      <c r="BJ106" s="19" t="s">
        <v>83</v>
      </c>
      <c r="BK106" s="228">
        <f>ROUND(P106*H106,2)</f>
        <v>0</v>
      </c>
      <c r="BL106" s="19" t="s">
        <v>279</v>
      </c>
      <c r="BM106" s="227" t="s">
        <v>2939</v>
      </c>
    </row>
    <row r="107" s="2" customFormat="1" ht="37.8" customHeight="1">
      <c r="A107" s="40"/>
      <c r="B107" s="41"/>
      <c r="C107" s="215" t="s">
        <v>234</v>
      </c>
      <c r="D107" s="215" t="s">
        <v>213</v>
      </c>
      <c r="E107" s="216" t="s">
        <v>1713</v>
      </c>
      <c r="F107" s="217" t="s">
        <v>1714</v>
      </c>
      <c r="G107" s="218" t="s">
        <v>670</v>
      </c>
      <c r="H107" s="219">
        <v>40</v>
      </c>
      <c r="I107" s="220"/>
      <c r="J107" s="220"/>
      <c r="K107" s="221">
        <f>ROUND(P107*H107,2)</f>
        <v>0</v>
      </c>
      <c r="L107" s="217" t="s">
        <v>2849</v>
      </c>
      <c r="M107" s="46"/>
      <c r="N107" s="222" t="s">
        <v>20</v>
      </c>
      <c r="O107" s="223" t="s">
        <v>45</v>
      </c>
      <c r="P107" s="224">
        <f>I107+J107</f>
        <v>0</v>
      </c>
      <c r="Q107" s="224">
        <f>ROUND(I107*H107,2)</f>
        <v>0</v>
      </c>
      <c r="R107" s="224">
        <f>ROUND(J107*H107,2)</f>
        <v>0</v>
      </c>
      <c r="S107" s="86"/>
      <c r="T107" s="225">
        <f>S107*H107</f>
        <v>0</v>
      </c>
      <c r="U107" s="225">
        <v>0</v>
      </c>
      <c r="V107" s="225">
        <f>U107*H107</f>
        <v>0</v>
      </c>
      <c r="W107" s="225">
        <v>0</v>
      </c>
      <c r="X107" s="226">
        <f>W107*H107</f>
        <v>0</v>
      </c>
      <c r="Y107" s="40"/>
      <c r="Z107" s="40"/>
      <c r="AA107" s="40"/>
      <c r="AB107" s="40"/>
      <c r="AC107" s="40"/>
      <c r="AD107" s="40"/>
      <c r="AE107" s="40"/>
      <c r="AR107" s="227" t="s">
        <v>279</v>
      </c>
      <c r="AT107" s="227" t="s">
        <v>213</v>
      </c>
      <c r="AU107" s="227" t="s">
        <v>85</v>
      </c>
      <c r="AY107" s="19" t="s">
        <v>212</v>
      </c>
      <c r="BE107" s="228">
        <f>IF(O107="základní",K107,0)</f>
        <v>0</v>
      </c>
      <c r="BF107" s="228">
        <f>IF(O107="snížená",K107,0)</f>
        <v>0</v>
      </c>
      <c r="BG107" s="228">
        <f>IF(O107="zákl. přenesená",K107,0)</f>
        <v>0</v>
      </c>
      <c r="BH107" s="228">
        <f>IF(O107="sníž. přenesená",K107,0)</f>
        <v>0</v>
      </c>
      <c r="BI107" s="228">
        <f>IF(O107="nulová",K107,0)</f>
        <v>0</v>
      </c>
      <c r="BJ107" s="19" t="s">
        <v>83</v>
      </c>
      <c r="BK107" s="228">
        <f>ROUND(P107*H107,2)</f>
        <v>0</v>
      </c>
      <c r="BL107" s="19" t="s">
        <v>279</v>
      </c>
      <c r="BM107" s="227" t="s">
        <v>2940</v>
      </c>
    </row>
    <row r="108" s="2" customFormat="1">
      <c r="A108" s="40"/>
      <c r="B108" s="41"/>
      <c r="C108" s="42"/>
      <c r="D108" s="258" t="s">
        <v>1316</v>
      </c>
      <c r="E108" s="42"/>
      <c r="F108" s="259" t="s">
        <v>2941</v>
      </c>
      <c r="G108" s="42"/>
      <c r="H108" s="42"/>
      <c r="I108" s="248"/>
      <c r="J108" s="248"/>
      <c r="K108" s="42"/>
      <c r="L108" s="42"/>
      <c r="M108" s="46"/>
      <c r="N108" s="249"/>
      <c r="O108" s="250"/>
      <c r="P108" s="86"/>
      <c r="Q108" s="86"/>
      <c r="R108" s="86"/>
      <c r="S108" s="86"/>
      <c r="T108" s="86"/>
      <c r="U108" s="86"/>
      <c r="V108" s="86"/>
      <c r="W108" s="86"/>
      <c r="X108" s="87"/>
      <c r="Y108" s="40"/>
      <c r="Z108" s="40"/>
      <c r="AA108" s="40"/>
      <c r="AB108" s="40"/>
      <c r="AC108" s="40"/>
      <c r="AD108" s="40"/>
      <c r="AE108" s="40"/>
      <c r="AT108" s="19" t="s">
        <v>1316</v>
      </c>
      <c r="AU108" s="19" t="s">
        <v>85</v>
      </c>
    </row>
    <row r="109" s="2" customFormat="1" ht="16.5" customHeight="1">
      <c r="A109" s="40"/>
      <c r="B109" s="41"/>
      <c r="C109" s="229" t="s">
        <v>238</v>
      </c>
      <c r="D109" s="229" t="s">
        <v>222</v>
      </c>
      <c r="E109" s="230" t="s">
        <v>1717</v>
      </c>
      <c r="F109" s="231" t="s">
        <v>1718</v>
      </c>
      <c r="G109" s="232" t="s">
        <v>670</v>
      </c>
      <c r="H109" s="233">
        <v>40</v>
      </c>
      <c r="I109" s="234"/>
      <c r="J109" s="235"/>
      <c r="K109" s="236">
        <f>ROUND(P109*H109,2)</f>
        <v>0</v>
      </c>
      <c r="L109" s="231" t="s">
        <v>20</v>
      </c>
      <c r="M109" s="237"/>
      <c r="N109" s="238" t="s">
        <v>20</v>
      </c>
      <c r="O109" s="223" t="s">
        <v>45</v>
      </c>
      <c r="P109" s="224">
        <f>I109+J109</f>
        <v>0</v>
      </c>
      <c r="Q109" s="224">
        <f>ROUND(I109*H109,2)</f>
        <v>0</v>
      </c>
      <c r="R109" s="224">
        <f>ROUND(J109*H109,2)</f>
        <v>0</v>
      </c>
      <c r="S109" s="86"/>
      <c r="T109" s="225">
        <f>S109*H109</f>
        <v>0</v>
      </c>
      <c r="U109" s="225">
        <v>0</v>
      </c>
      <c r="V109" s="225">
        <f>U109*H109</f>
        <v>0</v>
      </c>
      <c r="W109" s="225">
        <v>0</v>
      </c>
      <c r="X109" s="226">
        <f>W109*H109</f>
        <v>0</v>
      </c>
      <c r="Y109" s="40"/>
      <c r="Z109" s="40"/>
      <c r="AA109" s="40"/>
      <c r="AB109" s="40"/>
      <c r="AC109" s="40"/>
      <c r="AD109" s="40"/>
      <c r="AE109" s="40"/>
      <c r="AR109" s="227" t="s">
        <v>342</v>
      </c>
      <c r="AT109" s="227" t="s">
        <v>222</v>
      </c>
      <c r="AU109" s="227" t="s">
        <v>85</v>
      </c>
      <c r="AY109" s="19" t="s">
        <v>212</v>
      </c>
      <c r="BE109" s="228">
        <f>IF(O109="základní",K109,0)</f>
        <v>0</v>
      </c>
      <c r="BF109" s="228">
        <f>IF(O109="snížená",K109,0)</f>
        <v>0</v>
      </c>
      <c r="BG109" s="228">
        <f>IF(O109="zákl. přenesená",K109,0)</f>
        <v>0</v>
      </c>
      <c r="BH109" s="228">
        <f>IF(O109="sníž. přenesená",K109,0)</f>
        <v>0</v>
      </c>
      <c r="BI109" s="228">
        <f>IF(O109="nulová",K109,0)</f>
        <v>0</v>
      </c>
      <c r="BJ109" s="19" t="s">
        <v>83</v>
      </c>
      <c r="BK109" s="228">
        <f>ROUND(P109*H109,2)</f>
        <v>0</v>
      </c>
      <c r="BL109" s="19" t="s">
        <v>279</v>
      </c>
      <c r="BM109" s="227" t="s">
        <v>2942</v>
      </c>
    </row>
    <row r="110" s="2" customFormat="1" ht="66.75" customHeight="1">
      <c r="A110" s="40"/>
      <c r="B110" s="41"/>
      <c r="C110" s="215" t="s">
        <v>242</v>
      </c>
      <c r="D110" s="215" t="s">
        <v>213</v>
      </c>
      <c r="E110" s="216" t="s">
        <v>1727</v>
      </c>
      <c r="F110" s="217" t="s">
        <v>1728</v>
      </c>
      <c r="G110" s="218" t="s">
        <v>670</v>
      </c>
      <c r="H110" s="219">
        <v>20</v>
      </c>
      <c r="I110" s="220"/>
      <c r="J110" s="220"/>
      <c r="K110" s="221">
        <f>ROUND(P110*H110,2)</f>
        <v>0</v>
      </c>
      <c r="L110" s="217" t="s">
        <v>2849</v>
      </c>
      <c r="M110" s="46"/>
      <c r="N110" s="222" t="s">
        <v>20</v>
      </c>
      <c r="O110" s="223" t="s">
        <v>45</v>
      </c>
      <c r="P110" s="224">
        <f>I110+J110</f>
        <v>0</v>
      </c>
      <c r="Q110" s="224">
        <f>ROUND(I110*H110,2)</f>
        <v>0</v>
      </c>
      <c r="R110" s="224">
        <f>ROUND(J110*H110,2)</f>
        <v>0</v>
      </c>
      <c r="S110" s="86"/>
      <c r="T110" s="225">
        <f>S110*H110</f>
        <v>0</v>
      </c>
      <c r="U110" s="225">
        <v>0</v>
      </c>
      <c r="V110" s="225">
        <f>U110*H110</f>
        <v>0</v>
      </c>
      <c r="W110" s="225">
        <v>0</v>
      </c>
      <c r="X110" s="226">
        <f>W110*H110</f>
        <v>0</v>
      </c>
      <c r="Y110" s="40"/>
      <c r="Z110" s="40"/>
      <c r="AA110" s="40"/>
      <c r="AB110" s="40"/>
      <c r="AC110" s="40"/>
      <c r="AD110" s="40"/>
      <c r="AE110" s="40"/>
      <c r="AR110" s="227" t="s">
        <v>279</v>
      </c>
      <c r="AT110" s="227" t="s">
        <v>213</v>
      </c>
      <c r="AU110" s="227" t="s">
        <v>85</v>
      </c>
      <c r="AY110" s="19" t="s">
        <v>212</v>
      </c>
      <c r="BE110" s="228">
        <f>IF(O110="základní",K110,0)</f>
        <v>0</v>
      </c>
      <c r="BF110" s="228">
        <f>IF(O110="snížená",K110,0)</f>
        <v>0</v>
      </c>
      <c r="BG110" s="228">
        <f>IF(O110="zákl. přenesená",K110,0)</f>
        <v>0</v>
      </c>
      <c r="BH110" s="228">
        <f>IF(O110="sníž. přenesená",K110,0)</f>
        <v>0</v>
      </c>
      <c r="BI110" s="228">
        <f>IF(O110="nulová",K110,0)</f>
        <v>0</v>
      </c>
      <c r="BJ110" s="19" t="s">
        <v>83</v>
      </c>
      <c r="BK110" s="228">
        <f>ROUND(P110*H110,2)</f>
        <v>0</v>
      </c>
      <c r="BL110" s="19" t="s">
        <v>279</v>
      </c>
      <c r="BM110" s="227" t="s">
        <v>2943</v>
      </c>
    </row>
    <row r="111" s="2" customFormat="1">
      <c r="A111" s="40"/>
      <c r="B111" s="41"/>
      <c r="C111" s="42"/>
      <c r="D111" s="258" t="s">
        <v>1316</v>
      </c>
      <c r="E111" s="42"/>
      <c r="F111" s="259" t="s">
        <v>2944</v>
      </c>
      <c r="G111" s="42"/>
      <c r="H111" s="42"/>
      <c r="I111" s="248"/>
      <c r="J111" s="248"/>
      <c r="K111" s="42"/>
      <c r="L111" s="42"/>
      <c r="M111" s="46"/>
      <c r="N111" s="249"/>
      <c r="O111" s="250"/>
      <c r="P111" s="86"/>
      <c r="Q111" s="86"/>
      <c r="R111" s="86"/>
      <c r="S111" s="86"/>
      <c r="T111" s="86"/>
      <c r="U111" s="86"/>
      <c r="V111" s="86"/>
      <c r="W111" s="86"/>
      <c r="X111" s="87"/>
      <c r="Y111" s="40"/>
      <c r="Z111" s="40"/>
      <c r="AA111" s="40"/>
      <c r="AB111" s="40"/>
      <c r="AC111" s="40"/>
      <c r="AD111" s="40"/>
      <c r="AE111" s="40"/>
      <c r="AT111" s="19" t="s">
        <v>1316</v>
      </c>
      <c r="AU111" s="19" t="s">
        <v>85</v>
      </c>
    </row>
    <row r="112" s="2" customFormat="1" ht="16.5" customHeight="1">
      <c r="A112" s="40"/>
      <c r="B112" s="41"/>
      <c r="C112" s="229" t="s">
        <v>246</v>
      </c>
      <c r="D112" s="229" t="s">
        <v>222</v>
      </c>
      <c r="E112" s="230" t="s">
        <v>1731</v>
      </c>
      <c r="F112" s="231" t="s">
        <v>1732</v>
      </c>
      <c r="G112" s="232" t="s">
        <v>670</v>
      </c>
      <c r="H112" s="233">
        <v>20</v>
      </c>
      <c r="I112" s="234"/>
      <c r="J112" s="235"/>
      <c r="K112" s="236">
        <f>ROUND(P112*H112,2)</f>
        <v>0</v>
      </c>
      <c r="L112" s="231" t="s">
        <v>20</v>
      </c>
      <c r="M112" s="237"/>
      <c r="N112" s="238" t="s">
        <v>20</v>
      </c>
      <c r="O112" s="223" t="s">
        <v>45</v>
      </c>
      <c r="P112" s="224">
        <f>I112+J112</f>
        <v>0</v>
      </c>
      <c r="Q112" s="224">
        <f>ROUND(I112*H112,2)</f>
        <v>0</v>
      </c>
      <c r="R112" s="224">
        <f>ROUND(J112*H112,2)</f>
        <v>0</v>
      </c>
      <c r="S112" s="86"/>
      <c r="T112" s="225">
        <f>S112*H112</f>
        <v>0</v>
      </c>
      <c r="U112" s="225">
        <v>0</v>
      </c>
      <c r="V112" s="225">
        <f>U112*H112</f>
        <v>0</v>
      </c>
      <c r="W112" s="225">
        <v>0</v>
      </c>
      <c r="X112" s="226">
        <f>W112*H112</f>
        <v>0</v>
      </c>
      <c r="Y112" s="40"/>
      <c r="Z112" s="40"/>
      <c r="AA112" s="40"/>
      <c r="AB112" s="40"/>
      <c r="AC112" s="40"/>
      <c r="AD112" s="40"/>
      <c r="AE112" s="40"/>
      <c r="AR112" s="227" t="s">
        <v>342</v>
      </c>
      <c r="AT112" s="227" t="s">
        <v>222</v>
      </c>
      <c r="AU112" s="227" t="s">
        <v>85</v>
      </c>
      <c r="AY112" s="19" t="s">
        <v>212</v>
      </c>
      <c r="BE112" s="228">
        <f>IF(O112="základní",K112,0)</f>
        <v>0</v>
      </c>
      <c r="BF112" s="228">
        <f>IF(O112="snížená",K112,0)</f>
        <v>0</v>
      </c>
      <c r="BG112" s="228">
        <f>IF(O112="zákl. přenesená",K112,0)</f>
        <v>0</v>
      </c>
      <c r="BH112" s="228">
        <f>IF(O112="sníž. přenesená",K112,0)</f>
        <v>0</v>
      </c>
      <c r="BI112" s="228">
        <f>IF(O112="nulová",K112,0)</f>
        <v>0</v>
      </c>
      <c r="BJ112" s="19" t="s">
        <v>83</v>
      </c>
      <c r="BK112" s="228">
        <f>ROUND(P112*H112,2)</f>
        <v>0</v>
      </c>
      <c r="BL112" s="19" t="s">
        <v>279</v>
      </c>
      <c r="BM112" s="227" t="s">
        <v>2945</v>
      </c>
    </row>
    <row r="113" s="2" customFormat="1" ht="24.15" customHeight="1">
      <c r="A113" s="40"/>
      <c r="B113" s="41"/>
      <c r="C113" s="215" t="s">
        <v>250</v>
      </c>
      <c r="D113" s="215" t="s">
        <v>213</v>
      </c>
      <c r="E113" s="216" t="s">
        <v>1757</v>
      </c>
      <c r="F113" s="217" t="s">
        <v>1758</v>
      </c>
      <c r="G113" s="218" t="s">
        <v>670</v>
      </c>
      <c r="H113" s="219">
        <v>8</v>
      </c>
      <c r="I113" s="220"/>
      <c r="J113" s="220"/>
      <c r="K113" s="221">
        <f>ROUND(P113*H113,2)</f>
        <v>0</v>
      </c>
      <c r="L113" s="217" t="s">
        <v>2849</v>
      </c>
      <c r="M113" s="46"/>
      <c r="N113" s="222" t="s">
        <v>20</v>
      </c>
      <c r="O113" s="223" t="s">
        <v>45</v>
      </c>
      <c r="P113" s="224">
        <f>I113+J113</f>
        <v>0</v>
      </c>
      <c r="Q113" s="224">
        <f>ROUND(I113*H113,2)</f>
        <v>0</v>
      </c>
      <c r="R113" s="224">
        <f>ROUND(J113*H113,2)</f>
        <v>0</v>
      </c>
      <c r="S113" s="86"/>
      <c r="T113" s="225">
        <f>S113*H113</f>
        <v>0</v>
      </c>
      <c r="U113" s="225">
        <v>0</v>
      </c>
      <c r="V113" s="225">
        <f>U113*H113</f>
        <v>0</v>
      </c>
      <c r="W113" s="225">
        <v>0</v>
      </c>
      <c r="X113" s="226">
        <f>W113*H113</f>
        <v>0</v>
      </c>
      <c r="Y113" s="40"/>
      <c r="Z113" s="40"/>
      <c r="AA113" s="40"/>
      <c r="AB113" s="40"/>
      <c r="AC113" s="40"/>
      <c r="AD113" s="40"/>
      <c r="AE113" s="40"/>
      <c r="AR113" s="227" t="s">
        <v>279</v>
      </c>
      <c r="AT113" s="227" t="s">
        <v>213</v>
      </c>
      <c r="AU113" s="227" t="s">
        <v>85</v>
      </c>
      <c r="AY113" s="19" t="s">
        <v>212</v>
      </c>
      <c r="BE113" s="228">
        <f>IF(O113="základní",K113,0)</f>
        <v>0</v>
      </c>
      <c r="BF113" s="228">
        <f>IF(O113="snížená",K113,0)</f>
        <v>0</v>
      </c>
      <c r="BG113" s="228">
        <f>IF(O113="zákl. přenesená",K113,0)</f>
        <v>0</v>
      </c>
      <c r="BH113" s="228">
        <f>IF(O113="sníž. přenesená",K113,0)</f>
        <v>0</v>
      </c>
      <c r="BI113" s="228">
        <f>IF(O113="nulová",K113,0)</f>
        <v>0</v>
      </c>
      <c r="BJ113" s="19" t="s">
        <v>83</v>
      </c>
      <c r="BK113" s="228">
        <f>ROUND(P113*H113,2)</f>
        <v>0</v>
      </c>
      <c r="BL113" s="19" t="s">
        <v>279</v>
      </c>
      <c r="BM113" s="227" t="s">
        <v>2946</v>
      </c>
    </row>
    <row r="114" s="2" customFormat="1">
      <c r="A114" s="40"/>
      <c r="B114" s="41"/>
      <c r="C114" s="42"/>
      <c r="D114" s="258" t="s">
        <v>1316</v>
      </c>
      <c r="E114" s="42"/>
      <c r="F114" s="259" t="s">
        <v>2947</v>
      </c>
      <c r="G114" s="42"/>
      <c r="H114" s="42"/>
      <c r="I114" s="248"/>
      <c r="J114" s="248"/>
      <c r="K114" s="42"/>
      <c r="L114" s="42"/>
      <c r="M114" s="46"/>
      <c r="N114" s="249"/>
      <c r="O114" s="250"/>
      <c r="P114" s="86"/>
      <c r="Q114" s="86"/>
      <c r="R114" s="86"/>
      <c r="S114" s="86"/>
      <c r="T114" s="86"/>
      <c r="U114" s="86"/>
      <c r="V114" s="86"/>
      <c r="W114" s="86"/>
      <c r="X114" s="87"/>
      <c r="Y114" s="40"/>
      <c r="Z114" s="40"/>
      <c r="AA114" s="40"/>
      <c r="AB114" s="40"/>
      <c r="AC114" s="40"/>
      <c r="AD114" s="40"/>
      <c r="AE114" s="40"/>
      <c r="AT114" s="19" t="s">
        <v>1316</v>
      </c>
      <c r="AU114" s="19" t="s">
        <v>85</v>
      </c>
    </row>
    <row r="115" s="2" customFormat="1" ht="24.15" customHeight="1">
      <c r="A115" s="40"/>
      <c r="B115" s="41"/>
      <c r="C115" s="229" t="s">
        <v>154</v>
      </c>
      <c r="D115" s="229" t="s">
        <v>222</v>
      </c>
      <c r="E115" s="230" t="s">
        <v>1761</v>
      </c>
      <c r="F115" s="231" t="s">
        <v>1762</v>
      </c>
      <c r="G115" s="232" t="s">
        <v>670</v>
      </c>
      <c r="H115" s="233">
        <v>8</v>
      </c>
      <c r="I115" s="234"/>
      <c r="J115" s="235"/>
      <c r="K115" s="236">
        <f>ROUND(P115*H115,2)</f>
        <v>0</v>
      </c>
      <c r="L115" s="231" t="s">
        <v>20</v>
      </c>
      <c r="M115" s="237"/>
      <c r="N115" s="238" t="s">
        <v>20</v>
      </c>
      <c r="O115" s="223" t="s">
        <v>45</v>
      </c>
      <c r="P115" s="224">
        <f>I115+J115</f>
        <v>0</v>
      </c>
      <c r="Q115" s="224">
        <f>ROUND(I115*H115,2)</f>
        <v>0</v>
      </c>
      <c r="R115" s="224">
        <f>ROUND(J115*H115,2)</f>
        <v>0</v>
      </c>
      <c r="S115" s="86"/>
      <c r="T115" s="225">
        <f>S115*H115</f>
        <v>0</v>
      </c>
      <c r="U115" s="225">
        <v>0.00012</v>
      </c>
      <c r="V115" s="225">
        <f>U115*H115</f>
        <v>0.00096000000000000002</v>
      </c>
      <c r="W115" s="225">
        <v>0</v>
      </c>
      <c r="X115" s="226">
        <f>W115*H115</f>
        <v>0</v>
      </c>
      <c r="Y115" s="40"/>
      <c r="Z115" s="40"/>
      <c r="AA115" s="40"/>
      <c r="AB115" s="40"/>
      <c r="AC115" s="40"/>
      <c r="AD115" s="40"/>
      <c r="AE115" s="40"/>
      <c r="AR115" s="227" t="s">
        <v>342</v>
      </c>
      <c r="AT115" s="227" t="s">
        <v>222</v>
      </c>
      <c r="AU115" s="227" t="s">
        <v>85</v>
      </c>
      <c r="AY115" s="19" t="s">
        <v>212</v>
      </c>
      <c r="BE115" s="228">
        <f>IF(O115="základní",K115,0)</f>
        <v>0</v>
      </c>
      <c r="BF115" s="228">
        <f>IF(O115="snížená",K115,0)</f>
        <v>0</v>
      </c>
      <c r="BG115" s="228">
        <f>IF(O115="zákl. přenesená",K115,0)</f>
        <v>0</v>
      </c>
      <c r="BH115" s="228">
        <f>IF(O115="sníž. přenesená",K115,0)</f>
        <v>0</v>
      </c>
      <c r="BI115" s="228">
        <f>IF(O115="nulová",K115,0)</f>
        <v>0</v>
      </c>
      <c r="BJ115" s="19" t="s">
        <v>83</v>
      </c>
      <c r="BK115" s="228">
        <f>ROUND(P115*H115,2)</f>
        <v>0</v>
      </c>
      <c r="BL115" s="19" t="s">
        <v>279</v>
      </c>
      <c r="BM115" s="227" t="s">
        <v>2948</v>
      </c>
    </row>
    <row r="116" s="2" customFormat="1" ht="24.15" customHeight="1">
      <c r="A116" s="40"/>
      <c r="B116" s="41"/>
      <c r="C116" s="215" t="s">
        <v>157</v>
      </c>
      <c r="D116" s="215" t="s">
        <v>213</v>
      </c>
      <c r="E116" s="216" t="s">
        <v>1788</v>
      </c>
      <c r="F116" s="217" t="s">
        <v>1789</v>
      </c>
      <c r="G116" s="218" t="s">
        <v>670</v>
      </c>
      <c r="H116" s="219">
        <v>1</v>
      </c>
      <c r="I116" s="220"/>
      <c r="J116" s="220"/>
      <c r="K116" s="221">
        <f>ROUND(P116*H116,2)</f>
        <v>0</v>
      </c>
      <c r="L116" s="217" t="s">
        <v>2849</v>
      </c>
      <c r="M116" s="46"/>
      <c r="N116" s="222" t="s">
        <v>20</v>
      </c>
      <c r="O116" s="223" t="s">
        <v>45</v>
      </c>
      <c r="P116" s="224">
        <f>I116+J116</f>
        <v>0</v>
      </c>
      <c r="Q116" s="224">
        <f>ROUND(I116*H116,2)</f>
        <v>0</v>
      </c>
      <c r="R116" s="224">
        <f>ROUND(J116*H116,2)</f>
        <v>0</v>
      </c>
      <c r="S116" s="86"/>
      <c r="T116" s="225">
        <f>S116*H116</f>
        <v>0</v>
      </c>
      <c r="U116" s="225">
        <v>0</v>
      </c>
      <c r="V116" s="225">
        <f>U116*H116</f>
        <v>0</v>
      </c>
      <c r="W116" s="225">
        <v>0</v>
      </c>
      <c r="X116" s="226">
        <f>W116*H116</f>
        <v>0</v>
      </c>
      <c r="Y116" s="40"/>
      <c r="Z116" s="40"/>
      <c r="AA116" s="40"/>
      <c r="AB116" s="40"/>
      <c r="AC116" s="40"/>
      <c r="AD116" s="40"/>
      <c r="AE116" s="40"/>
      <c r="AR116" s="227" t="s">
        <v>279</v>
      </c>
      <c r="AT116" s="227" t="s">
        <v>213</v>
      </c>
      <c r="AU116" s="227" t="s">
        <v>85</v>
      </c>
      <c r="AY116" s="19" t="s">
        <v>212</v>
      </c>
      <c r="BE116" s="228">
        <f>IF(O116="základní",K116,0)</f>
        <v>0</v>
      </c>
      <c r="BF116" s="228">
        <f>IF(O116="snížená",K116,0)</f>
        <v>0</v>
      </c>
      <c r="BG116" s="228">
        <f>IF(O116="zákl. přenesená",K116,0)</f>
        <v>0</v>
      </c>
      <c r="BH116" s="228">
        <f>IF(O116="sníž. přenesená",K116,0)</f>
        <v>0</v>
      </c>
      <c r="BI116" s="228">
        <f>IF(O116="nulová",K116,0)</f>
        <v>0</v>
      </c>
      <c r="BJ116" s="19" t="s">
        <v>83</v>
      </c>
      <c r="BK116" s="228">
        <f>ROUND(P116*H116,2)</f>
        <v>0</v>
      </c>
      <c r="BL116" s="19" t="s">
        <v>279</v>
      </c>
      <c r="BM116" s="227" t="s">
        <v>2949</v>
      </c>
    </row>
    <row r="117" s="2" customFormat="1">
      <c r="A117" s="40"/>
      <c r="B117" s="41"/>
      <c r="C117" s="42"/>
      <c r="D117" s="258" t="s">
        <v>1316</v>
      </c>
      <c r="E117" s="42"/>
      <c r="F117" s="259" t="s">
        <v>2950</v>
      </c>
      <c r="G117" s="42"/>
      <c r="H117" s="42"/>
      <c r="I117" s="248"/>
      <c r="J117" s="248"/>
      <c r="K117" s="42"/>
      <c r="L117" s="42"/>
      <c r="M117" s="46"/>
      <c r="N117" s="249"/>
      <c r="O117" s="250"/>
      <c r="P117" s="86"/>
      <c r="Q117" s="86"/>
      <c r="R117" s="86"/>
      <c r="S117" s="86"/>
      <c r="T117" s="86"/>
      <c r="U117" s="86"/>
      <c r="V117" s="86"/>
      <c r="W117" s="86"/>
      <c r="X117" s="87"/>
      <c r="Y117" s="40"/>
      <c r="Z117" s="40"/>
      <c r="AA117" s="40"/>
      <c r="AB117" s="40"/>
      <c r="AC117" s="40"/>
      <c r="AD117" s="40"/>
      <c r="AE117" s="40"/>
      <c r="AT117" s="19" t="s">
        <v>1316</v>
      </c>
      <c r="AU117" s="19" t="s">
        <v>85</v>
      </c>
    </row>
    <row r="118" s="2" customFormat="1" ht="21.75" customHeight="1">
      <c r="A118" s="40"/>
      <c r="B118" s="41"/>
      <c r="C118" s="229" t="s">
        <v>9</v>
      </c>
      <c r="D118" s="229" t="s">
        <v>222</v>
      </c>
      <c r="E118" s="230" t="s">
        <v>2091</v>
      </c>
      <c r="F118" s="231" t="s">
        <v>2951</v>
      </c>
      <c r="G118" s="232" t="s">
        <v>670</v>
      </c>
      <c r="H118" s="233">
        <v>1</v>
      </c>
      <c r="I118" s="234"/>
      <c r="J118" s="235"/>
      <c r="K118" s="236">
        <f>ROUND(P118*H118,2)</f>
        <v>0</v>
      </c>
      <c r="L118" s="231" t="s">
        <v>20</v>
      </c>
      <c r="M118" s="237"/>
      <c r="N118" s="238" t="s">
        <v>20</v>
      </c>
      <c r="O118" s="223" t="s">
        <v>45</v>
      </c>
      <c r="P118" s="224">
        <f>I118+J118</f>
        <v>0</v>
      </c>
      <c r="Q118" s="224">
        <f>ROUND(I118*H118,2)</f>
        <v>0</v>
      </c>
      <c r="R118" s="224">
        <f>ROUND(J118*H118,2)</f>
        <v>0</v>
      </c>
      <c r="S118" s="86"/>
      <c r="T118" s="225">
        <f>S118*H118</f>
        <v>0</v>
      </c>
      <c r="U118" s="225">
        <v>0.00040000000000000002</v>
      </c>
      <c r="V118" s="225">
        <f>U118*H118</f>
        <v>0.00040000000000000002</v>
      </c>
      <c r="W118" s="225">
        <v>0</v>
      </c>
      <c r="X118" s="226">
        <f>W118*H118</f>
        <v>0</v>
      </c>
      <c r="Y118" s="40"/>
      <c r="Z118" s="40"/>
      <c r="AA118" s="40"/>
      <c r="AB118" s="40"/>
      <c r="AC118" s="40"/>
      <c r="AD118" s="40"/>
      <c r="AE118" s="40"/>
      <c r="AR118" s="227" t="s">
        <v>342</v>
      </c>
      <c r="AT118" s="227" t="s">
        <v>222</v>
      </c>
      <c r="AU118" s="227" t="s">
        <v>85</v>
      </c>
      <c r="AY118" s="19" t="s">
        <v>212</v>
      </c>
      <c r="BE118" s="228">
        <f>IF(O118="základní",K118,0)</f>
        <v>0</v>
      </c>
      <c r="BF118" s="228">
        <f>IF(O118="snížená",K118,0)</f>
        <v>0</v>
      </c>
      <c r="BG118" s="228">
        <f>IF(O118="zákl. přenesená",K118,0)</f>
        <v>0</v>
      </c>
      <c r="BH118" s="228">
        <f>IF(O118="sníž. přenesená",K118,0)</f>
        <v>0</v>
      </c>
      <c r="BI118" s="228">
        <f>IF(O118="nulová",K118,0)</f>
        <v>0</v>
      </c>
      <c r="BJ118" s="19" t="s">
        <v>83</v>
      </c>
      <c r="BK118" s="228">
        <f>ROUND(P118*H118,2)</f>
        <v>0</v>
      </c>
      <c r="BL118" s="19" t="s">
        <v>279</v>
      </c>
      <c r="BM118" s="227" t="s">
        <v>2952</v>
      </c>
    </row>
    <row r="119" s="2" customFormat="1" ht="33" customHeight="1">
      <c r="A119" s="40"/>
      <c r="B119" s="41"/>
      <c r="C119" s="215" t="s">
        <v>162</v>
      </c>
      <c r="D119" s="215" t="s">
        <v>213</v>
      </c>
      <c r="E119" s="216" t="s">
        <v>2030</v>
      </c>
      <c r="F119" s="217" t="s">
        <v>2031</v>
      </c>
      <c r="G119" s="218" t="s">
        <v>670</v>
      </c>
      <c r="H119" s="219">
        <v>1</v>
      </c>
      <c r="I119" s="220"/>
      <c r="J119" s="220"/>
      <c r="K119" s="221">
        <f>ROUND(P119*H119,2)</f>
        <v>0</v>
      </c>
      <c r="L119" s="217" t="s">
        <v>2849</v>
      </c>
      <c r="M119" s="46"/>
      <c r="N119" s="222" t="s">
        <v>20</v>
      </c>
      <c r="O119" s="223" t="s">
        <v>45</v>
      </c>
      <c r="P119" s="224">
        <f>I119+J119</f>
        <v>0</v>
      </c>
      <c r="Q119" s="224">
        <f>ROUND(I119*H119,2)</f>
        <v>0</v>
      </c>
      <c r="R119" s="224">
        <f>ROUND(J119*H119,2)</f>
        <v>0</v>
      </c>
      <c r="S119" s="86"/>
      <c r="T119" s="225">
        <f>S119*H119</f>
        <v>0</v>
      </c>
      <c r="U119" s="225">
        <v>0</v>
      </c>
      <c r="V119" s="225">
        <f>U119*H119</f>
        <v>0</v>
      </c>
      <c r="W119" s="225">
        <v>0</v>
      </c>
      <c r="X119" s="226">
        <f>W119*H119</f>
        <v>0</v>
      </c>
      <c r="Y119" s="40"/>
      <c r="Z119" s="40"/>
      <c r="AA119" s="40"/>
      <c r="AB119" s="40"/>
      <c r="AC119" s="40"/>
      <c r="AD119" s="40"/>
      <c r="AE119" s="40"/>
      <c r="AR119" s="227" t="s">
        <v>279</v>
      </c>
      <c r="AT119" s="227" t="s">
        <v>213</v>
      </c>
      <c r="AU119" s="227" t="s">
        <v>85</v>
      </c>
      <c r="AY119" s="19" t="s">
        <v>212</v>
      </c>
      <c r="BE119" s="228">
        <f>IF(O119="základní",K119,0)</f>
        <v>0</v>
      </c>
      <c r="BF119" s="228">
        <f>IF(O119="snížená",K119,0)</f>
        <v>0</v>
      </c>
      <c r="BG119" s="228">
        <f>IF(O119="zákl. přenesená",K119,0)</f>
        <v>0</v>
      </c>
      <c r="BH119" s="228">
        <f>IF(O119="sníž. přenesená",K119,0)</f>
        <v>0</v>
      </c>
      <c r="BI119" s="228">
        <f>IF(O119="nulová",K119,0)</f>
        <v>0</v>
      </c>
      <c r="BJ119" s="19" t="s">
        <v>83</v>
      </c>
      <c r="BK119" s="228">
        <f>ROUND(P119*H119,2)</f>
        <v>0</v>
      </c>
      <c r="BL119" s="19" t="s">
        <v>279</v>
      </c>
      <c r="BM119" s="227" t="s">
        <v>2953</v>
      </c>
    </row>
    <row r="120" s="2" customFormat="1">
      <c r="A120" s="40"/>
      <c r="B120" s="41"/>
      <c r="C120" s="42"/>
      <c r="D120" s="258" t="s">
        <v>1316</v>
      </c>
      <c r="E120" s="42"/>
      <c r="F120" s="259" t="s">
        <v>2954</v>
      </c>
      <c r="G120" s="42"/>
      <c r="H120" s="42"/>
      <c r="I120" s="248"/>
      <c r="J120" s="248"/>
      <c r="K120" s="42"/>
      <c r="L120" s="42"/>
      <c r="M120" s="46"/>
      <c r="N120" s="249"/>
      <c r="O120" s="250"/>
      <c r="P120" s="86"/>
      <c r="Q120" s="86"/>
      <c r="R120" s="86"/>
      <c r="S120" s="86"/>
      <c r="T120" s="86"/>
      <c r="U120" s="86"/>
      <c r="V120" s="86"/>
      <c r="W120" s="86"/>
      <c r="X120" s="87"/>
      <c r="Y120" s="40"/>
      <c r="Z120" s="40"/>
      <c r="AA120" s="40"/>
      <c r="AB120" s="40"/>
      <c r="AC120" s="40"/>
      <c r="AD120" s="40"/>
      <c r="AE120" s="40"/>
      <c r="AT120" s="19" t="s">
        <v>1316</v>
      </c>
      <c r="AU120" s="19" t="s">
        <v>85</v>
      </c>
    </row>
    <row r="121" s="2" customFormat="1" ht="16.5" customHeight="1">
      <c r="A121" s="40"/>
      <c r="B121" s="41"/>
      <c r="C121" s="229" t="s">
        <v>165</v>
      </c>
      <c r="D121" s="229" t="s">
        <v>222</v>
      </c>
      <c r="E121" s="230" t="s">
        <v>2034</v>
      </c>
      <c r="F121" s="231" t="s">
        <v>2955</v>
      </c>
      <c r="G121" s="232" t="s">
        <v>670</v>
      </c>
      <c r="H121" s="233">
        <v>1</v>
      </c>
      <c r="I121" s="234"/>
      <c r="J121" s="235"/>
      <c r="K121" s="236">
        <f>ROUND(P121*H121,2)</f>
        <v>0</v>
      </c>
      <c r="L121" s="231" t="s">
        <v>20</v>
      </c>
      <c r="M121" s="237"/>
      <c r="N121" s="238" t="s">
        <v>20</v>
      </c>
      <c r="O121" s="223" t="s">
        <v>45</v>
      </c>
      <c r="P121" s="224">
        <f>I121+J121</f>
        <v>0</v>
      </c>
      <c r="Q121" s="224">
        <f>ROUND(I121*H121,2)</f>
        <v>0</v>
      </c>
      <c r="R121" s="224">
        <f>ROUND(J121*H121,2)</f>
        <v>0</v>
      </c>
      <c r="S121" s="86"/>
      <c r="T121" s="225">
        <f>S121*H121</f>
        <v>0</v>
      </c>
      <c r="U121" s="225">
        <v>0.00038000000000000002</v>
      </c>
      <c r="V121" s="225">
        <f>U121*H121</f>
        <v>0.00038000000000000002</v>
      </c>
      <c r="W121" s="225">
        <v>0</v>
      </c>
      <c r="X121" s="226">
        <f>W121*H121</f>
        <v>0</v>
      </c>
      <c r="Y121" s="40"/>
      <c r="Z121" s="40"/>
      <c r="AA121" s="40"/>
      <c r="AB121" s="40"/>
      <c r="AC121" s="40"/>
      <c r="AD121" s="40"/>
      <c r="AE121" s="40"/>
      <c r="AR121" s="227" t="s">
        <v>342</v>
      </c>
      <c r="AT121" s="227" t="s">
        <v>222</v>
      </c>
      <c r="AU121" s="227" t="s">
        <v>85</v>
      </c>
      <c r="AY121" s="19" t="s">
        <v>212</v>
      </c>
      <c r="BE121" s="228">
        <f>IF(O121="základní",K121,0)</f>
        <v>0</v>
      </c>
      <c r="BF121" s="228">
        <f>IF(O121="snížená",K121,0)</f>
        <v>0</v>
      </c>
      <c r="BG121" s="228">
        <f>IF(O121="zákl. přenesená",K121,0)</f>
        <v>0</v>
      </c>
      <c r="BH121" s="228">
        <f>IF(O121="sníž. přenesená",K121,0)</f>
        <v>0</v>
      </c>
      <c r="BI121" s="228">
        <f>IF(O121="nulová",K121,0)</f>
        <v>0</v>
      </c>
      <c r="BJ121" s="19" t="s">
        <v>83</v>
      </c>
      <c r="BK121" s="228">
        <f>ROUND(P121*H121,2)</f>
        <v>0</v>
      </c>
      <c r="BL121" s="19" t="s">
        <v>279</v>
      </c>
      <c r="BM121" s="227" t="s">
        <v>2956</v>
      </c>
    </row>
    <row r="122" s="2" customFormat="1" ht="16.5" customHeight="1">
      <c r="A122" s="40"/>
      <c r="B122" s="41"/>
      <c r="C122" s="229" t="s">
        <v>168</v>
      </c>
      <c r="D122" s="229" t="s">
        <v>222</v>
      </c>
      <c r="E122" s="230" t="s">
        <v>1783</v>
      </c>
      <c r="F122" s="231" t="s">
        <v>1037</v>
      </c>
      <c r="G122" s="232" t="s">
        <v>225</v>
      </c>
      <c r="H122" s="233">
        <v>1</v>
      </c>
      <c r="I122" s="234"/>
      <c r="J122" s="235"/>
      <c r="K122" s="236">
        <f>ROUND(P122*H122,2)</f>
        <v>0</v>
      </c>
      <c r="L122" s="231" t="s">
        <v>20</v>
      </c>
      <c r="M122" s="237"/>
      <c r="N122" s="238" t="s">
        <v>20</v>
      </c>
      <c r="O122" s="223" t="s">
        <v>45</v>
      </c>
      <c r="P122" s="224">
        <f>I122+J122</f>
        <v>0</v>
      </c>
      <c r="Q122" s="224">
        <f>ROUND(I122*H122,2)</f>
        <v>0</v>
      </c>
      <c r="R122" s="224">
        <f>ROUND(J122*H122,2)</f>
        <v>0</v>
      </c>
      <c r="S122" s="86"/>
      <c r="T122" s="225">
        <f>S122*H122</f>
        <v>0</v>
      </c>
      <c r="U122" s="225">
        <v>0</v>
      </c>
      <c r="V122" s="225">
        <f>U122*H122</f>
        <v>0</v>
      </c>
      <c r="W122" s="225">
        <v>0</v>
      </c>
      <c r="X122" s="226">
        <f>W122*H122</f>
        <v>0</v>
      </c>
      <c r="Y122" s="40"/>
      <c r="Z122" s="40"/>
      <c r="AA122" s="40"/>
      <c r="AB122" s="40"/>
      <c r="AC122" s="40"/>
      <c r="AD122" s="40"/>
      <c r="AE122" s="40"/>
      <c r="AR122" s="227" t="s">
        <v>342</v>
      </c>
      <c r="AT122" s="227" t="s">
        <v>222</v>
      </c>
      <c r="AU122" s="227" t="s">
        <v>85</v>
      </c>
      <c r="AY122" s="19" t="s">
        <v>212</v>
      </c>
      <c r="BE122" s="228">
        <f>IF(O122="základní",K122,0)</f>
        <v>0</v>
      </c>
      <c r="BF122" s="228">
        <f>IF(O122="snížená",K122,0)</f>
        <v>0</v>
      </c>
      <c r="BG122" s="228">
        <f>IF(O122="zákl. přenesená",K122,0)</f>
        <v>0</v>
      </c>
      <c r="BH122" s="228">
        <f>IF(O122="sníž. přenesená",K122,0)</f>
        <v>0</v>
      </c>
      <c r="BI122" s="228">
        <f>IF(O122="nulová",K122,0)</f>
        <v>0</v>
      </c>
      <c r="BJ122" s="19" t="s">
        <v>83</v>
      </c>
      <c r="BK122" s="228">
        <f>ROUND(P122*H122,2)</f>
        <v>0</v>
      </c>
      <c r="BL122" s="19" t="s">
        <v>279</v>
      </c>
      <c r="BM122" s="227" t="s">
        <v>2957</v>
      </c>
    </row>
    <row r="123" s="2" customFormat="1" ht="16.5" customHeight="1">
      <c r="A123" s="40"/>
      <c r="B123" s="41"/>
      <c r="C123" s="229" t="s">
        <v>279</v>
      </c>
      <c r="D123" s="229" t="s">
        <v>222</v>
      </c>
      <c r="E123" s="230" t="s">
        <v>1785</v>
      </c>
      <c r="F123" s="231" t="s">
        <v>1786</v>
      </c>
      <c r="G123" s="232" t="s">
        <v>20</v>
      </c>
      <c r="H123" s="233">
        <v>1</v>
      </c>
      <c r="I123" s="234"/>
      <c r="J123" s="235"/>
      <c r="K123" s="236">
        <f>ROUND(P123*H123,2)</f>
        <v>0</v>
      </c>
      <c r="L123" s="231" t="s">
        <v>20</v>
      </c>
      <c r="M123" s="237"/>
      <c r="N123" s="238" t="s">
        <v>20</v>
      </c>
      <c r="O123" s="223" t="s">
        <v>45</v>
      </c>
      <c r="P123" s="224">
        <f>I123+J123</f>
        <v>0</v>
      </c>
      <c r="Q123" s="224">
        <f>ROUND(I123*H123,2)</f>
        <v>0</v>
      </c>
      <c r="R123" s="224">
        <f>ROUND(J123*H123,2)</f>
        <v>0</v>
      </c>
      <c r="S123" s="86"/>
      <c r="T123" s="225">
        <f>S123*H123</f>
        <v>0</v>
      </c>
      <c r="U123" s="225">
        <v>0</v>
      </c>
      <c r="V123" s="225">
        <f>U123*H123</f>
        <v>0</v>
      </c>
      <c r="W123" s="225">
        <v>0</v>
      </c>
      <c r="X123" s="226">
        <f>W123*H123</f>
        <v>0</v>
      </c>
      <c r="Y123" s="40"/>
      <c r="Z123" s="40"/>
      <c r="AA123" s="40"/>
      <c r="AB123" s="40"/>
      <c r="AC123" s="40"/>
      <c r="AD123" s="40"/>
      <c r="AE123" s="40"/>
      <c r="AR123" s="227" t="s">
        <v>342</v>
      </c>
      <c r="AT123" s="227" t="s">
        <v>222</v>
      </c>
      <c r="AU123" s="227" t="s">
        <v>85</v>
      </c>
      <c r="AY123" s="19" t="s">
        <v>212</v>
      </c>
      <c r="BE123" s="228">
        <f>IF(O123="základní",K123,0)</f>
        <v>0</v>
      </c>
      <c r="BF123" s="228">
        <f>IF(O123="snížená",K123,0)</f>
        <v>0</v>
      </c>
      <c r="BG123" s="228">
        <f>IF(O123="zákl. přenesená",K123,0)</f>
        <v>0</v>
      </c>
      <c r="BH123" s="228">
        <f>IF(O123="sníž. přenesená",K123,0)</f>
        <v>0</v>
      </c>
      <c r="BI123" s="228">
        <f>IF(O123="nulová",K123,0)</f>
        <v>0</v>
      </c>
      <c r="BJ123" s="19" t="s">
        <v>83</v>
      </c>
      <c r="BK123" s="228">
        <f>ROUND(P123*H123,2)</f>
        <v>0</v>
      </c>
      <c r="BL123" s="19" t="s">
        <v>279</v>
      </c>
      <c r="BM123" s="227" t="s">
        <v>2958</v>
      </c>
    </row>
    <row r="124" s="11" customFormat="1" ht="22.8" customHeight="1">
      <c r="A124" s="11"/>
      <c r="B124" s="200"/>
      <c r="C124" s="201"/>
      <c r="D124" s="202" t="s">
        <v>75</v>
      </c>
      <c r="E124" s="256" t="s">
        <v>1939</v>
      </c>
      <c r="F124" s="256" t="s">
        <v>1940</v>
      </c>
      <c r="G124" s="201"/>
      <c r="H124" s="201"/>
      <c r="I124" s="204"/>
      <c r="J124" s="204"/>
      <c r="K124" s="257">
        <f>BK124</f>
        <v>0</v>
      </c>
      <c r="L124" s="201"/>
      <c r="M124" s="206"/>
      <c r="N124" s="207"/>
      <c r="O124" s="208"/>
      <c r="P124" s="208"/>
      <c r="Q124" s="209">
        <f>SUM(Q125:Q133)</f>
        <v>0</v>
      </c>
      <c r="R124" s="209">
        <f>SUM(R125:R133)</f>
        <v>0</v>
      </c>
      <c r="S124" s="208"/>
      <c r="T124" s="210">
        <f>SUM(T125:T133)</f>
        <v>0</v>
      </c>
      <c r="U124" s="208"/>
      <c r="V124" s="210">
        <f>SUM(V125:V133)</f>
        <v>0.079999999999999988</v>
      </c>
      <c r="W124" s="208"/>
      <c r="X124" s="211">
        <f>SUM(X125:X133)</f>
        <v>0</v>
      </c>
      <c r="Y124" s="11"/>
      <c r="Z124" s="11"/>
      <c r="AA124" s="11"/>
      <c r="AB124" s="11"/>
      <c r="AC124" s="11"/>
      <c r="AD124" s="11"/>
      <c r="AE124" s="11"/>
      <c r="AR124" s="212" t="s">
        <v>85</v>
      </c>
      <c r="AT124" s="213" t="s">
        <v>75</v>
      </c>
      <c r="AU124" s="213" t="s">
        <v>83</v>
      </c>
      <c r="AY124" s="212" t="s">
        <v>212</v>
      </c>
      <c r="BK124" s="214">
        <f>SUM(BK125:BK133)</f>
        <v>0</v>
      </c>
    </row>
    <row r="125" s="2" customFormat="1" ht="24.15" customHeight="1">
      <c r="A125" s="40"/>
      <c r="B125" s="41"/>
      <c r="C125" s="215" t="s">
        <v>283</v>
      </c>
      <c r="D125" s="215" t="s">
        <v>213</v>
      </c>
      <c r="E125" s="216" t="s">
        <v>2064</v>
      </c>
      <c r="F125" s="217" t="s">
        <v>2065</v>
      </c>
      <c r="G125" s="218" t="s">
        <v>670</v>
      </c>
      <c r="H125" s="219">
        <v>16</v>
      </c>
      <c r="I125" s="220"/>
      <c r="J125" s="220"/>
      <c r="K125" s="221">
        <f>ROUND(P125*H125,2)</f>
        <v>0</v>
      </c>
      <c r="L125" s="217" t="s">
        <v>1649</v>
      </c>
      <c r="M125" s="46"/>
      <c r="N125" s="222" t="s">
        <v>20</v>
      </c>
      <c r="O125" s="223" t="s">
        <v>45</v>
      </c>
      <c r="P125" s="224">
        <f>I125+J125</f>
        <v>0</v>
      </c>
      <c r="Q125" s="224">
        <f>ROUND(I125*H125,2)</f>
        <v>0</v>
      </c>
      <c r="R125" s="224">
        <f>ROUND(J125*H125,2)</f>
        <v>0</v>
      </c>
      <c r="S125" s="86"/>
      <c r="T125" s="225">
        <f>S125*H125</f>
        <v>0</v>
      </c>
      <c r="U125" s="225">
        <v>0</v>
      </c>
      <c r="V125" s="225">
        <f>U125*H125</f>
        <v>0</v>
      </c>
      <c r="W125" s="225">
        <v>0</v>
      </c>
      <c r="X125" s="226">
        <f>W125*H125</f>
        <v>0</v>
      </c>
      <c r="Y125" s="40"/>
      <c r="Z125" s="40"/>
      <c r="AA125" s="40"/>
      <c r="AB125" s="40"/>
      <c r="AC125" s="40"/>
      <c r="AD125" s="40"/>
      <c r="AE125" s="40"/>
      <c r="AR125" s="227" t="s">
        <v>279</v>
      </c>
      <c r="AT125" s="227" t="s">
        <v>213</v>
      </c>
      <c r="AU125" s="227" t="s">
        <v>85</v>
      </c>
      <c r="AY125" s="19" t="s">
        <v>212</v>
      </c>
      <c r="BE125" s="228">
        <f>IF(O125="základní",K125,0)</f>
        <v>0</v>
      </c>
      <c r="BF125" s="228">
        <f>IF(O125="snížená",K125,0)</f>
        <v>0</v>
      </c>
      <c r="BG125" s="228">
        <f>IF(O125="zákl. přenesená",K125,0)</f>
        <v>0</v>
      </c>
      <c r="BH125" s="228">
        <f>IF(O125="sníž. přenesená",K125,0)</f>
        <v>0</v>
      </c>
      <c r="BI125" s="228">
        <f>IF(O125="nulová",K125,0)</f>
        <v>0</v>
      </c>
      <c r="BJ125" s="19" t="s">
        <v>83</v>
      </c>
      <c r="BK125" s="228">
        <f>ROUND(P125*H125,2)</f>
        <v>0</v>
      </c>
      <c r="BL125" s="19" t="s">
        <v>279</v>
      </c>
      <c r="BM125" s="227" t="s">
        <v>2959</v>
      </c>
    </row>
    <row r="126" s="2" customFormat="1">
      <c r="A126" s="40"/>
      <c r="B126" s="41"/>
      <c r="C126" s="42"/>
      <c r="D126" s="258" t="s">
        <v>1316</v>
      </c>
      <c r="E126" s="42"/>
      <c r="F126" s="259" t="s">
        <v>2067</v>
      </c>
      <c r="G126" s="42"/>
      <c r="H126" s="42"/>
      <c r="I126" s="248"/>
      <c r="J126" s="248"/>
      <c r="K126" s="42"/>
      <c r="L126" s="42"/>
      <c r="M126" s="46"/>
      <c r="N126" s="249"/>
      <c r="O126" s="250"/>
      <c r="P126" s="86"/>
      <c r="Q126" s="86"/>
      <c r="R126" s="86"/>
      <c r="S126" s="86"/>
      <c r="T126" s="86"/>
      <c r="U126" s="86"/>
      <c r="V126" s="86"/>
      <c r="W126" s="86"/>
      <c r="X126" s="87"/>
      <c r="Y126" s="40"/>
      <c r="Z126" s="40"/>
      <c r="AA126" s="40"/>
      <c r="AB126" s="40"/>
      <c r="AC126" s="40"/>
      <c r="AD126" s="40"/>
      <c r="AE126" s="40"/>
      <c r="AT126" s="19" t="s">
        <v>1316</v>
      </c>
      <c r="AU126" s="19" t="s">
        <v>85</v>
      </c>
    </row>
    <row r="127" s="2" customFormat="1" ht="24.15" customHeight="1">
      <c r="A127" s="40"/>
      <c r="B127" s="41"/>
      <c r="C127" s="229" t="s">
        <v>287</v>
      </c>
      <c r="D127" s="229" t="s">
        <v>222</v>
      </c>
      <c r="E127" s="230" t="s">
        <v>2068</v>
      </c>
      <c r="F127" s="231" t="s">
        <v>2960</v>
      </c>
      <c r="G127" s="232" t="s">
        <v>670</v>
      </c>
      <c r="H127" s="233">
        <v>6</v>
      </c>
      <c r="I127" s="234"/>
      <c r="J127" s="235"/>
      <c r="K127" s="236">
        <f>ROUND(P127*H127,2)</f>
        <v>0</v>
      </c>
      <c r="L127" s="231" t="s">
        <v>1649</v>
      </c>
      <c r="M127" s="237"/>
      <c r="N127" s="238" t="s">
        <v>20</v>
      </c>
      <c r="O127" s="223" t="s">
        <v>45</v>
      </c>
      <c r="P127" s="224">
        <f>I127+J127</f>
        <v>0</v>
      </c>
      <c r="Q127" s="224">
        <f>ROUND(I127*H127,2)</f>
        <v>0</v>
      </c>
      <c r="R127" s="224">
        <f>ROUND(J127*H127,2)</f>
        <v>0</v>
      </c>
      <c r="S127" s="86"/>
      <c r="T127" s="225">
        <f>S127*H127</f>
        <v>0</v>
      </c>
      <c r="U127" s="225">
        <v>0.0050000000000000001</v>
      </c>
      <c r="V127" s="225">
        <f>U127*H127</f>
        <v>0.029999999999999999</v>
      </c>
      <c r="W127" s="225">
        <v>0</v>
      </c>
      <c r="X127" s="226">
        <f>W127*H127</f>
        <v>0</v>
      </c>
      <c r="Y127" s="40"/>
      <c r="Z127" s="40"/>
      <c r="AA127" s="40"/>
      <c r="AB127" s="40"/>
      <c r="AC127" s="40"/>
      <c r="AD127" s="40"/>
      <c r="AE127" s="40"/>
      <c r="AR127" s="227" t="s">
        <v>342</v>
      </c>
      <c r="AT127" s="227" t="s">
        <v>222</v>
      </c>
      <c r="AU127" s="227" t="s">
        <v>85</v>
      </c>
      <c r="AY127" s="19" t="s">
        <v>212</v>
      </c>
      <c r="BE127" s="228">
        <f>IF(O127="základní",K127,0)</f>
        <v>0</v>
      </c>
      <c r="BF127" s="228">
        <f>IF(O127="snížená",K127,0)</f>
        <v>0</v>
      </c>
      <c r="BG127" s="228">
        <f>IF(O127="zákl. přenesená",K127,0)</f>
        <v>0</v>
      </c>
      <c r="BH127" s="228">
        <f>IF(O127="sníž. přenesená",K127,0)</f>
        <v>0</v>
      </c>
      <c r="BI127" s="228">
        <f>IF(O127="nulová",K127,0)</f>
        <v>0</v>
      </c>
      <c r="BJ127" s="19" t="s">
        <v>83</v>
      </c>
      <c r="BK127" s="228">
        <f>ROUND(P127*H127,2)</f>
        <v>0</v>
      </c>
      <c r="BL127" s="19" t="s">
        <v>279</v>
      </c>
      <c r="BM127" s="227" t="s">
        <v>2961</v>
      </c>
    </row>
    <row r="128" s="2" customFormat="1" ht="16.5" customHeight="1">
      <c r="A128" s="40"/>
      <c r="B128" s="41"/>
      <c r="C128" s="229" t="s">
        <v>291</v>
      </c>
      <c r="D128" s="229" t="s">
        <v>222</v>
      </c>
      <c r="E128" s="230" t="s">
        <v>2962</v>
      </c>
      <c r="F128" s="231" t="s">
        <v>2963</v>
      </c>
      <c r="G128" s="232" t="s">
        <v>670</v>
      </c>
      <c r="H128" s="233">
        <v>1</v>
      </c>
      <c r="I128" s="234"/>
      <c r="J128" s="235"/>
      <c r="K128" s="236">
        <f>ROUND(P128*H128,2)</f>
        <v>0</v>
      </c>
      <c r="L128" s="231" t="s">
        <v>20</v>
      </c>
      <c r="M128" s="237"/>
      <c r="N128" s="238" t="s">
        <v>20</v>
      </c>
      <c r="O128" s="223" t="s">
        <v>45</v>
      </c>
      <c r="P128" s="224">
        <f>I128+J128</f>
        <v>0</v>
      </c>
      <c r="Q128" s="224">
        <f>ROUND(I128*H128,2)</f>
        <v>0</v>
      </c>
      <c r="R128" s="224">
        <f>ROUND(J128*H128,2)</f>
        <v>0</v>
      </c>
      <c r="S128" s="86"/>
      <c r="T128" s="225">
        <f>S128*H128</f>
        <v>0</v>
      </c>
      <c r="U128" s="225">
        <v>0.0050000000000000001</v>
      </c>
      <c r="V128" s="225">
        <f>U128*H128</f>
        <v>0.0050000000000000001</v>
      </c>
      <c r="W128" s="225">
        <v>0</v>
      </c>
      <c r="X128" s="226">
        <f>W128*H128</f>
        <v>0</v>
      </c>
      <c r="Y128" s="40"/>
      <c r="Z128" s="40"/>
      <c r="AA128" s="40"/>
      <c r="AB128" s="40"/>
      <c r="AC128" s="40"/>
      <c r="AD128" s="40"/>
      <c r="AE128" s="40"/>
      <c r="AR128" s="227" t="s">
        <v>342</v>
      </c>
      <c r="AT128" s="227" t="s">
        <v>222</v>
      </c>
      <c r="AU128" s="227" t="s">
        <v>85</v>
      </c>
      <c r="AY128" s="19" t="s">
        <v>212</v>
      </c>
      <c r="BE128" s="228">
        <f>IF(O128="základní",K128,0)</f>
        <v>0</v>
      </c>
      <c r="BF128" s="228">
        <f>IF(O128="snížená",K128,0)</f>
        <v>0</v>
      </c>
      <c r="BG128" s="228">
        <f>IF(O128="zákl. přenesená",K128,0)</f>
        <v>0</v>
      </c>
      <c r="BH128" s="228">
        <f>IF(O128="sníž. přenesená",K128,0)</f>
        <v>0</v>
      </c>
      <c r="BI128" s="228">
        <f>IF(O128="nulová",K128,0)</f>
        <v>0</v>
      </c>
      <c r="BJ128" s="19" t="s">
        <v>83</v>
      </c>
      <c r="BK128" s="228">
        <f>ROUND(P128*H128,2)</f>
        <v>0</v>
      </c>
      <c r="BL128" s="19" t="s">
        <v>279</v>
      </c>
      <c r="BM128" s="227" t="s">
        <v>2964</v>
      </c>
    </row>
    <row r="129" s="2" customFormat="1" ht="24.15" customHeight="1">
      <c r="A129" s="40"/>
      <c r="B129" s="41"/>
      <c r="C129" s="229" t="s">
        <v>295</v>
      </c>
      <c r="D129" s="229" t="s">
        <v>222</v>
      </c>
      <c r="E129" s="230" t="s">
        <v>2965</v>
      </c>
      <c r="F129" s="231" t="s">
        <v>2966</v>
      </c>
      <c r="G129" s="232" t="s">
        <v>670</v>
      </c>
      <c r="H129" s="233">
        <v>1</v>
      </c>
      <c r="I129" s="234"/>
      <c r="J129" s="235"/>
      <c r="K129" s="236">
        <f>ROUND(P129*H129,2)</f>
        <v>0</v>
      </c>
      <c r="L129" s="231" t="s">
        <v>20</v>
      </c>
      <c r="M129" s="237"/>
      <c r="N129" s="238" t="s">
        <v>20</v>
      </c>
      <c r="O129" s="223" t="s">
        <v>45</v>
      </c>
      <c r="P129" s="224">
        <f>I129+J129</f>
        <v>0</v>
      </c>
      <c r="Q129" s="224">
        <f>ROUND(I129*H129,2)</f>
        <v>0</v>
      </c>
      <c r="R129" s="224">
        <f>ROUND(J129*H129,2)</f>
        <v>0</v>
      </c>
      <c r="S129" s="86"/>
      <c r="T129" s="225">
        <f>S129*H129</f>
        <v>0</v>
      </c>
      <c r="U129" s="225">
        <v>0.0050000000000000001</v>
      </c>
      <c r="V129" s="225">
        <f>U129*H129</f>
        <v>0.0050000000000000001</v>
      </c>
      <c r="W129" s="225">
        <v>0</v>
      </c>
      <c r="X129" s="226">
        <f>W129*H129</f>
        <v>0</v>
      </c>
      <c r="Y129" s="40"/>
      <c r="Z129" s="40"/>
      <c r="AA129" s="40"/>
      <c r="AB129" s="40"/>
      <c r="AC129" s="40"/>
      <c r="AD129" s="40"/>
      <c r="AE129" s="40"/>
      <c r="AR129" s="227" t="s">
        <v>342</v>
      </c>
      <c r="AT129" s="227" t="s">
        <v>222</v>
      </c>
      <c r="AU129" s="227" t="s">
        <v>85</v>
      </c>
      <c r="AY129" s="19" t="s">
        <v>212</v>
      </c>
      <c r="BE129" s="228">
        <f>IF(O129="základní",K129,0)</f>
        <v>0</v>
      </c>
      <c r="BF129" s="228">
        <f>IF(O129="snížená",K129,0)</f>
        <v>0</v>
      </c>
      <c r="BG129" s="228">
        <f>IF(O129="zákl. přenesená",K129,0)</f>
        <v>0</v>
      </c>
      <c r="BH129" s="228">
        <f>IF(O129="sníž. přenesená",K129,0)</f>
        <v>0</v>
      </c>
      <c r="BI129" s="228">
        <f>IF(O129="nulová",K129,0)</f>
        <v>0</v>
      </c>
      <c r="BJ129" s="19" t="s">
        <v>83</v>
      </c>
      <c r="BK129" s="228">
        <f>ROUND(P129*H129,2)</f>
        <v>0</v>
      </c>
      <c r="BL129" s="19" t="s">
        <v>279</v>
      </c>
      <c r="BM129" s="227" t="s">
        <v>2967</v>
      </c>
    </row>
    <row r="130" s="2" customFormat="1" ht="24.15" customHeight="1">
      <c r="A130" s="40"/>
      <c r="B130" s="41"/>
      <c r="C130" s="229" t="s">
        <v>8</v>
      </c>
      <c r="D130" s="229" t="s">
        <v>222</v>
      </c>
      <c r="E130" s="230" t="s">
        <v>2968</v>
      </c>
      <c r="F130" s="231" t="s">
        <v>2969</v>
      </c>
      <c r="G130" s="232" t="s">
        <v>670</v>
      </c>
      <c r="H130" s="233">
        <v>1</v>
      </c>
      <c r="I130" s="234"/>
      <c r="J130" s="235"/>
      <c r="K130" s="236">
        <f>ROUND(P130*H130,2)</f>
        <v>0</v>
      </c>
      <c r="L130" s="231" t="s">
        <v>20</v>
      </c>
      <c r="M130" s="237"/>
      <c r="N130" s="238" t="s">
        <v>20</v>
      </c>
      <c r="O130" s="223" t="s">
        <v>45</v>
      </c>
      <c r="P130" s="224">
        <f>I130+J130</f>
        <v>0</v>
      </c>
      <c r="Q130" s="224">
        <f>ROUND(I130*H130,2)</f>
        <v>0</v>
      </c>
      <c r="R130" s="224">
        <f>ROUND(J130*H130,2)</f>
        <v>0</v>
      </c>
      <c r="S130" s="86"/>
      <c r="T130" s="225">
        <f>S130*H130</f>
        <v>0</v>
      </c>
      <c r="U130" s="225">
        <v>0.0050000000000000001</v>
      </c>
      <c r="V130" s="225">
        <f>U130*H130</f>
        <v>0.0050000000000000001</v>
      </c>
      <c r="W130" s="225">
        <v>0</v>
      </c>
      <c r="X130" s="226">
        <f>W130*H130</f>
        <v>0</v>
      </c>
      <c r="Y130" s="40"/>
      <c r="Z130" s="40"/>
      <c r="AA130" s="40"/>
      <c r="AB130" s="40"/>
      <c r="AC130" s="40"/>
      <c r="AD130" s="40"/>
      <c r="AE130" s="40"/>
      <c r="AR130" s="227" t="s">
        <v>342</v>
      </c>
      <c r="AT130" s="227" t="s">
        <v>222</v>
      </c>
      <c r="AU130" s="227" t="s">
        <v>85</v>
      </c>
      <c r="AY130" s="19" t="s">
        <v>212</v>
      </c>
      <c r="BE130" s="228">
        <f>IF(O130="základní",K130,0)</f>
        <v>0</v>
      </c>
      <c r="BF130" s="228">
        <f>IF(O130="snížená",K130,0)</f>
        <v>0</v>
      </c>
      <c r="BG130" s="228">
        <f>IF(O130="zákl. přenesená",K130,0)</f>
        <v>0</v>
      </c>
      <c r="BH130" s="228">
        <f>IF(O130="sníž. přenesená",K130,0)</f>
        <v>0</v>
      </c>
      <c r="BI130" s="228">
        <f>IF(O130="nulová",K130,0)</f>
        <v>0</v>
      </c>
      <c r="BJ130" s="19" t="s">
        <v>83</v>
      </c>
      <c r="BK130" s="228">
        <f>ROUND(P130*H130,2)</f>
        <v>0</v>
      </c>
      <c r="BL130" s="19" t="s">
        <v>279</v>
      </c>
      <c r="BM130" s="227" t="s">
        <v>2970</v>
      </c>
    </row>
    <row r="131" s="2" customFormat="1" ht="16.5" customHeight="1">
      <c r="A131" s="40"/>
      <c r="B131" s="41"/>
      <c r="C131" s="229" t="s">
        <v>302</v>
      </c>
      <c r="D131" s="229" t="s">
        <v>222</v>
      </c>
      <c r="E131" s="230" t="s">
        <v>2971</v>
      </c>
      <c r="F131" s="231" t="s">
        <v>2972</v>
      </c>
      <c r="G131" s="232" t="s">
        <v>670</v>
      </c>
      <c r="H131" s="233">
        <v>1</v>
      </c>
      <c r="I131" s="234"/>
      <c r="J131" s="235"/>
      <c r="K131" s="236">
        <f>ROUND(P131*H131,2)</f>
        <v>0</v>
      </c>
      <c r="L131" s="231" t="s">
        <v>20</v>
      </c>
      <c r="M131" s="237"/>
      <c r="N131" s="238" t="s">
        <v>20</v>
      </c>
      <c r="O131" s="223" t="s">
        <v>45</v>
      </c>
      <c r="P131" s="224">
        <f>I131+J131</f>
        <v>0</v>
      </c>
      <c r="Q131" s="224">
        <f>ROUND(I131*H131,2)</f>
        <v>0</v>
      </c>
      <c r="R131" s="224">
        <f>ROUND(J131*H131,2)</f>
        <v>0</v>
      </c>
      <c r="S131" s="86"/>
      <c r="T131" s="225">
        <f>S131*H131</f>
        <v>0</v>
      </c>
      <c r="U131" s="225">
        <v>0.0050000000000000001</v>
      </c>
      <c r="V131" s="225">
        <f>U131*H131</f>
        <v>0.0050000000000000001</v>
      </c>
      <c r="W131" s="225">
        <v>0</v>
      </c>
      <c r="X131" s="226">
        <f>W131*H131</f>
        <v>0</v>
      </c>
      <c r="Y131" s="40"/>
      <c r="Z131" s="40"/>
      <c r="AA131" s="40"/>
      <c r="AB131" s="40"/>
      <c r="AC131" s="40"/>
      <c r="AD131" s="40"/>
      <c r="AE131" s="40"/>
      <c r="AR131" s="227" t="s">
        <v>342</v>
      </c>
      <c r="AT131" s="227" t="s">
        <v>222</v>
      </c>
      <c r="AU131" s="227" t="s">
        <v>85</v>
      </c>
      <c r="AY131" s="19" t="s">
        <v>212</v>
      </c>
      <c r="BE131" s="228">
        <f>IF(O131="základní",K131,0)</f>
        <v>0</v>
      </c>
      <c r="BF131" s="228">
        <f>IF(O131="snížená",K131,0)</f>
        <v>0</v>
      </c>
      <c r="BG131" s="228">
        <f>IF(O131="zákl. přenesená",K131,0)</f>
        <v>0</v>
      </c>
      <c r="BH131" s="228">
        <f>IF(O131="sníž. přenesená",K131,0)</f>
        <v>0</v>
      </c>
      <c r="BI131" s="228">
        <f>IF(O131="nulová",K131,0)</f>
        <v>0</v>
      </c>
      <c r="BJ131" s="19" t="s">
        <v>83</v>
      </c>
      <c r="BK131" s="228">
        <f>ROUND(P131*H131,2)</f>
        <v>0</v>
      </c>
      <c r="BL131" s="19" t="s">
        <v>279</v>
      </c>
      <c r="BM131" s="227" t="s">
        <v>2973</v>
      </c>
    </row>
    <row r="132" s="2" customFormat="1" ht="16.5" customHeight="1">
      <c r="A132" s="40"/>
      <c r="B132" s="41"/>
      <c r="C132" s="229" t="s">
        <v>306</v>
      </c>
      <c r="D132" s="229" t="s">
        <v>222</v>
      </c>
      <c r="E132" s="230" t="s">
        <v>2974</v>
      </c>
      <c r="F132" s="231" t="s">
        <v>2975</v>
      </c>
      <c r="G132" s="232" t="s">
        <v>670</v>
      </c>
      <c r="H132" s="233">
        <v>5</v>
      </c>
      <c r="I132" s="234"/>
      <c r="J132" s="235"/>
      <c r="K132" s="236">
        <f>ROUND(P132*H132,2)</f>
        <v>0</v>
      </c>
      <c r="L132" s="231" t="s">
        <v>20</v>
      </c>
      <c r="M132" s="237"/>
      <c r="N132" s="238" t="s">
        <v>20</v>
      </c>
      <c r="O132" s="223" t="s">
        <v>45</v>
      </c>
      <c r="P132" s="224">
        <f>I132+J132</f>
        <v>0</v>
      </c>
      <c r="Q132" s="224">
        <f>ROUND(I132*H132,2)</f>
        <v>0</v>
      </c>
      <c r="R132" s="224">
        <f>ROUND(J132*H132,2)</f>
        <v>0</v>
      </c>
      <c r="S132" s="86"/>
      <c r="T132" s="225">
        <f>S132*H132</f>
        <v>0</v>
      </c>
      <c r="U132" s="225">
        <v>0.0050000000000000001</v>
      </c>
      <c r="V132" s="225">
        <f>U132*H132</f>
        <v>0.025000000000000001</v>
      </c>
      <c r="W132" s="225">
        <v>0</v>
      </c>
      <c r="X132" s="226">
        <f>W132*H132</f>
        <v>0</v>
      </c>
      <c r="Y132" s="40"/>
      <c r="Z132" s="40"/>
      <c r="AA132" s="40"/>
      <c r="AB132" s="40"/>
      <c r="AC132" s="40"/>
      <c r="AD132" s="40"/>
      <c r="AE132" s="40"/>
      <c r="AR132" s="227" t="s">
        <v>342</v>
      </c>
      <c r="AT132" s="227" t="s">
        <v>222</v>
      </c>
      <c r="AU132" s="227" t="s">
        <v>85</v>
      </c>
      <c r="AY132" s="19" t="s">
        <v>212</v>
      </c>
      <c r="BE132" s="228">
        <f>IF(O132="základní",K132,0)</f>
        <v>0</v>
      </c>
      <c r="BF132" s="228">
        <f>IF(O132="snížená",K132,0)</f>
        <v>0</v>
      </c>
      <c r="BG132" s="228">
        <f>IF(O132="zákl. přenesená",K132,0)</f>
        <v>0</v>
      </c>
      <c r="BH132" s="228">
        <f>IF(O132="sníž. přenesená",K132,0)</f>
        <v>0</v>
      </c>
      <c r="BI132" s="228">
        <f>IF(O132="nulová",K132,0)</f>
        <v>0</v>
      </c>
      <c r="BJ132" s="19" t="s">
        <v>83</v>
      </c>
      <c r="BK132" s="228">
        <f>ROUND(P132*H132,2)</f>
        <v>0</v>
      </c>
      <c r="BL132" s="19" t="s">
        <v>279</v>
      </c>
      <c r="BM132" s="227" t="s">
        <v>2976</v>
      </c>
    </row>
    <row r="133" s="2" customFormat="1" ht="24.15" customHeight="1">
      <c r="A133" s="40"/>
      <c r="B133" s="41"/>
      <c r="C133" s="229" t="s">
        <v>310</v>
      </c>
      <c r="D133" s="229" t="s">
        <v>222</v>
      </c>
      <c r="E133" s="230" t="s">
        <v>2977</v>
      </c>
      <c r="F133" s="231" t="s">
        <v>2978</v>
      </c>
      <c r="G133" s="232" t="s">
        <v>670</v>
      </c>
      <c r="H133" s="233">
        <v>1</v>
      </c>
      <c r="I133" s="234"/>
      <c r="J133" s="235"/>
      <c r="K133" s="236">
        <f>ROUND(P133*H133,2)</f>
        <v>0</v>
      </c>
      <c r="L133" s="231" t="s">
        <v>20</v>
      </c>
      <c r="M133" s="237"/>
      <c r="N133" s="238" t="s">
        <v>20</v>
      </c>
      <c r="O133" s="223" t="s">
        <v>45</v>
      </c>
      <c r="P133" s="224">
        <f>I133+J133</f>
        <v>0</v>
      </c>
      <c r="Q133" s="224">
        <f>ROUND(I133*H133,2)</f>
        <v>0</v>
      </c>
      <c r="R133" s="224">
        <f>ROUND(J133*H133,2)</f>
        <v>0</v>
      </c>
      <c r="S133" s="86"/>
      <c r="T133" s="225">
        <f>S133*H133</f>
        <v>0</v>
      </c>
      <c r="U133" s="225">
        <v>0.0050000000000000001</v>
      </c>
      <c r="V133" s="225">
        <f>U133*H133</f>
        <v>0.0050000000000000001</v>
      </c>
      <c r="W133" s="225">
        <v>0</v>
      </c>
      <c r="X133" s="226">
        <f>W133*H133</f>
        <v>0</v>
      </c>
      <c r="Y133" s="40"/>
      <c r="Z133" s="40"/>
      <c r="AA133" s="40"/>
      <c r="AB133" s="40"/>
      <c r="AC133" s="40"/>
      <c r="AD133" s="40"/>
      <c r="AE133" s="40"/>
      <c r="AR133" s="227" t="s">
        <v>342</v>
      </c>
      <c r="AT133" s="227" t="s">
        <v>222</v>
      </c>
      <c r="AU133" s="227" t="s">
        <v>85</v>
      </c>
      <c r="AY133" s="19" t="s">
        <v>212</v>
      </c>
      <c r="BE133" s="228">
        <f>IF(O133="základní",K133,0)</f>
        <v>0</v>
      </c>
      <c r="BF133" s="228">
        <f>IF(O133="snížená",K133,0)</f>
        <v>0</v>
      </c>
      <c r="BG133" s="228">
        <f>IF(O133="zákl. přenesená",K133,0)</f>
        <v>0</v>
      </c>
      <c r="BH133" s="228">
        <f>IF(O133="sníž. přenesená",K133,0)</f>
        <v>0</v>
      </c>
      <c r="BI133" s="228">
        <f>IF(O133="nulová",K133,0)</f>
        <v>0</v>
      </c>
      <c r="BJ133" s="19" t="s">
        <v>83</v>
      </c>
      <c r="BK133" s="228">
        <f>ROUND(P133*H133,2)</f>
        <v>0</v>
      </c>
      <c r="BL133" s="19" t="s">
        <v>279</v>
      </c>
      <c r="BM133" s="227" t="s">
        <v>2979</v>
      </c>
    </row>
    <row r="134" s="11" customFormat="1" ht="25.92" customHeight="1">
      <c r="A134" s="11"/>
      <c r="B134" s="200"/>
      <c r="C134" s="201"/>
      <c r="D134" s="202" t="s">
        <v>75</v>
      </c>
      <c r="E134" s="203" t="s">
        <v>222</v>
      </c>
      <c r="F134" s="203" t="s">
        <v>1608</v>
      </c>
      <c r="G134" s="201"/>
      <c r="H134" s="201"/>
      <c r="I134" s="204"/>
      <c r="J134" s="204"/>
      <c r="K134" s="205">
        <f>BK134</f>
        <v>0</v>
      </c>
      <c r="L134" s="201"/>
      <c r="M134" s="206"/>
      <c r="N134" s="207"/>
      <c r="O134" s="208"/>
      <c r="P134" s="208"/>
      <c r="Q134" s="209">
        <f>Q135</f>
        <v>0</v>
      </c>
      <c r="R134" s="209">
        <f>R135</f>
        <v>0</v>
      </c>
      <c r="S134" s="208"/>
      <c r="T134" s="210">
        <f>T135</f>
        <v>0</v>
      </c>
      <c r="U134" s="208"/>
      <c r="V134" s="210">
        <f>V135</f>
        <v>0.0007000000000000001</v>
      </c>
      <c r="W134" s="208"/>
      <c r="X134" s="211">
        <f>X135</f>
        <v>0</v>
      </c>
      <c r="Y134" s="11"/>
      <c r="Z134" s="11"/>
      <c r="AA134" s="11"/>
      <c r="AB134" s="11"/>
      <c r="AC134" s="11"/>
      <c r="AD134" s="11"/>
      <c r="AE134" s="11"/>
      <c r="AR134" s="212" t="s">
        <v>105</v>
      </c>
      <c r="AT134" s="213" t="s">
        <v>75</v>
      </c>
      <c r="AU134" s="213" t="s">
        <v>76</v>
      </c>
      <c r="AY134" s="212" t="s">
        <v>212</v>
      </c>
      <c r="BK134" s="214">
        <f>BK135</f>
        <v>0</v>
      </c>
    </row>
    <row r="135" s="11" customFormat="1" ht="22.8" customHeight="1">
      <c r="A135" s="11"/>
      <c r="B135" s="200"/>
      <c r="C135" s="201"/>
      <c r="D135" s="202" t="s">
        <v>75</v>
      </c>
      <c r="E135" s="256" t="s">
        <v>1609</v>
      </c>
      <c r="F135" s="256" t="s">
        <v>1610</v>
      </c>
      <c r="G135" s="201"/>
      <c r="H135" s="201"/>
      <c r="I135" s="204"/>
      <c r="J135" s="204"/>
      <c r="K135" s="257">
        <f>BK135</f>
        <v>0</v>
      </c>
      <c r="L135" s="201"/>
      <c r="M135" s="206"/>
      <c r="N135" s="207"/>
      <c r="O135" s="208"/>
      <c r="P135" s="208"/>
      <c r="Q135" s="209">
        <f>SUM(Q136:Q141)</f>
        <v>0</v>
      </c>
      <c r="R135" s="209">
        <f>SUM(R136:R141)</f>
        <v>0</v>
      </c>
      <c r="S135" s="208"/>
      <c r="T135" s="210">
        <f>SUM(T136:T141)</f>
        <v>0</v>
      </c>
      <c r="U135" s="208"/>
      <c r="V135" s="210">
        <f>SUM(V136:V141)</f>
        <v>0.0007000000000000001</v>
      </c>
      <c r="W135" s="208"/>
      <c r="X135" s="211">
        <f>SUM(X136:X141)</f>
        <v>0</v>
      </c>
      <c r="Y135" s="11"/>
      <c r="Z135" s="11"/>
      <c r="AA135" s="11"/>
      <c r="AB135" s="11"/>
      <c r="AC135" s="11"/>
      <c r="AD135" s="11"/>
      <c r="AE135" s="11"/>
      <c r="AR135" s="212" t="s">
        <v>105</v>
      </c>
      <c r="AT135" s="213" t="s">
        <v>75</v>
      </c>
      <c r="AU135" s="213" t="s">
        <v>83</v>
      </c>
      <c r="AY135" s="212" t="s">
        <v>212</v>
      </c>
      <c r="BK135" s="214">
        <f>SUM(BK136:BK141)</f>
        <v>0</v>
      </c>
    </row>
    <row r="136" s="2" customFormat="1" ht="37.8" customHeight="1">
      <c r="A136" s="40"/>
      <c r="B136" s="41"/>
      <c r="C136" s="215" t="s">
        <v>314</v>
      </c>
      <c r="D136" s="215" t="s">
        <v>213</v>
      </c>
      <c r="E136" s="216" t="s">
        <v>2980</v>
      </c>
      <c r="F136" s="217" t="s">
        <v>2981</v>
      </c>
      <c r="G136" s="218" t="s">
        <v>670</v>
      </c>
      <c r="H136" s="219">
        <v>3</v>
      </c>
      <c r="I136" s="220"/>
      <c r="J136" s="220"/>
      <c r="K136" s="221">
        <f>ROUND(P136*H136,2)</f>
        <v>0</v>
      </c>
      <c r="L136" s="217" t="s">
        <v>2849</v>
      </c>
      <c r="M136" s="46"/>
      <c r="N136" s="222" t="s">
        <v>20</v>
      </c>
      <c r="O136" s="223" t="s">
        <v>45</v>
      </c>
      <c r="P136" s="224">
        <f>I136+J136</f>
        <v>0</v>
      </c>
      <c r="Q136" s="224">
        <f>ROUND(I136*H136,2)</f>
        <v>0</v>
      </c>
      <c r="R136" s="224">
        <f>ROUND(J136*H136,2)</f>
        <v>0</v>
      </c>
      <c r="S136" s="86"/>
      <c r="T136" s="225">
        <f>S136*H136</f>
        <v>0</v>
      </c>
      <c r="U136" s="225">
        <v>0</v>
      </c>
      <c r="V136" s="225">
        <f>U136*H136</f>
        <v>0</v>
      </c>
      <c r="W136" s="225">
        <v>0</v>
      </c>
      <c r="X136" s="226">
        <f>W136*H136</f>
        <v>0</v>
      </c>
      <c r="Y136" s="40"/>
      <c r="Z136" s="40"/>
      <c r="AA136" s="40"/>
      <c r="AB136" s="40"/>
      <c r="AC136" s="40"/>
      <c r="AD136" s="40"/>
      <c r="AE136" s="40"/>
      <c r="AR136" s="227" t="s">
        <v>217</v>
      </c>
      <c r="AT136" s="227" t="s">
        <v>213</v>
      </c>
      <c r="AU136" s="227" t="s">
        <v>85</v>
      </c>
      <c r="AY136" s="19" t="s">
        <v>212</v>
      </c>
      <c r="BE136" s="228">
        <f>IF(O136="základní",K136,0)</f>
        <v>0</v>
      </c>
      <c r="BF136" s="228">
        <f>IF(O136="snížená",K136,0)</f>
        <v>0</v>
      </c>
      <c r="BG136" s="228">
        <f>IF(O136="zákl. přenesená",K136,0)</f>
        <v>0</v>
      </c>
      <c r="BH136" s="228">
        <f>IF(O136="sníž. přenesená",K136,0)</f>
        <v>0</v>
      </c>
      <c r="BI136" s="228">
        <f>IF(O136="nulová",K136,0)</f>
        <v>0</v>
      </c>
      <c r="BJ136" s="19" t="s">
        <v>83</v>
      </c>
      <c r="BK136" s="228">
        <f>ROUND(P136*H136,2)</f>
        <v>0</v>
      </c>
      <c r="BL136" s="19" t="s">
        <v>217</v>
      </c>
      <c r="BM136" s="227" t="s">
        <v>2982</v>
      </c>
    </row>
    <row r="137" s="2" customFormat="1">
      <c r="A137" s="40"/>
      <c r="B137" s="41"/>
      <c r="C137" s="42"/>
      <c r="D137" s="258" t="s">
        <v>1316</v>
      </c>
      <c r="E137" s="42"/>
      <c r="F137" s="259" t="s">
        <v>2983</v>
      </c>
      <c r="G137" s="42"/>
      <c r="H137" s="42"/>
      <c r="I137" s="248"/>
      <c r="J137" s="248"/>
      <c r="K137" s="42"/>
      <c r="L137" s="42"/>
      <c r="M137" s="46"/>
      <c r="N137" s="249"/>
      <c r="O137" s="250"/>
      <c r="P137" s="86"/>
      <c r="Q137" s="86"/>
      <c r="R137" s="86"/>
      <c r="S137" s="86"/>
      <c r="T137" s="86"/>
      <c r="U137" s="86"/>
      <c r="V137" s="86"/>
      <c r="W137" s="86"/>
      <c r="X137" s="87"/>
      <c r="Y137" s="40"/>
      <c r="Z137" s="40"/>
      <c r="AA137" s="40"/>
      <c r="AB137" s="40"/>
      <c r="AC137" s="40"/>
      <c r="AD137" s="40"/>
      <c r="AE137" s="40"/>
      <c r="AT137" s="19" t="s">
        <v>1316</v>
      </c>
      <c r="AU137" s="19" t="s">
        <v>85</v>
      </c>
    </row>
    <row r="138" s="2" customFormat="1" ht="33" customHeight="1">
      <c r="A138" s="40"/>
      <c r="B138" s="41"/>
      <c r="C138" s="215" t="s">
        <v>318</v>
      </c>
      <c r="D138" s="215" t="s">
        <v>213</v>
      </c>
      <c r="E138" s="216" t="s">
        <v>2984</v>
      </c>
      <c r="F138" s="217" t="s">
        <v>2985</v>
      </c>
      <c r="G138" s="218" t="s">
        <v>670</v>
      </c>
      <c r="H138" s="219">
        <v>1</v>
      </c>
      <c r="I138" s="220"/>
      <c r="J138" s="220"/>
      <c r="K138" s="221">
        <f>ROUND(P138*H138,2)</f>
        <v>0</v>
      </c>
      <c r="L138" s="217" t="s">
        <v>2849</v>
      </c>
      <c r="M138" s="46"/>
      <c r="N138" s="222" t="s">
        <v>20</v>
      </c>
      <c r="O138" s="223" t="s">
        <v>45</v>
      </c>
      <c r="P138" s="224">
        <f>I138+J138</f>
        <v>0</v>
      </c>
      <c r="Q138" s="224">
        <f>ROUND(I138*H138,2)</f>
        <v>0</v>
      </c>
      <c r="R138" s="224">
        <f>ROUND(J138*H138,2)</f>
        <v>0</v>
      </c>
      <c r="S138" s="86"/>
      <c r="T138" s="225">
        <f>S138*H138</f>
        <v>0</v>
      </c>
      <c r="U138" s="225">
        <v>0</v>
      </c>
      <c r="V138" s="225">
        <f>U138*H138</f>
        <v>0</v>
      </c>
      <c r="W138" s="225">
        <v>0</v>
      </c>
      <c r="X138" s="226">
        <f>W138*H138</f>
        <v>0</v>
      </c>
      <c r="Y138" s="40"/>
      <c r="Z138" s="40"/>
      <c r="AA138" s="40"/>
      <c r="AB138" s="40"/>
      <c r="AC138" s="40"/>
      <c r="AD138" s="40"/>
      <c r="AE138" s="40"/>
      <c r="AR138" s="227" t="s">
        <v>217</v>
      </c>
      <c r="AT138" s="227" t="s">
        <v>213</v>
      </c>
      <c r="AU138" s="227" t="s">
        <v>85</v>
      </c>
      <c r="AY138" s="19" t="s">
        <v>212</v>
      </c>
      <c r="BE138" s="228">
        <f>IF(O138="základní",K138,0)</f>
        <v>0</v>
      </c>
      <c r="BF138" s="228">
        <f>IF(O138="snížená",K138,0)</f>
        <v>0</v>
      </c>
      <c r="BG138" s="228">
        <f>IF(O138="zákl. přenesená",K138,0)</f>
        <v>0</v>
      </c>
      <c r="BH138" s="228">
        <f>IF(O138="sníž. přenesená",K138,0)</f>
        <v>0</v>
      </c>
      <c r="BI138" s="228">
        <f>IF(O138="nulová",K138,0)</f>
        <v>0</v>
      </c>
      <c r="BJ138" s="19" t="s">
        <v>83</v>
      </c>
      <c r="BK138" s="228">
        <f>ROUND(P138*H138,2)</f>
        <v>0</v>
      </c>
      <c r="BL138" s="19" t="s">
        <v>217</v>
      </c>
      <c r="BM138" s="227" t="s">
        <v>2986</v>
      </c>
    </row>
    <row r="139" s="2" customFormat="1">
      <c r="A139" s="40"/>
      <c r="B139" s="41"/>
      <c r="C139" s="42"/>
      <c r="D139" s="258" t="s">
        <v>1316</v>
      </c>
      <c r="E139" s="42"/>
      <c r="F139" s="259" t="s">
        <v>2987</v>
      </c>
      <c r="G139" s="42"/>
      <c r="H139" s="42"/>
      <c r="I139" s="248"/>
      <c r="J139" s="248"/>
      <c r="K139" s="42"/>
      <c r="L139" s="42"/>
      <c r="M139" s="46"/>
      <c r="N139" s="249"/>
      <c r="O139" s="250"/>
      <c r="P139" s="86"/>
      <c r="Q139" s="86"/>
      <c r="R139" s="86"/>
      <c r="S139" s="86"/>
      <c r="T139" s="86"/>
      <c r="U139" s="86"/>
      <c r="V139" s="86"/>
      <c r="W139" s="86"/>
      <c r="X139" s="87"/>
      <c r="Y139" s="40"/>
      <c r="Z139" s="40"/>
      <c r="AA139" s="40"/>
      <c r="AB139" s="40"/>
      <c r="AC139" s="40"/>
      <c r="AD139" s="40"/>
      <c r="AE139" s="40"/>
      <c r="AT139" s="19" t="s">
        <v>1316</v>
      </c>
      <c r="AU139" s="19" t="s">
        <v>85</v>
      </c>
    </row>
    <row r="140" s="2" customFormat="1" ht="16.5" customHeight="1">
      <c r="A140" s="40"/>
      <c r="B140" s="41"/>
      <c r="C140" s="229" t="s">
        <v>322</v>
      </c>
      <c r="D140" s="229" t="s">
        <v>222</v>
      </c>
      <c r="E140" s="230" t="s">
        <v>2988</v>
      </c>
      <c r="F140" s="231" t="s">
        <v>2989</v>
      </c>
      <c r="G140" s="232" t="s">
        <v>670</v>
      </c>
      <c r="H140" s="233">
        <v>1</v>
      </c>
      <c r="I140" s="234"/>
      <c r="J140" s="235"/>
      <c r="K140" s="236">
        <f>ROUND(P140*H140,2)</f>
        <v>0</v>
      </c>
      <c r="L140" s="231" t="s">
        <v>20</v>
      </c>
      <c r="M140" s="237"/>
      <c r="N140" s="238" t="s">
        <v>20</v>
      </c>
      <c r="O140" s="223" t="s">
        <v>45</v>
      </c>
      <c r="P140" s="224">
        <f>I140+J140</f>
        <v>0</v>
      </c>
      <c r="Q140" s="224">
        <f>ROUND(I140*H140,2)</f>
        <v>0</v>
      </c>
      <c r="R140" s="224">
        <f>ROUND(J140*H140,2)</f>
        <v>0</v>
      </c>
      <c r="S140" s="86"/>
      <c r="T140" s="225">
        <f>S140*H140</f>
        <v>0</v>
      </c>
      <c r="U140" s="225">
        <v>0.00055000000000000003</v>
      </c>
      <c r="V140" s="225">
        <f>U140*H140</f>
        <v>0.00055000000000000003</v>
      </c>
      <c r="W140" s="225">
        <v>0</v>
      </c>
      <c r="X140" s="226">
        <f>W140*H140</f>
        <v>0</v>
      </c>
      <c r="Y140" s="40"/>
      <c r="Z140" s="40"/>
      <c r="AA140" s="40"/>
      <c r="AB140" s="40"/>
      <c r="AC140" s="40"/>
      <c r="AD140" s="40"/>
      <c r="AE140" s="40"/>
      <c r="AR140" s="227" t="s">
        <v>226</v>
      </c>
      <c r="AT140" s="227" t="s">
        <v>222</v>
      </c>
      <c r="AU140" s="227" t="s">
        <v>85</v>
      </c>
      <c r="AY140" s="19" t="s">
        <v>212</v>
      </c>
      <c r="BE140" s="228">
        <f>IF(O140="základní",K140,0)</f>
        <v>0</v>
      </c>
      <c r="BF140" s="228">
        <f>IF(O140="snížená",K140,0)</f>
        <v>0</v>
      </c>
      <c r="BG140" s="228">
        <f>IF(O140="zákl. přenesená",K140,0)</f>
        <v>0</v>
      </c>
      <c r="BH140" s="228">
        <f>IF(O140="sníž. přenesená",K140,0)</f>
        <v>0</v>
      </c>
      <c r="BI140" s="228">
        <f>IF(O140="nulová",K140,0)</f>
        <v>0</v>
      </c>
      <c r="BJ140" s="19" t="s">
        <v>83</v>
      </c>
      <c r="BK140" s="228">
        <f>ROUND(P140*H140,2)</f>
        <v>0</v>
      </c>
      <c r="BL140" s="19" t="s">
        <v>217</v>
      </c>
      <c r="BM140" s="227" t="s">
        <v>2990</v>
      </c>
    </row>
    <row r="141" s="2" customFormat="1" ht="16.5" customHeight="1">
      <c r="A141" s="40"/>
      <c r="B141" s="41"/>
      <c r="C141" s="229" t="s">
        <v>326</v>
      </c>
      <c r="D141" s="229" t="s">
        <v>222</v>
      </c>
      <c r="E141" s="230" t="s">
        <v>2991</v>
      </c>
      <c r="F141" s="231" t="s">
        <v>2992</v>
      </c>
      <c r="G141" s="232" t="s">
        <v>670</v>
      </c>
      <c r="H141" s="233">
        <v>3</v>
      </c>
      <c r="I141" s="234"/>
      <c r="J141" s="235"/>
      <c r="K141" s="236">
        <f>ROUND(P141*H141,2)</f>
        <v>0</v>
      </c>
      <c r="L141" s="231" t="s">
        <v>20</v>
      </c>
      <c r="M141" s="237"/>
      <c r="N141" s="239" t="s">
        <v>20</v>
      </c>
      <c r="O141" s="240" t="s">
        <v>45</v>
      </c>
      <c r="P141" s="241">
        <f>I141+J141</f>
        <v>0</v>
      </c>
      <c r="Q141" s="241">
        <f>ROUND(I141*H141,2)</f>
        <v>0</v>
      </c>
      <c r="R141" s="241">
        <f>ROUND(J141*H141,2)</f>
        <v>0</v>
      </c>
      <c r="S141" s="242"/>
      <c r="T141" s="243">
        <f>S141*H141</f>
        <v>0</v>
      </c>
      <c r="U141" s="243">
        <v>5.0000000000000002E-05</v>
      </c>
      <c r="V141" s="243">
        <f>U141*H141</f>
        <v>0.00015000000000000001</v>
      </c>
      <c r="W141" s="243">
        <v>0</v>
      </c>
      <c r="X141" s="244">
        <f>W141*H141</f>
        <v>0</v>
      </c>
      <c r="Y141" s="40"/>
      <c r="Z141" s="40"/>
      <c r="AA141" s="40"/>
      <c r="AB141" s="40"/>
      <c r="AC141" s="40"/>
      <c r="AD141" s="40"/>
      <c r="AE141" s="40"/>
      <c r="AR141" s="227" t="s">
        <v>226</v>
      </c>
      <c r="AT141" s="227" t="s">
        <v>222</v>
      </c>
      <c r="AU141" s="227" t="s">
        <v>85</v>
      </c>
      <c r="AY141" s="19" t="s">
        <v>212</v>
      </c>
      <c r="BE141" s="228">
        <f>IF(O141="základní",K141,0)</f>
        <v>0</v>
      </c>
      <c r="BF141" s="228">
        <f>IF(O141="snížená",K141,0)</f>
        <v>0</v>
      </c>
      <c r="BG141" s="228">
        <f>IF(O141="zákl. přenesená",K141,0)</f>
        <v>0</v>
      </c>
      <c r="BH141" s="228">
        <f>IF(O141="sníž. přenesená",K141,0)</f>
        <v>0</v>
      </c>
      <c r="BI141" s="228">
        <f>IF(O141="nulová",K141,0)</f>
        <v>0</v>
      </c>
      <c r="BJ141" s="19" t="s">
        <v>83</v>
      </c>
      <c r="BK141" s="228">
        <f>ROUND(P141*H141,2)</f>
        <v>0</v>
      </c>
      <c r="BL141" s="19" t="s">
        <v>217</v>
      </c>
      <c r="BM141" s="227" t="s">
        <v>2993</v>
      </c>
    </row>
    <row r="142" s="2" customFormat="1" ht="6.96" customHeight="1">
      <c r="A142" s="40"/>
      <c r="B142" s="61"/>
      <c r="C142" s="62"/>
      <c r="D142" s="62"/>
      <c r="E142" s="62"/>
      <c r="F142" s="62"/>
      <c r="G142" s="62"/>
      <c r="H142" s="62"/>
      <c r="I142" s="62"/>
      <c r="J142" s="62"/>
      <c r="K142" s="62"/>
      <c r="L142" s="62"/>
      <c r="M142" s="46"/>
      <c r="N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</row>
  </sheetData>
  <sheetProtection sheet="1" autoFilter="0" formatColumns="0" formatRows="0" objects="1" scenarios="1" spinCount="100000" saltValue="+V/CGUvFrZZ4KsCUMJjFp+C6KSVxfpnkpQTjtDs0a0a/sQVY7BvImPVI/nNPi54Mk87uX4EtbQxfcWhBSiOMfg==" hashValue="gJdxiAUL5pc4CYKAu1M6+FZxYtE4LQxXHAN81gynfQh2YrezljK3f8NVMNrFPP0o5PXD2Oc1YYUNiN5pqcdnYw==" algorithmName="SHA-512" password="CC35"/>
  <autoFilter ref="C97:L141"/>
  <mergeCells count="15">
    <mergeCell ref="E7:H7"/>
    <mergeCell ref="E11:H11"/>
    <mergeCell ref="E9:H9"/>
    <mergeCell ref="E13:H13"/>
    <mergeCell ref="E22:H22"/>
    <mergeCell ref="E31:H31"/>
    <mergeCell ref="E54:H54"/>
    <mergeCell ref="E58:H58"/>
    <mergeCell ref="E56:H56"/>
    <mergeCell ref="E60:H60"/>
    <mergeCell ref="E84:H84"/>
    <mergeCell ref="E88:H88"/>
    <mergeCell ref="E86:H86"/>
    <mergeCell ref="E90:H90"/>
    <mergeCell ref="M2:Z2"/>
  </mergeCells>
  <hyperlinks>
    <hyperlink ref="F103" r:id="rId1" display="https://podminky.urs.cz/item/CS_URS_2024_02/741130021"/>
    <hyperlink ref="F105" r:id="rId2" display="https://podminky.urs.cz/item/CS_URS_2023_02/741210001"/>
    <hyperlink ref="F108" r:id="rId3" display="https://podminky.urs.cz/item/CS_URS_2023_02/741231002"/>
    <hyperlink ref="F111" r:id="rId4" display="https://podminky.urs.cz/item/CS_URS_2023_02/741240011"/>
    <hyperlink ref="F114" r:id="rId5" display="https://podminky.urs.cz/item/CS_URS_2023_02/741320105"/>
    <hyperlink ref="F117" r:id="rId6" display="https://podminky.urs.cz/item/CS_URS_2023_02/741320201"/>
    <hyperlink ref="F120" r:id="rId7" display="https://podminky.urs.cz/item/CS_URS_2023_02/741322061"/>
    <hyperlink ref="F126" r:id="rId8" display="https://podminky.urs.cz/item/CS_URS_2021_02/742210031"/>
    <hyperlink ref="F137" r:id="rId9" display="https://podminky.urs.cz/item/CS_URS_2023_02/210120101"/>
    <hyperlink ref="F139" r:id="rId10" display="https://podminky.urs.cz/item/CS_URS_2023_02/21012060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1"/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150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>
      <c r="B8" s="22"/>
      <c r="D8" s="150" t="s">
        <v>175</v>
      </c>
      <c r="M8" s="22"/>
    </row>
    <row r="9" s="1" customFormat="1" ht="16.5" customHeight="1">
      <c r="B9" s="22"/>
      <c r="E9" s="151" t="s">
        <v>2817</v>
      </c>
      <c r="F9" s="1"/>
      <c r="G9" s="1"/>
      <c r="H9" s="1"/>
      <c r="M9" s="22"/>
    </row>
    <row r="10" s="1" customFormat="1" ht="12" customHeight="1">
      <c r="B10" s="22"/>
      <c r="D10" s="150" t="s">
        <v>177</v>
      </c>
      <c r="M10" s="22"/>
    </row>
    <row r="11" s="2" customFormat="1" ht="16.5" customHeight="1">
      <c r="A11" s="40"/>
      <c r="B11" s="46"/>
      <c r="C11" s="40"/>
      <c r="D11" s="40"/>
      <c r="E11" s="164" t="s">
        <v>2831</v>
      </c>
      <c r="F11" s="40"/>
      <c r="G11" s="40"/>
      <c r="H11" s="40"/>
      <c r="I11" s="40"/>
      <c r="J11" s="40"/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50" t="s">
        <v>1483</v>
      </c>
      <c r="E12" s="40"/>
      <c r="F12" s="40"/>
      <c r="G12" s="40"/>
      <c r="H12" s="40"/>
      <c r="I12" s="40"/>
      <c r="J12" s="40"/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6.5" customHeight="1">
      <c r="A13" s="40"/>
      <c r="B13" s="46"/>
      <c r="C13" s="40"/>
      <c r="D13" s="40"/>
      <c r="E13" s="153" t="s">
        <v>2994</v>
      </c>
      <c r="F13" s="40"/>
      <c r="G13" s="40"/>
      <c r="H13" s="40"/>
      <c r="I13" s="40"/>
      <c r="J13" s="40"/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>
      <c r="A14" s="40"/>
      <c r="B14" s="46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2" customHeight="1">
      <c r="A15" s="40"/>
      <c r="B15" s="46"/>
      <c r="C15" s="40"/>
      <c r="D15" s="150" t="s">
        <v>19</v>
      </c>
      <c r="E15" s="40"/>
      <c r="F15" s="137" t="s">
        <v>20</v>
      </c>
      <c r="G15" s="40"/>
      <c r="H15" s="40"/>
      <c r="I15" s="150" t="s">
        <v>21</v>
      </c>
      <c r="J15" s="137" t="s">
        <v>20</v>
      </c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50" t="s">
        <v>22</v>
      </c>
      <c r="E16" s="40"/>
      <c r="F16" s="137" t="s">
        <v>33</v>
      </c>
      <c r="G16" s="40"/>
      <c r="H16" s="40"/>
      <c r="I16" s="150" t="s">
        <v>24</v>
      </c>
      <c r="J16" s="154" t="str">
        <f>'Rekapitulace stavby'!AN8</f>
        <v>24. 1. 2025</v>
      </c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0.8" customHeight="1">
      <c r="A17" s="40"/>
      <c r="B17" s="46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2" customHeight="1">
      <c r="A18" s="40"/>
      <c r="B18" s="46"/>
      <c r="C18" s="40"/>
      <c r="D18" s="150" t="s">
        <v>26</v>
      </c>
      <c r="E18" s="40"/>
      <c r="F18" s="40"/>
      <c r="G18" s="40"/>
      <c r="H18" s="40"/>
      <c r="I18" s="150" t="s">
        <v>27</v>
      </c>
      <c r="J18" s="137" t="s">
        <v>20</v>
      </c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8" customHeight="1">
      <c r="A19" s="40"/>
      <c r="B19" s="46"/>
      <c r="C19" s="40"/>
      <c r="D19" s="40"/>
      <c r="E19" s="137" t="s">
        <v>33</v>
      </c>
      <c r="F19" s="40"/>
      <c r="G19" s="40"/>
      <c r="H19" s="40"/>
      <c r="I19" s="150" t="s">
        <v>29</v>
      </c>
      <c r="J19" s="137" t="s">
        <v>20</v>
      </c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6.96" customHeight="1">
      <c r="A20" s="40"/>
      <c r="B20" s="46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2" customHeight="1">
      <c r="A21" s="40"/>
      <c r="B21" s="46"/>
      <c r="C21" s="40"/>
      <c r="D21" s="150" t="s">
        <v>30</v>
      </c>
      <c r="E21" s="40"/>
      <c r="F21" s="40"/>
      <c r="G21" s="40"/>
      <c r="H21" s="40"/>
      <c r="I21" s="150" t="s">
        <v>27</v>
      </c>
      <c r="J21" s="35" t="str">
        <f>'Rekapitulace stavby'!AN13</f>
        <v>Vyplň údaj</v>
      </c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8" customHeight="1">
      <c r="A22" s="40"/>
      <c r="B22" s="46"/>
      <c r="C22" s="40"/>
      <c r="D22" s="40"/>
      <c r="E22" s="35" t="str">
        <f>'Rekapitulace stavby'!E14</f>
        <v>Vyplň údaj</v>
      </c>
      <c r="F22" s="137"/>
      <c r="G22" s="137"/>
      <c r="H22" s="137"/>
      <c r="I22" s="150" t="s">
        <v>29</v>
      </c>
      <c r="J22" s="35" t="str">
        <f>'Rekapitulace stavby'!AN14</f>
        <v>Vyplň údaj</v>
      </c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6.96" customHeight="1">
      <c r="A23" s="40"/>
      <c r="B23" s="46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2" customHeight="1">
      <c r="A24" s="40"/>
      <c r="B24" s="46"/>
      <c r="C24" s="40"/>
      <c r="D24" s="150" t="s">
        <v>32</v>
      </c>
      <c r="E24" s="40"/>
      <c r="F24" s="40"/>
      <c r="G24" s="40"/>
      <c r="H24" s="40"/>
      <c r="I24" s="150" t="s">
        <v>27</v>
      </c>
      <c r="J24" s="137" t="s">
        <v>20</v>
      </c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8" customHeight="1">
      <c r="A25" s="40"/>
      <c r="B25" s="46"/>
      <c r="C25" s="40"/>
      <c r="D25" s="40"/>
      <c r="E25" s="137" t="s">
        <v>33</v>
      </c>
      <c r="F25" s="40"/>
      <c r="G25" s="40"/>
      <c r="H25" s="40"/>
      <c r="I25" s="150" t="s">
        <v>29</v>
      </c>
      <c r="J25" s="137" t="s">
        <v>20</v>
      </c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6.96" customHeight="1">
      <c r="A26" s="40"/>
      <c r="B26" s="46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12" customHeight="1">
      <c r="A27" s="40"/>
      <c r="B27" s="46"/>
      <c r="C27" s="40"/>
      <c r="D27" s="150" t="s">
        <v>34</v>
      </c>
      <c r="E27" s="40"/>
      <c r="F27" s="40"/>
      <c r="G27" s="40"/>
      <c r="H27" s="40"/>
      <c r="I27" s="150" t="s">
        <v>27</v>
      </c>
      <c r="J27" s="137" t="s">
        <v>20</v>
      </c>
      <c r="K27" s="40"/>
      <c r="L27" s="40"/>
      <c r="M27" s="152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8" customHeight="1">
      <c r="A28" s="40"/>
      <c r="B28" s="46"/>
      <c r="C28" s="40"/>
      <c r="D28" s="40"/>
      <c r="E28" s="137" t="s">
        <v>33</v>
      </c>
      <c r="F28" s="40"/>
      <c r="G28" s="40"/>
      <c r="H28" s="40"/>
      <c r="I28" s="150" t="s">
        <v>29</v>
      </c>
      <c r="J28" s="137" t="s">
        <v>20</v>
      </c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152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12" customHeight="1">
      <c r="A30" s="40"/>
      <c r="B30" s="46"/>
      <c r="C30" s="40"/>
      <c r="D30" s="150" t="s">
        <v>38</v>
      </c>
      <c r="E30" s="40"/>
      <c r="F30" s="40"/>
      <c r="G30" s="40"/>
      <c r="H30" s="40"/>
      <c r="I30" s="40"/>
      <c r="J30" s="40"/>
      <c r="K30" s="40"/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8" customFormat="1" ht="16.5" customHeight="1">
      <c r="A31" s="155"/>
      <c r="B31" s="156"/>
      <c r="C31" s="155"/>
      <c r="D31" s="155"/>
      <c r="E31" s="157" t="s">
        <v>20</v>
      </c>
      <c r="F31" s="157"/>
      <c r="G31" s="157"/>
      <c r="H31" s="157"/>
      <c r="I31" s="155"/>
      <c r="J31" s="155"/>
      <c r="K31" s="155"/>
      <c r="L31" s="155"/>
      <c r="M31" s="158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</row>
    <row r="32" s="2" customFormat="1" ht="6.96" customHeight="1">
      <c r="A32" s="40"/>
      <c r="B32" s="46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9"/>
      <c r="E33" s="159"/>
      <c r="F33" s="159"/>
      <c r="G33" s="159"/>
      <c r="H33" s="159"/>
      <c r="I33" s="159"/>
      <c r="J33" s="159"/>
      <c r="K33" s="159"/>
      <c r="L33" s="159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>
      <c r="A34" s="40"/>
      <c r="B34" s="46"/>
      <c r="C34" s="40"/>
      <c r="D34" s="40"/>
      <c r="E34" s="150" t="s">
        <v>179</v>
      </c>
      <c r="F34" s="40"/>
      <c r="G34" s="40"/>
      <c r="H34" s="40"/>
      <c r="I34" s="40"/>
      <c r="J34" s="40"/>
      <c r="K34" s="160">
        <f>I69</f>
        <v>0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>
      <c r="A35" s="40"/>
      <c r="B35" s="46"/>
      <c r="C35" s="40"/>
      <c r="D35" s="40"/>
      <c r="E35" s="150" t="s">
        <v>180</v>
      </c>
      <c r="F35" s="40"/>
      <c r="G35" s="40"/>
      <c r="H35" s="40"/>
      <c r="I35" s="40"/>
      <c r="J35" s="40"/>
      <c r="K35" s="160">
        <f>J69</f>
        <v>0</v>
      </c>
      <c r="L35" s="40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25.44" customHeight="1">
      <c r="A36" s="40"/>
      <c r="B36" s="46"/>
      <c r="C36" s="40"/>
      <c r="D36" s="161" t="s">
        <v>40</v>
      </c>
      <c r="E36" s="40"/>
      <c r="F36" s="40"/>
      <c r="G36" s="40"/>
      <c r="H36" s="40"/>
      <c r="I36" s="40"/>
      <c r="J36" s="40"/>
      <c r="K36" s="162">
        <f>ROUND(K96, 2)</f>
        <v>0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s="2" customFormat="1" ht="6.96" customHeight="1">
      <c r="A37" s="40"/>
      <c r="B37" s="46"/>
      <c r="C37" s="40"/>
      <c r="D37" s="159"/>
      <c r="E37" s="159"/>
      <c r="F37" s="159"/>
      <c r="G37" s="159"/>
      <c r="H37" s="159"/>
      <c r="I37" s="159"/>
      <c r="J37" s="159"/>
      <c r="K37" s="159"/>
      <c r="L37" s="159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14.4" customHeight="1">
      <c r="A38" s="40"/>
      <c r="B38" s="46"/>
      <c r="C38" s="40"/>
      <c r="D38" s="40"/>
      <c r="E38" s="40"/>
      <c r="F38" s="163" t="s">
        <v>42</v>
      </c>
      <c r="G38" s="40"/>
      <c r="H38" s="40"/>
      <c r="I38" s="163" t="s">
        <v>41</v>
      </c>
      <c r="J38" s="40"/>
      <c r="K38" s="163" t="s">
        <v>43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14.4" customHeight="1">
      <c r="A39" s="40"/>
      <c r="B39" s="46"/>
      <c r="C39" s="40"/>
      <c r="D39" s="164" t="s">
        <v>44</v>
      </c>
      <c r="E39" s="150" t="s">
        <v>45</v>
      </c>
      <c r="F39" s="160">
        <f>ROUND((SUM(BE96:BE122)),  2)</f>
        <v>0</v>
      </c>
      <c r="G39" s="40"/>
      <c r="H39" s="40"/>
      <c r="I39" s="165">
        <v>0.20999999999999999</v>
      </c>
      <c r="J39" s="40"/>
      <c r="K39" s="160">
        <f>ROUND(((SUM(BE96:BE122))*I39),  2)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46"/>
      <c r="C40" s="40"/>
      <c r="D40" s="40"/>
      <c r="E40" s="150" t="s">
        <v>46</v>
      </c>
      <c r="F40" s="160">
        <f>ROUND((SUM(BF96:BF122)),  2)</f>
        <v>0</v>
      </c>
      <c r="G40" s="40"/>
      <c r="H40" s="40"/>
      <c r="I40" s="165">
        <v>0.12</v>
      </c>
      <c r="J40" s="40"/>
      <c r="K40" s="160">
        <f>ROUND(((SUM(BF96:BF122))*I40),  2)</f>
        <v>0</v>
      </c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hidden="1" s="2" customFormat="1" ht="14.4" customHeight="1">
      <c r="A41" s="40"/>
      <c r="B41" s="46"/>
      <c r="C41" s="40"/>
      <c r="D41" s="40"/>
      <c r="E41" s="150" t="s">
        <v>47</v>
      </c>
      <c r="F41" s="160">
        <f>ROUND((SUM(BG96:BG122)),  2)</f>
        <v>0</v>
      </c>
      <c r="G41" s="40"/>
      <c r="H41" s="40"/>
      <c r="I41" s="165">
        <v>0.20999999999999999</v>
      </c>
      <c r="J41" s="40"/>
      <c r="K41" s="160">
        <f>0</f>
        <v>0</v>
      </c>
      <c r="L41" s="40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hidden="1" s="2" customFormat="1" ht="14.4" customHeight="1">
      <c r="A42" s="40"/>
      <c r="B42" s="46"/>
      <c r="C42" s="40"/>
      <c r="D42" s="40"/>
      <c r="E42" s="150" t="s">
        <v>48</v>
      </c>
      <c r="F42" s="160">
        <f>ROUND((SUM(BH96:BH122)),  2)</f>
        <v>0</v>
      </c>
      <c r="G42" s="40"/>
      <c r="H42" s="40"/>
      <c r="I42" s="165">
        <v>0.12</v>
      </c>
      <c r="J42" s="40"/>
      <c r="K42" s="160">
        <f>0</f>
        <v>0</v>
      </c>
      <c r="L42" s="40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3" hidden="1" s="2" customFormat="1" ht="14.4" customHeight="1">
      <c r="A43" s="40"/>
      <c r="B43" s="46"/>
      <c r="C43" s="40"/>
      <c r="D43" s="40"/>
      <c r="E43" s="150" t="s">
        <v>49</v>
      </c>
      <c r="F43" s="160">
        <f>ROUND((SUM(BI96:BI122)),  2)</f>
        <v>0</v>
      </c>
      <c r="G43" s="40"/>
      <c r="H43" s="40"/>
      <c r="I43" s="165">
        <v>0</v>
      </c>
      <c r="J43" s="40"/>
      <c r="K43" s="160">
        <f>0</f>
        <v>0</v>
      </c>
      <c r="L43" s="40"/>
      <c r="M43" s="152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4" s="2" customFormat="1" ht="6.96" customHeight="1">
      <c r="A44" s="40"/>
      <c r="B44" s="46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152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5.44" customHeight="1">
      <c r="A45" s="40"/>
      <c r="B45" s="46"/>
      <c r="C45" s="166"/>
      <c r="D45" s="167" t="s">
        <v>50</v>
      </c>
      <c r="E45" s="168"/>
      <c r="F45" s="168"/>
      <c r="G45" s="169" t="s">
        <v>51</v>
      </c>
      <c r="H45" s="170" t="s">
        <v>52</v>
      </c>
      <c r="I45" s="168"/>
      <c r="J45" s="168"/>
      <c r="K45" s="171">
        <f>SUM(K36:K43)</f>
        <v>0</v>
      </c>
      <c r="L45" s="172"/>
      <c r="M45" s="152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14.4" customHeight="1">
      <c r="A46" s="40"/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52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50" s="2" customFormat="1" ht="6.96" customHeight="1">
      <c r="A50" s="40"/>
      <c r="B50" s="175"/>
      <c r="C50" s="176"/>
      <c r="D50" s="176"/>
      <c r="E50" s="176"/>
      <c r="F50" s="176"/>
      <c r="G50" s="176"/>
      <c r="H50" s="176"/>
      <c r="I50" s="176"/>
      <c r="J50" s="176"/>
      <c r="K50" s="176"/>
      <c r="L50" s="176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24.96" customHeight="1">
      <c r="A51" s="40"/>
      <c r="B51" s="41"/>
      <c r="C51" s="25" t="s">
        <v>181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6.96" customHeight="1">
      <c r="A52" s="40"/>
      <c r="B52" s="41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17</v>
      </c>
      <c r="D53" s="42"/>
      <c r="E53" s="42"/>
      <c r="F53" s="42"/>
      <c r="G53" s="42"/>
      <c r="H53" s="42"/>
      <c r="I53" s="42"/>
      <c r="J53" s="42"/>
      <c r="K53" s="42"/>
      <c r="L53" s="42"/>
      <c r="M53" s="152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6.25" customHeight="1">
      <c r="A54" s="40"/>
      <c r="B54" s="41"/>
      <c r="C54" s="42"/>
      <c r="D54" s="42"/>
      <c r="E54" s="177" t="str">
        <f>E7</f>
        <v>Rekonstrukce plynové kotelny v IB, instalace plynové kogenerační jednotky včetně tepelných čerpadel</v>
      </c>
      <c r="F54" s="34"/>
      <c r="G54" s="34"/>
      <c r="H54" s="34"/>
      <c r="I54" s="42"/>
      <c r="J54" s="42"/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1" customFormat="1" ht="12" customHeight="1">
      <c r="B55" s="23"/>
      <c r="C55" s="34" t="s">
        <v>175</v>
      </c>
      <c r="D55" s="24"/>
      <c r="E55" s="24"/>
      <c r="F55" s="24"/>
      <c r="G55" s="24"/>
      <c r="H55" s="24"/>
      <c r="I55" s="24"/>
      <c r="J55" s="24"/>
      <c r="K55" s="24"/>
      <c r="L55" s="24"/>
      <c r="M55" s="22"/>
    </row>
    <row r="56" s="1" customFormat="1" ht="16.5" customHeight="1">
      <c r="B56" s="23"/>
      <c r="C56" s="24"/>
      <c r="D56" s="24"/>
      <c r="E56" s="177" t="s">
        <v>2817</v>
      </c>
      <c r="F56" s="24"/>
      <c r="G56" s="24"/>
      <c r="H56" s="24"/>
      <c r="I56" s="24"/>
      <c r="J56" s="24"/>
      <c r="K56" s="24"/>
      <c r="L56" s="24"/>
      <c r="M56" s="22"/>
    </row>
    <row r="57" s="1" customFormat="1" ht="12" customHeight="1">
      <c r="B57" s="23"/>
      <c r="C57" s="34" t="s">
        <v>177</v>
      </c>
      <c r="D57" s="24"/>
      <c r="E57" s="24"/>
      <c r="F57" s="24"/>
      <c r="G57" s="24"/>
      <c r="H57" s="24"/>
      <c r="I57" s="24"/>
      <c r="J57" s="24"/>
      <c r="K57" s="24"/>
      <c r="L57" s="24"/>
      <c r="M57" s="22"/>
    </row>
    <row r="58" s="2" customFormat="1" ht="16.5" customHeight="1">
      <c r="A58" s="40"/>
      <c r="B58" s="41"/>
      <c r="C58" s="42"/>
      <c r="D58" s="42"/>
      <c r="E58" s="297" t="s">
        <v>2831</v>
      </c>
      <c r="F58" s="42"/>
      <c r="G58" s="42"/>
      <c r="H58" s="42"/>
      <c r="I58" s="42"/>
      <c r="J58" s="42"/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2" customHeight="1">
      <c r="A59" s="40"/>
      <c r="B59" s="41"/>
      <c r="C59" s="34" t="s">
        <v>1483</v>
      </c>
      <c r="D59" s="42"/>
      <c r="E59" s="42"/>
      <c r="F59" s="42"/>
      <c r="G59" s="42"/>
      <c r="H59" s="42"/>
      <c r="I59" s="42"/>
      <c r="J59" s="42"/>
      <c r="K59" s="42"/>
      <c r="L59" s="42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6.5" customHeight="1">
      <c r="A60" s="40"/>
      <c r="B60" s="41"/>
      <c r="C60" s="42"/>
      <c r="D60" s="42"/>
      <c r="E60" s="71" t="str">
        <f>E13</f>
        <v>08 - Rozvaděč R1.2-IRC</v>
      </c>
      <c r="F60" s="42"/>
      <c r="G60" s="42"/>
      <c r="H60" s="42"/>
      <c r="I60" s="42"/>
      <c r="J60" s="42"/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6.96" customHeight="1">
      <c r="A61" s="40"/>
      <c r="B61" s="41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2" customHeight="1">
      <c r="A62" s="40"/>
      <c r="B62" s="41"/>
      <c r="C62" s="34" t="s">
        <v>22</v>
      </c>
      <c r="D62" s="42"/>
      <c r="E62" s="42"/>
      <c r="F62" s="29" t="str">
        <f>F16</f>
        <v xml:space="preserve"> </v>
      </c>
      <c r="G62" s="42"/>
      <c r="H62" s="42"/>
      <c r="I62" s="34" t="s">
        <v>24</v>
      </c>
      <c r="J62" s="74" t="str">
        <f>IF(J16="","",J16)</f>
        <v>24. 1. 2025</v>
      </c>
      <c r="K62" s="42"/>
      <c r="L62" s="42"/>
      <c r="M62" s="152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6.96" customHeight="1">
      <c r="A63" s="40"/>
      <c r="B63" s="41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152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15.15" customHeight="1">
      <c r="A64" s="40"/>
      <c r="B64" s="41"/>
      <c r="C64" s="34" t="s">
        <v>26</v>
      </c>
      <c r="D64" s="42"/>
      <c r="E64" s="42"/>
      <c r="F64" s="29" t="str">
        <f>E19</f>
        <v xml:space="preserve"> </v>
      </c>
      <c r="G64" s="42"/>
      <c r="H64" s="42"/>
      <c r="I64" s="34" t="s">
        <v>32</v>
      </c>
      <c r="J64" s="38" t="str">
        <f>E25</f>
        <v xml:space="preserve"> </v>
      </c>
      <c r="K64" s="42"/>
      <c r="L64" s="42"/>
      <c r="M64" s="152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15.15" customHeight="1">
      <c r="A65" s="40"/>
      <c r="B65" s="41"/>
      <c r="C65" s="34" t="s">
        <v>30</v>
      </c>
      <c r="D65" s="42"/>
      <c r="E65" s="42"/>
      <c r="F65" s="29" t="str">
        <f>IF(E22="","",E22)</f>
        <v>Vyplň údaj</v>
      </c>
      <c r="G65" s="42"/>
      <c r="H65" s="42"/>
      <c r="I65" s="34" t="s">
        <v>34</v>
      </c>
      <c r="J65" s="38" t="str">
        <f>E28</f>
        <v xml:space="preserve"> </v>
      </c>
      <c r="K65" s="42"/>
      <c r="L65" s="42"/>
      <c r="M65" s="152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10.32" customHeight="1">
      <c r="A66" s="40"/>
      <c r="B66" s="41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152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67" s="2" customFormat="1" ht="29.28" customHeight="1">
      <c r="A67" s="40"/>
      <c r="B67" s="41"/>
      <c r="C67" s="178" t="s">
        <v>182</v>
      </c>
      <c r="D67" s="179"/>
      <c r="E67" s="179"/>
      <c r="F67" s="179"/>
      <c r="G67" s="179"/>
      <c r="H67" s="179"/>
      <c r="I67" s="180" t="s">
        <v>183</v>
      </c>
      <c r="J67" s="180" t="s">
        <v>184</v>
      </c>
      <c r="K67" s="180" t="s">
        <v>185</v>
      </c>
      <c r="L67" s="179"/>
      <c r="M67" s="152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10.32" customHeight="1">
      <c r="A68" s="40"/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152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22.8" customHeight="1">
      <c r="A69" s="40"/>
      <c r="B69" s="41"/>
      <c r="C69" s="181" t="s">
        <v>74</v>
      </c>
      <c r="D69" s="42"/>
      <c r="E69" s="42"/>
      <c r="F69" s="42"/>
      <c r="G69" s="42"/>
      <c r="H69" s="42"/>
      <c r="I69" s="104">
        <f>Q96</f>
        <v>0</v>
      </c>
      <c r="J69" s="104">
        <f>R96</f>
        <v>0</v>
      </c>
      <c r="K69" s="104">
        <f>K96</f>
        <v>0</v>
      </c>
      <c r="L69" s="42"/>
      <c r="M69" s="152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U69" s="19" t="s">
        <v>186</v>
      </c>
    </row>
    <row r="70" s="9" customFormat="1" ht="24.96" customHeight="1">
      <c r="A70" s="9"/>
      <c r="B70" s="182"/>
      <c r="C70" s="183"/>
      <c r="D70" s="184" t="s">
        <v>1300</v>
      </c>
      <c r="E70" s="185"/>
      <c r="F70" s="185"/>
      <c r="G70" s="185"/>
      <c r="H70" s="185"/>
      <c r="I70" s="186">
        <f>Q97</f>
        <v>0</v>
      </c>
      <c r="J70" s="186">
        <f>R97</f>
        <v>0</v>
      </c>
      <c r="K70" s="186">
        <f>K97</f>
        <v>0</v>
      </c>
      <c r="L70" s="183"/>
      <c r="M70" s="187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12" customFormat="1" ht="19.92" customHeight="1">
      <c r="A71" s="12"/>
      <c r="B71" s="251"/>
      <c r="C71" s="129"/>
      <c r="D71" s="252" t="s">
        <v>1485</v>
      </c>
      <c r="E71" s="253"/>
      <c r="F71" s="253"/>
      <c r="G71" s="253"/>
      <c r="H71" s="253"/>
      <c r="I71" s="254">
        <f>Q98</f>
        <v>0</v>
      </c>
      <c r="J71" s="254">
        <f>R98</f>
        <v>0</v>
      </c>
      <c r="K71" s="254">
        <f>K98</f>
        <v>0</v>
      </c>
      <c r="L71" s="129"/>
      <c r="M71" s="255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="12" customFormat="1" ht="19.92" customHeight="1">
      <c r="A72" s="12"/>
      <c r="B72" s="251"/>
      <c r="C72" s="129"/>
      <c r="D72" s="252" t="s">
        <v>1833</v>
      </c>
      <c r="E72" s="253"/>
      <c r="F72" s="253"/>
      <c r="G72" s="253"/>
      <c r="H72" s="253"/>
      <c r="I72" s="254">
        <f>Q119</f>
        <v>0</v>
      </c>
      <c r="J72" s="254">
        <f>R119</f>
        <v>0</v>
      </c>
      <c r="K72" s="254">
        <f>K119</f>
        <v>0</v>
      </c>
      <c r="L72" s="129"/>
      <c r="M72" s="255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="2" customFormat="1" ht="21.84" customHeight="1">
      <c r="A73" s="40"/>
      <c r="B73" s="41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152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6.96" customHeight="1">
      <c r="A74" s="40"/>
      <c r="B74" s="61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152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8" s="2" customFormat="1" ht="6.96" customHeight="1">
      <c r="A78" s="40"/>
      <c r="B78" s="63"/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152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24.96" customHeight="1">
      <c r="A79" s="40"/>
      <c r="B79" s="41"/>
      <c r="C79" s="25" t="s">
        <v>193</v>
      </c>
      <c r="D79" s="42"/>
      <c r="E79" s="42"/>
      <c r="F79" s="42"/>
      <c r="G79" s="42"/>
      <c r="H79" s="42"/>
      <c r="I79" s="42"/>
      <c r="J79" s="42"/>
      <c r="K79" s="42"/>
      <c r="L79" s="42"/>
      <c r="M79" s="152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6.96" customHeight="1">
      <c r="A80" s="40"/>
      <c r="B80" s="41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152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2" customHeight="1">
      <c r="A81" s="40"/>
      <c r="B81" s="41"/>
      <c r="C81" s="34" t="s">
        <v>17</v>
      </c>
      <c r="D81" s="42"/>
      <c r="E81" s="42"/>
      <c r="F81" s="42"/>
      <c r="G81" s="42"/>
      <c r="H81" s="42"/>
      <c r="I81" s="42"/>
      <c r="J81" s="42"/>
      <c r="K81" s="42"/>
      <c r="L81" s="42"/>
      <c r="M81" s="152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26.25" customHeight="1">
      <c r="A82" s="40"/>
      <c r="B82" s="41"/>
      <c r="C82" s="42"/>
      <c r="D82" s="42"/>
      <c r="E82" s="177" t="str">
        <f>E7</f>
        <v>Rekonstrukce plynové kotelny v IB, instalace plynové kogenerační jednotky včetně tepelných čerpadel</v>
      </c>
      <c r="F82" s="34"/>
      <c r="G82" s="34"/>
      <c r="H82" s="34"/>
      <c r="I82" s="42"/>
      <c r="J82" s="42"/>
      <c r="K82" s="42"/>
      <c r="L82" s="42"/>
      <c r="M82" s="152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1" customFormat="1" ht="12" customHeight="1">
      <c r="B83" s="23"/>
      <c r="C83" s="34" t="s">
        <v>175</v>
      </c>
      <c r="D83" s="24"/>
      <c r="E83" s="24"/>
      <c r="F83" s="24"/>
      <c r="G83" s="24"/>
      <c r="H83" s="24"/>
      <c r="I83" s="24"/>
      <c r="J83" s="24"/>
      <c r="K83" s="24"/>
      <c r="L83" s="24"/>
      <c r="M83" s="22"/>
    </row>
    <row r="84" s="1" customFormat="1" ht="16.5" customHeight="1">
      <c r="B84" s="23"/>
      <c r="C84" s="24"/>
      <c r="D84" s="24"/>
      <c r="E84" s="177" t="s">
        <v>2817</v>
      </c>
      <c r="F84" s="24"/>
      <c r="G84" s="24"/>
      <c r="H84" s="24"/>
      <c r="I84" s="24"/>
      <c r="J84" s="24"/>
      <c r="K84" s="24"/>
      <c r="L84" s="24"/>
      <c r="M84" s="22"/>
    </row>
    <row r="85" s="1" customFormat="1" ht="12" customHeight="1">
      <c r="B85" s="23"/>
      <c r="C85" s="34" t="s">
        <v>177</v>
      </c>
      <c r="D85" s="24"/>
      <c r="E85" s="24"/>
      <c r="F85" s="24"/>
      <c r="G85" s="24"/>
      <c r="H85" s="24"/>
      <c r="I85" s="24"/>
      <c r="J85" s="24"/>
      <c r="K85" s="24"/>
      <c r="L85" s="24"/>
      <c r="M85" s="22"/>
    </row>
    <row r="86" s="2" customFormat="1" ht="16.5" customHeight="1">
      <c r="A86" s="40"/>
      <c r="B86" s="41"/>
      <c r="C86" s="42"/>
      <c r="D86" s="42"/>
      <c r="E86" s="297" t="s">
        <v>2831</v>
      </c>
      <c r="F86" s="42"/>
      <c r="G86" s="42"/>
      <c r="H86" s="42"/>
      <c r="I86" s="42"/>
      <c r="J86" s="42"/>
      <c r="K86" s="42"/>
      <c r="L86" s="42"/>
      <c r="M86" s="152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2" customHeight="1">
      <c r="A87" s="40"/>
      <c r="B87" s="41"/>
      <c r="C87" s="34" t="s">
        <v>1483</v>
      </c>
      <c r="D87" s="42"/>
      <c r="E87" s="42"/>
      <c r="F87" s="42"/>
      <c r="G87" s="42"/>
      <c r="H87" s="42"/>
      <c r="I87" s="42"/>
      <c r="J87" s="42"/>
      <c r="K87" s="42"/>
      <c r="L87" s="42"/>
      <c r="M87" s="152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6.5" customHeight="1">
      <c r="A88" s="40"/>
      <c r="B88" s="41"/>
      <c r="C88" s="42"/>
      <c r="D88" s="42"/>
      <c r="E88" s="71" t="str">
        <f>E13</f>
        <v>08 - Rozvaděč R1.2-IRC</v>
      </c>
      <c r="F88" s="42"/>
      <c r="G88" s="42"/>
      <c r="H88" s="42"/>
      <c r="I88" s="42"/>
      <c r="J88" s="42"/>
      <c r="K88" s="42"/>
      <c r="L88" s="42"/>
      <c r="M88" s="152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6.96" customHeight="1">
      <c r="A89" s="40"/>
      <c r="B89" s="41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152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2" customHeight="1">
      <c r="A90" s="40"/>
      <c r="B90" s="41"/>
      <c r="C90" s="34" t="s">
        <v>22</v>
      </c>
      <c r="D90" s="42"/>
      <c r="E90" s="42"/>
      <c r="F90" s="29" t="str">
        <f>F16</f>
        <v xml:space="preserve"> </v>
      </c>
      <c r="G90" s="42"/>
      <c r="H90" s="42"/>
      <c r="I90" s="34" t="s">
        <v>24</v>
      </c>
      <c r="J90" s="74" t="str">
        <f>IF(J16="","",J16)</f>
        <v>24. 1. 2025</v>
      </c>
      <c r="K90" s="42"/>
      <c r="L90" s="42"/>
      <c r="M90" s="152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6.96" customHeight="1">
      <c r="A91" s="40"/>
      <c r="B91" s="41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152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5.15" customHeight="1">
      <c r="A92" s="40"/>
      <c r="B92" s="41"/>
      <c r="C92" s="34" t="s">
        <v>26</v>
      </c>
      <c r="D92" s="42"/>
      <c r="E92" s="42"/>
      <c r="F92" s="29" t="str">
        <f>E19</f>
        <v xml:space="preserve"> </v>
      </c>
      <c r="G92" s="42"/>
      <c r="H92" s="42"/>
      <c r="I92" s="34" t="s">
        <v>32</v>
      </c>
      <c r="J92" s="38" t="str">
        <f>E25</f>
        <v xml:space="preserve"> </v>
      </c>
      <c r="K92" s="42"/>
      <c r="L92" s="42"/>
      <c r="M92" s="152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15.15" customHeight="1">
      <c r="A93" s="40"/>
      <c r="B93" s="41"/>
      <c r="C93" s="34" t="s">
        <v>30</v>
      </c>
      <c r="D93" s="42"/>
      <c r="E93" s="42"/>
      <c r="F93" s="29" t="str">
        <f>IF(E22="","",E22)</f>
        <v>Vyplň údaj</v>
      </c>
      <c r="G93" s="42"/>
      <c r="H93" s="42"/>
      <c r="I93" s="34" t="s">
        <v>34</v>
      </c>
      <c r="J93" s="38" t="str">
        <f>E28</f>
        <v xml:space="preserve"> </v>
      </c>
      <c r="K93" s="42"/>
      <c r="L93" s="42"/>
      <c r="M93" s="152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10.32" customHeight="1">
      <c r="A94" s="40"/>
      <c r="B94" s="41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152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10" customFormat="1" ht="29.28" customHeight="1">
      <c r="A95" s="188"/>
      <c r="B95" s="189"/>
      <c r="C95" s="190" t="s">
        <v>194</v>
      </c>
      <c r="D95" s="191" t="s">
        <v>59</v>
      </c>
      <c r="E95" s="191" t="s">
        <v>55</v>
      </c>
      <c r="F95" s="191" t="s">
        <v>56</v>
      </c>
      <c r="G95" s="191" t="s">
        <v>195</v>
      </c>
      <c r="H95" s="191" t="s">
        <v>196</v>
      </c>
      <c r="I95" s="191" t="s">
        <v>197</v>
      </c>
      <c r="J95" s="191" t="s">
        <v>198</v>
      </c>
      <c r="K95" s="191" t="s">
        <v>185</v>
      </c>
      <c r="L95" s="192" t="s">
        <v>199</v>
      </c>
      <c r="M95" s="193"/>
      <c r="N95" s="94" t="s">
        <v>20</v>
      </c>
      <c r="O95" s="95" t="s">
        <v>44</v>
      </c>
      <c r="P95" s="95" t="s">
        <v>200</v>
      </c>
      <c r="Q95" s="95" t="s">
        <v>201</v>
      </c>
      <c r="R95" s="95" t="s">
        <v>202</v>
      </c>
      <c r="S95" s="95" t="s">
        <v>203</v>
      </c>
      <c r="T95" s="95" t="s">
        <v>204</v>
      </c>
      <c r="U95" s="95" t="s">
        <v>205</v>
      </c>
      <c r="V95" s="95" t="s">
        <v>206</v>
      </c>
      <c r="W95" s="95" t="s">
        <v>207</v>
      </c>
      <c r="X95" s="96" t="s">
        <v>208</v>
      </c>
      <c r="Y95" s="188"/>
      <c r="Z95" s="188"/>
      <c r="AA95" s="188"/>
      <c r="AB95" s="188"/>
      <c r="AC95" s="188"/>
      <c r="AD95" s="188"/>
      <c r="AE95" s="188"/>
    </row>
    <row r="96" s="2" customFormat="1" ht="22.8" customHeight="1">
      <c r="A96" s="40"/>
      <c r="B96" s="41"/>
      <c r="C96" s="101" t="s">
        <v>209</v>
      </c>
      <c r="D96" s="42"/>
      <c r="E96" s="42"/>
      <c r="F96" s="42"/>
      <c r="G96" s="42"/>
      <c r="H96" s="42"/>
      <c r="I96" s="42"/>
      <c r="J96" s="42"/>
      <c r="K96" s="194">
        <f>BK96</f>
        <v>0</v>
      </c>
      <c r="L96" s="42"/>
      <c r="M96" s="46"/>
      <c r="N96" s="97"/>
      <c r="O96" s="195"/>
      <c r="P96" s="98"/>
      <c r="Q96" s="196">
        <f>Q97</f>
        <v>0</v>
      </c>
      <c r="R96" s="196">
        <f>R97</f>
        <v>0</v>
      </c>
      <c r="S96" s="98"/>
      <c r="T96" s="197">
        <f>T97</f>
        <v>0</v>
      </c>
      <c r="U96" s="98"/>
      <c r="V96" s="197">
        <f>V97</f>
        <v>0.011560000000000001</v>
      </c>
      <c r="W96" s="98"/>
      <c r="X96" s="198">
        <f>X97</f>
        <v>0</v>
      </c>
      <c r="Y96" s="40"/>
      <c r="Z96" s="40"/>
      <c r="AA96" s="40"/>
      <c r="AB96" s="40"/>
      <c r="AC96" s="40"/>
      <c r="AD96" s="40"/>
      <c r="AE96" s="40"/>
      <c r="AT96" s="19" t="s">
        <v>75</v>
      </c>
      <c r="AU96" s="19" t="s">
        <v>186</v>
      </c>
      <c r="BK96" s="199">
        <f>BK97</f>
        <v>0</v>
      </c>
    </row>
    <row r="97" s="11" customFormat="1" ht="25.92" customHeight="1">
      <c r="A97" s="11"/>
      <c r="B97" s="200"/>
      <c r="C97" s="201"/>
      <c r="D97" s="202" t="s">
        <v>75</v>
      </c>
      <c r="E97" s="203" t="s">
        <v>1326</v>
      </c>
      <c r="F97" s="203" t="s">
        <v>1327</v>
      </c>
      <c r="G97" s="201"/>
      <c r="H97" s="201"/>
      <c r="I97" s="204"/>
      <c r="J97" s="204"/>
      <c r="K97" s="205">
        <f>BK97</f>
        <v>0</v>
      </c>
      <c r="L97" s="201"/>
      <c r="M97" s="206"/>
      <c r="N97" s="207"/>
      <c r="O97" s="208"/>
      <c r="P97" s="208"/>
      <c r="Q97" s="209">
        <f>Q98+Q119</f>
        <v>0</v>
      </c>
      <c r="R97" s="209">
        <f>R98+R119</f>
        <v>0</v>
      </c>
      <c r="S97" s="208"/>
      <c r="T97" s="210">
        <f>T98+T119</f>
        <v>0</v>
      </c>
      <c r="U97" s="208"/>
      <c r="V97" s="210">
        <f>V98+V119</f>
        <v>0.011560000000000001</v>
      </c>
      <c r="W97" s="208"/>
      <c r="X97" s="211">
        <f>X98+X119</f>
        <v>0</v>
      </c>
      <c r="Y97" s="11"/>
      <c r="Z97" s="11"/>
      <c r="AA97" s="11"/>
      <c r="AB97" s="11"/>
      <c r="AC97" s="11"/>
      <c r="AD97" s="11"/>
      <c r="AE97" s="11"/>
      <c r="AR97" s="212" t="s">
        <v>85</v>
      </c>
      <c r="AT97" s="213" t="s">
        <v>75</v>
      </c>
      <c r="AU97" s="213" t="s">
        <v>76</v>
      </c>
      <c r="AY97" s="212" t="s">
        <v>212</v>
      </c>
      <c r="BK97" s="214">
        <f>BK98+BK119</f>
        <v>0</v>
      </c>
    </row>
    <row r="98" s="11" customFormat="1" ht="22.8" customHeight="1">
      <c r="A98" s="11"/>
      <c r="B98" s="200"/>
      <c r="C98" s="201"/>
      <c r="D98" s="202" t="s">
        <v>75</v>
      </c>
      <c r="E98" s="256" t="s">
        <v>1493</v>
      </c>
      <c r="F98" s="256" t="s">
        <v>1494</v>
      </c>
      <c r="G98" s="201"/>
      <c r="H98" s="201"/>
      <c r="I98" s="204"/>
      <c r="J98" s="204"/>
      <c r="K98" s="257">
        <f>BK98</f>
        <v>0</v>
      </c>
      <c r="L98" s="201"/>
      <c r="M98" s="206"/>
      <c r="N98" s="207"/>
      <c r="O98" s="208"/>
      <c r="P98" s="208"/>
      <c r="Q98" s="209">
        <f>SUM(Q99:Q118)</f>
        <v>0</v>
      </c>
      <c r="R98" s="209">
        <f>SUM(R99:R118)</f>
        <v>0</v>
      </c>
      <c r="S98" s="208"/>
      <c r="T98" s="210">
        <f>SUM(T99:T118)</f>
        <v>0</v>
      </c>
      <c r="U98" s="208"/>
      <c r="V98" s="210">
        <f>SUM(V99:V118)</f>
        <v>0.00156</v>
      </c>
      <c r="W98" s="208"/>
      <c r="X98" s="211">
        <f>SUM(X99:X118)</f>
        <v>0</v>
      </c>
      <c r="Y98" s="11"/>
      <c r="Z98" s="11"/>
      <c r="AA98" s="11"/>
      <c r="AB98" s="11"/>
      <c r="AC98" s="11"/>
      <c r="AD98" s="11"/>
      <c r="AE98" s="11"/>
      <c r="AR98" s="212" t="s">
        <v>85</v>
      </c>
      <c r="AT98" s="213" t="s">
        <v>75</v>
      </c>
      <c r="AU98" s="213" t="s">
        <v>83</v>
      </c>
      <c r="AY98" s="212" t="s">
        <v>212</v>
      </c>
      <c r="BK98" s="214">
        <f>SUM(BK99:BK118)</f>
        <v>0</v>
      </c>
    </row>
    <row r="99" s="2" customFormat="1" ht="24.15" customHeight="1">
      <c r="A99" s="40"/>
      <c r="B99" s="41"/>
      <c r="C99" s="229" t="s">
        <v>83</v>
      </c>
      <c r="D99" s="229" t="s">
        <v>222</v>
      </c>
      <c r="E99" s="230" t="s">
        <v>1671</v>
      </c>
      <c r="F99" s="231" t="s">
        <v>1672</v>
      </c>
      <c r="G99" s="232" t="s">
        <v>525</v>
      </c>
      <c r="H99" s="233">
        <v>20</v>
      </c>
      <c r="I99" s="234"/>
      <c r="J99" s="235"/>
      <c r="K99" s="236">
        <f>ROUND(P99*H99,2)</f>
        <v>0</v>
      </c>
      <c r="L99" s="231" t="s">
        <v>1314</v>
      </c>
      <c r="M99" s="237"/>
      <c r="N99" s="238" t="s">
        <v>20</v>
      </c>
      <c r="O99" s="223" t="s">
        <v>45</v>
      </c>
      <c r="P99" s="224">
        <f>I99+J99</f>
        <v>0</v>
      </c>
      <c r="Q99" s="224">
        <f>ROUND(I99*H99,2)</f>
        <v>0</v>
      </c>
      <c r="R99" s="224">
        <f>ROUND(J99*H99,2)</f>
        <v>0</v>
      </c>
      <c r="S99" s="86"/>
      <c r="T99" s="225">
        <f>S99*H99</f>
        <v>0</v>
      </c>
      <c r="U99" s="225">
        <v>4.0000000000000003E-05</v>
      </c>
      <c r="V99" s="225">
        <f>U99*H99</f>
        <v>0.00080000000000000004</v>
      </c>
      <c r="W99" s="225">
        <v>0</v>
      </c>
      <c r="X99" s="226">
        <f>W99*H99</f>
        <v>0</v>
      </c>
      <c r="Y99" s="40"/>
      <c r="Z99" s="40"/>
      <c r="AA99" s="40"/>
      <c r="AB99" s="40"/>
      <c r="AC99" s="40"/>
      <c r="AD99" s="40"/>
      <c r="AE99" s="40"/>
      <c r="AR99" s="227" t="s">
        <v>342</v>
      </c>
      <c r="AT99" s="227" t="s">
        <v>222</v>
      </c>
      <c r="AU99" s="227" t="s">
        <v>85</v>
      </c>
      <c r="AY99" s="19" t="s">
        <v>212</v>
      </c>
      <c r="BE99" s="228">
        <f>IF(O99="základní",K99,0)</f>
        <v>0</v>
      </c>
      <c r="BF99" s="228">
        <f>IF(O99="snížená",K99,0)</f>
        <v>0</v>
      </c>
      <c r="BG99" s="228">
        <f>IF(O99="zákl. přenesená",K99,0)</f>
        <v>0</v>
      </c>
      <c r="BH99" s="228">
        <f>IF(O99="sníž. přenesená",K99,0)</f>
        <v>0</v>
      </c>
      <c r="BI99" s="228">
        <f>IF(O99="nulová",K99,0)</f>
        <v>0</v>
      </c>
      <c r="BJ99" s="19" t="s">
        <v>83</v>
      </c>
      <c r="BK99" s="228">
        <f>ROUND(P99*H99,2)</f>
        <v>0</v>
      </c>
      <c r="BL99" s="19" t="s">
        <v>279</v>
      </c>
      <c r="BM99" s="227" t="s">
        <v>2995</v>
      </c>
    </row>
    <row r="100" s="2" customFormat="1" ht="37.8" customHeight="1">
      <c r="A100" s="40"/>
      <c r="B100" s="41"/>
      <c r="C100" s="215" t="s">
        <v>85</v>
      </c>
      <c r="D100" s="215" t="s">
        <v>213</v>
      </c>
      <c r="E100" s="216" t="s">
        <v>1577</v>
      </c>
      <c r="F100" s="217" t="s">
        <v>1578</v>
      </c>
      <c r="G100" s="218" t="s">
        <v>670</v>
      </c>
      <c r="H100" s="219">
        <v>100</v>
      </c>
      <c r="I100" s="220"/>
      <c r="J100" s="220"/>
      <c r="K100" s="221">
        <f>ROUND(P100*H100,2)</f>
        <v>0</v>
      </c>
      <c r="L100" s="217" t="s">
        <v>1314</v>
      </c>
      <c r="M100" s="46"/>
      <c r="N100" s="222" t="s">
        <v>20</v>
      </c>
      <c r="O100" s="223" t="s">
        <v>45</v>
      </c>
      <c r="P100" s="224">
        <f>I100+J100</f>
        <v>0</v>
      </c>
      <c r="Q100" s="224">
        <f>ROUND(I100*H100,2)</f>
        <v>0</v>
      </c>
      <c r="R100" s="224">
        <f>ROUND(J100*H100,2)</f>
        <v>0</v>
      </c>
      <c r="S100" s="86"/>
      <c r="T100" s="225">
        <f>S100*H100</f>
        <v>0</v>
      </c>
      <c r="U100" s="225">
        <v>0</v>
      </c>
      <c r="V100" s="225">
        <f>U100*H100</f>
        <v>0</v>
      </c>
      <c r="W100" s="225">
        <v>0</v>
      </c>
      <c r="X100" s="226">
        <f>W100*H100</f>
        <v>0</v>
      </c>
      <c r="Y100" s="40"/>
      <c r="Z100" s="40"/>
      <c r="AA100" s="40"/>
      <c r="AB100" s="40"/>
      <c r="AC100" s="40"/>
      <c r="AD100" s="40"/>
      <c r="AE100" s="40"/>
      <c r="AR100" s="227" t="s">
        <v>279</v>
      </c>
      <c r="AT100" s="227" t="s">
        <v>213</v>
      </c>
      <c r="AU100" s="227" t="s">
        <v>85</v>
      </c>
      <c r="AY100" s="19" t="s">
        <v>212</v>
      </c>
      <c r="BE100" s="228">
        <f>IF(O100="základní",K100,0)</f>
        <v>0</v>
      </c>
      <c r="BF100" s="228">
        <f>IF(O100="snížená",K100,0)</f>
        <v>0</v>
      </c>
      <c r="BG100" s="228">
        <f>IF(O100="zákl. přenesená",K100,0)</f>
        <v>0</v>
      </c>
      <c r="BH100" s="228">
        <f>IF(O100="sníž. přenesená",K100,0)</f>
        <v>0</v>
      </c>
      <c r="BI100" s="228">
        <f>IF(O100="nulová",K100,0)</f>
        <v>0</v>
      </c>
      <c r="BJ100" s="19" t="s">
        <v>83</v>
      </c>
      <c r="BK100" s="228">
        <f>ROUND(P100*H100,2)</f>
        <v>0</v>
      </c>
      <c r="BL100" s="19" t="s">
        <v>279</v>
      </c>
      <c r="BM100" s="227" t="s">
        <v>2996</v>
      </c>
    </row>
    <row r="101" s="2" customFormat="1">
      <c r="A101" s="40"/>
      <c r="B101" s="41"/>
      <c r="C101" s="42"/>
      <c r="D101" s="258" t="s">
        <v>1316</v>
      </c>
      <c r="E101" s="42"/>
      <c r="F101" s="259" t="s">
        <v>1580</v>
      </c>
      <c r="G101" s="42"/>
      <c r="H101" s="42"/>
      <c r="I101" s="248"/>
      <c r="J101" s="248"/>
      <c r="K101" s="42"/>
      <c r="L101" s="42"/>
      <c r="M101" s="46"/>
      <c r="N101" s="249"/>
      <c r="O101" s="250"/>
      <c r="P101" s="86"/>
      <c r="Q101" s="86"/>
      <c r="R101" s="86"/>
      <c r="S101" s="86"/>
      <c r="T101" s="86"/>
      <c r="U101" s="86"/>
      <c r="V101" s="86"/>
      <c r="W101" s="86"/>
      <c r="X101" s="87"/>
      <c r="Y101" s="40"/>
      <c r="Z101" s="40"/>
      <c r="AA101" s="40"/>
      <c r="AB101" s="40"/>
      <c r="AC101" s="40"/>
      <c r="AD101" s="40"/>
      <c r="AE101" s="40"/>
      <c r="AT101" s="19" t="s">
        <v>1316</v>
      </c>
      <c r="AU101" s="19" t="s">
        <v>85</v>
      </c>
    </row>
    <row r="102" s="2" customFormat="1" ht="33" customHeight="1">
      <c r="A102" s="40"/>
      <c r="B102" s="41"/>
      <c r="C102" s="215" t="s">
        <v>105</v>
      </c>
      <c r="D102" s="215" t="s">
        <v>213</v>
      </c>
      <c r="E102" s="216" t="s">
        <v>1581</v>
      </c>
      <c r="F102" s="217" t="s">
        <v>1582</v>
      </c>
      <c r="G102" s="218" t="s">
        <v>670</v>
      </c>
      <c r="H102" s="219">
        <v>1</v>
      </c>
      <c r="I102" s="220"/>
      <c r="J102" s="220"/>
      <c r="K102" s="221">
        <f>ROUND(P102*H102,2)</f>
        <v>0</v>
      </c>
      <c r="L102" s="217" t="s">
        <v>2849</v>
      </c>
      <c r="M102" s="46"/>
      <c r="N102" s="222" t="s">
        <v>20</v>
      </c>
      <c r="O102" s="223" t="s">
        <v>45</v>
      </c>
      <c r="P102" s="224">
        <f>I102+J102</f>
        <v>0</v>
      </c>
      <c r="Q102" s="224">
        <f>ROUND(I102*H102,2)</f>
        <v>0</v>
      </c>
      <c r="R102" s="224">
        <f>ROUND(J102*H102,2)</f>
        <v>0</v>
      </c>
      <c r="S102" s="86"/>
      <c r="T102" s="225">
        <f>S102*H102</f>
        <v>0</v>
      </c>
      <c r="U102" s="225">
        <v>0</v>
      </c>
      <c r="V102" s="225">
        <f>U102*H102</f>
        <v>0</v>
      </c>
      <c r="W102" s="225">
        <v>0</v>
      </c>
      <c r="X102" s="226">
        <f>W102*H102</f>
        <v>0</v>
      </c>
      <c r="Y102" s="40"/>
      <c r="Z102" s="40"/>
      <c r="AA102" s="40"/>
      <c r="AB102" s="40"/>
      <c r="AC102" s="40"/>
      <c r="AD102" s="40"/>
      <c r="AE102" s="40"/>
      <c r="AR102" s="227" t="s">
        <v>279</v>
      </c>
      <c r="AT102" s="227" t="s">
        <v>213</v>
      </c>
      <c r="AU102" s="227" t="s">
        <v>85</v>
      </c>
      <c r="AY102" s="19" t="s">
        <v>212</v>
      </c>
      <c r="BE102" s="228">
        <f>IF(O102="základní",K102,0)</f>
        <v>0</v>
      </c>
      <c r="BF102" s="228">
        <f>IF(O102="snížená",K102,0)</f>
        <v>0</v>
      </c>
      <c r="BG102" s="228">
        <f>IF(O102="zákl. přenesená",K102,0)</f>
        <v>0</v>
      </c>
      <c r="BH102" s="228">
        <f>IF(O102="sníž. přenesená",K102,0)</f>
        <v>0</v>
      </c>
      <c r="BI102" s="228">
        <f>IF(O102="nulová",K102,0)</f>
        <v>0</v>
      </c>
      <c r="BJ102" s="19" t="s">
        <v>83</v>
      </c>
      <c r="BK102" s="228">
        <f>ROUND(P102*H102,2)</f>
        <v>0</v>
      </c>
      <c r="BL102" s="19" t="s">
        <v>279</v>
      </c>
      <c r="BM102" s="227" t="s">
        <v>2997</v>
      </c>
    </row>
    <row r="103" s="2" customFormat="1">
      <c r="A103" s="40"/>
      <c r="B103" s="41"/>
      <c r="C103" s="42"/>
      <c r="D103" s="258" t="s">
        <v>1316</v>
      </c>
      <c r="E103" s="42"/>
      <c r="F103" s="259" t="s">
        <v>2936</v>
      </c>
      <c r="G103" s="42"/>
      <c r="H103" s="42"/>
      <c r="I103" s="248"/>
      <c r="J103" s="248"/>
      <c r="K103" s="42"/>
      <c r="L103" s="42"/>
      <c r="M103" s="46"/>
      <c r="N103" s="249"/>
      <c r="O103" s="250"/>
      <c r="P103" s="86"/>
      <c r="Q103" s="86"/>
      <c r="R103" s="86"/>
      <c r="S103" s="86"/>
      <c r="T103" s="86"/>
      <c r="U103" s="86"/>
      <c r="V103" s="86"/>
      <c r="W103" s="86"/>
      <c r="X103" s="87"/>
      <c r="Y103" s="40"/>
      <c r="Z103" s="40"/>
      <c r="AA103" s="40"/>
      <c r="AB103" s="40"/>
      <c r="AC103" s="40"/>
      <c r="AD103" s="40"/>
      <c r="AE103" s="40"/>
      <c r="AT103" s="19" t="s">
        <v>1316</v>
      </c>
      <c r="AU103" s="19" t="s">
        <v>85</v>
      </c>
    </row>
    <row r="104" s="2" customFormat="1" ht="21.75" customHeight="1">
      <c r="A104" s="40"/>
      <c r="B104" s="41"/>
      <c r="C104" s="229" t="s">
        <v>228</v>
      </c>
      <c r="D104" s="229" t="s">
        <v>222</v>
      </c>
      <c r="E104" s="230" t="s">
        <v>2998</v>
      </c>
      <c r="F104" s="231" t="s">
        <v>2999</v>
      </c>
      <c r="G104" s="232" t="s">
        <v>670</v>
      </c>
      <c r="H104" s="233">
        <v>1</v>
      </c>
      <c r="I104" s="234"/>
      <c r="J104" s="235"/>
      <c r="K104" s="236">
        <f>ROUND(P104*H104,2)</f>
        <v>0</v>
      </c>
      <c r="L104" s="231" t="s">
        <v>20</v>
      </c>
      <c r="M104" s="237"/>
      <c r="N104" s="238" t="s">
        <v>20</v>
      </c>
      <c r="O104" s="223" t="s">
        <v>45</v>
      </c>
      <c r="P104" s="224">
        <f>I104+J104</f>
        <v>0</v>
      </c>
      <c r="Q104" s="224">
        <f>ROUND(I104*H104,2)</f>
        <v>0</v>
      </c>
      <c r="R104" s="224">
        <f>ROUND(J104*H104,2)</f>
        <v>0</v>
      </c>
      <c r="S104" s="86"/>
      <c r="T104" s="225">
        <f>S104*H104</f>
        <v>0</v>
      </c>
      <c r="U104" s="225">
        <v>0</v>
      </c>
      <c r="V104" s="225">
        <f>U104*H104</f>
        <v>0</v>
      </c>
      <c r="W104" s="225">
        <v>0</v>
      </c>
      <c r="X104" s="226">
        <f>W104*H104</f>
        <v>0</v>
      </c>
      <c r="Y104" s="40"/>
      <c r="Z104" s="40"/>
      <c r="AA104" s="40"/>
      <c r="AB104" s="40"/>
      <c r="AC104" s="40"/>
      <c r="AD104" s="40"/>
      <c r="AE104" s="40"/>
      <c r="AR104" s="227" t="s">
        <v>342</v>
      </c>
      <c r="AT104" s="227" t="s">
        <v>222</v>
      </c>
      <c r="AU104" s="227" t="s">
        <v>85</v>
      </c>
      <c r="AY104" s="19" t="s">
        <v>212</v>
      </c>
      <c r="BE104" s="228">
        <f>IF(O104="základní",K104,0)</f>
        <v>0</v>
      </c>
      <c r="BF104" s="228">
        <f>IF(O104="snížená",K104,0)</f>
        <v>0</v>
      </c>
      <c r="BG104" s="228">
        <f>IF(O104="zákl. přenesená",K104,0)</f>
        <v>0</v>
      </c>
      <c r="BH104" s="228">
        <f>IF(O104="sníž. přenesená",K104,0)</f>
        <v>0</v>
      </c>
      <c r="BI104" s="228">
        <f>IF(O104="nulová",K104,0)</f>
        <v>0</v>
      </c>
      <c r="BJ104" s="19" t="s">
        <v>83</v>
      </c>
      <c r="BK104" s="228">
        <f>ROUND(P104*H104,2)</f>
        <v>0</v>
      </c>
      <c r="BL104" s="19" t="s">
        <v>279</v>
      </c>
      <c r="BM104" s="227" t="s">
        <v>3000</v>
      </c>
    </row>
    <row r="105" s="2" customFormat="1" ht="37.8" customHeight="1">
      <c r="A105" s="40"/>
      <c r="B105" s="41"/>
      <c r="C105" s="215" t="s">
        <v>234</v>
      </c>
      <c r="D105" s="215" t="s">
        <v>213</v>
      </c>
      <c r="E105" s="216" t="s">
        <v>1713</v>
      </c>
      <c r="F105" s="217" t="s">
        <v>1714</v>
      </c>
      <c r="G105" s="218" t="s">
        <v>670</v>
      </c>
      <c r="H105" s="219">
        <v>20</v>
      </c>
      <c r="I105" s="220"/>
      <c r="J105" s="220"/>
      <c r="K105" s="221">
        <f>ROUND(P105*H105,2)</f>
        <v>0</v>
      </c>
      <c r="L105" s="217" t="s">
        <v>2849</v>
      </c>
      <c r="M105" s="46"/>
      <c r="N105" s="222" t="s">
        <v>20</v>
      </c>
      <c r="O105" s="223" t="s">
        <v>45</v>
      </c>
      <c r="P105" s="224">
        <f>I105+J105</f>
        <v>0</v>
      </c>
      <c r="Q105" s="224">
        <f>ROUND(I105*H105,2)</f>
        <v>0</v>
      </c>
      <c r="R105" s="224">
        <f>ROUND(J105*H105,2)</f>
        <v>0</v>
      </c>
      <c r="S105" s="86"/>
      <c r="T105" s="225">
        <f>S105*H105</f>
        <v>0</v>
      </c>
      <c r="U105" s="225">
        <v>0</v>
      </c>
      <c r="V105" s="225">
        <f>U105*H105</f>
        <v>0</v>
      </c>
      <c r="W105" s="225">
        <v>0</v>
      </c>
      <c r="X105" s="226">
        <f>W105*H105</f>
        <v>0</v>
      </c>
      <c r="Y105" s="40"/>
      <c r="Z105" s="40"/>
      <c r="AA105" s="40"/>
      <c r="AB105" s="40"/>
      <c r="AC105" s="40"/>
      <c r="AD105" s="40"/>
      <c r="AE105" s="40"/>
      <c r="AR105" s="227" t="s">
        <v>279</v>
      </c>
      <c r="AT105" s="227" t="s">
        <v>213</v>
      </c>
      <c r="AU105" s="227" t="s">
        <v>85</v>
      </c>
      <c r="AY105" s="19" t="s">
        <v>212</v>
      </c>
      <c r="BE105" s="228">
        <f>IF(O105="základní",K105,0)</f>
        <v>0</v>
      </c>
      <c r="BF105" s="228">
        <f>IF(O105="snížená",K105,0)</f>
        <v>0</v>
      </c>
      <c r="BG105" s="228">
        <f>IF(O105="zákl. přenesená",K105,0)</f>
        <v>0</v>
      </c>
      <c r="BH105" s="228">
        <f>IF(O105="sníž. přenesená",K105,0)</f>
        <v>0</v>
      </c>
      <c r="BI105" s="228">
        <f>IF(O105="nulová",K105,0)</f>
        <v>0</v>
      </c>
      <c r="BJ105" s="19" t="s">
        <v>83</v>
      </c>
      <c r="BK105" s="228">
        <f>ROUND(P105*H105,2)</f>
        <v>0</v>
      </c>
      <c r="BL105" s="19" t="s">
        <v>279</v>
      </c>
      <c r="BM105" s="227" t="s">
        <v>3001</v>
      </c>
    </row>
    <row r="106" s="2" customFormat="1">
      <c r="A106" s="40"/>
      <c r="B106" s="41"/>
      <c r="C106" s="42"/>
      <c r="D106" s="258" t="s">
        <v>1316</v>
      </c>
      <c r="E106" s="42"/>
      <c r="F106" s="259" t="s">
        <v>2941</v>
      </c>
      <c r="G106" s="42"/>
      <c r="H106" s="42"/>
      <c r="I106" s="248"/>
      <c r="J106" s="248"/>
      <c r="K106" s="42"/>
      <c r="L106" s="42"/>
      <c r="M106" s="46"/>
      <c r="N106" s="249"/>
      <c r="O106" s="250"/>
      <c r="P106" s="86"/>
      <c r="Q106" s="86"/>
      <c r="R106" s="86"/>
      <c r="S106" s="86"/>
      <c r="T106" s="86"/>
      <c r="U106" s="86"/>
      <c r="V106" s="86"/>
      <c r="W106" s="86"/>
      <c r="X106" s="87"/>
      <c r="Y106" s="40"/>
      <c r="Z106" s="40"/>
      <c r="AA106" s="40"/>
      <c r="AB106" s="40"/>
      <c r="AC106" s="40"/>
      <c r="AD106" s="40"/>
      <c r="AE106" s="40"/>
      <c r="AT106" s="19" t="s">
        <v>1316</v>
      </c>
      <c r="AU106" s="19" t="s">
        <v>85</v>
      </c>
    </row>
    <row r="107" s="2" customFormat="1" ht="16.5" customHeight="1">
      <c r="A107" s="40"/>
      <c r="B107" s="41"/>
      <c r="C107" s="229" t="s">
        <v>238</v>
      </c>
      <c r="D107" s="229" t="s">
        <v>222</v>
      </c>
      <c r="E107" s="230" t="s">
        <v>1717</v>
      </c>
      <c r="F107" s="231" t="s">
        <v>1718</v>
      </c>
      <c r="G107" s="232" t="s">
        <v>670</v>
      </c>
      <c r="H107" s="233">
        <v>20</v>
      </c>
      <c r="I107" s="234"/>
      <c r="J107" s="235"/>
      <c r="K107" s="236">
        <f>ROUND(P107*H107,2)</f>
        <v>0</v>
      </c>
      <c r="L107" s="231" t="s">
        <v>20</v>
      </c>
      <c r="M107" s="237"/>
      <c r="N107" s="238" t="s">
        <v>20</v>
      </c>
      <c r="O107" s="223" t="s">
        <v>45</v>
      </c>
      <c r="P107" s="224">
        <f>I107+J107</f>
        <v>0</v>
      </c>
      <c r="Q107" s="224">
        <f>ROUND(I107*H107,2)</f>
        <v>0</v>
      </c>
      <c r="R107" s="224">
        <f>ROUND(J107*H107,2)</f>
        <v>0</v>
      </c>
      <c r="S107" s="86"/>
      <c r="T107" s="225">
        <f>S107*H107</f>
        <v>0</v>
      </c>
      <c r="U107" s="225">
        <v>0</v>
      </c>
      <c r="V107" s="225">
        <f>U107*H107</f>
        <v>0</v>
      </c>
      <c r="W107" s="225">
        <v>0</v>
      </c>
      <c r="X107" s="226">
        <f>W107*H107</f>
        <v>0</v>
      </c>
      <c r="Y107" s="40"/>
      <c r="Z107" s="40"/>
      <c r="AA107" s="40"/>
      <c r="AB107" s="40"/>
      <c r="AC107" s="40"/>
      <c r="AD107" s="40"/>
      <c r="AE107" s="40"/>
      <c r="AR107" s="227" t="s">
        <v>342</v>
      </c>
      <c r="AT107" s="227" t="s">
        <v>222</v>
      </c>
      <c r="AU107" s="227" t="s">
        <v>85</v>
      </c>
      <c r="AY107" s="19" t="s">
        <v>212</v>
      </c>
      <c r="BE107" s="228">
        <f>IF(O107="základní",K107,0)</f>
        <v>0</v>
      </c>
      <c r="BF107" s="228">
        <f>IF(O107="snížená",K107,0)</f>
        <v>0</v>
      </c>
      <c r="BG107" s="228">
        <f>IF(O107="zákl. přenesená",K107,0)</f>
        <v>0</v>
      </c>
      <c r="BH107" s="228">
        <f>IF(O107="sníž. přenesená",K107,0)</f>
        <v>0</v>
      </c>
      <c r="BI107" s="228">
        <f>IF(O107="nulová",K107,0)</f>
        <v>0</v>
      </c>
      <c r="BJ107" s="19" t="s">
        <v>83</v>
      </c>
      <c r="BK107" s="228">
        <f>ROUND(P107*H107,2)</f>
        <v>0</v>
      </c>
      <c r="BL107" s="19" t="s">
        <v>279</v>
      </c>
      <c r="BM107" s="227" t="s">
        <v>3002</v>
      </c>
    </row>
    <row r="108" s="2" customFormat="1" ht="66.75" customHeight="1">
      <c r="A108" s="40"/>
      <c r="B108" s="41"/>
      <c r="C108" s="215" t="s">
        <v>242</v>
      </c>
      <c r="D108" s="215" t="s">
        <v>213</v>
      </c>
      <c r="E108" s="216" t="s">
        <v>1727</v>
      </c>
      <c r="F108" s="217" t="s">
        <v>1728</v>
      </c>
      <c r="G108" s="218" t="s">
        <v>670</v>
      </c>
      <c r="H108" s="219">
        <v>12</v>
      </c>
      <c r="I108" s="220"/>
      <c r="J108" s="220"/>
      <c r="K108" s="221">
        <f>ROUND(P108*H108,2)</f>
        <v>0</v>
      </c>
      <c r="L108" s="217" t="s">
        <v>2849</v>
      </c>
      <c r="M108" s="46"/>
      <c r="N108" s="222" t="s">
        <v>20</v>
      </c>
      <c r="O108" s="223" t="s">
        <v>45</v>
      </c>
      <c r="P108" s="224">
        <f>I108+J108</f>
        <v>0</v>
      </c>
      <c r="Q108" s="224">
        <f>ROUND(I108*H108,2)</f>
        <v>0</v>
      </c>
      <c r="R108" s="224">
        <f>ROUND(J108*H108,2)</f>
        <v>0</v>
      </c>
      <c r="S108" s="86"/>
      <c r="T108" s="225">
        <f>S108*H108</f>
        <v>0</v>
      </c>
      <c r="U108" s="225">
        <v>0</v>
      </c>
      <c r="V108" s="225">
        <f>U108*H108</f>
        <v>0</v>
      </c>
      <c r="W108" s="225">
        <v>0</v>
      </c>
      <c r="X108" s="226">
        <f>W108*H108</f>
        <v>0</v>
      </c>
      <c r="Y108" s="40"/>
      <c r="Z108" s="40"/>
      <c r="AA108" s="40"/>
      <c r="AB108" s="40"/>
      <c r="AC108" s="40"/>
      <c r="AD108" s="40"/>
      <c r="AE108" s="40"/>
      <c r="AR108" s="227" t="s">
        <v>279</v>
      </c>
      <c r="AT108" s="227" t="s">
        <v>213</v>
      </c>
      <c r="AU108" s="227" t="s">
        <v>85</v>
      </c>
      <c r="AY108" s="19" t="s">
        <v>212</v>
      </c>
      <c r="BE108" s="228">
        <f>IF(O108="základní",K108,0)</f>
        <v>0</v>
      </c>
      <c r="BF108" s="228">
        <f>IF(O108="snížená",K108,0)</f>
        <v>0</v>
      </c>
      <c r="BG108" s="228">
        <f>IF(O108="zákl. přenesená",K108,0)</f>
        <v>0</v>
      </c>
      <c r="BH108" s="228">
        <f>IF(O108="sníž. přenesená",K108,0)</f>
        <v>0</v>
      </c>
      <c r="BI108" s="228">
        <f>IF(O108="nulová",K108,0)</f>
        <v>0</v>
      </c>
      <c r="BJ108" s="19" t="s">
        <v>83</v>
      </c>
      <c r="BK108" s="228">
        <f>ROUND(P108*H108,2)</f>
        <v>0</v>
      </c>
      <c r="BL108" s="19" t="s">
        <v>279</v>
      </c>
      <c r="BM108" s="227" t="s">
        <v>3003</v>
      </c>
    </row>
    <row r="109" s="2" customFormat="1">
      <c r="A109" s="40"/>
      <c r="B109" s="41"/>
      <c r="C109" s="42"/>
      <c r="D109" s="258" t="s">
        <v>1316</v>
      </c>
      <c r="E109" s="42"/>
      <c r="F109" s="259" t="s">
        <v>2944</v>
      </c>
      <c r="G109" s="42"/>
      <c r="H109" s="42"/>
      <c r="I109" s="248"/>
      <c r="J109" s="248"/>
      <c r="K109" s="42"/>
      <c r="L109" s="42"/>
      <c r="M109" s="46"/>
      <c r="N109" s="249"/>
      <c r="O109" s="250"/>
      <c r="P109" s="86"/>
      <c r="Q109" s="86"/>
      <c r="R109" s="86"/>
      <c r="S109" s="86"/>
      <c r="T109" s="86"/>
      <c r="U109" s="86"/>
      <c r="V109" s="86"/>
      <c r="W109" s="86"/>
      <c r="X109" s="87"/>
      <c r="Y109" s="40"/>
      <c r="Z109" s="40"/>
      <c r="AA109" s="40"/>
      <c r="AB109" s="40"/>
      <c r="AC109" s="40"/>
      <c r="AD109" s="40"/>
      <c r="AE109" s="40"/>
      <c r="AT109" s="19" t="s">
        <v>1316</v>
      </c>
      <c r="AU109" s="19" t="s">
        <v>85</v>
      </c>
    </row>
    <row r="110" s="2" customFormat="1" ht="16.5" customHeight="1">
      <c r="A110" s="40"/>
      <c r="B110" s="41"/>
      <c r="C110" s="229" t="s">
        <v>246</v>
      </c>
      <c r="D110" s="229" t="s">
        <v>222</v>
      </c>
      <c r="E110" s="230" t="s">
        <v>1731</v>
      </c>
      <c r="F110" s="231" t="s">
        <v>1732</v>
      </c>
      <c r="G110" s="232" t="s">
        <v>670</v>
      </c>
      <c r="H110" s="233">
        <v>12</v>
      </c>
      <c r="I110" s="234"/>
      <c r="J110" s="235"/>
      <c r="K110" s="236">
        <f>ROUND(P110*H110,2)</f>
        <v>0</v>
      </c>
      <c r="L110" s="231" t="s">
        <v>20</v>
      </c>
      <c r="M110" s="237"/>
      <c r="N110" s="238" t="s">
        <v>20</v>
      </c>
      <c r="O110" s="223" t="s">
        <v>45</v>
      </c>
      <c r="P110" s="224">
        <f>I110+J110</f>
        <v>0</v>
      </c>
      <c r="Q110" s="224">
        <f>ROUND(I110*H110,2)</f>
        <v>0</v>
      </c>
      <c r="R110" s="224">
        <f>ROUND(J110*H110,2)</f>
        <v>0</v>
      </c>
      <c r="S110" s="86"/>
      <c r="T110" s="225">
        <f>S110*H110</f>
        <v>0</v>
      </c>
      <c r="U110" s="225">
        <v>0</v>
      </c>
      <c r="V110" s="225">
        <f>U110*H110</f>
        <v>0</v>
      </c>
      <c r="W110" s="225">
        <v>0</v>
      </c>
      <c r="X110" s="226">
        <f>W110*H110</f>
        <v>0</v>
      </c>
      <c r="Y110" s="40"/>
      <c r="Z110" s="40"/>
      <c r="AA110" s="40"/>
      <c r="AB110" s="40"/>
      <c r="AC110" s="40"/>
      <c r="AD110" s="40"/>
      <c r="AE110" s="40"/>
      <c r="AR110" s="227" t="s">
        <v>342</v>
      </c>
      <c r="AT110" s="227" t="s">
        <v>222</v>
      </c>
      <c r="AU110" s="227" t="s">
        <v>85</v>
      </c>
      <c r="AY110" s="19" t="s">
        <v>212</v>
      </c>
      <c r="BE110" s="228">
        <f>IF(O110="základní",K110,0)</f>
        <v>0</v>
      </c>
      <c r="BF110" s="228">
        <f>IF(O110="snížená",K110,0)</f>
        <v>0</v>
      </c>
      <c r="BG110" s="228">
        <f>IF(O110="zákl. přenesená",K110,0)</f>
        <v>0</v>
      </c>
      <c r="BH110" s="228">
        <f>IF(O110="sníž. přenesená",K110,0)</f>
        <v>0</v>
      </c>
      <c r="BI110" s="228">
        <f>IF(O110="nulová",K110,0)</f>
        <v>0</v>
      </c>
      <c r="BJ110" s="19" t="s">
        <v>83</v>
      </c>
      <c r="BK110" s="228">
        <f>ROUND(P110*H110,2)</f>
        <v>0</v>
      </c>
      <c r="BL110" s="19" t="s">
        <v>279</v>
      </c>
      <c r="BM110" s="227" t="s">
        <v>3004</v>
      </c>
    </row>
    <row r="111" s="2" customFormat="1" ht="24.15" customHeight="1">
      <c r="A111" s="40"/>
      <c r="B111" s="41"/>
      <c r="C111" s="215" t="s">
        <v>250</v>
      </c>
      <c r="D111" s="215" t="s">
        <v>213</v>
      </c>
      <c r="E111" s="216" t="s">
        <v>1757</v>
      </c>
      <c r="F111" s="217" t="s">
        <v>1758</v>
      </c>
      <c r="G111" s="218" t="s">
        <v>670</v>
      </c>
      <c r="H111" s="219">
        <v>3</v>
      </c>
      <c r="I111" s="220"/>
      <c r="J111" s="220"/>
      <c r="K111" s="221">
        <f>ROUND(P111*H111,2)</f>
        <v>0</v>
      </c>
      <c r="L111" s="217" t="s">
        <v>2849</v>
      </c>
      <c r="M111" s="46"/>
      <c r="N111" s="222" t="s">
        <v>20</v>
      </c>
      <c r="O111" s="223" t="s">
        <v>45</v>
      </c>
      <c r="P111" s="224">
        <f>I111+J111</f>
        <v>0</v>
      </c>
      <c r="Q111" s="224">
        <f>ROUND(I111*H111,2)</f>
        <v>0</v>
      </c>
      <c r="R111" s="224">
        <f>ROUND(J111*H111,2)</f>
        <v>0</v>
      </c>
      <c r="S111" s="86"/>
      <c r="T111" s="225">
        <f>S111*H111</f>
        <v>0</v>
      </c>
      <c r="U111" s="225">
        <v>0</v>
      </c>
      <c r="V111" s="225">
        <f>U111*H111</f>
        <v>0</v>
      </c>
      <c r="W111" s="225">
        <v>0</v>
      </c>
      <c r="X111" s="226">
        <f>W111*H111</f>
        <v>0</v>
      </c>
      <c r="Y111" s="40"/>
      <c r="Z111" s="40"/>
      <c r="AA111" s="40"/>
      <c r="AB111" s="40"/>
      <c r="AC111" s="40"/>
      <c r="AD111" s="40"/>
      <c r="AE111" s="40"/>
      <c r="AR111" s="227" t="s">
        <v>279</v>
      </c>
      <c r="AT111" s="227" t="s">
        <v>213</v>
      </c>
      <c r="AU111" s="227" t="s">
        <v>85</v>
      </c>
      <c r="AY111" s="19" t="s">
        <v>212</v>
      </c>
      <c r="BE111" s="228">
        <f>IF(O111="základní",K111,0)</f>
        <v>0</v>
      </c>
      <c r="BF111" s="228">
        <f>IF(O111="snížená",K111,0)</f>
        <v>0</v>
      </c>
      <c r="BG111" s="228">
        <f>IF(O111="zákl. přenesená",K111,0)</f>
        <v>0</v>
      </c>
      <c r="BH111" s="228">
        <f>IF(O111="sníž. přenesená",K111,0)</f>
        <v>0</v>
      </c>
      <c r="BI111" s="228">
        <f>IF(O111="nulová",K111,0)</f>
        <v>0</v>
      </c>
      <c r="BJ111" s="19" t="s">
        <v>83</v>
      </c>
      <c r="BK111" s="228">
        <f>ROUND(P111*H111,2)</f>
        <v>0</v>
      </c>
      <c r="BL111" s="19" t="s">
        <v>279</v>
      </c>
      <c r="BM111" s="227" t="s">
        <v>3005</v>
      </c>
    </row>
    <row r="112" s="2" customFormat="1">
      <c r="A112" s="40"/>
      <c r="B112" s="41"/>
      <c r="C112" s="42"/>
      <c r="D112" s="258" t="s">
        <v>1316</v>
      </c>
      <c r="E112" s="42"/>
      <c r="F112" s="259" t="s">
        <v>2947</v>
      </c>
      <c r="G112" s="42"/>
      <c r="H112" s="42"/>
      <c r="I112" s="248"/>
      <c r="J112" s="248"/>
      <c r="K112" s="42"/>
      <c r="L112" s="42"/>
      <c r="M112" s="46"/>
      <c r="N112" s="249"/>
      <c r="O112" s="250"/>
      <c r="P112" s="86"/>
      <c r="Q112" s="86"/>
      <c r="R112" s="86"/>
      <c r="S112" s="86"/>
      <c r="T112" s="86"/>
      <c r="U112" s="86"/>
      <c r="V112" s="86"/>
      <c r="W112" s="86"/>
      <c r="X112" s="87"/>
      <c r="Y112" s="40"/>
      <c r="Z112" s="40"/>
      <c r="AA112" s="40"/>
      <c r="AB112" s="40"/>
      <c r="AC112" s="40"/>
      <c r="AD112" s="40"/>
      <c r="AE112" s="40"/>
      <c r="AT112" s="19" t="s">
        <v>1316</v>
      </c>
      <c r="AU112" s="19" t="s">
        <v>85</v>
      </c>
    </row>
    <row r="113" s="2" customFormat="1" ht="24.15" customHeight="1">
      <c r="A113" s="40"/>
      <c r="B113" s="41"/>
      <c r="C113" s="229" t="s">
        <v>154</v>
      </c>
      <c r="D113" s="229" t="s">
        <v>222</v>
      </c>
      <c r="E113" s="230" t="s">
        <v>1761</v>
      </c>
      <c r="F113" s="231" t="s">
        <v>1762</v>
      </c>
      <c r="G113" s="232" t="s">
        <v>670</v>
      </c>
      <c r="H113" s="233">
        <v>3</v>
      </c>
      <c r="I113" s="234"/>
      <c r="J113" s="235"/>
      <c r="K113" s="236">
        <f>ROUND(P113*H113,2)</f>
        <v>0</v>
      </c>
      <c r="L113" s="231" t="s">
        <v>20</v>
      </c>
      <c r="M113" s="237"/>
      <c r="N113" s="238" t="s">
        <v>20</v>
      </c>
      <c r="O113" s="223" t="s">
        <v>45</v>
      </c>
      <c r="P113" s="224">
        <f>I113+J113</f>
        <v>0</v>
      </c>
      <c r="Q113" s="224">
        <f>ROUND(I113*H113,2)</f>
        <v>0</v>
      </c>
      <c r="R113" s="224">
        <f>ROUND(J113*H113,2)</f>
        <v>0</v>
      </c>
      <c r="S113" s="86"/>
      <c r="T113" s="225">
        <f>S113*H113</f>
        <v>0</v>
      </c>
      <c r="U113" s="225">
        <v>0.00012</v>
      </c>
      <c r="V113" s="225">
        <f>U113*H113</f>
        <v>0.00036000000000000002</v>
      </c>
      <c r="W113" s="225">
        <v>0</v>
      </c>
      <c r="X113" s="226">
        <f>W113*H113</f>
        <v>0</v>
      </c>
      <c r="Y113" s="40"/>
      <c r="Z113" s="40"/>
      <c r="AA113" s="40"/>
      <c r="AB113" s="40"/>
      <c r="AC113" s="40"/>
      <c r="AD113" s="40"/>
      <c r="AE113" s="40"/>
      <c r="AR113" s="227" t="s">
        <v>342</v>
      </c>
      <c r="AT113" s="227" t="s">
        <v>222</v>
      </c>
      <c r="AU113" s="227" t="s">
        <v>85</v>
      </c>
      <c r="AY113" s="19" t="s">
        <v>212</v>
      </c>
      <c r="BE113" s="228">
        <f>IF(O113="základní",K113,0)</f>
        <v>0</v>
      </c>
      <c r="BF113" s="228">
        <f>IF(O113="snížená",K113,0)</f>
        <v>0</v>
      </c>
      <c r="BG113" s="228">
        <f>IF(O113="zákl. přenesená",K113,0)</f>
        <v>0</v>
      </c>
      <c r="BH113" s="228">
        <f>IF(O113="sníž. přenesená",K113,0)</f>
        <v>0</v>
      </c>
      <c r="BI113" s="228">
        <f>IF(O113="nulová",K113,0)</f>
        <v>0</v>
      </c>
      <c r="BJ113" s="19" t="s">
        <v>83</v>
      </c>
      <c r="BK113" s="228">
        <f>ROUND(P113*H113,2)</f>
        <v>0</v>
      </c>
      <c r="BL113" s="19" t="s">
        <v>279</v>
      </c>
      <c r="BM113" s="227" t="s">
        <v>3006</v>
      </c>
    </row>
    <row r="114" s="2" customFormat="1" ht="24.15" customHeight="1">
      <c r="A114" s="40"/>
      <c r="B114" s="41"/>
      <c r="C114" s="215" t="s">
        <v>157</v>
      </c>
      <c r="D114" s="215" t="s">
        <v>213</v>
      </c>
      <c r="E114" s="216" t="s">
        <v>1788</v>
      </c>
      <c r="F114" s="217" t="s">
        <v>1789</v>
      </c>
      <c r="G114" s="218" t="s">
        <v>670</v>
      </c>
      <c r="H114" s="219">
        <v>1</v>
      </c>
      <c r="I114" s="220"/>
      <c r="J114" s="220"/>
      <c r="K114" s="221">
        <f>ROUND(P114*H114,2)</f>
        <v>0</v>
      </c>
      <c r="L114" s="217" t="s">
        <v>2849</v>
      </c>
      <c r="M114" s="46"/>
      <c r="N114" s="222" t="s">
        <v>20</v>
      </c>
      <c r="O114" s="223" t="s">
        <v>45</v>
      </c>
      <c r="P114" s="224">
        <f>I114+J114</f>
        <v>0</v>
      </c>
      <c r="Q114" s="224">
        <f>ROUND(I114*H114,2)</f>
        <v>0</v>
      </c>
      <c r="R114" s="224">
        <f>ROUND(J114*H114,2)</f>
        <v>0</v>
      </c>
      <c r="S114" s="86"/>
      <c r="T114" s="225">
        <f>S114*H114</f>
        <v>0</v>
      </c>
      <c r="U114" s="225">
        <v>0</v>
      </c>
      <c r="V114" s="225">
        <f>U114*H114</f>
        <v>0</v>
      </c>
      <c r="W114" s="225">
        <v>0</v>
      </c>
      <c r="X114" s="226">
        <f>W114*H114</f>
        <v>0</v>
      </c>
      <c r="Y114" s="40"/>
      <c r="Z114" s="40"/>
      <c r="AA114" s="40"/>
      <c r="AB114" s="40"/>
      <c r="AC114" s="40"/>
      <c r="AD114" s="40"/>
      <c r="AE114" s="40"/>
      <c r="AR114" s="227" t="s">
        <v>279</v>
      </c>
      <c r="AT114" s="227" t="s">
        <v>213</v>
      </c>
      <c r="AU114" s="227" t="s">
        <v>85</v>
      </c>
      <c r="AY114" s="19" t="s">
        <v>212</v>
      </c>
      <c r="BE114" s="228">
        <f>IF(O114="základní",K114,0)</f>
        <v>0</v>
      </c>
      <c r="BF114" s="228">
        <f>IF(O114="snížená",K114,0)</f>
        <v>0</v>
      </c>
      <c r="BG114" s="228">
        <f>IF(O114="zákl. přenesená",K114,0)</f>
        <v>0</v>
      </c>
      <c r="BH114" s="228">
        <f>IF(O114="sníž. přenesená",K114,0)</f>
        <v>0</v>
      </c>
      <c r="BI114" s="228">
        <f>IF(O114="nulová",K114,0)</f>
        <v>0</v>
      </c>
      <c r="BJ114" s="19" t="s">
        <v>83</v>
      </c>
      <c r="BK114" s="228">
        <f>ROUND(P114*H114,2)</f>
        <v>0</v>
      </c>
      <c r="BL114" s="19" t="s">
        <v>279</v>
      </c>
      <c r="BM114" s="227" t="s">
        <v>3007</v>
      </c>
    </row>
    <row r="115" s="2" customFormat="1">
      <c r="A115" s="40"/>
      <c r="B115" s="41"/>
      <c r="C115" s="42"/>
      <c r="D115" s="258" t="s">
        <v>1316</v>
      </c>
      <c r="E115" s="42"/>
      <c r="F115" s="259" t="s">
        <v>2950</v>
      </c>
      <c r="G115" s="42"/>
      <c r="H115" s="42"/>
      <c r="I115" s="248"/>
      <c r="J115" s="248"/>
      <c r="K115" s="42"/>
      <c r="L115" s="42"/>
      <c r="M115" s="46"/>
      <c r="N115" s="249"/>
      <c r="O115" s="250"/>
      <c r="P115" s="86"/>
      <c r="Q115" s="86"/>
      <c r="R115" s="86"/>
      <c r="S115" s="86"/>
      <c r="T115" s="86"/>
      <c r="U115" s="86"/>
      <c r="V115" s="86"/>
      <c r="W115" s="86"/>
      <c r="X115" s="87"/>
      <c r="Y115" s="40"/>
      <c r="Z115" s="40"/>
      <c r="AA115" s="40"/>
      <c r="AB115" s="40"/>
      <c r="AC115" s="40"/>
      <c r="AD115" s="40"/>
      <c r="AE115" s="40"/>
      <c r="AT115" s="19" t="s">
        <v>1316</v>
      </c>
      <c r="AU115" s="19" t="s">
        <v>85</v>
      </c>
    </row>
    <row r="116" s="2" customFormat="1" ht="21.75" customHeight="1">
      <c r="A116" s="40"/>
      <c r="B116" s="41"/>
      <c r="C116" s="229" t="s">
        <v>9</v>
      </c>
      <c r="D116" s="229" t="s">
        <v>222</v>
      </c>
      <c r="E116" s="230" t="s">
        <v>2091</v>
      </c>
      <c r="F116" s="231" t="s">
        <v>2951</v>
      </c>
      <c r="G116" s="232" t="s">
        <v>670</v>
      </c>
      <c r="H116" s="233">
        <v>1</v>
      </c>
      <c r="I116" s="234"/>
      <c r="J116" s="235"/>
      <c r="K116" s="236">
        <f>ROUND(P116*H116,2)</f>
        <v>0</v>
      </c>
      <c r="L116" s="231" t="s">
        <v>20</v>
      </c>
      <c r="M116" s="237"/>
      <c r="N116" s="238" t="s">
        <v>20</v>
      </c>
      <c r="O116" s="223" t="s">
        <v>45</v>
      </c>
      <c r="P116" s="224">
        <f>I116+J116</f>
        <v>0</v>
      </c>
      <c r="Q116" s="224">
        <f>ROUND(I116*H116,2)</f>
        <v>0</v>
      </c>
      <c r="R116" s="224">
        <f>ROUND(J116*H116,2)</f>
        <v>0</v>
      </c>
      <c r="S116" s="86"/>
      <c r="T116" s="225">
        <f>S116*H116</f>
        <v>0</v>
      </c>
      <c r="U116" s="225">
        <v>0.00040000000000000002</v>
      </c>
      <c r="V116" s="225">
        <f>U116*H116</f>
        <v>0.00040000000000000002</v>
      </c>
      <c r="W116" s="225">
        <v>0</v>
      </c>
      <c r="X116" s="226">
        <f>W116*H116</f>
        <v>0</v>
      </c>
      <c r="Y116" s="40"/>
      <c r="Z116" s="40"/>
      <c r="AA116" s="40"/>
      <c r="AB116" s="40"/>
      <c r="AC116" s="40"/>
      <c r="AD116" s="40"/>
      <c r="AE116" s="40"/>
      <c r="AR116" s="227" t="s">
        <v>342</v>
      </c>
      <c r="AT116" s="227" t="s">
        <v>222</v>
      </c>
      <c r="AU116" s="227" t="s">
        <v>85</v>
      </c>
      <c r="AY116" s="19" t="s">
        <v>212</v>
      </c>
      <c r="BE116" s="228">
        <f>IF(O116="základní",K116,0)</f>
        <v>0</v>
      </c>
      <c r="BF116" s="228">
        <f>IF(O116="snížená",K116,0)</f>
        <v>0</v>
      </c>
      <c r="BG116" s="228">
        <f>IF(O116="zákl. přenesená",K116,0)</f>
        <v>0</v>
      </c>
      <c r="BH116" s="228">
        <f>IF(O116="sníž. přenesená",K116,0)</f>
        <v>0</v>
      </c>
      <c r="BI116" s="228">
        <f>IF(O116="nulová",K116,0)</f>
        <v>0</v>
      </c>
      <c r="BJ116" s="19" t="s">
        <v>83</v>
      </c>
      <c r="BK116" s="228">
        <f>ROUND(P116*H116,2)</f>
        <v>0</v>
      </c>
      <c r="BL116" s="19" t="s">
        <v>279</v>
      </c>
      <c r="BM116" s="227" t="s">
        <v>3008</v>
      </c>
    </row>
    <row r="117" s="2" customFormat="1" ht="16.5" customHeight="1">
      <c r="A117" s="40"/>
      <c r="B117" s="41"/>
      <c r="C117" s="229" t="s">
        <v>162</v>
      </c>
      <c r="D117" s="229" t="s">
        <v>222</v>
      </c>
      <c r="E117" s="230" t="s">
        <v>1783</v>
      </c>
      <c r="F117" s="231" t="s">
        <v>1037</v>
      </c>
      <c r="G117" s="232" t="s">
        <v>225</v>
      </c>
      <c r="H117" s="233">
        <v>1</v>
      </c>
      <c r="I117" s="234"/>
      <c r="J117" s="235"/>
      <c r="K117" s="236">
        <f>ROUND(P117*H117,2)</f>
        <v>0</v>
      </c>
      <c r="L117" s="231" t="s">
        <v>20</v>
      </c>
      <c r="M117" s="237"/>
      <c r="N117" s="238" t="s">
        <v>20</v>
      </c>
      <c r="O117" s="223" t="s">
        <v>45</v>
      </c>
      <c r="P117" s="224">
        <f>I117+J117</f>
        <v>0</v>
      </c>
      <c r="Q117" s="224">
        <f>ROUND(I117*H117,2)</f>
        <v>0</v>
      </c>
      <c r="R117" s="224">
        <f>ROUND(J117*H117,2)</f>
        <v>0</v>
      </c>
      <c r="S117" s="86"/>
      <c r="T117" s="225">
        <f>S117*H117</f>
        <v>0</v>
      </c>
      <c r="U117" s="225">
        <v>0</v>
      </c>
      <c r="V117" s="225">
        <f>U117*H117</f>
        <v>0</v>
      </c>
      <c r="W117" s="225">
        <v>0</v>
      </c>
      <c r="X117" s="226">
        <f>W117*H117</f>
        <v>0</v>
      </c>
      <c r="Y117" s="40"/>
      <c r="Z117" s="40"/>
      <c r="AA117" s="40"/>
      <c r="AB117" s="40"/>
      <c r="AC117" s="40"/>
      <c r="AD117" s="40"/>
      <c r="AE117" s="40"/>
      <c r="AR117" s="227" t="s">
        <v>342</v>
      </c>
      <c r="AT117" s="227" t="s">
        <v>222</v>
      </c>
      <c r="AU117" s="227" t="s">
        <v>85</v>
      </c>
      <c r="AY117" s="19" t="s">
        <v>212</v>
      </c>
      <c r="BE117" s="228">
        <f>IF(O117="základní",K117,0)</f>
        <v>0</v>
      </c>
      <c r="BF117" s="228">
        <f>IF(O117="snížená",K117,0)</f>
        <v>0</v>
      </c>
      <c r="BG117" s="228">
        <f>IF(O117="zákl. přenesená",K117,0)</f>
        <v>0</v>
      </c>
      <c r="BH117" s="228">
        <f>IF(O117="sníž. přenesená",K117,0)</f>
        <v>0</v>
      </c>
      <c r="BI117" s="228">
        <f>IF(O117="nulová",K117,0)</f>
        <v>0</v>
      </c>
      <c r="BJ117" s="19" t="s">
        <v>83</v>
      </c>
      <c r="BK117" s="228">
        <f>ROUND(P117*H117,2)</f>
        <v>0</v>
      </c>
      <c r="BL117" s="19" t="s">
        <v>279</v>
      </c>
      <c r="BM117" s="227" t="s">
        <v>3009</v>
      </c>
    </row>
    <row r="118" s="2" customFormat="1" ht="16.5" customHeight="1">
      <c r="A118" s="40"/>
      <c r="B118" s="41"/>
      <c r="C118" s="229" t="s">
        <v>165</v>
      </c>
      <c r="D118" s="229" t="s">
        <v>222</v>
      </c>
      <c r="E118" s="230" t="s">
        <v>1785</v>
      </c>
      <c r="F118" s="231" t="s">
        <v>1786</v>
      </c>
      <c r="G118" s="232" t="s">
        <v>20</v>
      </c>
      <c r="H118" s="233">
        <v>1</v>
      </c>
      <c r="I118" s="234"/>
      <c r="J118" s="235"/>
      <c r="K118" s="236">
        <f>ROUND(P118*H118,2)</f>
        <v>0</v>
      </c>
      <c r="L118" s="231" t="s">
        <v>20</v>
      </c>
      <c r="M118" s="237"/>
      <c r="N118" s="238" t="s">
        <v>20</v>
      </c>
      <c r="O118" s="223" t="s">
        <v>45</v>
      </c>
      <c r="P118" s="224">
        <f>I118+J118</f>
        <v>0</v>
      </c>
      <c r="Q118" s="224">
        <f>ROUND(I118*H118,2)</f>
        <v>0</v>
      </c>
      <c r="R118" s="224">
        <f>ROUND(J118*H118,2)</f>
        <v>0</v>
      </c>
      <c r="S118" s="86"/>
      <c r="T118" s="225">
        <f>S118*H118</f>
        <v>0</v>
      </c>
      <c r="U118" s="225">
        <v>0</v>
      </c>
      <c r="V118" s="225">
        <f>U118*H118</f>
        <v>0</v>
      </c>
      <c r="W118" s="225">
        <v>0</v>
      </c>
      <c r="X118" s="226">
        <f>W118*H118</f>
        <v>0</v>
      </c>
      <c r="Y118" s="40"/>
      <c r="Z118" s="40"/>
      <c r="AA118" s="40"/>
      <c r="AB118" s="40"/>
      <c r="AC118" s="40"/>
      <c r="AD118" s="40"/>
      <c r="AE118" s="40"/>
      <c r="AR118" s="227" t="s">
        <v>342</v>
      </c>
      <c r="AT118" s="227" t="s">
        <v>222</v>
      </c>
      <c r="AU118" s="227" t="s">
        <v>85</v>
      </c>
      <c r="AY118" s="19" t="s">
        <v>212</v>
      </c>
      <c r="BE118" s="228">
        <f>IF(O118="základní",K118,0)</f>
        <v>0</v>
      </c>
      <c r="BF118" s="228">
        <f>IF(O118="snížená",K118,0)</f>
        <v>0</v>
      </c>
      <c r="BG118" s="228">
        <f>IF(O118="zákl. přenesená",K118,0)</f>
        <v>0</v>
      </c>
      <c r="BH118" s="228">
        <f>IF(O118="sníž. přenesená",K118,0)</f>
        <v>0</v>
      </c>
      <c r="BI118" s="228">
        <f>IF(O118="nulová",K118,0)</f>
        <v>0</v>
      </c>
      <c r="BJ118" s="19" t="s">
        <v>83</v>
      </c>
      <c r="BK118" s="228">
        <f>ROUND(P118*H118,2)</f>
        <v>0</v>
      </c>
      <c r="BL118" s="19" t="s">
        <v>279</v>
      </c>
      <c r="BM118" s="227" t="s">
        <v>3010</v>
      </c>
    </row>
    <row r="119" s="11" customFormat="1" ht="22.8" customHeight="1">
      <c r="A119" s="11"/>
      <c r="B119" s="200"/>
      <c r="C119" s="201"/>
      <c r="D119" s="202" t="s">
        <v>75</v>
      </c>
      <c r="E119" s="256" t="s">
        <v>1939</v>
      </c>
      <c r="F119" s="256" t="s">
        <v>1940</v>
      </c>
      <c r="G119" s="201"/>
      <c r="H119" s="201"/>
      <c r="I119" s="204"/>
      <c r="J119" s="204"/>
      <c r="K119" s="257">
        <f>BK119</f>
        <v>0</v>
      </c>
      <c r="L119" s="201"/>
      <c r="M119" s="206"/>
      <c r="N119" s="207"/>
      <c r="O119" s="208"/>
      <c r="P119" s="208"/>
      <c r="Q119" s="209">
        <f>SUM(Q120:Q122)</f>
        <v>0</v>
      </c>
      <c r="R119" s="209">
        <f>SUM(R120:R122)</f>
        <v>0</v>
      </c>
      <c r="S119" s="208"/>
      <c r="T119" s="210">
        <f>SUM(T120:T122)</f>
        <v>0</v>
      </c>
      <c r="U119" s="208"/>
      <c r="V119" s="210">
        <f>SUM(V120:V122)</f>
        <v>0.01</v>
      </c>
      <c r="W119" s="208"/>
      <c r="X119" s="211">
        <f>SUM(X120:X122)</f>
        <v>0</v>
      </c>
      <c r="Y119" s="11"/>
      <c r="Z119" s="11"/>
      <c r="AA119" s="11"/>
      <c r="AB119" s="11"/>
      <c r="AC119" s="11"/>
      <c r="AD119" s="11"/>
      <c r="AE119" s="11"/>
      <c r="AR119" s="212" t="s">
        <v>85</v>
      </c>
      <c r="AT119" s="213" t="s">
        <v>75</v>
      </c>
      <c r="AU119" s="213" t="s">
        <v>83</v>
      </c>
      <c r="AY119" s="212" t="s">
        <v>212</v>
      </c>
      <c r="BK119" s="214">
        <f>SUM(BK120:BK122)</f>
        <v>0</v>
      </c>
    </row>
    <row r="120" s="2" customFormat="1" ht="24.15" customHeight="1">
      <c r="A120" s="40"/>
      <c r="B120" s="41"/>
      <c r="C120" s="215" t="s">
        <v>168</v>
      </c>
      <c r="D120" s="215" t="s">
        <v>213</v>
      </c>
      <c r="E120" s="216" t="s">
        <v>2064</v>
      </c>
      <c r="F120" s="217" t="s">
        <v>2065</v>
      </c>
      <c r="G120" s="218" t="s">
        <v>670</v>
      </c>
      <c r="H120" s="219">
        <v>2</v>
      </c>
      <c r="I120" s="220"/>
      <c r="J120" s="220"/>
      <c r="K120" s="221">
        <f>ROUND(P120*H120,2)</f>
        <v>0</v>
      </c>
      <c r="L120" s="217" t="s">
        <v>1649</v>
      </c>
      <c r="M120" s="46"/>
      <c r="N120" s="222" t="s">
        <v>20</v>
      </c>
      <c r="O120" s="223" t="s">
        <v>45</v>
      </c>
      <c r="P120" s="224">
        <f>I120+J120</f>
        <v>0</v>
      </c>
      <c r="Q120" s="224">
        <f>ROUND(I120*H120,2)</f>
        <v>0</v>
      </c>
      <c r="R120" s="224">
        <f>ROUND(J120*H120,2)</f>
        <v>0</v>
      </c>
      <c r="S120" s="86"/>
      <c r="T120" s="225">
        <f>S120*H120</f>
        <v>0</v>
      </c>
      <c r="U120" s="225">
        <v>0</v>
      </c>
      <c r="V120" s="225">
        <f>U120*H120</f>
        <v>0</v>
      </c>
      <c r="W120" s="225">
        <v>0</v>
      </c>
      <c r="X120" s="226">
        <f>W120*H120</f>
        <v>0</v>
      </c>
      <c r="Y120" s="40"/>
      <c r="Z120" s="40"/>
      <c r="AA120" s="40"/>
      <c r="AB120" s="40"/>
      <c r="AC120" s="40"/>
      <c r="AD120" s="40"/>
      <c r="AE120" s="40"/>
      <c r="AR120" s="227" t="s">
        <v>279</v>
      </c>
      <c r="AT120" s="227" t="s">
        <v>213</v>
      </c>
      <c r="AU120" s="227" t="s">
        <v>85</v>
      </c>
      <c r="AY120" s="19" t="s">
        <v>212</v>
      </c>
      <c r="BE120" s="228">
        <f>IF(O120="základní",K120,0)</f>
        <v>0</v>
      </c>
      <c r="BF120" s="228">
        <f>IF(O120="snížená",K120,0)</f>
        <v>0</v>
      </c>
      <c r="BG120" s="228">
        <f>IF(O120="zákl. přenesená",K120,0)</f>
        <v>0</v>
      </c>
      <c r="BH120" s="228">
        <f>IF(O120="sníž. přenesená",K120,0)</f>
        <v>0</v>
      </c>
      <c r="BI120" s="228">
        <f>IF(O120="nulová",K120,0)</f>
        <v>0</v>
      </c>
      <c r="BJ120" s="19" t="s">
        <v>83</v>
      </c>
      <c r="BK120" s="228">
        <f>ROUND(P120*H120,2)</f>
        <v>0</v>
      </c>
      <c r="BL120" s="19" t="s">
        <v>279</v>
      </c>
      <c r="BM120" s="227" t="s">
        <v>3011</v>
      </c>
    </row>
    <row r="121" s="2" customFormat="1">
      <c r="A121" s="40"/>
      <c r="B121" s="41"/>
      <c r="C121" s="42"/>
      <c r="D121" s="258" t="s">
        <v>1316</v>
      </c>
      <c r="E121" s="42"/>
      <c r="F121" s="259" t="s">
        <v>2067</v>
      </c>
      <c r="G121" s="42"/>
      <c r="H121" s="42"/>
      <c r="I121" s="248"/>
      <c r="J121" s="248"/>
      <c r="K121" s="42"/>
      <c r="L121" s="42"/>
      <c r="M121" s="46"/>
      <c r="N121" s="249"/>
      <c r="O121" s="250"/>
      <c r="P121" s="86"/>
      <c r="Q121" s="86"/>
      <c r="R121" s="86"/>
      <c r="S121" s="86"/>
      <c r="T121" s="86"/>
      <c r="U121" s="86"/>
      <c r="V121" s="86"/>
      <c r="W121" s="86"/>
      <c r="X121" s="87"/>
      <c r="Y121" s="40"/>
      <c r="Z121" s="40"/>
      <c r="AA121" s="40"/>
      <c r="AB121" s="40"/>
      <c r="AC121" s="40"/>
      <c r="AD121" s="40"/>
      <c r="AE121" s="40"/>
      <c r="AT121" s="19" t="s">
        <v>1316</v>
      </c>
      <c r="AU121" s="19" t="s">
        <v>85</v>
      </c>
    </row>
    <row r="122" s="2" customFormat="1" ht="24.15" customHeight="1">
      <c r="A122" s="40"/>
      <c r="B122" s="41"/>
      <c r="C122" s="229" t="s">
        <v>279</v>
      </c>
      <c r="D122" s="229" t="s">
        <v>222</v>
      </c>
      <c r="E122" s="230" t="s">
        <v>2977</v>
      </c>
      <c r="F122" s="231" t="s">
        <v>2978</v>
      </c>
      <c r="G122" s="232" t="s">
        <v>670</v>
      </c>
      <c r="H122" s="233">
        <v>2</v>
      </c>
      <c r="I122" s="234"/>
      <c r="J122" s="235"/>
      <c r="K122" s="236">
        <f>ROUND(P122*H122,2)</f>
        <v>0</v>
      </c>
      <c r="L122" s="231" t="s">
        <v>20</v>
      </c>
      <c r="M122" s="237"/>
      <c r="N122" s="239" t="s">
        <v>20</v>
      </c>
      <c r="O122" s="240" t="s">
        <v>45</v>
      </c>
      <c r="P122" s="241">
        <f>I122+J122</f>
        <v>0</v>
      </c>
      <c r="Q122" s="241">
        <f>ROUND(I122*H122,2)</f>
        <v>0</v>
      </c>
      <c r="R122" s="241">
        <f>ROUND(J122*H122,2)</f>
        <v>0</v>
      </c>
      <c r="S122" s="242"/>
      <c r="T122" s="243">
        <f>S122*H122</f>
        <v>0</v>
      </c>
      <c r="U122" s="243">
        <v>0.0050000000000000001</v>
      </c>
      <c r="V122" s="243">
        <f>U122*H122</f>
        <v>0.01</v>
      </c>
      <c r="W122" s="243">
        <v>0</v>
      </c>
      <c r="X122" s="244">
        <f>W122*H122</f>
        <v>0</v>
      </c>
      <c r="Y122" s="40"/>
      <c r="Z122" s="40"/>
      <c r="AA122" s="40"/>
      <c r="AB122" s="40"/>
      <c r="AC122" s="40"/>
      <c r="AD122" s="40"/>
      <c r="AE122" s="40"/>
      <c r="AR122" s="227" t="s">
        <v>342</v>
      </c>
      <c r="AT122" s="227" t="s">
        <v>222</v>
      </c>
      <c r="AU122" s="227" t="s">
        <v>85</v>
      </c>
      <c r="AY122" s="19" t="s">
        <v>212</v>
      </c>
      <c r="BE122" s="228">
        <f>IF(O122="základní",K122,0)</f>
        <v>0</v>
      </c>
      <c r="BF122" s="228">
        <f>IF(O122="snížená",K122,0)</f>
        <v>0</v>
      </c>
      <c r="BG122" s="228">
        <f>IF(O122="zákl. přenesená",K122,0)</f>
        <v>0</v>
      </c>
      <c r="BH122" s="228">
        <f>IF(O122="sníž. přenesená",K122,0)</f>
        <v>0</v>
      </c>
      <c r="BI122" s="228">
        <f>IF(O122="nulová",K122,0)</f>
        <v>0</v>
      </c>
      <c r="BJ122" s="19" t="s">
        <v>83</v>
      </c>
      <c r="BK122" s="228">
        <f>ROUND(P122*H122,2)</f>
        <v>0</v>
      </c>
      <c r="BL122" s="19" t="s">
        <v>279</v>
      </c>
      <c r="BM122" s="227" t="s">
        <v>3012</v>
      </c>
    </row>
    <row r="123" s="2" customFormat="1" ht="6.96" customHeight="1">
      <c r="A123" s="40"/>
      <c r="B123" s="61"/>
      <c r="C123" s="62"/>
      <c r="D123" s="62"/>
      <c r="E123" s="62"/>
      <c r="F123" s="62"/>
      <c r="G123" s="62"/>
      <c r="H123" s="62"/>
      <c r="I123" s="62"/>
      <c r="J123" s="62"/>
      <c r="K123" s="62"/>
      <c r="L123" s="62"/>
      <c r="M123" s="46"/>
      <c r="N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</row>
  </sheetData>
  <sheetProtection sheet="1" autoFilter="0" formatColumns="0" formatRows="0" objects="1" scenarios="1" spinCount="100000" saltValue="2yb0OvOBxmRA4BEImbxs97BbAw2dFn2dtDkfSesU68WvZl07KQwwhFW21ZgsoGuMlYBSn10zYurBNdzPRb2XDQ==" hashValue="IvMLek7xwMUBSa5UdQTIUBS1lZf+DhT5SdMA9r4uTm+n2p75b6k5hxC46hwlhqHI+y8id7rWFewQMu5EB+uWQA==" algorithmName="SHA-512" password="CC35"/>
  <autoFilter ref="C95:L122"/>
  <mergeCells count="15">
    <mergeCell ref="E7:H7"/>
    <mergeCell ref="E11:H11"/>
    <mergeCell ref="E9:H9"/>
    <mergeCell ref="E13:H13"/>
    <mergeCell ref="E22:H22"/>
    <mergeCell ref="E31:H31"/>
    <mergeCell ref="E54:H54"/>
    <mergeCell ref="E58:H58"/>
    <mergeCell ref="E56:H56"/>
    <mergeCell ref="E60:H60"/>
    <mergeCell ref="E82:H82"/>
    <mergeCell ref="E86:H86"/>
    <mergeCell ref="E84:H84"/>
    <mergeCell ref="E88:H88"/>
    <mergeCell ref="M2:Z2"/>
  </mergeCells>
  <hyperlinks>
    <hyperlink ref="F101" r:id="rId1" display="https://podminky.urs.cz/item/CS_URS_2024_02/741130021"/>
    <hyperlink ref="F103" r:id="rId2" display="https://podminky.urs.cz/item/CS_URS_2023_02/741210001"/>
    <hyperlink ref="F106" r:id="rId3" display="https://podminky.urs.cz/item/CS_URS_2023_02/741231002"/>
    <hyperlink ref="F109" r:id="rId4" display="https://podminky.urs.cz/item/CS_URS_2023_02/741240011"/>
    <hyperlink ref="F112" r:id="rId5" display="https://podminky.urs.cz/item/CS_URS_2023_02/741320105"/>
    <hyperlink ref="F115" r:id="rId6" display="https://podminky.urs.cz/item/CS_URS_2023_02/741320201"/>
    <hyperlink ref="F121" r:id="rId7" display="https://podminky.urs.cz/item/CS_URS_2021_02/74221003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8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90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 s="1" customFormat="1" ht="12" customHeight="1">
      <c r="B8" s="22"/>
      <c r="D8" s="150" t="s">
        <v>175</v>
      </c>
      <c r="M8" s="22"/>
    </row>
    <row r="9" s="2" customFormat="1" ht="16.5" customHeight="1">
      <c r="A9" s="40"/>
      <c r="B9" s="46"/>
      <c r="C9" s="40"/>
      <c r="D9" s="40"/>
      <c r="E9" s="151" t="s">
        <v>176</v>
      </c>
      <c r="F9" s="40"/>
      <c r="G9" s="40"/>
      <c r="H9" s="40"/>
      <c r="I9" s="40"/>
      <c r="J9" s="40"/>
      <c r="K9" s="40"/>
      <c r="L9" s="40"/>
      <c r="M9" s="152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50" t="s">
        <v>177</v>
      </c>
      <c r="E10" s="40"/>
      <c r="F10" s="40"/>
      <c r="G10" s="40"/>
      <c r="H10" s="40"/>
      <c r="I10" s="40"/>
      <c r="J10" s="40"/>
      <c r="K10" s="40"/>
      <c r="L10" s="40"/>
      <c r="M10" s="152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53" t="s">
        <v>178</v>
      </c>
      <c r="F11" s="40"/>
      <c r="G11" s="40"/>
      <c r="H11" s="40"/>
      <c r="I11" s="40"/>
      <c r="J11" s="40"/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50" t="s">
        <v>19</v>
      </c>
      <c r="E13" s="40"/>
      <c r="F13" s="137" t="s">
        <v>20</v>
      </c>
      <c r="G13" s="40"/>
      <c r="H13" s="40"/>
      <c r="I13" s="150" t="s">
        <v>21</v>
      </c>
      <c r="J13" s="137" t="s">
        <v>20</v>
      </c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50" t="s">
        <v>22</v>
      </c>
      <c r="E14" s="40"/>
      <c r="F14" s="137" t="s">
        <v>23</v>
      </c>
      <c r="G14" s="40"/>
      <c r="H14" s="40"/>
      <c r="I14" s="150" t="s">
        <v>24</v>
      </c>
      <c r="J14" s="154" t="str">
        <f>'Rekapitulace stavby'!AN8</f>
        <v>24. 1. 2025</v>
      </c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50" t="s">
        <v>26</v>
      </c>
      <c r="E16" s="40"/>
      <c r="F16" s="40"/>
      <c r="G16" s="40"/>
      <c r="H16" s="40"/>
      <c r="I16" s="150" t="s">
        <v>27</v>
      </c>
      <c r="J16" s="137" t="s">
        <v>20</v>
      </c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7" t="s">
        <v>28</v>
      </c>
      <c r="F17" s="40"/>
      <c r="G17" s="40"/>
      <c r="H17" s="40"/>
      <c r="I17" s="150" t="s">
        <v>29</v>
      </c>
      <c r="J17" s="137" t="s">
        <v>20</v>
      </c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50" t="s">
        <v>30</v>
      </c>
      <c r="E19" s="40"/>
      <c r="F19" s="40"/>
      <c r="G19" s="40"/>
      <c r="H19" s="40"/>
      <c r="I19" s="150" t="s">
        <v>27</v>
      </c>
      <c r="J19" s="35" t="str">
        <f>'Rekapitulace stavby'!AN13</f>
        <v>Vyplň údaj</v>
      </c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7"/>
      <c r="G20" s="137"/>
      <c r="H20" s="137"/>
      <c r="I20" s="150" t="s">
        <v>29</v>
      </c>
      <c r="J20" s="35" t="str">
        <f>'Rekapitulace stavby'!AN14</f>
        <v>Vyplň údaj</v>
      </c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50" t="s">
        <v>32</v>
      </c>
      <c r="E22" s="40"/>
      <c r="F22" s="40"/>
      <c r="G22" s="40"/>
      <c r="H22" s="40"/>
      <c r="I22" s="150" t="s">
        <v>27</v>
      </c>
      <c r="J22" s="137" t="str">
        <f>IF('Rekapitulace stavby'!AN16="","",'Rekapitulace stavby'!AN16)</f>
        <v/>
      </c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7" t="str">
        <f>IF('Rekapitulace stavby'!E17="","",'Rekapitulace stavby'!E17)</f>
        <v xml:space="preserve"> </v>
      </c>
      <c r="F23" s="40"/>
      <c r="G23" s="40"/>
      <c r="H23" s="40"/>
      <c r="I23" s="150" t="s">
        <v>29</v>
      </c>
      <c r="J23" s="137" t="str">
        <f>IF('Rekapitulace stavby'!AN17="","",'Rekapitulace stavby'!AN17)</f>
        <v/>
      </c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50" t="s">
        <v>34</v>
      </c>
      <c r="E25" s="40"/>
      <c r="F25" s="40"/>
      <c r="G25" s="40"/>
      <c r="H25" s="40"/>
      <c r="I25" s="150" t="s">
        <v>27</v>
      </c>
      <c r="J25" s="137" t="s">
        <v>35</v>
      </c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7" t="s">
        <v>36</v>
      </c>
      <c r="F26" s="40"/>
      <c r="G26" s="40"/>
      <c r="H26" s="40"/>
      <c r="I26" s="150" t="s">
        <v>29</v>
      </c>
      <c r="J26" s="137" t="s">
        <v>37</v>
      </c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152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50" t="s">
        <v>38</v>
      </c>
      <c r="E28" s="40"/>
      <c r="F28" s="40"/>
      <c r="G28" s="40"/>
      <c r="H28" s="40"/>
      <c r="I28" s="40"/>
      <c r="J28" s="40"/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55"/>
      <c r="B29" s="156"/>
      <c r="C29" s="155"/>
      <c r="D29" s="155"/>
      <c r="E29" s="157" t="s">
        <v>20</v>
      </c>
      <c r="F29" s="157"/>
      <c r="G29" s="157"/>
      <c r="H29" s="157"/>
      <c r="I29" s="155"/>
      <c r="J29" s="155"/>
      <c r="K29" s="155"/>
      <c r="L29" s="155"/>
      <c r="M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9"/>
      <c r="E31" s="159"/>
      <c r="F31" s="159"/>
      <c r="G31" s="159"/>
      <c r="H31" s="159"/>
      <c r="I31" s="159"/>
      <c r="J31" s="159"/>
      <c r="K31" s="159"/>
      <c r="L31" s="159"/>
      <c r="M31" s="152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>
      <c r="A32" s="40"/>
      <c r="B32" s="46"/>
      <c r="C32" s="40"/>
      <c r="D32" s="40"/>
      <c r="E32" s="150" t="s">
        <v>179</v>
      </c>
      <c r="F32" s="40"/>
      <c r="G32" s="40"/>
      <c r="H32" s="40"/>
      <c r="I32" s="40"/>
      <c r="J32" s="40"/>
      <c r="K32" s="160">
        <f>I65</f>
        <v>0</v>
      </c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>
      <c r="A33" s="40"/>
      <c r="B33" s="46"/>
      <c r="C33" s="40"/>
      <c r="D33" s="40"/>
      <c r="E33" s="150" t="s">
        <v>180</v>
      </c>
      <c r="F33" s="40"/>
      <c r="G33" s="40"/>
      <c r="H33" s="40"/>
      <c r="I33" s="40"/>
      <c r="J33" s="40"/>
      <c r="K33" s="160">
        <f>J65</f>
        <v>0</v>
      </c>
      <c r="L33" s="40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25.44" customHeight="1">
      <c r="A34" s="40"/>
      <c r="B34" s="46"/>
      <c r="C34" s="40"/>
      <c r="D34" s="161" t="s">
        <v>40</v>
      </c>
      <c r="E34" s="40"/>
      <c r="F34" s="40"/>
      <c r="G34" s="40"/>
      <c r="H34" s="40"/>
      <c r="I34" s="40"/>
      <c r="J34" s="40"/>
      <c r="K34" s="162">
        <f>ROUND(K93, 2)</f>
        <v>0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6.96" customHeight="1">
      <c r="A35" s="40"/>
      <c r="B35" s="46"/>
      <c r="C35" s="40"/>
      <c r="D35" s="159"/>
      <c r="E35" s="159"/>
      <c r="F35" s="159"/>
      <c r="G35" s="159"/>
      <c r="H35" s="159"/>
      <c r="I35" s="159"/>
      <c r="J35" s="159"/>
      <c r="K35" s="159"/>
      <c r="L35" s="159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40"/>
      <c r="F36" s="163" t="s">
        <v>42</v>
      </c>
      <c r="G36" s="40"/>
      <c r="H36" s="40"/>
      <c r="I36" s="163" t="s">
        <v>41</v>
      </c>
      <c r="J36" s="40"/>
      <c r="K36" s="163" t="s">
        <v>43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s="2" customFormat="1" ht="14.4" customHeight="1">
      <c r="A37" s="40"/>
      <c r="B37" s="46"/>
      <c r="C37" s="40"/>
      <c r="D37" s="164" t="s">
        <v>44</v>
      </c>
      <c r="E37" s="150" t="s">
        <v>45</v>
      </c>
      <c r="F37" s="160">
        <f>ROUND((SUM(BE93:BE208)),  2)</f>
        <v>0</v>
      </c>
      <c r="G37" s="40"/>
      <c r="H37" s="40"/>
      <c r="I37" s="165">
        <v>0.20999999999999999</v>
      </c>
      <c r="J37" s="40"/>
      <c r="K37" s="160">
        <f>ROUND(((SUM(BE93:BE208))*I37),  2)</f>
        <v>0</v>
      </c>
      <c r="L37" s="40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14.4" customHeight="1">
      <c r="A38" s="40"/>
      <c r="B38" s="46"/>
      <c r="C38" s="40"/>
      <c r="D38" s="40"/>
      <c r="E38" s="150" t="s">
        <v>46</v>
      </c>
      <c r="F38" s="160">
        <f>ROUND((SUM(BF93:BF208)),  2)</f>
        <v>0</v>
      </c>
      <c r="G38" s="40"/>
      <c r="H38" s="40"/>
      <c r="I38" s="165">
        <v>0.12</v>
      </c>
      <c r="J38" s="40"/>
      <c r="K38" s="160">
        <f>ROUND(((SUM(BF93:BF208))*I38),  2)</f>
        <v>0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50" t="s">
        <v>47</v>
      </c>
      <c r="F39" s="160">
        <f>ROUND((SUM(BG93:BG208)),  2)</f>
        <v>0</v>
      </c>
      <c r="G39" s="40"/>
      <c r="H39" s="40"/>
      <c r="I39" s="165">
        <v>0.20999999999999999</v>
      </c>
      <c r="J39" s="40"/>
      <c r="K39" s="160">
        <f>0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hidden="1" s="2" customFormat="1" ht="14.4" customHeight="1">
      <c r="A40" s="40"/>
      <c r="B40" s="46"/>
      <c r="C40" s="40"/>
      <c r="D40" s="40"/>
      <c r="E40" s="150" t="s">
        <v>48</v>
      </c>
      <c r="F40" s="160">
        <f>ROUND((SUM(BH93:BH208)),  2)</f>
        <v>0</v>
      </c>
      <c r="G40" s="40"/>
      <c r="H40" s="40"/>
      <c r="I40" s="165">
        <v>0.12</v>
      </c>
      <c r="J40" s="40"/>
      <c r="K40" s="160">
        <f>0</f>
        <v>0</v>
      </c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hidden="1" s="2" customFormat="1" ht="14.4" customHeight="1">
      <c r="A41" s="40"/>
      <c r="B41" s="46"/>
      <c r="C41" s="40"/>
      <c r="D41" s="40"/>
      <c r="E41" s="150" t="s">
        <v>49</v>
      </c>
      <c r="F41" s="160">
        <f>ROUND((SUM(BI93:BI208)),  2)</f>
        <v>0</v>
      </c>
      <c r="G41" s="40"/>
      <c r="H41" s="40"/>
      <c r="I41" s="165">
        <v>0</v>
      </c>
      <c r="J41" s="40"/>
      <c r="K41" s="160">
        <f>0</f>
        <v>0</v>
      </c>
      <c r="L41" s="40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6.96" customHeight="1">
      <c r="A42" s="40"/>
      <c r="B42" s="46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3" s="2" customFormat="1" ht="25.44" customHeight="1">
      <c r="A43" s="40"/>
      <c r="B43" s="46"/>
      <c r="C43" s="166"/>
      <c r="D43" s="167" t="s">
        <v>50</v>
      </c>
      <c r="E43" s="168"/>
      <c r="F43" s="168"/>
      <c r="G43" s="169" t="s">
        <v>51</v>
      </c>
      <c r="H43" s="170" t="s">
        <v>52</v>
      </c>
      <c r="I43" s="168"/>
      <c r="J43" s="168"/>
      <c r="K43" s="171">
        <f>SUM(K34:K41)</f>
        <v>0</v>
      </c>
      <c r="L43" s="172"/>
      <c r="M43" s="152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4" s="2" customFormat="1" ht="14.4" customHeight="1">
      <c r="A44" s="40"/>
      <c r="B44" s="173"/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52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8" s="2" customFormat="1" ht="6.96" customHeight="1">
      <c r="A48" s="40"/>
      <c r="B48" s="175"/>
      <c r="C48" s="176"/>
      <c r="D48" s="176"/>
      <c r="E48" s="176"/>
      <c r="F48" s="176"/>
      <c r="G48" s="176"/>
      <c r="H48" s="176"/>
      <c r="I48" s="176"/>
      <c r="J48" s="176"/>
      <c r="K48" s="176"/>
      <c r="L48" s="176"/>
      <c r="M48" s="152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24.96" customHeight="1">
      <c r="A49" s="40"/>
      <c r="B49" s="41"/>
      <c r="C49" s="25" t="s">
        <v>181</v>
      </c>
      <c r="D49" s="42"/>
      <c r="E49" s="42"/>
      <c r="F49" s="42"/>
      <c r="G49" s="42"/>
      <c r="H49" s="42"/>
      <c r="I49" s="42"/>
      <c r="J49" s="42"/>
      <c r="K49" s="42"/>
      <c r="L49" s="42"/>
      <c r="M49" s="152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6.96" customHeight="1">
      <c r="A50" s="40"/>
      <c r="B50" s="41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12" customHeight="1">
      <c r="A51" s="40"/>
      <c r="B51" s="41"/>
      <c r="C51" s="34" t="s">
        <v>17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26.25" customHeight="1">
      <c r="A52" s="40"/>
      <c r="B52" s="41"/>
      <c r="C52" s="42"/>
      <c r="D52" s="42"/>
      <c r="E52" s="177" t="str">
        <f>E7</f>
        <v>Rekonstrukce plynové kotelny v IB, instalace plynové kogenerační jednotky včetně tepelných čerpadel</v>
      </c>
      <c r="F52" s="34"/>
      <c r="G52" s="34"/>
      <c r="H52" s="34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1" customFormat="1" ht="12" customHeight="1">
      <c r="B53" s="23"/>
      <c r="C53" s="34" t="s">
        <v>175</v>
      </c>
      <c r="D53" s="24"/>
      <c r="E53" s="24"/>
      <c r="F53" s="24"/>
      <c r="G53" s="24"/>
      <c r="H53" s="24"/>
      <c r="I53" s="24"/>
      <c r="J53" s="24"/>
      <c r="K53" s="24"/>
      <c r="L53" s="24"/>
      <c r="M53" s="22"/>
    </row>
    <row r="54" s="2" customFormat="1" ht="16.5" customHeight="1">
      <c r="A54" s="40"/>
      <c r="B54" s="41"/>
      <c r="C54" s="42"/>
      <c r="D54" s="42"/>
      <c r="E54" s="177" t="s">
        <v>176</v>
      </c>
      <c r="F54" s="42"/>
      <c r="G54" s="42"/>
      <c r="H54" s="42"/>
      <c r="I54" s="42"/>
      <c r="J54" s="42"/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2" customHeight="1">
      <c r="A55" s="40"/>
      <c r="B55" s="41"/>
      <c r="C55" s="34" t="s">
        <v>177</v>
      </c>
      <c r="D55" s="42"/>
      <c r="E55" s="42"/>
      <c r="F55" s="42"/>
      <c r="G55" s="42"/>
      <c r="H55" s="42"/>
      <c r="I55" s="42"/>
      <c r="J55" s="42"/>
      <c r="K55" s="42"/>
      <c r="L55" s="42"/>
      <c r="M55" s="152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6.5" customHeight="1">
      <c r="A56" s="40"/>
      <c r="B56" s="41"/>
      <c r="C56" s="42"/>
      <c r="D56" s="42"/>
      <c r="E56" s="71" t="str">
        <f>E11</f>
        <v>D.1.4.1 - Zařízení pro vytápění staveb</v>
      </c>
      <c r="F56" s="42"/>
      <c r="G56" s="42"/>
      <c r="H56" s="42"/>
      <c r="I56" s="42"/>
      <c r="J56" s="42"/>
      <c r="K56" s="42"/>
      <c r="L56" s="42"/>
      <c r="M56" s="152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152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2" customHeight="1">
      <c r="A58" s="40"/>
      <c r="B58" s="41"/>
      <c r="C58" s="34" t="s">
        <v>22</v>
      </c>
      <c r="D58" s="42"/>
      <c r="E58" s="42"/>
      <c r="F58" s="29" t="str">
        <f>F14</f>
        <v xml:space="preserve">Vysoká škola ekonomická v Praze </v>
      </c>
      <c r="G58" s="42"/>
      <c r="H58" s="42"/>
      <c r="I58" s="34" t="s">
        <v>24</v>
      </c>
      <c r="J58" s="74" t="str">
        <f>IF(J14="","",J14)</f>
        <v>24. 1. 2025</v>
      </c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6.96" customHeight="1">
      <c r="A59" s="40"/>
      <c r="B59" s="41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5.15" customHeight="1">
      <c r="A60" s="40"/>
      <c r="B60" s="41"/>
      <c r="C60" s="34" t="s">
        <v>26</v>
      </c>
      <c r="D60" s="42"/>
      <c r="E60" s="42"/>
      <c r="F60" s="29" t="str">
        <f>E17</f>
        <v>VŠE v Praze,W. Churchila 1938/4,Praha 3,13067</v>
      </c>
      <c r="G60" s="42"/>
      <c r="H60" s="42"/>
      <c r="I60" s="34" t="s">
        <v>32</v>
      </c>
      <c r="J60" s="38" t="str">
        <f>E23</f>
        <v xml:space="preserve"> </v>
      </c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40.05" customHeight="1">
      <c r="A61" s="40"/>
      <c r="B61" s="41"/>
      <c r="C61" s="34" t="s">
        <v>30</v>
      </c>
      <c r="D61" s="42"/>
      <c r="E61" s="42"/>
      <c r="F61" s="29" t="str">
        <f>IF(E20="","",E20)</f>
        <v>Vyplň údaj</v>
      </c>
      <c r="G61" s="42"/>
      <c r="H61" s="42"/>
      <c r="I61" s="34" t="s">
        <v>34</v>
      </c>
      <c r="J61" s="38" t="str">
        <f>E26</f>
        <v>Intecon spol. s.r.o., Stará 2569/96,Ústí n/L,40011</v>
      </c>
      <c r="K61" s="42"/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152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9.28" customHeight="1">
      <c r="A63" s="40"/>
      <c r="B63" s="41"/>
      <c r="C63" s="178" t="s">
        <v>182</v>
      </c>
      <c r="D63" s="179"/>
      <c r="E63" s="179"/>
      <c r="F63" s="179"/>
      <c r="G63" s="179"/>
      <c r="H63" s="179"/>
      <c r="I63" s="180" t="s">
        <v>183</v>
      </c>
      <c r="J63" s="180" t="s">
        <v>184</v>
      </c>
      <c r="K63" s="180" t="s">
        <v>185</v>
      </c>
      <c r="L63" s="179"/>
      <c r="M63" s="152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10.32" customHeight="1">
      <c r="A64" s="40"/>
      <c r="B64" s="41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152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22.8" customHeight="1">
      <c r="A65" s="40"/>
      <c r="B65" s="41"/>
      <c r="C65" s="181" t="s">
        <v>74</v>
      </c>
      <c r="D65" s="42"/>
      <c r="E65" s="42"/>
      <c r="F65" s="42"/>
      <c r="G65" s="42"/>
      <c r="H65" s="42"/>
      <c r="I65" s="104">
        <f>Q93</f>
        <v>0</v>
      </c>
      <c r="J65" s="104">
        <f>R93</f>
        <v>0</v>
      </c>
      <c r="K65" s="104">
        <f>K93</f>
        <v>0</v>
      </c>
      <c r="L65" s="42"/>
      <c r="M65" s="152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U65" s="19" t="s">
        <v>186</v>
      </c>
    </row>
    <row r="66" s="9" customFormat="1" ht="24.96" customHeight="1">
      <c r="A66" s="9"/>
      <c r="B66" s="182"/>
      <c r="C66" s="183"/>
      <c r="D66" s="184" t="s">
        <v>187</v>
      </c>
      <c r="E66" s="185"/>
      <c r="F66" s="185"/>
      <c r="G66" s="185"/>
      <c r="H66" s="185"/>
      <c r="I66" s="186">
        <f>Q94</f>
        <v>0</v>
      </c>
      <c r="J66" s="186">
        <f>R94</f>
        <v>0</v>
      </c>
      <c r="K66" s="186">
        <f>K94</f>
        <v>0</v>
      </c>
      <c r="L66" s="183"/>
      <c r="M66" s="187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82"/>
      <c r="C67" s="183"/>
      <c r="D67" s="184" t="s">
        <v>188</v>
      </c>
      <c r="E67" s="185"/>
      <c r="F67" s="185"/>
      <c r="G67" s="185"/>
      <c r="H67" s="185"/>
      <c r="I67" s="186">
        <f>Q99</f>
        <v>0</v>
      </c>
      <c r="J67" s="186">
        <f>R99</f>
        <v>0</v>
      </c>
      <c r="K67" s="186">
        <f>K99</f>
        <v>0</v>
      </c>
      <c r="L67" s="183"/>
      <c r="M67" s="187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82"/>
      <c r="C68" s="183"/>
      <c r="D68" s="184" t="s">
        <v>189</v>
      </c>
      <c r="E68" s="185"/>
      <c r="F68" s="185"/>
      <c r="G68" s="185"/>
      <c r="H68" s="185"/>
      <c r="I68" s="186">
        <f>Q107</f>
        <v>0</v>
      </c>
      <c r="J68" s="186">
        <f>R107</f>
        <v>0</v>
      </c>
      <c r="K68" s="186">
        <f>K107</f>
        <v>0</v>
      </c>
      <c r="L68" s="183"/>
      <c r="M68" s="187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9" customFormat="1" ht="24.96" customHeight="1">
      <c r="A69" s="9"/>
      <c r="B69" s="182"/>
      <c r="C69" s="183"/>
      <c r="D69" s="184" t="s">
        <v>190</v>
      </c>
      <c r="E69" s="185"/>
      <c r="F69" s="185"/>
      <c r="G69" s="185"/>
      <c r="H69" s="185"/>
      <c r="I69" s="186">
        <f>Q111</f>
        <v>0</v>
      </c>
      <c r="J69" s="186">
        <f>R111</f>
        <v>0</v>
      </c>
      <c r="K69" s="186">
        <f>K111</f>
        <v>0</v>
      </c>
      <c r="L69" s="183"/>
      <c r="M69" s="187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9" customFormat="1" ht="24.96" customHeight="1">
      <c r="A70" s="9"/>
      <c r="B70" s="182"/>
      <c r="C70" s="183"/>
      <c r="D70" s="184" t="s">
        <v>191</v>
      </c>
      <c r="E70" s="185"/>
      <c r="F70" s="185"/>
      <c r="G70" s="185"/>
      <c r="H70" s="185"/>
      <c r="I70" s="186">
        <f>Q138</f>
        <v>0</v>
      </c>
      <c r="J70" s="186">
        <f>R138</f>
        <v>0</v>
      </c>
      <c r="K70" s="186">
        <f>K138</f>
        <v>0</v>
      </c>
      <c r="L70" s="183"/>
      <c r="M70" s="187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9" customFormat="1" ht="24.96" customHeight="1">
      <c r="A71" s="9"/>
      <c r="B71" s="182"/>
      <c r="C71" s="183"/>
      <c r="D71" s="184" t="s">
        <v>192</v>
      </c>
      <c r="E71" s="185"/>
      <c r="F71" s="185"/>
      <c r="G71" s="185"/>
      <c r="H71" s="185"/>
      <c r="I71" s="186">
        <f>Q174</f>
        <v>0</v>
      </c>
      <c r="J71" s="186">
        <f>R174</f>
        <v>0</v>
      </c>
      <c r="K71" s="186">
        <f>K174</f>
        <v>0</v>
      </c>
      <c r="L71" s="183"/>
      <c r="M71" s="187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2" customFormat="1" ht="21.84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152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6.96" customHeight="1">
      <c r="A73" s="40"/>
      <c r="B73" s="61"/>
      <c r="C73" s="62"/>
      <c r="D73" s="62"/>
      <c r="E73" s="62"/>
      <c r="F73" s="62"/>
      <c r="G73" s="62"/>
      <c r="H73" s="62"/>
      <c r="I73" s="62"/>
      <c r="J73" s="62"/>
      <c r="K73" s="62"/>
      <c r="L73" s="62"/>
      <c r="M73" s="152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7" s="2" customFormat="1" ht="6.96" customHeight="1">
      <c r="A77" s="40"/>
      <c r="B77" s="63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152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24.96" customHeight="1">
      <c r="A78" s="40"/>
      <c r="B78" s="41"/>
      <c r="C78" s="25" t="s">
        <v>193</v>
      </c>
      <c r="D78" s="42"/>
      <c r="E78" s="42"/>
      <c r="F78" s="42"/>
      <c r="G78" s="42"/>
      <c r="H78" s="42"/>
      <c r="I78" s="42"/>
      <c r="J78" s="42"/>
      <c r="K78" s="42"/>
      <c r="L78" s="42"/>
      <c r="M78" s="152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152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17</v>
      </c>
      <c r="D80" s="42"/>
      <c r="E80" s="42"/>
      <c r="F80" s="42"/>
      <c r="G80" s="42"/>
      <c r="H80" s="42"/>
      <c r="I80" s="42"/>
      <c r="J80" s="42"/>
      <c r="K80" s="42"/>
      <c r="L80" s="42"/>
      <c r="M80" s="152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26.25" customHeight="1">
      <c r="A81" s="40"/>
      <c r="B81" s="41"/>
      <c r="C81" s="42"/>
      <c r="D81" s="42"/>
      <c r="E81" s="177" t="str">
        <f>E7</f>
        <v>Rekonstrukce plynové kotelny v IB, instalace plynové kogenerační jednotky včetně tepelných čerpadel</v>
      </c>
      <c r="F81" s="34"/>
      <c r="G81" s="34"/>
      <c r="H81" s="34"/>
      <c r="I81" s="42"/>
      <c r="J81" s="42"/>
      <c r="K81" s="42"/>
      <c r="L81" s="42"/>
      <c r="M81" s="152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1" customFormat="1" ht="12" customHeight="1">
      <c r="B82" s="23"/>
      <c r="C82" s="34" t="s">
        <v>175</v>
      </c>
      <c r="D82" s="24"/>
      <c r="E82" s="24"/>
      <c r="F82" s="24"/>
      <c r="G82" s="24"/>
      <c r="H82" s="24"/>
      <c r="I82" s="24"/>
      <c r="J82" s="24"/>
      <c r="K82" s="24"/>
      <c r="L82" s="24"/>
      <c r="M82" s="22"/>
    </row>
    <row r="83" s="2" customFormat="1" ht="16.5" customHeight="1">
      <c r="A83" s="40"/>
      <c r="B83" s="41"/>
      <c r="C83" s="42"/>
      <c r="D83" s="42"/>
      <c r="E83" s="177" t="s">
        <v>176</v>
      </c>
      <c r="F83" s="42"/>
      <c r="G83" s="42"/>
      <c r="H83" s="42"/>
      <c r="I83" s="42"/>
      <c r="J83" s="42"/>
      <c r="K83" s="42"/>
      <c r="L83" s="42"/>
      <c r="M83" s="152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2" customHeight="1">
      <c r="A84" s="40"/>
      <c r="B84" s="41"/>
      <c r="C84" s="34" t="s">
        <v>177</v>
      </c>
      <c r="D84" s="42"/>
      <c r="E84" s="42"/>
      <c r="F84" s="42"/>
      <c r="G84" s="42"/>
      <c r="H84" s="42"/>
      <c r="I84" s="42"/>
      <c r="J84" s="42"/>
      <c r="K84" s="42"/>
      <c r="L84" s="42"/>
      <c r="M84" s="152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6.5" customHeight="1">
      <c r="A85" s="40"/>
      <c r="B85" s="41"/>
      <c r="C85" s="42"/>
      <c r="D85" s="42"/>
      <c r="E85" s="71" t="str">
        <f>E11</f>
        <v>D.1.4.1 - Zařízení pro vytápění staveb</v>
      </c>
      <c r="F85" s="42"/>
      <c r="G85" s="42"/>
      <c r="H85" s="42"/>
      <c r="I85" s="42"/>
      <c r="J85" s="42"/>
      <c r="K85" s="42"/>
      <c r="L85" s="42"/>
      <c r="M85" s="152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6.96" customHeight="1">
      <c r="A86" s="40"/>
      <c r="B86" s="41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152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2" customHeight="1">
      <c r="A87" s="40"/>
      <c r="B87" s="41"/>
      <c r="C87" s="34" t="s">
        <v>22</v>
      </c>
      <c r="D87" s="42"/>
      <c r="E87" s="42"/>
      <c r="F87" s="29" t="str">
        <f>F14</f>
        <v xml:space="preserve">Vysoká škola ekonomická v Praze </v>
      </c>
      <c r="G87" s="42"/>
      <c r="H87" s="42"/>
      <c r="I87" s="34" t="s">
        <v>24</v>
      </c>
      <c r="J87" s="74" t="str">
        <f>IF(J14="","",J14)</f>
        <v>24. 1. 2025</v>
      </c>
      <c r="K87" s="42"/>
      <c r="L87" s="42"/>
      <c r="M87" s="152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6.96" customHeight="1">
      <c r="A88" s="40"/>
      <c r="B88" s="41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152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5.15" customHeight="1">
      <c r="A89" s="40"/>
      <c r="B89" s="41"/>
      <c r="C89" s="34" t="s">
        <v>26</v>
      </c>
      <c r="D89" s="42"/>
      <c r="E89" s="42"/>
      <c r="F89" s="29" t="str">
        <f>E17</f>
        <v>VŠE v Praze,W. Churchila 1938/4,Praha 3,13067</v>
      </c>
      <c r="G89" s="42"/>
      <c r="H89" s="42"/>
      <c r="I89" s="34" t="s">
        <v>32</v>
      </c>
      <c r="J89" s="38" t="str">
        <f>E23</f>
        <v xml:space="preserve"> </v>
      </c>
      <c r="K89" s="42"/>
      <c r="L89" s="42"/>
      <c r="M89" s="152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40.05" customHeight="1">
      <c r="A90" s="40"/>
      <c r="B90" s="41"/>
      <c r="C90" s="34" t="s">
        <v>30</v>
      </c>
      <c r="D90" s="42"/>
      <c r="E90" s="42"/>
      <c r="F90" s="29" t="str">
        <f>IF(E20="","",E20)</f>
        <v>Vyplň údaj</v>
      </c>
      <c r="G90" s="42"/>
      <c r="H90" s="42"/>
      <c r="I90" s="34" t="s">
        <v>34</v>
      </c>
      <c r="J90" s="38" t="str">
        <f>E26</f>
        <v>Intecon spol. s.r.o., Stará 2569/96,Ústí n/L,40011</v>
      </c>
      <c r="K90" s="42"/>
      <c r="L90" s="42"/>
      <c r="M90" s="152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10.32" customHeight="1">
      <c r="A91" s="40"/>
      <c r="B91" s="41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152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10" customFormat="1" ht="29.28" customHeight="1">
      <c r="A92" s="188"/>
      <c r="B92" s="189"/>
      <c r="C92" s="190" t="s">
        <v>194</v>
      </c>
      <c r="D92" s="191" t="s">
        <v>59</v>
      </c>
      <c r="E92" s="191" t="s">
        <v>55</v>
      </c>
      <c r="F92" s="191" t="s">
        <v>56</v>
      </c>
      <c r="G92" s="191" t="s">
        <v>195</v>
      </c>
      <c r="H92" s="191" t="s">
        <v>196</v>
      </c>
      <c r="I92" s="191" t="s">
        <v>197</v>
      </c>
      <c r="J92" s="191" t="s">
        <v>198</v>
      </c>
      <c r="K92" s="191" t="s">
        <v>185</v>
      </c>
      <c r="L92" s="192" t="s">
        <v>199</v>
      </c>
      <c r="M92" s="193"/>
      <c r="N92" s="94" t="s">
        <v>20</v>
      </c>
      <c r="O92" s="95" t="s">
        <v>44</v>
      </c>
      <c r="P92" s="95" t="s">
        <v>200</v>
      </c>
      <c r="Q92" s="95" t="s">
        <v>201</v>
      </c>
      <c r="R92" s="95" t="s">
        <v>202</v>
      </c>
      <c r="S92" s="95" t="s">
        <v>203</v>
      </c>
      <c r="T92" s="95" t="s">
        <v>204</v>
      </c>
      <c r="U92" s="95" t="s">
        <v>205</v>
      </c>
      <c r="V92" s="95" t="s">
        <v>206</v>
      </c>
      <c r="W92" s="95" t="s">
        <v>207</v>
      </c>
      <c r="X92" s="96" t="s">
        <v>208</v>
      </c>
      <c r="Y92" s="188"/>
      <c r="Z92" s="188"/>
      <c r="AA92" s="188"/>
      <c r="AB92" s="188"/>
      <c r="AC92" s="188"/>
      <c r="AD92" s="188"/>
      <c r="AE92" s="188"/>
    </row>
    <row r="93" s="2" customFormat="1" ht="22.8" customHeight="1">
      <c r="A93" s="40"/>
      <c r="B93" s="41"/>
      <c r="C93" s="101" t="s">
        <v>209</v>
      </c>
      <c r="D93" s="42"/>
      <c r="E93" s="42"/>
      <c r="F93" s="42"/>
      <c r="G93" s="42"/>
      <c r="H93" s="42"/>
      <c r="I93" s="42"/>
      <c r="J93" s="42"/>
      <c r="K93" s="194">
        <f>BK93</f>
        <v>0</v>
      </c>
      <c r="L93" s="42"/>
      <c r="M93" s="46"/>
      <c r="N93" s="97"/>
      <c r="O93" s="195"/>
      <c r="P93" s="98"/>
      <c r="Q93" s="196">
        <f>Q94+Q99+Q107+Q111+Q138+Q174</f>
        <v>0</v>
      </c>
      <c r="R93" s="196">
        <f>R94+R99+R107+R111+R138+R174</f>
        <v>0</v>
      </c>
      <c r="S93" s="98"/>
      <c r="T93" s="197">
        <f>T94+T99+T107+T111+T138+T174</f>
        <v>0</v>
      </c>
      <c r="U93" s="98"/>
      <c r="V93" s="197">
        <f>V94+V99+V107+V111+V138+V174</f>
        <v>0</v>
      </c>
      <c r="W93" s="98"/>
      <c r="X93" s="198">
        <f>X94+X99+X107+X111+X138+X174</f>
        <v>0</v>
      </c>
      <c r="Y93" s="40"/>
      <c r="Z93" s="40"/>
      <c r="AA93" s="40"/>
      <c r="AB93" s="40"/>
      <c r="AC93" s="40"/>
      <c r="AD93" s="40"/>
      <c r="AE93" s="40"/>
      <c r="AT93" s="19" t="s">
        <v>75</v>
      </c>
      <c r="AU93" s="19" t="s">
        <v>186</v>
      </c>
      <c r="BK93" s="199">
        <f>BK94+BK99+BK107+BK111+BK138+BK174</f>
        <v>0</v>
      </c>
    </row>
    <row r="94" s="11" customFormat="1" ht="25.92" customHeight="1">
      <c r="A94" s="11"/>
      <c r="B94" s="200"/>
      <c r="C94" s="201"/>
      <c r="D94" s="202" t="s">
        <v>75</v>
      </c>
      <c r="E94" s="203" t="s">
        <v>210</v>
      </c>
      <c r="F94" s="203" t="s">
        <v>211</v>
      </c>
      <c r="G94" s="201"/>
      <c r="H94" s="201"/>
      <c r="I94" s="204"/>
      <c r="J94" s="204"/>
      <c r="K94" s="205">
        <f>BK94</f>
        <v>0</v>
      </c>
      <c r="L94" s="201"/>
      <c r="M94" s="206"/>
      <c r="N94" s="207"/>
      <c r="O94" s="208"/>
      <c r="P94" s="208"/>
      <c r="Q94" s="209">
        <f>SUM(Q95:Q98)</f>
        <v>0</v>
      </c>
      <c r="R94" s="209">
        <f>SUM(R95:R98)</f>
        <v>0</v>
      </c>
      <c r="S94" s="208"/>
      <c r="T94" s="210">
        <f>SUM(T95:T98)</f>
        <v>0</v>
      </c>
      <c r="U94" s="208"/>
      <c r="V94" s="210">
        <f>SUM(V95:V98)</f>
        <v>0</v>
      </c>
      <c r="W94" s="208"/>
      <c r="X94" s="211">
        <f>SUM(X95:X98)</f>
        <v>0</v>
      </c>
      <c r="Y94" s="11"/>
      <c r="Z94" s="11"/>
      <c r="AA94" s="11"/>
      <c r="AB94" s="11"/>
      <c r="AC94" s="11"/>
      <c r="AD94" s="11"/>
      <c r="AE94" s="11"/>
      <c r="AR94" s="212" t="s">
        <v>83</v>
      </c>
      <c r="AT94" s="213" t="s">
        <v>75</v>
      </c>
      <c r="AU94" s="213" t="s">
        <v>76</v>
      </c>
      <c r="AY94" s="212" t="s">
        <v>212</v>
      </c>
      <c r="BK94" s="214">
        <f>SUM(BK95:BK98)</f>
        <v>0</v>
      </c>
    </row>
    <row r="95" s="2" customFormat="1" ht="16.5" customHeight="1">
      <c r="A95" s="40"/>
      <c r="B95" s="41"/>
      <c r="C95" s="215" t="s">
        <v>83</v>
      </c>
      <c r="D95" s="215" t="s">
        <v>213</v>
      </c>
      <c r="E95" s="216" t="s">
        <v>214</v>
      </c>
      <c r="F95" s="217" t="s">
        <v>215</v>
      </c>
      <c r="G95" s="218" t="s">
        <v>216</v>
      </c>
      <c r="H95" s="219">
        <v>6350</v>
      </c>
      <c r="I95" s="220"/>
      <c r="J95" s="220"/>
      <c r="K95" s="221">
        <f>ROUND(P95*H95,2)</f>
        <v>0</v>
      </c>
      <c r="L95" s="217" t="s">
        <v>20</v>
      </c>
      <c r="M95" s="46"/>
      <c r="N95" s="222" t="s">
        <v>20</v>
      </c>
      <c r="O95" s="223" t="s">
        <v>45</v>
      </c>
      <c r="P95" s="224">
        <f>I95+J95</f>
        <v>0</v>
      </c>
      <c r="Q95" s="224">
        <f>ROUND(I95*H95,2)</f>
        <v>0</v>
      </c>
      <c r="R95" s="224">
        <f>ROUND(J95*H95,2)</f>
        <v>0</v>
      </c>
      <c r="S95" s="86"/>
      <c r="T95" s="225">
        <f>S95*H95</f>
        <v>0</v>
      </c>
      <c r="U95" s="225">
        <v>0</v>
      </c>
      <c r="V95" s="225">
        <f>U95*H95</f>
        <v>0</v>
      </c>
      <c r="W95" s="225">
        <v>0</v>
      </c>
      <c r="X95" s="226">
        <f>W95*H95</f>
        <v>0</v>
      </c>
      <c r="Y95" s="40"/>
      <c r="Z95" s="40"/>
      <c r="AA95" s="40"/>
      <c r="AB95" s="40"/>
      <c r="AC95" s="40"/>
      <c r="AD95" s="40"/>
      <c r="AE95" s="40"/>
      <c r="AR95" s="227" t="s">
        <v>217</v>
      </c>
      <c r="AT95" s="227" t="s">
        <v>213</v>
      </c>
      <c r="AU95" s="227" t="s">
        <v>83</v>
      </c>
      <c r="AY95" s="19" t="s">
        <v>212</v>
      </c>
      <c r="BE95" s="228">
        <f>IF(O95="základní",K95,0)</f>
        <v>0</v>
      </c>
      <c r="BF95" s="228">
        <f>IF(O95="snížená",K95,0)</f>
        <v>0</v>
      </c>
      <c r="BG95" s="228">
        <f>IF(O95="zákl. přenesená",K95,0)</f>
        <v>0</v>
      </c>
      <c r="BH95" s="228">
        <f>IF(O95="sníž. přenesená",K95,0)</f>
        <v>0</v>
      </c>
      <c r="BI95" s="228">
        <f>IF(O95="nulová",K95,0)</f>
        <v>0</v>
      </c>
      <c r="BJ95" s="19" t="s">
        <v>83</v>
      </c>
      <c r="BK95" s="228">
        <f>ROUND(P95*H95,2)</f>
        <v>0</v>
      </c>
      <c r="BL95" s="19" t="s">
        <v>217</v>
      </c>
      <c r="BM95" s="227" t="s">
        <v>218</v>
      </c>
    </row>
    <row r="96" s="2" customFormat="1" ht="16.5" customHeight="1">
      <c r="A96" s="40"/>
      <c r="B96" s="41"/>
      <c r="C96" s="215" t="s">
        <v>85</v>
      </c>
      <c r="D96" s="215" t="s">
        <v>213</v>
      </c>
      <c r="E96" s="216" t="s">
        <v>219</v>
      </c>
      <c r="F96" s="217" t="s">
        <v>220</v>
      </c>
      <c r="G96" s="218" t="s">
        <v>216</v>
      </c>
      <c r="H96" s="219">
        <v>1250</v>
      </c>
      <c r="I96" s="220"/>
      <c r="J96" s="220"/>
      <c r="K96" s="221">
        <f>ROUND(P96*H96,2)</f>
        <v>0</v>
      </c>
      <c r="L96" s="217" t="s">
        <v>20</v>
      </c>
      <c r="M96" s="46"/>
      <c r="N96" s="222" t="s">
        <v>20</v>
      </c>
      <c r="O96" s="223" t="s">
        <v>45</v>
      </c>
      <c r="P96" s="224">
        <f>I96+J96</f>
        <v>0</v>
      </c>
      <c r="Q96" s="224">
        <f>ROUND(I96*H96,2)</f>
        <v>0</v>
      </c>
      <c r="R96" s="224">
        <f>ROUND(J96*H96,2)</f>
        <v>0</v>
      </c>
      <c r="S96" s="86"/>
      <c r="T96" s="225">
        <f>S96*H96</f>
        <v>0</v>
      </c>
      <c r="U96" s="225">
        <v>0</v>
      </c>
      <c r="V96" s="225">
        <f>U96*H96</f>
        <v>0</v>
      </c>
      <c r="W96" s="225">
        <v>0</v>
      </c>
      <c r="X96" s="226">
        <f>W96*H96</f>
        <v>0</v>
      </c>
      <c r="Y96" s="40"/>
      <c r="Z96" s="40"/>
      <c r="AA96" s="40"/>
      <c r="AB96" s="40"/>
      <c r="AC96" s="40"/>
      <c r="AD96" s="40"/>
      <c r="AE96" s="40"/>
      <c r="AR96" s="227" t="s">
        <v>217</v>
      </c>
      <c r="AT96" s="227" t="s">
        <v>213</v>
      </c>
      <c r="AU96" s="227" t="s">
        <v>83</v>
      </c>
      <c r="AY96" s="19" t="s">
        <v>212</v>
      </c>
      <c r="BE96" s="228">
        <f>IF(O96="základní",K96,0)</f>
        <v>0</v>
      </c>
      <c r="BF96" s="228">
        <f>IF(O96="snížená",K96,0)</f>
        <v>0</v>
      </c>
      <c r="BG96" s="228">
        <f>IF(O96="zákl. přenesená",K96,0)</f>
        <v>0</v>
      </c>
      <c r="BH96" s="228">
        <f>IF(O96="sníž. přenesená",K96,0)</f>
        <v>0</v>
      </c>
      <c r="BI96" s="228">
        <f>IF(O96="nulová",K96,0)</f>
        <v>0</v>
      </c>
      <c r="BJ96" s="19" t="s">
        <v>83</v>
      </c>
      <c r="BK96" s="228">
        <f>ROUND(P96*H96,2)</f>
        <v>0</v>
      </c>
      <c r="BL96" s="19" t="s">
        <v>217</v>
      </c>
      <c r="BM96" s="227" t="s">
        <v>221</v>
      </c>
    </row>
    <row r="97" s="2" customFormat="1" ht="37.8" customHeight="1">
      <c r="A97" s="40"/>
      <c r="B97" s="41"/>
      <c r="C97" s="229" t="s">
        <v>105</v>
      </c>
      <c r="D97" s="229" t="s">
        <v>222</v>
      </c>
      <c r="E97" s="230" t="s">
        <v>223</v>
      </c>
      <c r="F97" s="231" t="s">
        <v>224</v>
      </c>
      <c r="G97" s="232" t="s">
        <v>225</v>
      </c>
      <c r="H97" s="233">
        <v>1</v>
      </c>
      <c r="I97" s="234"/>
      <c r="J97" s="235"/>
      <c r="K97" s="236">
        <f>ROUND(P97*H97,2)</f>
        <v>0</v>
      </c>
      <c r="L97" s="231" t="s">
        <v>20</v>
      </c>
      <c r="M97" s="237"/>
      <c r="N97" s="238" t="s">
        <v>20</v>
      </c>
      <c r="O97" s="223" t="s">
        <v>45</v>
      </c>
      <c r="P97" s="224">
        <f>I97+J97</f>
        <v>0</v>
      </c>
      <c r="Q97" s="224">
        <f>ROUND(I97*H97,2)</f>
        <v>0</v>
      </c>
      <c r="R97" s="224">
        <f>ROUND(J97*H97,2)</f>
        <v>0</v>
      </c>
      <c r="S97" s="86"/>
      <c r="T97" s="225">
        <f>S97*H97</f>
        <v>0</v>
      </c>
      <c r="U97" s="225">
        <v>0</v>
      </c>
      <c r="V97" s="225">
        <f>U97*H97</f>
        <v>0</v>
      </c>
      <c r="W97" s="225">
        <v>0</v>
      </c>
      <c r="X97" s="226">
        <f>W97*H97</f>
        <v>0</v>
      </c>
      <c r="Y97" s="40"/>
      <c r="Z97" s="40"/>
      <c r="AA97" s="40"/>
      <c r="AB97" s="40"/>
      <c r="AC97" s="40"/>
      <c r="AD97" s="40"/>
      <c r="AE97" s="40"/>
      <c r="AR97" s="227" t="s">
        <v>226</v>
      </c>
      <c r="AT97" s="227" t="s">
        <v>222</v>
      </c>
      <c r="AU97" s="227" t="s">
        <v>83</v>
      </c>
      <c r="AY97" s="19" t="s">
        <v>212</v>
      </c>
      <c r="BE97" s="228">
        <f>IF(O97="základní",K97,0)</f>
        <v>0</v>
      </c>
      <c r="BF97" s="228">
        <f>IF(O97="snížená",K97,0)</f>
        <v>0</v>
      </c>
      <c r="BG97" s="228">
        <f>IF(O97="zákl. přenesená",K97,0)</f>
        <v>0</v>
      </c>
      <c r="BH97" s="228">
        <f>IF(O97="sníž. přenesená",K97,0)</f>
        <v>0</v>
      </c>
      <c r="BI97" s="228">
        <f>IF(O97="nulová",K97,0)</f>
        <v>0</v>
      </c>
      <c r="BJ97" s="19" t="s">
        <v>83</v>
      </c>
      <c r="BK97" s="228">
        <f>ROUND(P97*H97,2)</f>
        <v>0</v>
      </c>
      <c r="BL97" s="19" t="s">
        <v>217</v>
      </c>
      <c r="BM97" s="227" t="s">
        <v>227</v>
      </c>
    </row>
    <row r="98" s="2" customFormat="1" ht="37.8" customHeight="1">
      <c r="A98" s="40"/>
      <c r="B98" s="41"/>
      <c r="C98" s="229" t="s">
        <v>228</v>
      </c>
      <c r="D98" s="229" t="s">
        <v>222</v>
      </c>
      <c r="E98" s="230" t="s">
        <v>229</v>
      </c>
      <c r="F98" s="231" t="s">
        <v>230</v>
      </c>
      <c r="G98" s="232" t="s">
        <v>225</v>
      </c>
      <c r="H98" s="233">
        <v>1</v>
      </c>
      <c r="I98" s="234"/>
      <c r="J98" s="235"/>
      <c r="K98" s="236">
        <f>ROUND(P98*H98,2)</f>
        <v>0</v>
      </c>
      <c r="L98" s="231" t="s">
        <v>20</v>
      </c>
      <c r="M98" s="237"/>
      <c r="N98" s="238" t="s">
        <v>20</v>
      </c>
      <c r="O98" s="223" t="s">
        <v>45</v>
      </c>
      <c r="P98" s="224">
        <f>I98+J98</f>
        <v>0</v>
      </c>
      <c r="Q98" s="224">
        <f>ROUND(I98*H98,2)</f>
        <v>0</v>
      </c>
      <c r="R98" s="224">
        <f>ROUND(J98*H98,2)</f>
        <v>0</v>
      </c>
      <c r="S98" s="86"/>
      <c r="T98" s="225">
        <f>S98*H98</f>
        <v>0</v>
      </c>
      <c r="U98" s="225">
        <v>0</v>
      </c>
      <c r="V98" s="225">
        <f>U98*H98</f>
        <v>0</v>
      </c>
      <c r="W98" s="225">
        <v>0</v>
      </c>
      <c r="X98" s="226">
        <f>W98*H98</f>
        <v>0</v>
      </c>
      <c r="Y98" s="40"/>
      <c r="Z98" s="40"/>
      <c r="AA98" s="40"/>
      <c r="AB98" s="40"/>
      <c r="AC98" s="40"/>
      <c r="AD98" s="40"/>
      <c r="AE98" s="40"/>
      <c r="AR98" s="227" t="s">
        <v>226</v>
      </c>
      <c r="AT98" s="227" t="s">
        <v>222</v>
      </c>
      <c r="AU98" s="227" t="s">
        <v>83</v>
      </c>
      <c r="AY98" s="19" t="s">
        <v>212</v>
      </c>
      <c r="BE98" s="228">
        <f>IF(O98="základní",K98,0)</f>
        <v>0</v>
      </c>
      <c r="BF98" s="228">
        <f>IF(O98="snížená",K98,0)</f>
        <v>0</v>
      </c>
      <c r="BG98" s="228">
        <f>IF(O98="zákl. přenesená",K98,0)</f>
        <v>0</v>
      </c>
      <c r="BH98" s="228">
        <f>IF(O98="sníž. přenesená",K98,0)</f>
        <v>0</v>
      </c>
      <c r="BI98" s="228">
        <f>IF(O98="nulová",K98,0)</f>
        <v>0</v>
      </c>
      <c r="BJ98" s="19" t="s">
        <v>83</v>
      </c>
      <c r="BK98" s="228">
        <f>ROUND(P98*H98,2)</f>
        <v>0</v>
      </c>
      <c r="BL98" s="19" t="s">
        <v>217</v>
      </c>
      <c r="BM98" s="227" t="s">
        <v>231</v>
      </c>
    </row>
    <row r="99" s="11" customFormat="1" ht="25.92" customHeight="1">
      <c r="A99" s="11"/>
      <c r="B99" s="200"/>
      <c r="C99" s="201"/>
      <c r="D99" s="202" t="s">
        <v>75</v>
      </c>
      <c r="E99" s="203" t="s">
        <v>232</v>
      </c>
      <c r="F99" s="203" t="s">
        <v>233</v>
      </c>
      <c r="G99" s="201"/>
      <c r="H99" s="201"/>
      <c r="I99" s="204"/>
      <c r="J99" s="204"/>
      <c r="K99" s="205">
        <f>BK99</f>
        <v>0</v>
      </c>
      <c r="L99" s="201"/>
      <c r="M99" s="206"/>
      <c r="N99" s="207"/>
      <c r="O99" s="208"/>
      <c r="P99" s="208"/>
      <c r="Q99" s="209">
        <f>SUM(Q100:Q106)</f>
        <v>0</v>
      </c>
      <c r="R99" s="209">
        <f>SUM(R100:R106)</f>
        <v>0</v>
      </c>
      <c r="S99" s="208"/>
      <c r="T99" s="210">
        <f>SUM(T100:T106)</f>
        <v>0</v>
      </c>
      <c r="U99" s="208"/>
      <c r="V99" s="210">
        <f>SUM(V100:V106)</f>
        <v>0</v>
      </c>
      <c r="W99" s="208"/>
      <c r="X99" s="211">
        <f>SUM(X100:X106)</f>
        <v>0</v>
      </c>
      <c r="Y99" s="11"/>
      <c r="Z99" s="11"/>
      <c r="AA99" s="11"/>
      <c r="AB99" s="11"/>
      <c r="AC99" s="11"/>
      <c r="AD99" s="11"/>
      <c r="AE99" s="11"/>
      <c r="AR99" s="212" t="s">
        <v>83</v>
      </c>
      <c r="AT99" s="213" t="s">
        <v>75</v>
      </c>
      <c r="AU99" s="213" t="s">
        <v>76</v>
      </c>
      <c r="AY99" s="212" t="s">
        <v>212</v>
      </c>
      <c r="BK99" s="214">
        <f>SUM(BK100:BK106)</f>
        <v>0</v>
      </c>
    </row>
    <row r="100" s="2" customFormat="1" ht="16.5" customHeight="1">
      <c r="A100" s="40"/>
      <c r="B100" s="41"/>
      <c r="C100" s="215" t="s">
        <v>234</v>
      </c>
      <c r="D100" s="215" t="s">
        <v>213</v>
      </c>
      <c r="E100" s="216" t="s">
        <v>235</v>
      </c>
      <c r="F100" s="217" t="s">
        <v>236</v>
      </c>
      <c r="G100" s="218" t="s">
        <v>216</v>
      </c>
      <c r="H100" s="219">
        <v>120</v>
      </c>
      <c r="I100" s="220"/>
      <c r="J100" s="220"/>
      <c r="K100" s="221">
        <f>ROUND(P100*H100,2)</f>
        <v>0</v>
      </c>
      <c r="L100" s="217" t="s">
        <v>20</v>
      </c>
      <c r="M100" s="46"/>
      <c r="N100" s="222" t="s">
        <v>20</v>
      </c>
      <c r="O100" s="223" t="s">
        <v>45</v>
      </c>
      <c r="P100" s="224">
        <f>I100+J100</f>
        <v>0</v>
      </c>
      <c r="Q100" s="224">
        <f>ROUND(I100*H100,2)</f>
        <v>0</v>
      </c>
      <c r="R100" s="224">
        <f>ROUND(J100*H100,2)</f>
        <v>0</v>
      </c>
      <c r="S100" s="86"/>
      <c r="T100" s="225">
        <f>S100*H100</f>
        <v>0</v>
      </c>
      <c r="U100" s="225">
        <v>0</v>
      </c>
      <c r="V100" s="225">
        <f>U100*H100</f>
        <v>0</v>
      </c>
      <c r="W100" s="225">
        <v>0</v>
      </c>
      <c r="X100" s="226">
        <f>W100*H100</f>
        <v>0</v>
      </c>
      <c r="Y100" s="40"/>
      <c r="Z100" s="40"/>
      <c r="AA100" s="40"/>
      <c r="AB100" s="40"/>
      <c r="AC100" s="40"/>
      <c r="AD100" s="40"/>
      <c r="AE100" s="40"/>
      <c r="AR100" s="227" t="s">
        <v>217</v>
      </c>
      <c r="AT100" s="227" t="s">
        <v>213</v>
      </c>
      <c r="AU100" s="227" t="s">
        <v>83</v>
      </c>
      <c r="AY100" s="19" t="s">
        <v>212</v>
      </c>
      <c r="BE100" s="228">
        <f>IF(O100="základní",K100,0)</f>
        <v>0</v>
      </c>
      <c r="BF100" s="228">
        <f>IF(O100="snížená",K100,0)</f>
        <v>0</v>
      </c>
      <c r="BG100" s="228">
        <f>IF(O100="zákl. přenesená",K100,0)</f>
        <v>0</v>
      </c>
      <c r="BH100" s="228">
        <f>IF(O100="sníž. přenesená",K100,0)</f>
        <v>0</v>
      </c>
      <c r="BI100" s="228">
        <f>IF(O100="nulová",K100,0)</f>
        <v>0</v>
      </c>
      <c r="BJ100" s="19" t="s">
        <v>83</v>
      </c>
      <c r="BK100" s="228">
        <f>ROUND(P100*H100,2)</f>
        <v>0</v>
      </c>
      <c r="BL100" s="19" t="s">
        <v>217</v>
      </c>
      <c r="BM100" s="227" t="s">
        <v>237</v>
      </c>
    </row>
    <row r="101" s="2" customFormat="1" ht="21.75" customHeight="1">
      <c r="A101" s="40"/>
      <c r="B101" s="41"/>
      <c r="C101" s="215" t="s">
        <v>238</v>
      </c>
      <c r="D101" s="215" t="s">
        <v>213</v>
      </c>
      <c r="E101" s="216" t="s">
        <v>239</v>
      </c>
      <c r="F101" s="217" t="s">
        <v>240</v>
      </c>
      <c r="G101" s="218" t="s">
        <v>216</v>
      </c>
      <c r="H101" s="219">
        <v>72</v>
      </c>
      <c r="I101" s="220"/>
      <c r="J101" s="220"/>
      <c r="K101" s="221">
        <f>ROUND(P101*H101,2)</f>
        <v>0</v>
      </c>
      <c r="L101" s="217" t="s">
        <v>20</v>
      </c>
      <c r="M101" s="46"/>
      <c r="N101" s="222" t="s">
        <v>20</v>
      </c>
      <c r="O101" s="223" t="s">
        <v>45</v>
      </c>
      <c r="P101" s="224">
        <f>I101+J101</f>
        <v>0</v>
      </c>
      <c r="Q101" s="224">
        <f>ROUND(I101*H101,2)</f>
        <v>0</v>
      </c>
      <c r="R101" s="224">
        <f>ROUND(J101*H101,2)</f>
        <v>0</v>
      </c>
      <c r="S101" s="86"/>
      <c r="T101" s="225">
        <f>S101*H101</f>
        <v>0</v>
      </c>
      <c r="U101" s="225">
        <v>0</v>
      </c>
      <c r="V101" s="225">
        <f>U101*H101</f>
        <v>0</v>
      </c>
      <c r="W101" s="225">
        <v>0</v>
      </c>
      <c r="X101" s="226">
        <f>W101*H101</f>
        <v>0</v>
      </c>
      <c r="Y101" s="40"/>
      <c r="Z101" s="40"/>
      <c r="AA101" s="40"/>
      <c r="AB101" s="40"/>
      <c r="AC101" s="40"/>
      <c r="AD101" s="40"/>
      <c r="AE101" s="40"/>
      <c r="AR101" s="227" t="s">
        <v>217</v>
      </c>
      <c r="AT101" s="227" t="s">
        <v>213</v>
      </c>
      <c r="AU101" s="227" t="s">
        <v>83</v>
      </c>
      <c r="AY101" s="19" t="s">
        <v>212</v>
      </c>
      <c r="BE101" s="228">
        <f>IF(O101="základní",K101,0)</f>
        <v>0</v>
      </c>
      <c r="BF101" s="228">
        <f>IF(O101="snížená",K101,0)</f>
        <v>0</v>
      </c>
      <c r="BG101" s="228">
        <f>IF(O101="zákl. přenesená",K101,0)</f>
        <v>0</v>
      </c>
      <c r="BH101" s="228">
        <f>IF(O101="sníž. přenesená",K101,0)</f>
        <v>0</v>
      </c>
      <c r="BI101" s="228">
        <f>IF(O101="nulová",K101,0)</f>
        <v>0</v>
      </c>
      <c r="BJ101" s="19" t="s">
        <v>83</v>
      </c>
      <c r="BK101" s="228">
        <f>ROUND(P101*H101,2)</f>
        <v>0</v>
      </c>
      <c r="BL101" s="19" t="s">
        <v>217</v>
      </c>
      <c r="BM101" s="227" t="s">
        <v>241</v>
      </c>
    </row>
    <row r="102" s="2" customFormat="1" ht="16.5" customHeight="1">
      <c r="A102" s="40"/>
      <c r="B102" s="41"/>
      <c r="C102" s="215" t="s">
        <v>242</v>
      </c>
      <c r="D102" s="215" t="s">
        <v>213</v>
      </c>
      <c r="E102" s="216" t="s">
        <v>243</v>
      </c>
      <c r="F102" s="217" t="s">
        <v>244</v>
      </c>
      <c r="G102" s="218" t="s">
        <v>216</v>
      </c>
      <c r="H102" s="219">
        <v>8</v>
      </c>
      <c r="I102" s="220"/>
      <c r="J102" s="220"/>
      <c r="K102" s="221">
        <f>ROUND(P102*H102,2)</f>
        <v>0</v>
      </c>
      <c r="L102" s="217" t="s">
        <v>20</v>
      </c>
      <c r="M102" s="46"/>
      <c r="N102" s="222" t="s">
        <v>20</v>
      </c>
      <c r="O102" s="223" t="s">
        <v>45</v>
      </c>
      <c r="P102" s="224">
        <f>I102+J102</f>
        <v>0</v>
      </c>
      <c r="Q102" s="224">
        <f>ROUND(I102*H102,2)</f>
        <v>0</v>
      </c>
      <c r="R102" s="224">
        <f>ROUND(J102*H102,2)</f>
        <v>0</v>
      </c>
      <c r="S102" s="86"/>
      <c r="T102" s="225">
        <f>S102*H102</f>
        <v>0</v>
      </c>
      <c r="U102" s="225">
        <v>0</v>
      </c>
      <c r="V102" s="225">
        <f>U102*H102</f>
        <v>0</v>
      </c>
      <c r="W102" s="225">
        <v>0</v>
      </c>
      <c r="X102" s="226">
        <f>W102*H102</f>
        <v>0</v>
      </c>
      <c r="Y102" s="40"/>
      <c r="Z102" s="40"/>
      <c r="AA102" s="40"/>
      <c r="AB102" s="40"/>
      <c r="AC102" s="40"/>
      <c r="AD102" s="40"/>
      <c r="AE102" s="40"/>
      <c r="AR102" s="227" t="s">
        <v>217</v>
      </c>
      <c r="AT102" s="227" t="s">
        <v>213</v>
      </c>
      <c r="AU102" s="227" t="s">
        <v>83</v>
      </c>
      <c r="AY102" s="19" t="s">
        <v>212</v>
      </c>
      <c r="BE102" s="228">
        <f>IF(O102="základní",K102,0)</f>
        <v>0</v>
      </c>
      <c r="BF102" s="228">
        <f>IF(O102="snížená",K102,0)</f>
        <v>0</v>
      </c>
      <c r="BG102" s="228">
        <f>IF(O102="zákl. přenesená",K102,0)</f>
        <v>0</v>
      </c>
      <c r="BH102" s="228">
        <f>IF(O102="sníž. přenesená",K102,0)</f>
        <v>0</v>
      </c>
      <c r="BI102" s="228">
        <f>IF(O102="nulová",K102,0)</f>
        <v>0</v>
      </c>
      <c r="BJ102" s="19" t="s">
        <v>83</v>
      </c>
      <c r="BK102" s="228">
        <f>ROUND(P102*H102,2)</f>
        <v>0</v>
      </c>
      <c r="BL102" s="19" t="s">
        <v>217</v>
      </c>
      <c r="BM102" s="227" t="s">
        <v>245</v>
      </c>
    </row>
    <row r="103" s="2" customFormat="1" ht="16.5" customHeight="1">
      <c r="A103" s="40"/>
      <c r="B103" s="41"/>
      <c r="C103" s="215" t="s">
        <v>246</v>
      </c>
      <c r="D103" s="215" t="s">
        <v>213</v>
      </c>
      <c r="E103" s="216" t="s">
        <v>247</v>
      </c>
      <c r="F103" s="217" t="s">
        <v>248</v>
      </c>
      <c r="G103" s="218" t="s">
        <v>225</v>
      </c>
      <c r="H103" s="219">
        <v>1</v>
      </c>
      <c r="I103" s="220"/>
      <c r="J103" s="220"/>
      <c r="K103" s="221">
        <f>ROUND(P103*H103,2)</f>
        <v>0</v>
      </c>
      <c r="L103" s="217" t="s">
        <v>20</v>
      </c>
      <c r="M103" s="46"/>
      <c r="N103" s="222" t="s">
        <v>20</v>
      </c>
      <c r="O103" s="223" t="s">
        <v>45</v>
      </c>
      <c r="P103" s="224">
        <f>I103+J103</f>
        <v>0</v>
      </c>
      <c r="Q103" s="224">
        <f>ROUND(I103*H103,2)</f>
        <v>0</v>
      </c>
      <c r="R103" s="224">
        <f>ROUND(J103*H103,2)</f>
        <v>0</v>
      </c>
      <c r="S103" s="86"/>
      <c r="T103" s="225">
        <f>S103*H103</f>
        <v>0</v>
      </c>
      <c r="U103" s="225">
        <v>0</v>
      </c>
      <c r="V103" s="225">
        <f>U103*H103</f>
        <v>0</v>
      </c>
      <c r="W103" s="225">
        <v>0</v>
      </c>
      <c r="X103" s="226">
        <f>W103*H103</f>
        <v>0</v>
      </c>
      <c r="Y103" s="40"/>
      <c r="Z103" s="40"/>
      <c r="AA103" s="40"/>
      <c r="AB103" s="40"/>
      <c r="AC103" s="40"/>
      <c r="AD103" s="40"/>
      <c r="AE103" s="40"/>
      <c r="AR103" s="227" t="s">
        <v>217</v>
      </c>
      <c r="AT103" s="227" t="s">
        <v>213</v>
      </c>
      <c r="AU103" s="227" t="s">
        <v>83</v>
      </c>
      <c r="AY103" s="19" t="s">
        <v>212</v>
      </c>
      <c r="BE103" s="228">
        <f>IF(O103="základní",K103,0)</f>
        <v>0</v>
      </c>
      <c r="BF103" s="228">
        <f>IF(O103="snížená",K103,0)</f>
        <v>0</v>
      </c>
      <c r="BG103" s="228">
        <f>IF(O103="zákl. přenesená",K103,0)</f>
        <v>0</v>
      </c>
      <c r="BH103" s="228">
        <f>IF(O103="sníž. přenesená",K103,0)</f>
        <v>0</v>
      </c>
      <c r="BI103" s="228">
        <f>IF(O103="nulová",K103,0)</f>
        <v>0</v>
      </c>
      <c r="BJ103" s="19" t="s">
        <v>83</v>
      </c>
      <c r="BK103" s="228">
        <f>ROUND(P103*H103,2)</f>
        <v>0</v>
      </c>
      <c r="BL103" s="19" t="s">
        <v>217</v>
      </c>
      <c r="BM103" s="227" t="s">
        <v>249</v>
      </c>
    </row>
    <row r="104" s="2" customFormat="1" ht="16.5" customHeight="1">
      <c r="A104" s="40"/>
      <c r="B104" s="41"/>
      <c r="C104" s="215" t="s">
        <v>250</v>
      </c>
      <c r="D104" s="215" t="s">
        <v>213</v>
      </c>
      <c r="E104" s="216" t="s">
        <v>251</v>
      </c>
      <c r="F104" s="217" t="s">
        <v>252</v>
      </c>
      <c r="G104" s="218" t="s">
        <v>225</v>
      </c>
      <c r="H104" s="219">
        <v>1</v>
      </c>
      <c r="I104" s="220"/>
      <c r="J104" s="220"/>
      <c r="K104" s="221">
        <f>ROUND(P104*H104,2)</f>
        <v>0</v>
      </c>
      <c r="L104" s="217" t="s">
        <v>20</v>
      </c>
      <c r="M104" s="46"/>
      <c r="N104" s="222" t="s">
        <v>20</v>
      </c>
      <c r="O104" s="223" t="s">
        <v>45</v>
      </c>
      <c r="P104" s="224">
        <f>I104+J104</f>
        <v>0</v>
      </c>
      <c r="Q104" s="224">
        <f>ROUND(I104*H104,2)</f>
        <v>0</v>
      </c>
      <c r="R104" s="224">
        <f>ROUND(J104*H104,2)</f>
        <v>0</v>
      </c>
      <c r="S104" s="86"/>
      <c r="T104" s="225">
        <f>S104*H104</f>
        <v>0</v>
      </c>
      <c r="U104" s="225">
        <v>0</v>
      </c>
      <c r="V104" s="225">
        <f>U104*H104</f>
        <v>0</v>
      </c>
      <c r="W104" s="225">
        <v>0</v>
      </c>
      <c r="X104" s="226">
        <f>W104*H104</f>
        <v>0</v>
      </c>
      <c r="Y104" s="40"/>
      <c r="Z104" s="40"/>
      <c r="AA104" s="40"/>
      <c r="AB104" s="40"/>
      <c r="AC104" s="40"/>
      <c r="AD104" s="40"/>
      <c r="AE104" s="40"/>
      <c r="AR104" s="227" t="s">
        <v>217</v>
      </c>
      <c r="AT104" s="227" t="s">
        <v>213</v>
      </c>
      <c r="AU104" s="227" t="s">
        <v>83</v>
      </c>
      <c r="AY104" s="19" t="s">
        <v>212</v>
      </c>
      <c r="BE104" s="228">
        <f>IF(O104="základní",K104,0)</f>
        <v>0</v>
      </c>
      <c r="BF104" s="228">
        <f>IF(O104="snížená",K104,0)</f>
        <v>0</v>
      </c>
      <c r="BG104" s="228">
        <f>IF(O104="zákl. přenesená",K104,0)</f>
        <v>0</v>
      </c>
      <c r="BH104" s="228">
        <f>IF(O104="sníž. přenesená",K104,0)</f>
        <v>0</v>
      </c>
      <c r="BI104" s="228">
        <f>IF(O104="nulová",K104,0)</f>
        <v>0</v>
      </c>
      <c r="BJ104" s="19" t="s">
        <v>83</v>
      </c>
      <c r="BK104" s="228">
        <f>ROUND(P104*H104,2)</f>
        <v>0</v>
      </c>
      <c r="BL104" s="19" t="s">
        <v>217</v>
      </c>
      <c r="BM104" s="227" t="s">
        <v>253</v>
      </c>
    </row>
    <row r="105" s="2" customFormat="1" ht="24.15" customHeight="1">
      <c r="A105" s="40"/>
      <c r="B105" s="41"/>
      <c r="C105" s="215" t="s">
        <v>154</v>
      </c>
      <c r="D105" s="215" t="s">
        <v>213</v>
      </c>
      <c r="E105" s="216" t="s">
        <v>254</v>
      </c>
      <c r="F105" s="217" t="s">
        <v>255</v>
      </c>
      <c r="G105" s="218" t="s">
        <v>225</v>
      </c>
      <c r="H105" s="219">
        <v>1</v>
      </c>
      <c r="I105" s="220"/>
      <c r="J105" s="220"/>
      <c r="K105" s="221">
        <f>ROUND(P105*H105,2)</f>
        <v>0</v>
      </c>
      <c r="L105" s="217" t="s">
        <v>20</v>
      </c>
      <c r="M105" s="46"/>
      <c r="N105" s="222" t="s">
        <v>20</v>
      </c>
      <c r="O105" s="223" t="s">
        <v>45</v>
      </c>
      <c r="P105" s="224">
        <f>I105+J105</f>
        <v>0</v>
      </c>
      <c r="Q105" s="224">
        <f>ROUND(I105*H105,2)</f>
        <v>0</v>
      </c>
      <c r="R105" s="224">
        <f>ROUND(J105*H105,2)</f>
        <v>0</v>
      </c>
      <c r="S105" s="86"/>
      <c r="T105" s="225">
        <f>S105*H105</f>
        <v>0</v>
      </c>
      <c r="U105" s="225">
        <v>0</v>
      </c>
      <c r="V105" s="225">
        <f>U105*H105</f>
        <v>0</v>
      </c>
      <c r="W105" s="225">
        <v>0</v>
      </c>
      <c r="X105" s="226">
        <f>W105*H105</f>
        <v>0</v>
      </c>
      <c r="Y105" s="40"/>
      <c r="Z105" s="40"/>
      <c r="AA105" s="40"/>
      <c r="AB105" s="40"/>
      <c r="AC105" s="40"/>
      <c r="AD105" s="40"/>
      <c r="AE105" s="40"/>
      <c r="AR105" s="227" t="s">
        <v>217</v>
      </c>
      <c r="AT105" s="227" t="s">
        <v>213</v>
      </c>
      <c r="AU105" s="227" t="s">
        <v>83</v>
      </c>
      <c r="AY105" s="19" t="s">
        <v>212</v>
      </c>
      <c r="BE105" s="228">
        <f>IF(O105="základní",K105,0)</f>
        <v>0</v>
      </c>
      <c r="BF105" s="228">
        <f>IF(O105="snížená",K105,0)</f>
        <v>0</v>
      </c>
      <c r="BG105" s="228">
        <f>IF(O105="zákl. přenesená",K105,0)</f>
        <v>0</v>
      </c>
      <c r="BH105" s="228">
        <f>IF(O105="sníž. přenesená",K105,0)</f>
        <v>0</v>
      </c>
      <c r="BI105" s="228">
        <f>IF(O105="nulová",K105,0)</f>
        <v>0</v>
      </c>
      <c r="BJ105" s="19" t="s">
        <v>83</v>
      </c>
      <c r="BK105" s="228">
        <f>ROUND(P105*H105,2)</f>
        <v>0</v>
      </c>
      <c r="BL105" s="19" t="s">
        <v>217</v>
      </c>
      <c r="BM105" s="227" t="s">
        <v>256</v>
      </c>
    </row>
    <row r="106" s="2" customFormat="1" ht="16.5" customHeight="1">
      <c r="A106" s="40"/>
      <c r="B106" s="41"/>
      <c r="C106" s="215" t="s">
        <v>157</v>
      </c>
      <c r="D106" s="215" t="s">
        <v>213</v>
      </c>
      <c r="E106" s="216" t="s">
        <v>257</v>
      </c>
      <c r="F106" s="217" t="s">
        <v>258</v>
      </c>
      <c r="G106" s="218" t="s">
        <v>225</v>
      </c>
      <c r="H106" s="219">
        <v>1</v>
      </c>
      <c r="I106" s="220"/>
      <c r="J106" s="220"/>
      <c r="K106" s="221">
        <f>ROUND(P106*H106,2)</f>
        <v>0</v>
      </c>
      <c r="L106" s="217" t="s">
        <v>20</v>
      </c>
      <c r="M106" s="46"/>
      <c r="N106" s="222" t="s">
        <v>20</v>
      </c>
      <c r="O106" s="223" t="s">
        <v>45</v>
      </c>
      <c r="P106" s="224">
        <f>I106+J106</f>
        <v>0</v>
      </c>
      <c r="Q106" s="224">
        <f>ROUND(I106*H106,2)</f>
        <v>0</v>
      </c>
      <c r="R106" s="224">
        <f>ROUND(J106*H106,2)</f>
        <v>0</v>
      </c>
      <c r="S106" s="86"/>
      <c r="T106" s="225">
        <f>S106*H106</f>
        <v>0</v>
      </c>
      <c r="U106" s="225">
        <v>0</v>
      </c>
      <c r="V106" s="225">
        <f>U106*H106</f>
        <v>0</v>
      </c>
      <c r="W106" s="225">
        <v>0</v>
      </c>
      <c r="X106" s="226">
        <f>W106*H106</f>
        <v>0</v>
      </c>
      <c r="Y106" s="40"/>
      <c r="Z106" s="40"/>
      <c r="AA106" s="40"/>
      <c r="AB106" s="40"/>
      <c r="AC106" s="40"/>
      <c r="AD106" s="40"/>
      <c r="AE106" s="40"/>
      <c r="AR106" s="227" t="s">
        <v>217</v>
      </c>
      <c r="AT106" s="227" t="s">
        <v>213</v>
      </c>
      <c r="AU106" s="227" t="s">
        <v>83</v>
      </c>
      <c r="AY106" s="19" t="s">
        <v>212</v>
      </c>
      <c r="BE106" s="228">
        <f>IF(O106="základní",K106,0)</f>
        <v>0</v>
      </c>
      <c r="BF106" s="228">
        <f>IF(O106="snížená",K106,0)</f>
        <v>0</v>
      </c>
      <c r="BG106" s="228">
        <f>IF(O106="zákl. přenesená",K106,0)</f>
        <v>0</v>
      </c>
      <c r="BH106" s="228">
        <f>IF(O106="sníž. přenesená",K106,0)</f>
        <v>0</v>
      </c>
      <c r="BI106" s="228">
        <f>IF(O106="nulová",K106,0)</f>
        <v>0</v>
      </c>
      <c r="BJ106" s="19" t="s">
        <v>83</v>
      </c>
      <c r="BK106" s="228">
        <f>ROUND(P106*H106,2)</f>
        <v>0</v>
      </c>
      <c r="BL106" s="19" t="s">
        <v>217</v>
      </c>
      <c r="BM106" s="227" t="s">
        <v>259</v>
      </c>
    </row>
    <row r="107" s="11" customFormat="1" ht="25.92" customHeight="1">
      <c r="A107" s="11"/>
      <c r="B107" s="200"/>
      <c r="C107" s="201"/>
      <c r="D107" s="202" t="s">
        <v>75</v>
      </c>
      <c r="E107" s="203" t="s">
        <v>260</v>
      </c>
      <c r="F107" s="203" t="s">
        <v>261</v>
      </c>
      <c r="G107" s="201"/>
      <c r="H107" s="201"/>
      <c r="I107" s="204"/>
      <c r="J107" s="204"/>
      <c r="K107" s="205">
        <f>BK107</f>
        <v>0</v>
      </c>
      <c r="L107" s="201"/>
      <c r="M107" s="206"/>
      <c r="N107" s="207"/>
      <c r="O107" s="208"/>
      <c r="P107" s="208"/>
      <c r="Q107" s="209">
        <f>SUM(Q108:Q110)</f>
        <v>0</v>
      </c>
      <c r="R107" s="209">
        <f>SUM(R108:R110)</f>
        <v>0</v>
      </c>
      <c r="S107" s="208"/>
      <c r="T107" s="210">
        <f>SUM(T108:T110)</f>
        <v>0</v>
      </c>
      <c r="U107" s="208"/>
      <c r="V107" s="210">
        <f>SUM(V108:V110)</f>
        <v>0</v>
      </c>
      <c r="W107" s="208"/>
      <c r="X107" s="211">
        <f>SUM(X108:X110)</f>
        <v>0</v>
      </c>
      <c r="Y107" s="11"/>
      <c r="Z107" s="11"/>
      <c r="AA107" s="11"/>
      <c r="AB107" s="11"/>
      <c r="AC107" s="11"/>
      <c r="AD107" s="11"/>
      <c r="AE107" s="11"/>
      <c r="AR107" s="212" t="s">
        <v>83</v>
      </c>
      <c r="AT107" s="213" t="s">
        <v>75</v>
      </c>
      <c r="AU107" s="213" t="s">
        <v>76</v>
      </c>
      <c r="AY107" s="212" t="s">
        <v>212</v>
      </c>
      <c r="BK107" s="214">
        <f>SUM(BK108:BK110)</f>
        <v>0</v>
      </c>
    </row>
    <row r="108" s="2" customFormat="1" ht="44.25" customHeight="1">
      <c r="A108" s="40"/>
      <c r="B108" s="41"/>
      <c r="C108" s="215" t="s">
        <v>9</v>
      </c>
      <c r="D108" s="215" t="s">
        <v>213</v>
      </c>
      <c r="E108" s="216" t="s">
        <v>262</v>
      </c>
      <c r="F108" s="217" t="s">
        <v>263</v>
      </c>
      <c r="G108" s="218" t="s">
        <v>264</v>
      </c>
      <c r="H108" s="219">
        <v>16</v>
      </c>
      <c r="I108" s="220"/>
      <c r="J108" s="220"/>
      <c r="K108" s="221">
        <f>ROUND(P108*H108,2)</f>
        <v>0</v>
      </c>
      <c r="L108" s="217" t="s">
        <v>20</v>
      </c>
      <c r="M108" s="46"/>
      <c r="N108" s="222" t="s">
        <v>20</v>
      </c>
      <c r="O108" s="223" t="s">
        <v>45</v>
      </c>
      <c r="P108" s="224">
        <f>I108+J108</f>
        <v>0</v>
      </c>
      <c r="Q108" s="224">
        <f>ROUND(I108*H108,2)</f>
        <v>0</v>
      </c>
      <c r="R108" s="224">
        <f>ROUND(J108*H108,2)</f>
        <v>0</v>
      </c>
      <c r="S108" s="86"/>
      <c r="T108" s="225">
        <f>S108*H108</f>
        <v>0</v>
      </c>
      <c r="U108" s="225">
        <v>0</v>
      </c>
      <c r="V108" s="225">
        <f>U108*H108</f>
        <v>0</v>
      </c>
      <c r="W108" s="225">
        <v>0</v>
      </c>
      <c r="X108" s="226">
        <f>W108*H108</f>
        <v>0</v>
      </c>
      <c r="Y108" s="40"/>
      <c r="Z108" s="40"/>
      <c r="AA108" s="40"/>
      <c r="AB108" s="40"/>
      <c r="AC108" s="40"/>
      <c r="AD108" s="40"/>
      <c r="AE108" s="40"/>
      <c r="AR108" s="227" t="s">
        <v>217</v>
      </c>
      <c r="AT108" s="227" t="s">
        <v>213</v>
      </c>
      <c r="AU108" s="227" t="s">
        <v>83</v>
      </c>
      <c r="AY108" s="19" t="s">
        <v>212</v>
      </c>
      <c r="BE108" s="228">
        <f>IF(O108="základní",K108,0)</f>
        <v>0</v>
      </c>
      <c r="BF108" s="228">
        <f>IF(O108="snížená",K108,0)</f>
        <v>0</v>
      </c>
      <c r="BG108" s="228">
        <f>IF(O108="zákl. přenesená",K108,0)</f>
        <v>0</v>
      </c>
      <c r="BH108" s="228">
        <f>IF(O108="sníž. přenesená",K108,0)</f>
        <v>0</v>
      </c>
      <c r="BI108" s="228">
        <f>IF(O108="nulová",K108,0)</f>
        <v>0</v>
      </c>
      <c r="BJ108" s="19" t="s">
        <v>83</v>
      </c>
      <c r="BK108" s="228">
        <f>ROUND(P108*H108,2)</f>
        <v>0</v>
      </c>
      <c r="BL108" s="19" t="s">
        <v>217</v>
      </c>
      <c r="BM108" s="227" t="s">
        <v>265</v>
      </c>
    </row>
    <row r="109" s="2" customFormat="1" ht="16.5" customHeight="1">
      <c r="A109" s="40"/>
      <c r="B109" s="41"/>
      <c r="C109" s="215" t="s">
        <v>162</v>
      </c>
      <c r="D109" s="215" t="s">
        <v>213</v>
      </c>
      <c r="E109" s="216" t="s">
        <v>266</v>
      </c>
      <c r="F109" s="217" t="s">
        <v>267</v>
      </c>
      <c r="G109" s="218" t="s">
        <v>268</v>
      </c>
      <c r="H109" s="219">
        <v>30400</v>
      </c>
      <c r="I109" s="220"/>
      <c r="J109" s="220"/>
      <c r="K109" s="221">
        <f>ROUND(P109*H109,2)</f>
        <v>0</v>
      </c>
      <c r="L109" s="217" t="s">
        <v>20</v>
      </c>
      <c r="M109" s="46"/>
      <c r="N109" s="222" t="s">
        <v>20</v>
      </c>
      <c r="O109" s="223" t="s">
        <v>45</v>
      </c>
      <c r="P109" s="224">
        <f>I109+J109</f>
        <v>0</v>
      </c>
      <c r="Q109" s="224">
        <f>ROUND(I109*H109,2)</f>
        <v>0</v>
      </c>
      <c r="R109" s="224">
        <f>ROUND(J109*H109,2)</f>
        <v>0</v>
      </c>
      <c r="S109" s="86"/>
      <c r="T109" s="225">
        <f>S109*H109</f>
        <v>0</v>
      </c>
      <c r="U109" s="225">
        <v>0</v>
      </c>
      <c r="V109" s="225">
        <f>U109*H109</f>
        <v>0</v>
      </c>
      <c r="W109" s="225">
        <v>0</v>
      </c>
      <c r="X109" s="226">
        <f>W109*H109</f>
        <v>0</v>
      </c>
      <c r="Y109" s="40"/>
      <c r="Z109" s="40"/>
      <c r="AA109" s="40"/>
      <c r="AB109" s="40"/>
      <c r="AC109" s="40"/>
      <c r="AD109" s="40"/>
      <c r="AE109" s="40"/>
      <c r="AR109" s="227" t="s">
        <v>217</v>
      </c>
      <c r="AT109" s="227" t="s">
        <v>213</v>
      </c>
      <c r="AU109" s="227" t="s">
        <v>83</v>
      </c>
      <c r="AY109" s="19" t="s">
        <v>212</v>
      </c>
      <c r="BE109" s="228">
        <f>IF(O109="základní",K109,0)</f>
        <v>0</v>
      </c>
      <c r="BF109" s="228">
        <f>IF(O109="snížená",K109,0)</f>
        <v>0</v>
      </c>
      <c r="BG109" s="228">
        <f>IF(O109="zákl. přenesená",K109,0)</f>
        <v>0</v>
      </c>
      <c r="BH109" s="228">
        <f>IF(O109="sníž. přenesená",K109,0)</f>
        <v>0</v>
      </c>
      <c r="BI109" s="228">
        <f>IF(O109="nulová",K109,0)</f>
        <v>0</v>
      </c>
      <c r="BJ109" s="19" t="s">
        <v>83</v>
      </c>
      <c r="BK109" s="228">
        <f>ROUND(P109*H109,2)</f>
        <v>0</v>
      </c>
      <c r="BL109" s="19" t="s">
        <v>217</v>
      </c>
      <c r="BM109" s="227" t="s">
        <v>269</v>
      </c>
    </row>
    <row r="110" s="2" customFormat="1" ht="37.8" customHeight="1">
      <c r="A110" s="40"/>
      <c r="B110" s="41"/>
      <c r="C110" s="215" t="s">
        <v>165</v>
      </c>
      <c r="D110" s="215" t="s">
        <v>213</v>
      </c>
      <c r="E110" s="216" t="s">
        <v>270</v>
      </c>
      <c r="F110" s="217" t="s">
        <v>271</v>
      </c>
      <c r="G110" s="218" t="s">
        <v>272</v>
      </c>
      <c r="H110" s="219">
        <v>1200</v>
      </c>
      <c r="I110" s="220"/>
      <c r="J110" s="220"/>
      <c r="K110" s="221">
        <f>ROUND(P110*H110,2)</f>
        <v>0</v>
      </c>
      <c r="L110" s="217" t="s">
        <v>20</v>
      </c>
      <c r="M110" s="46"/>
      <c r="N110" s="222" t="s">
        <v>20</v>
      </c>
      <c r="O110" s="223" t="s">
        <v>45</v>
      </c>
      <c r="P110" s="224">
        <f>I110+J110</f>
        <v>0</v>
      </c>
      <c r="Q110" s="224">
        <f>ROUND(I110*H110,2)</f>
        <v>0</v>
      </c>
      <c r="R110" s="224">
        <f>ROUND(J110*H110,2)</f>
        <v>0</v>
      </c>
      <c r="S110" s="86"/>
      <c r="T110" s="225">
        <f>S110*H110</f>
        <v>0</v>
      </c>
      <c r="U110" s="225">
        <v>0</v>
      </c>
      <c r="V110" s="225">
        <f>U110*H110</f>
        <v>0</v>
      </c>
      <c r="W110" s="225">
        <v>0</v>
      </c>
      <c r="X110" s="226">
        <f>W110*H110</f>
        <v>0</v>
      </c>
      <c r="Y110" s="40"/>
      <c r="Z110" s="40"/>
      <c r="AA110" s="40"/>
      <c r="AB110" s="40"/>
      <c r="AC110" s="40"/>
      <c r="AD110" s="40"/>
      <c r="AE110" s="40"/>
      <c r="AR110" s="227" t="s">
        <v>217</v>
      </c>
      <c r="AT110" s="227" t="s">
        <v>213</v>
      </c>
      <c r="AU110" s="227" t="s">
        <v>83</v>
      </c>
      <c r="AY110" s="19" t="s">
        <v>212</v>
      </c>
      <c r="BE110" s="228">
        <f>IF(O110="základní",K110,0)</f>
        <v>0</v>
      </c>
      <c r="BF110" s="228">
        <f>IF(O110="snížená",K110,0)</f>
        <v>0</v>
      </c>
      <c r="BG110" s="228">
        <f>IF(O110="zákl. přenesená",K110,0)</f>
        <v>0</v>
      </c>
      <c r="BH110" s="228">
        <f>IF(O110="sníž. přenesená",K110,0)</f>
        <v>0</v>
      </c>
      <c r="BI110" s="228">
        <f>IF(O110="nulová",K110,0)</f>
        <v>0</v>
      </c>
      <c r="BJ110" s="19" t="s">
        <v>83</v>
      </c>
      <c r="BK110" s="228">
        <f>ROUND(P110*H110,2)</f>
        <v>0</v>
      </c>
      <c r="BL110" s="19" t="s">
        <v>217</v>
      </c>
      <c r="BM110" s="227" t="s">
        <v>273</v>
      </c>
    </row>
    <row r="111" s="11" customFormat="1" ht="25.92" customHeight="1">
      <c r="A111" s="11"/>
      <c r="B111" s="200"/>
      <c r="C111" s="201"/>
      <c r="D111" s="202" t="s">
        <v>75</v>
      </c>
      <c r="E111" s="203" t="s">
        <v>274</v>
      </c>
      <c r="F111" s="203" t="s">
        <v>275</v>
      </c>
      <c r="G111" s="201"/>
      <c r="H111" s="201"/>
      <c r="I111" s="204"/>
      <c r="J111" s="204"/>
      <c r="K111" s="205">
        <f>BK111</f>
        <v>0</v>
      </c>
      <c r="L111" s="201"/>
      <c r="M111" s="206"/>
      <c r="N111" s="207"/>
      <c r="O111" s="208"/>
      <c r="P111" s="208"/>
      <c r="Q111" s="209">
        <f>SUM(Q112:Q137)</f>
        <v>0</v>
      </c>
      <c r="R111" s="209">
        <f>SUM(R112:R137)</f>
        <v>0</v>
      </c>
      <c r="S111" s="208"/>
      <c r="T111" s="210">
        <f>SUM(T112:T137)</f>
        <v>0</v>
      </c>
      <c r="U111" s="208"/>
      <c r="V111" s="210">
        <f>SUM(V112:V137)</f>
        <v>0</v>
      </c>
      <c r="W111" s="208"/>
      <c r="X111" s="211">
        <f>SUM(X112:X137)</f>
        <v>0</v>
      </c>
      <c r="Y111" s="11"/>
      <c r="Z111" s="11"/>
      <c r="AA111" s="11"/>
      <c r="AB111" s="11"/>
      <c r="AC111" s="11"/>
      <c r="AD111" s="11"/>
      <c r="AE111" s="11"/>
      <c r="AR111" s="212" t="s">
        <v>83</v>
      </c>
      <c r="AT111" s="213" t="s">
        <v>75</v>
      </c>
      <c r="AU111" s="213" t="s">
        <v>76</v>
      </c>
      <c r="AY111" s="212" t="s">
        <v>212</v>
      </c>
      <c r="BK111" s="214">
        <f>SUM(BK112:BK137)</f>
        <v>0</v>
      </c>
    </row>
    <row r="112" s="2" customFormat="1" ht="268.5" customHeight="1">
      <c r="A112" s="40"/>
      <c r="B112" s="41"/>
      <c r="C112" s="229" t="s">
        <v>168</v>
      </c>
      <c r="D112" s="229" t="s">
        <v>222</v>
      </c>
      <c r="E112" s="230" t="s">
        <v>276</v>
      </c>
      <c r="F112" s="231" t="s">
        <v>277</v>
      </c>
      <c r="G112" s="232" t="s">
        <v>225</v>
      </c>
      <c r="H112" s="233">
        <v>2</v>
      </c>
      <c r="I112" s="234"/>
      <c r="J112" s="235"/>
      <c r="K112" s="236">
        <f>ROUND(P112*H112,2)</f>
        <v>0</v>
      </c>
      <c r="L112" s="231" t="s">
        <v>20</v>
      </c>
      <c r="M112" s="237"/>
      <c r="N112" s="238" t="s">
        <v>20</v>
      </c>
      <c r="O112" s="223" t="s">
        <v>45</v>
      </c>
      <c r="P112" s="224">
        <f>I112+J112</f>
        <v>0</v>
      </c>
      <c r="Q112" s="224">
        <f>ROUND(I112*H112,2)</f>
        <v>0</v>
      </c>
      <c r="R112" s="224">
        <f>ROUND(J112*H112,2)</f>
        <v>0</v>
      </c>
      <c r="S112" s="86"/>
      <c r="T112" s="225">
        <f>S112*H112</f>
        <v>0</v>
      </c>
      <c r="U112" s="225">
        <v>0</v>
      </c>
      <c r="V112" s="225">
        <f>U112*H112</f>
        <v>0</v>
      </c>
      <c r="W112" s="225">
        <v>0</v>
      </c>
      <c r="X112" s="226">
        <f>W112*H112</f>
        <v>0</v>
      </c>
      <c r="Y112" s="40"/>
      <c r="Z112" s="40"/>
      <c r="AA112" s="40"/>
      <c r="AB112" s="40"/>
      <c r="AC112" s="40"/>
      <c r="AD112" s="40"/>
      <c r="AE112" s="40"/>
      <c r="AR112" s="227" t="s">
        <v>226</v>
      </c>
      <c r="AT112" s="227" t="s">
        <v>222</v>
      </c>
      <c r="AU112" s="227" t="s">
        <v>83</v>
      </c>
      <c r="AY112" s="19" t="s">
        <v>212</v>
      </c>
      <c r="BE112" s="228">
        <f>IF(O112="základní",K112,0)</f>
        <v>0</v>
      </c>
      <c r="BF112" s="228">
        <f>IF(O112="snížená",K112,0)</f>
        <v>0</v>
      </c>
      <c r="BG112" s="228">
        <f>IF(O112="zákl. přenesená",K112,0)</f>
        <v>0</v>
      </c>
      <c r="BH112" s="228">
        <f>IF(O112="sníž. přenesená",K112,0)</f>
        <v>0</v>
      </c>
      <c r="BI112" s="228">
        <f>IF(O112="nulová",K112,0)</f>
        <v>0</v>
      </c>
      <c r="BJ112" s="19" t="s">
        <v>83</v>
      </c>
      <c r="BK112" s="228">
        <f>ROUND(P112*H112,2)</f>
        <v>0</v>
      </c>
      <c r="BL112" s="19" t="s">
        <v>217</v>
      </c>
      <c r="BM112" s="227" t="s">
        <v>278</v>
      </c>
    </row>
    <row r="113" s="2" customFormat="1" ht="268.5" customHeight="1">
      <c r="A113" s="40"/>
      <c r="B113" s="41"/>
      <c r="C113" s="229" t="s">
        <v>279</v>
      </c>
      <c r="D113" s="229" t="s">
        <v>222</v>
      </c>
      <c r="E113" s="230" t="s">
        <v>280</v>
      </c>
      <c r="F113" s="231" t="s">
        <v>281</v>
      </c>
      <c r="G113" s="232" t="s">
        <v>225</v>
      </c>
      <c r="H113" s="233">
        <v>1</v>
      </c>
      <c r="I113" s="234"/>
      <c r="J113" s="235"/>
      <c r="K113" s="236">
        <f>ROUND(P113*H113,2)</f>
        <v>0</v>
      </c>
      <c r="L113" s="231" t="s">
        <v>20</v>
      </c>
      <c r="M113" s="237"/>
      <c r="N113" s="238" t="s">
        <v>20</v>
      </c>
      <c r="O113" s="223" t="s">
        <v>45</v>
      </c>
      <c r="P113" s="224">
        <f>I113+J113</f>
        <v>0</v>
      </c>
      <c r="Q113" s="224">
        <f>ROUND(I113*H113,2)</f>
        <v>0</v>
      </c>
      <c r="R113" s="224">
        <f>ROUND(J113*H113,2)</f>
        <v>0</v>
      </c>
      <c r="S113" s="86"/>
      <c r="T113" s="225">
        <f>S113*H113</f>
        <v>0</v>
      </c>
      <c r="U113" s="225">
        <v>0</v>
      </c>
      <c r="V113" s="225">
        <f>U113*H113</f>
        <v>0</v>
      </c>
      <c r="W113" s="225">
        <v>0</v>
      </c>
      <c r="X113" s="226">
        <f>W113*H113</f>
        <v>0</v>
      </c>
      <c r="Y113" s="40"/>
      <c r="Z113" s="40"/>
      <c r="AA113" s="40"/>
      <c r="AB113" s="40"/>
      <c r="AC113" s="40"/>
      <c r="AD113" s="40"/>
      <c r="AE113" s="40"/>
      <c r="AR113" s="227" t="s">
        <v>226</v>
      </c>
      <c r="AT113" s="227" t="s">
        <v>222</v>
      </c>
      <c r="AU113" s="227" t="s">
        <v>83</v>
      </c>
      <c r="AY113" s="19" t="s">
        <v>212</v>
      </c>
      <c r="BE113" s="228">
        <f>IF(O113="základní",K113,0)</f>
        <v>0</v>
      </c>
      <c r="BF113" s="228">
        <f>IF(O113="snížená",K113,0)</f>
        <v>0</v>
      </c>
      <c r="BG113" s="228">
        <f>IF(O113="zákl. přenesená",K113,0)</f>
        <v>0</v>
      </c>
      <c r="BH113" s="228">
        <f>IF(O113="sníž. přenesená",K113,0)</f>
        <v>0</v>
      </c>
      <c r="BI113" s="228">
        <f>IF(O113="nulová",K113,0)</f>
        <v>0</v>
      </c>
      <c r="BJ113" s="19" t="s">
        <v>83</v>
      </c>
      <c r="BK113" s="228">
        <f>ROUND(P113*H113,2)</f>
        <v>0</v>
      </c>
      <c r="BL113" s="19" t="s">
        <v>217</v>
      </c>
      <c r="BM113" s="227" t="s">
        <v>282</v>
      </c>
    </row>
    <row r="114" s="2" customFormat="1" ht="49.05" customHeight="1">
      <c r="A114" s="40"/>
      <c r="B114" s="41"/>
      <c r="C114" s="229" t="s">
        <v>283</v>
      </c>
      <c r="D114" s="229" t="s">
        <v>222</v>
      </c>
      <c r="E114" s="230" t="s">
        <v>284</v>
      </c>
      <c r="F114" s="231" t="s">
        <v>285</v>
      </c>
      <c r="G114" s="232" t="s">
        <v>225</v>
      </c>
      <c r="H114" s="233">
        <v>3</v>
      </c>
      <c r="I114" s="234"/>
      <c r="J114" s="235"/>
      <c r="K114" s="236">
        <f>ROUND(P114*H114,2)</f>
        <v>0</v>
      </c>
      <c r="L114" s="231" t="s">
        <v>20</v>
      </c>
      <c r="M114" s="237"/>
      <c r="N114" s="238" t="s">
        <v>20</v>
      </c>
      <c r="O114" s="223" t="s">
        <v>45</v>
      </c>
      <c r="P114" s="224">
        <f>I114+J114</f>
        <v>0</v>
      </c>
      <c r="Q114" s="224">
        <f>ROUND(I114*H114,2)</f>
        <v>0</v>
      </c>
      <c r="R114" s="224">
        <f>ROUND(J114*H114,2)</f>
        <v>0</v>
      </c>
      <c r="S114" s="86"/>
      <c r="T114" s="225">
        <f>S114*H114</f>
        <v>0</v>
      </c>
      <c r="U114" s="225">
        <v>0</v>
      </c>
      <c r="V114" s="225">
        <f>U114*H114</f>
        <v>0</v>
      </c>
      <c r="W114" s="225">
        <v>0</v>
      </c>
      <c r="X114" s="226">
        <f>W114*H114</f>
        <v>0</v>
      </c>
      <c r="Y114" s="40"/>
      <c r="Z114" s="40"/>
      <c r="AA114" s="40"/>
      <c r="AB114" s="40"/>
      <c r="AC114" s="40"/>
      <c r="AD114" s="40"/>
      <c r="AE114" s="40"/>
      <c r="AR114" s="227" t="s">
        <v>226</v>
      </c>
      <c r="AT114" s="227" t="s">
        <v>222</v>
      </c>
      <c r="AU114" s="227" t="s">
        <v>83</v>
      </c>
      <c r="AY114" s="19" t="s">
        <v>212</v>
      </c>
      <c r="BE114" s="228">
        <f>IF(O114="základní",K114,0)</f>
        <v>0</v>
      </c>
      <c r="BF114" s="228">
        <f>IF(O114="snížená",K114,0)</f>
        <v>0</v>
      </c>
      <c r="BG114" s="228">
        <f>IF(O114="zákl. přenesená",K114,0)</f>
        <v>0</v>
      </c>
      <c r="BH114" s="228">
        <f>IF(O114="sníž. přenesená",K114,0)</f>
        <v>0</v>
      </c>
      <c r="BI114" s="228">
        <f>IF(O114="nulová",K114,0)</f>
        <v>0</v>
      </c>
      <c r="BJ114" s="19" t="s">
        <v>83</v>
      </c>
      <c r="BK114" s="228">
        <f>ROUND(P114*H114,2)</f>
        <v>0</v>
      </c>
      <c r="BL114" s="19" t="s">
        <v>217</v>
      </c>
      <c r="BM114" s="227" t="s">
        <v>286</v>
      </c>
    </row>
    <row r="115" s="2" customFormat="1" ht="37.8" customHeight="1">
      <c r="A115" s="40"/>
      <c r="B115" s="41"/>
      <c r="C115" s="229" t="s">
        <v>287</v>
      </c>
      <c r="D115" s="229" t="s">
        <v>222</v>
      </c>
      <c r="E115" s="230" t="s">
        <v>288</v>
      </c>
      <c r="F115" s="231" t="s">
        <v>289</v>
      </c>
      <c r="G115" s="232" t="s">
        <v>225</v>
      </c>
      <c r="H115" s="233">
        <v>1</v>
      </c>
      <c r="I115" s="234"/>
      <c r="J115" s="235"/>
      <c r="K115" s="236">
        <f>ROUND(P115*H115,2)</f>
        <v>0</v>
      </c>
      <c r="L115" s="231" t="s">
        <v>20</v>
      </c>
      <c r="M115" s="237"/>
      <c r="N115" s="238" t="s">
        <v>20</v>
      </c>
      <c r="O115" s="223" t="s">
        <v>45</v>
      </c>
      <c r="P115" s="224">
        <f>I115+J115</f>
        <v>0</v>
      </c>
      <c r="Q115" s="224">
        <f>ROUND(I115*H115,2)</f>
        <v>0</v>
      </c>
      <c r="R115" s="224">
        <f>ROUND(J115*H115,2)</f>
        <v>0</v>
      </c>
      <c r="S115" s="86"/>
      <c r="T115" s="225">
        <f>S115*H115</f>
        <v>0</v>
      </c>
      <c r="U115" s="225">
        <v>0</v>
      </c>
      <c r="V115" s="225">
        <f>U115*H115</f>
        <v>0</v>
      </c>
      <c r="W115" s="225">
        <v>0</v>
      </c>
      <c r="X115" s="226">
        <f>W115*H115</f>
        <v>0</v>
      </c>
      <c r="Y115" s="40"/>
      <c r="Z115" s="40"/>
      <c r="AA115" s="40"/>
      <c r="AB115" s="40"/>
      <c r="AC115" s="40"/>
      <c r="AD115" s="40"/>
      <c r="AE115" s="40"/>
      <c r="AR115" s="227" t="s">
        <v>226</v>
      </c>
      <c r="AT115" s="227" t="s">
        <v>222</v>
      </c>
      <c r="AU115" s="227" t="s">
        <v>83</v>
      </c>
      <c r="AY115" s="19" t="s">
        <v>212</v>
      </c>
      <c r="BE115" s="228">
        <f>IF(O115="základní",K115,0)</f>
        <v>0</v>
      </c>
      <c r="BF115" s="228">
        <f>IF(O115="snížená",K115,0)</f>
        <v>0</v>
      </c>
      <c r="BG115" s="228">
        <f>IF(O115="zákl. přenesená",K115,0)</f>
        <v>0</v>
      </c>
      <c r="BH115" s="228">
        <f>IF(O115="sníž. přenesená",K115,0)</f>
        <v>0</v>
      </c>
      <c r="BI115" s="228">
        <f>IF(O115="nulová",K115,0)</f>
        <v>0</v>
      </c>
      <c r="BJ115" s="19" t="s">
        <v>83</v>
      </c>
      <c r="BK115" s="228">
        <f>ROUND(P115*H115,2)</f>
        <v>0</v>
      </c>
      <c r="BL115" s="19" t="s">
        <v>217</v>
      </c>
      <c r="BM115" s="227" t="s">
        <v>290</v>
      </c>
    </row>
    <row r="116" s="2" customFormat="1" ht="37.8" customHeight="1">
      <c r="A116" s="40"/>
      <c r="B116" s="41"/>
      <c r="C116" s="229" t="s">
        <v>291</v>
      </c>
      <c r="D116" s="229" t="s">
        <v>222</v>
      </c>
      <c r="E116" s="230" t="s">
        <v>292</v>
      </c>
      <c r="F116" s="231" t="s">
        <v>293</v>
      </c>
      <c r="G116" s="232" t="s">
        <v>225</v>
      </c>
      <c r="H116" s="233">
        <v>1</v>
      </c>
      <c r="I116" s="234"/>
      <c r="J116" s="235"/>
      <c r="K116" s="236">
        <f>ROUND(P116*H116,2)</f>
        <v>0</v>
      </c>
      <c r="L116" s="231" t="s">
        <v>20</v>
      </c>
      <c r="M116" s="237"/>
      <c r="N116" s="238" t="s">
        <v>20</v>
      </c>
      <c r="O116" s="223" t="s">
        <v>45</v>
      </c>
      <c r="P116" s="224">
        <f>I116+J116</f>
        <v>0</v>
      </c>
      <c r="Q116" s="224">
        <f>ROUND(I116*H116,2)</f>
        <v>0</v>
      </c>
      <c r="R116" s="224">
        <f>ROUND(J116*H116,2)</f>
        <v>0</v>
      </c>
      <c r="S116" s="86"/>
      <c r="T116" s="225">
        <f>S116*H116</f>
        <v>0</v>
      </c>
      <c r="U116" s="225">
        <v>0</v>
      </c>
      <c r="V116" s="225">
        <f>U116*H116</f>
        <v>0</v>
      </c>
      <c r="W116" s="225">
        <v>0</v>
      </c>
      <c r="X116" s="226">
        <f>W116*H116</f>
        <v>0</v>
      </c>
      <c r="Y116" s="40"/>
      <c r="Z116" s="40"/>
      <c r="AA116" s="40"/>
      <c r="AB116" s="40"/>
      <c r="AC116" s="40"/>
      <c r="AD116" s="40"/>
      <c r="AE116" s="40"/>
      <c r="AR116" s="227" t="s">
        <v>226</v>
      </c>
      <c r="AT116" s="227" t="s">
        <v>222</v>
      </c>
      <c r="AU116" s="227" t="s">
        <v>83</v>
      </c>
      <c r="AY116" s="19" t="s">
        <v>212</v>
      </c>
      <c r="BE116" s="228">
        <f>IF(O116="základní",K116,0)</f>
        <v>0</v>
      </c>
      <c r="BF116" s="228">
        <f>IF(O116="snížená",K116,0)</f>
        <v>0</v>
      </c>
      <c r="BG116" s="228">
        <f>IF(O116="zákl. přenesená",K116,0)</f>
        <v>0</v>
      </c>
      <c r="BH116" s="228">
        <f>IF(O116="sníž. přenesená",K116,0)</f>
        <v>0</v>
      </c>
      <c r="BI116" s="228">
        <f>IF(O116="nulová",K116,0)</f>
        <v>0</v>
      </c>
      <c r="BJ116" s="19" t="s">
        <v>83</v>
      </c>
      <c r="BK116" s="228">
        <f>ROUND(P116*H116,2)</f>
        <v>0</v>
      </c>
      <c r="BL116" s="19" t="s">
        <v>217</v>
      </c>
      <c r="BM116" s="227" t="s">
        <v>294</v>
      </c>
    </row>
    <row r="117" s="2" customFormat="1" ht="101.25" customHeight="1">
      <c r="A117" s="40"/>
      <c r="B117" s="41"/>
      <c r="C117" s="229" t="s">
        <v>295</v>
      </c>
      <c r="D117" s="229" t="s">
        <v>222</v>
      </c>
      <c r="E117" s="230" t="s">
        <v>296</v>
      </c>
      <c r="F117" s="231" t="s">
        <v>297</v>
      </c>
      <c r="G117" s="232" t="s">
        <v>225</v>
      </c>
      <c r="H117" s="233">
        <v>1</v>
      </c>
      <c r="I117" s="234"/>
      <c r="J117" s="235"/>
      <c r="K117" s="236">
        <f>ROUND(P117*H117,2)</f>
        <v>0</v>
      </c>
      <c r="L117" s="231" t="s">
        <v>20</v>
      </c>
      <c r="M117" s="237"/>
      <c r="N117" s="238" t="s">
        <v>20</v>
      </c>
      <c r="O117" s="223" t="s">
        <v>45</v>
      </c>
      <c r="P117" s="224">
        <f>I117+J117</f>
        <v>0</v>
      </c>
      <c r="Q117" s="224">
        <f>ROUND(I117*H117,2)</f>
        <v>0</v>
      </c>
      <c r="R117" s="224">
        <f>ROUND(J117*H117,2)</f>
        <v>0</v>
      </c>
      <c r="S117" s="86"/>
      <c r="T117" s="225">
        <f>S117*H117</f>
        <v>0</v>
      </c>
      <c r="U117" s="225">
        <v>0</v>
      </c>
      <c r="V117" s="225">
        <f>U117*H117</f>
        <v>0</v>
      </c>
      <c r="W117" s="225">
        <v>0</v>
      </c>
      <c r="X117" s="226">
        <f>W117*H117</f>
        <v>0</v>
      </c>
      <c r="Y117" s="40"/>
      <c r="Z117" s="40"/>
      <c r="AA117" s="40"/>
      <c r="AB117" s="40"/>
      <c r="AC117" s="40"/>
      <c r="AD117" s="40"/>
      <c r="AE117" s="40"/>
      <c r="AR117" s="227" t="s">
        <v>226</v>
      </c>
      <c r="AT117" s="227" t="s">
        <v>222</v>
      </c>
      <c r="AU117" s="227" t="s">
        <v>83</v>
      </c>
      <c r="AY117" s="19" t="s">
        <v>212</v>
      </c>
      <c r="BE117" s="228">
        <f>IF(O117="základní",K117,0)</f>
        <v>0</v>
      </c>
      <c r="BF117" s="228">
        <f>IF(O117="snížená",K117,0)</f>
        <v>0</v>
      </c>
      <c r="BG117" s="228">
        <f>IF(O117="zákl. přenesená",K117,0)</f>
        <v>0</v>
      </c>
      <c r="BH117" s="228">
        <f>IF(O117="sníž. přenesená",K117,0)</f>
        <v>0</v>
      </c>
      <c r="BI117" s="228">
        <f>IF(O117="nulová",K117,0)</f>
        <v>0</v>
      </c>
      <c r="BJ117" s="19" t="s">
        <v>83</v>
      </c>
      <c r="BK117" s="228">
        <f>ROUND(P117*H117,2)</f>
        <v>0</v>
      </c>
      <c r="BL117" s="19" t="s">
        <v>217</v>
      </c>
      <c r="BM117" s="227" t="s">
        <v>298</v>
      </c>
    </row>
    <row r="118" s="2" customFormat="1" ht="101.25" customHeight="1">
      <c r="A118" s="40"/>
      <c r="B118" s="41"/>
      <c r="C118" s="229" t="s">
        <v>8</v>
      </c>
      <c r="D118" s="229" t="s">
        <v>222</v>
      </c>
      <c r="E118" s="230" t="s">
        <v>299</v>
      </c>
      <c r="F118" s="231" t="s">
        <v>300</v>
      </c>
      <c r="G118" s="232" t="s">
        <v>225</v>
      </c>
      <c r="H118" s="233">
        <v>1</v>
      </c>
      <c r="I118" s="234"/>
      <c r="J118" s="235"/>
      <c r="K118" s="236">
        <f>ROUND(P118*H118,2)</f>
        <v>0</v>
      </c>
      <c r="L118" s="231" t="s">
        <v>20</v>
      </c>
      <c r="M118" s="237"/>
      <c r="N118" s="238" t="s">
        <v>20</v>
      </c>
      <c r="O118" s="223" t="s">
        <v>45</v>
      </c>
      <c r="P118" s="224">
        <f>I118+J118</f>
        <v>0</v>
      </c>
      <c r="Q118" s="224">
        <f>ROUND(I118*H118,2)</f>
        <v>0</v>
      </c>
      <c r="R118" s="224">
        <f>ROUND(J118*H118,2)</f>
        <v>0</v>
      </c>
      <c r="S118" s="86"/>
      <c r="T118" s="225">
        <f>S118*H118</f>
        <v>0</v>
      </c>
      <c r="U118" s="225">
        <v>0</v>
      </c>
      <c r="V118" s="225">
        <f>U118*H118</f>
        <v>0</v>
      </c>
      <c r="W118" s="225">
        <v>0</v>
      </c>
      <c r="X118" s="226">
        <f>W118*H118</f>
        <v>0</v>
      </c>
      <c r="Y118" s="40"/>
      <c r="Z118" s="40"/>
      <c r="AA118" s="40"/>
      <c r="AB118" s="40"/>
      <c r="AC118" s="40"/>
      <c r="AD118" s="40"/>
      <c r="AE118" s="40"/>
      <c r="AR118" s="227" t="s">
        <v>226</v>
      </c>
      <c r="AT118" s="227" t="s">
        <v>222</v>
      </c>
      <c r="AU118" s="227" t="s">
        <v>83</v>
      </c>
      <c r="AY118" s="19" t="s">
        <v>212</v>
      </c>
      <c r="BE118" s="228">
        <f>IF(O118="základní",K118,0)</f>
        <v>0</v>
      </c>
      <c r="BF118" s="228">
        <f>IF(O118="snížená",K118,0)</f>
        <v>0</v>
      </c>
      <c r="BG118" s="228">
        <f>IF(O118="zákl. přenesená",K118,0)</f>
        <v>0</v>
      </c>
      <c r="BH118" s="228">
        <f>IF(O118="sníž. přenesená",K118,0)</f>
        <v>0</v>
      </c>
      <c r="BI118" s="228">
        <f>IF(O118="nulová",K118,0)</f>
        <v>0</v>
      </c>
      <c r="BJ118" s="19" t="s">
        <v>83</v>
      </c>
      <c r="BK118" s="228">
        <f>ROUND(P118*H118,2)</f>
        <v>0</v>
      </c>
      <c r="BL118" s="19" t="s">
        <v>217</v>
      </c>
      <c r="BM118" s="227" t="s">
        <v>301</v>
      </c>
    </row>
    <row r="119" s="2" customFormat="1" ht="114.9" customHeight="1">
      <c r="A119" s="40"/>
      <c r="B119" s="41"/>
      <c r="C119" s="229" t="s">
        <v>302</v>
      </c>
      <c r="D119" s="229" t="s">
        <v>222</v>
      </c>
      <c r="E119" s="230" t="s">
        <v>303</v>
      </c>
      <c r="F119" s="231" t="s">
        <v>304</v>
      </c>
      <c r="G119" s="232" t="s">
        <v>225</v>
      </c>
      <c r="H119" s="233">
        <v>1</v>
      </c>
      <c r="I119" s="234"/>
      <c r="J119" s="235"/>
      <c r="K119" s="236">
        <f>ROUND(P119*H119,2)</f>
        <v>0</v>
      </c>
      <c r="L119" s="231" t="s">
        <v>20</v>
      </c>
      <c r="M119" s="237"/>
      <c r="N119" s="238" t="s">
        <v>20</v>
      </c>
      <c r="O119" s="223" t="s">
        <v>45</v>
      </c>
      <c r="P119" s="224">
        <f>I119+J119</f>
        <v>0</v>
      </c>
      <c r="Q119" s="224">
        <f>ROUND(I119*H119,2)</f>
        <v>0</v>
      </c>
      <c r="R119" s="224">
        <f>ROUND(J119*H119,2)</f>
        <v>0</v>
      </c>
      <c r="S119" s="86"/>
      <c r="T119" s="225">
        <f>S119*H119</f>
        <v>0</v>
      </c>
      <c r="U119" s="225">
        <v>0</v>
      </c>
      <c r="V119" s="225">
        <f>U119*H119</f>
        <v>0</v>
      </c>
      <c r="W119" s="225">
        <v>0</v>
      </c>
      <c r="X119" s="226">
        <f>W119*H119</f>
        <v>0</v>
      </c>
      <c r="Y119" s="40"/>
      <c r="Z119" s="40"/>
      <c r="AA119" s="40"/>
      <c r="AB119" s="40"/>
      <c r="AC119" s="40"/>
      <c r="AD119" s="40"/>
      <c r="AE119" s="40"/>
      <c r="AR119" s="227" t="s">
        <v>226</v>
      </c>
      <c r="AT119" s="227" t="s">
        <v>222</v>
      </c>
      <c r="AU119" s="227" t="s">
        <v>83</v>
      </c>
      <c r="AY119" s="19" t="s">
        <v>212</v>
      </c>
      <c r="BE119" s="228">
        <f>IF(O119="základní",K119,0)</f>
        <v>0</v>
      </c>
      <c r="BF119" s="228">
        <f>IF(O119="snížená",K119,0)</f>
        <v>0</v>
      </c>
      <c r="BG119" s="228">
        <f>IF(O119="zákl. přenesená",K119,0)</f>
        <v>0</v>
      </c>
      <c r="BH119" s="228">
        <f>IF(O119="sníž. přenesená",K119,0)</f>
        <v>0</v>
      </c>
      <c r="BI119" s="228">
        <f>IF(O119="nulová",K119,0)</f>
        <v>0</v>
      </c>
      <c r="BJ119" s="19" t="s">
        <v>83</v>
      </c>
      <c r="BK119" s="228">
        <f>ROUND(P119*H119,2)</f>
        <v>0</v>
      </c>
      <c r="BL119" s="19" t="s">
        <v>217</v>
      </c>
      <c r="BM119" s="227" t="s">
        <v>305</v>
      </c>
    </row>
    <row r="120" s="2" customFormat="1" ht="90" customHeight="1">
      <c r="A120" s="40"/>
      <c r="B120" s="41"/>
      <c r="C120" s="229" t="s">
        <v>306</v>
      </c>
      <c r="D120" s="229" t="s">
        <v>222</v>
      </c>
      <c r="E120" s="230" t="s">
        <v>307</v>
      </c>
      <c r="F120" s="231" t="s">
        <v>308</v>
      </c>
      <c r="G120" s="232" t="s">
        <v>225</v>
      </c>
      <c r="H120" s="233">
        <v>2</v>
      </c>
      <c r="I120" s="234"/>
      <c r="J120" s="235"/>
      <c r="K120" s="236">
        <f>ROUND(P120*H120,2)</f>
        <v>0</v>
      </c>
      <c r="L120" s="231" t="s">
        <v>20</v>
      </c>
      <c r="M120" s="237"/>
      <c r="N120" s="238" t="s">
        <v>20</v>
      </c>
      <c r="O120" s="223" t="s">
        <v>45</v>
      </c>
      <c r="P120" s="224">
        <f>I120+J120</f>
        <v>0</v>
      </c>
      <c r="Q120" s="224">
        <f>ROUND(I120*H120,2)</f>
        <v>0</v>
      </c>
      <c r="R120" s="224">
        <f>ROUND(J120*H120,2)</f>
        <v>0</v>
      </c>
      <c r="S120" s="86"/>
      <c r="T120" s="225">
        <f>S120*H120</f>
        <v>0</v>
      </c>
      <c r="U120" s="225">
        <v>0</v>
      </c>
      <c r="V120" s="225">
        <f>U120*H120</f>
        <v>0</v>
      </c>
      <c r="W120" s="225">
        <v>0</v>
      </c>
      <c r="X120" s="226">
        <f>W120*H120</f>
        <v>0</v>
      </c>
      <c r="Y120" s="40"/>
      <c r="Z120" s="40"/>
      <c r="AA120" s="40"/>
      <c r="AB120" s="40"/>
      <c r="AC120" s="40"/>
      <c r="AD120" s="40"/>
      <c r="AE120" s="40"/>
      <c r="AR120" s="227" t="s">
        <v>226</v>
      </c>
      <c r="AT120" s="227" t="s">
        <v>222</v>
      </c>
      <c r="AU120" s="227" t="s">
        <v>83</v>
      </c>
      <c r="AY120" s="19" t="s">
        <v>212</v>
      </c>
      <c r="BE120" s="228">
        <f>IF(O120="základní",K120,0)</f>
        <v>0</v>
      </c>
      <c r="BF120" s="228">
        <f>IF(O120="snížená",K120,0)</f>
        <v>0</v>
      </c>
      <c r="BG120" s="228">
        <f>IF(O120="zákl. přenesená",K120,0)</f>
        <v>0</v>
      </c>
      <c r="BH120" s="228">
        <f>IF(O120="sníž. přenesená",K120,0)</f>
        <v>0</v>
      </c>
      <c r="BI120" s="228">
        <f>IF(O120="nulová",K120,0)</f>
        <v>0</v>
      </c>
      <c r="BJ120" s="19" t="s">
        <v>83</v>
      </c>
      <c r="BK120" s="228">
        <f>ROUND(P120*H120,2)</f>
        <v>0</v>
      </c>
      <c r="BL120" s="19" t="s">
        <v>217</v>
      </c>
      <c r="BM120" s="227" t="s">
        <v>309</v>
      </c>
    </row>
    <row r="121" s="2" customFormat="1" ht="49.05" customHeight="1">
      <c r="A121" s="40"/>
      <c r="B121" s="41"/>
      <c r="C121" s="229" t="s">
        <v>310</v>
      </c>
      <c r="D121" s="229" t="s">
        <v>222</v>
      </c>
      <c r="E121" s="230" t="s">
        <v>311</v>
      </c>
      <c r="F121" s="231" t="s">
        <v>312</v>
      </c>
      <c r="G121" s="232" t="s">
        <v>225</v>
      </c>
      <c r="H121" s="233">
        <v>1</v>
      </c>
      <c r="I121" s="234"/>
      <c r="J121" s="235"/>
      <c r="K121" s="236">
        <f>ROUND(P121*H121,2)</f>
        <v>0</v>
      </c>
      <c r="L121" s="231" t="s">
        <v>20</v>
      </c>
      <c r="M121" s="237"/>
      <c r="N121" s="238" t="s">
        <v>20</v>
      </c>
      <c r="O121" s="223" t="s">
        <v>45</v>
      </c>
      <c r="P121" s="224">
        <f>I121+J121</f>
        <v>0</v>
      </c>
      <c r="Q121" s="224">
        <f>ROUND(I121*H121,2)</f>
        <v>0</v>
      </c>
      <c r="R121" s="224">
        <f>ROUND(J121*H121,2)</f>
        <v>0</v>
      </c>
      <c r="S121" s="86"/>
      <c r="T121" s="225">
        <f>S121*H121</f>
        <v>0</v>
      </c>
      <c r="U121" s="225">
        <v>0</v>
      </c>
      <c r="V121" s="225">
        <f>U121*H121</f>
        <v>0</v>
      </c>
      <c r="W121" s="225">
        <v>0</v>
      </c>
      <c r="X121" s="226">
        <f>W121*H121</f>
        <v>0</v>
      </c>
      <c r="Y121" s="40"/>
      <c r="Z121" s="40"/>
      <c r="AA121" s="40"/>
      <c r="AB121" s="40"/>
      <c r="AC121" s="40"/>
      <c r="AD121" s="40"/>
      <c r="AE121" s="40"/>
      <c r="AR121" s="227" t="s">
        <v>226</v>
      </c>
      <c r="AT121" s="227" t="s">
        <v>222</v>
      </c>
      <c r="AU121" s="227" t="s">
        <v>83</v>
      </c>
      <c r="AY121" s="19" t="s">
        <v>212</v>
      </c>
      <c r="BE121" s="228">
        <f>IF(O121="základní",K121,0)</f>
        <v>0</v>
      </c>
      <c r="BF121" s="228">
        <f>IF(O121="snížená",K121,0)</f>
        <v>0</v>
      </c>
      <c r="BG121" s="228">
        <f>IF(O121="zákl. přenesená",K121,0)</f>
        <v>0</v>
      </c>
      <c r="BH121" s="228">
        <f>IF(O121="sníž. přenesená",K121,0)</f>
        <v>0</v>
      </c>
      <c r="BI121" s="228">
        <f>IF(O121="nulová",K121,0)</f>
        <v>0</v>
      </c>
      <c r="BJ121" s="19" t="s">
        <v>83</v>
      </c>
      <c r="BK121" s="228">
        <f>ROUND(P121*H121,2)</f>
        <v>0</v>
      </c>
      <c r="BL121" s="19" t="s">
        <v>217</v>
      </c>
      <c r="BM121" s="227" t="s">
        <v>313</v>
      </c>
    </row>
    <row r="122" s="2" customFormat="1" ht="44.25" customHeight="1">
      <c r="A122" s="40"/>
      <c r="B122" s="41"/>
      <c r="C122" s="229" t="s">
        <v>314</v>
      </c>
      <c r="D122" s="229" t="s">
        <v>222</v>
      </c>
      <c r="E122" s="230" t="s">
        <v>315</v>
      </c>
      <c r="F122" s="231" t="s">
        <v>316</v>
      </c>
      <c r="G122" s="232" t="s">
        <v>225</v>
      </c>
      <c r="H122" s="233">
        <v>1</v>
      </c>
      <c r="I122" s="234"/>
      <c r="J122" s="235"/>
      <c r="K122" s="236">
        <f>ROUND(P122*H122,2)</f>
        <v>0</v>
      </c>
      <c r="L122" s="231" t="s">
        <v>20</v>
      </c>
      <c r="M122" s="237"/>
      <c r="N122" s="238" t="s">
        <v>20</v>
      </c>
      <c r="O122" s="223" t="s">
        <v>45</v>
      </c>
      <c r="P122" s="224">
        <f>I122+J122</f>
        <v>0</v>
      </c>
      <c r="Q122" s="224">
        <f>ROUND(I122*H122,2)</f>
        <v>0</v>
      </c>
      <c r="R122" s="224">
        <f>ROUND(J122*H122,2)</f>
        <v>0</v>
      </c>
      <c r="S122" s="86"/>
      <c r="T122" s="225">
        <f>S122*H122</f>
        <v>0</v>
      </c>
      <c r="U122" s="225">
        <v>0</v>
      </c>
      <c r="V122" s="225">
        <f>U122*H122</f>
        <v>0</v>
      </c>
      <c r="W122" s="225">
        <v>0</v>
      </c>
      <c r="X122" s="226">
        <f>W122*H122</f>
        <v>0</v>
      </c>
      <c r="Y122" s="40"/>
      <c r="Z122" s="40"/>
      <c r="AA122" s="40"/>
      <c r="AB122" s="40"/>
      <c r="AC122" s="40"/>
      <c r="AD122" s="40"/>
      <c r="AE122" s="40"/>
      <c r="AR122" s="227" t="s">
        <v>226</v>
      </c>
      <c r="AT122" s="227" t="s">
        <v>222</v>
      </c>
      <c r="AU122" s="227" t="s">
        <v>83</v>
      </c>
      <c r="AY122" s="19" t="s">
        <v>212</v>
      </c>
      <c r="BE122" s="228">
        <f>IF(O122="základní",K122,0)</f>
        <v>0</v>
      </c>
      <c r="BF122" s="228">
        <f>IF(O122="snížená",K122,0)</f>
        <v>0</v>
      </c>
      <c r="BG122" s="228">
        <f>IF(O122="zákl. přenesená",K122,0)</f>
        <v>0</v>
      </c>
      <c r="BH122" s="228">
        <f>IF(O122="sníž. přenesená",K122,0)</f>
        <v>0</v>
      </c>
      <c r="BI122" s="228">
        <f>IF(O122="nulová",K122,0)</f>
        <v>0</v>
      </c>
      <c r="BJ122" s="19" t="s">
        <v>83</v>
      </c>
      <c r="BK122" s="228">
        <f>ROUND(P122*H122,2)</f>
        <v>0</v>
      </c>
      <c r="BL122" s="19" t="s">
        <v>217</v>
      </c>
      <c r="BM122" s="227" t="s">
        <v>317</v>
      </c>
    </row>
    <row r="123" s="2" customFormat="1" ht="44.25" customHeight="1">
      <c r="A123" s="40"/>
      <c r="B123" s="41"/>
      <c r="C123" s="229" t="s">
        <v>318</v>
      </c>
      <c r="D123" s="229" t="s">
        <v>222</v>
      </c>
      <c r="E123" s="230" t="s">
        <v>319</v>
      </c>
      <c r="F123" s="231" t="s">
        <v>320</v>
      </c>
      <c r="G123" s="232" t="s">
        <v>225</v>
      </c>
      <c r="H123" s="233">
        <v>1</v>
      </c>
      <c r="I123" s="234"/>
      <c r="J123" s="235"/>
      <c r="K123" s="236">
        <f>ROUND(P123*H123,2)</f>
        <v>0</v>
      </c>
      <c r="L123" s="231" t="s">
        <v>20</v>
      </c>
      <c r="M123" s="237"/>
      <c r="N123" s="238" t="s">
        <v>20</v>
      </c>
      <c r="O123" s="223" t="s">
        <v>45</v>
      </c>
      <c r="P123" s="224">
        <f>I123+J123</f>
        <v>0</v>
      </c>
      <c r="Q123" s="224">
        <f>ROUND(I123*H123,2)</f>
        <v>0</v>
      </c>
      <c r="R123" s="224">
        <f>ROUND(J123*H123,2)</f>
        <v>0</v>
      </c>
      <c r="S123" s="86"/>
      <c r="T123" s="225">
        <f>S123*H123</f>
        <v>0</v>
      </c>
      <c r="U123" s="225">
        <v>0</v>
      </c>
      <c r="V123" s="225">
        <f>U123*H123</f>
        <v>0</v>
      </c>
      <c r="W123" s="225">
        <v>0</v>
      </c>
      <c r="X123" s="226">
        <f>W123*H123</f>
        <v>0</v>
      </c>
      <c r="Y123" s="40"/>
      <c r="Z123" s="40"/>
      <c r="AA123" s="40"/>
      <c r="AB123" s="40"/>
      <c r="AC123" s="40"/>
      <c r="AD123" s="40"/>
      <c r="AE123" s="40"/>
      <c r="AR123" s="227" t="s">
        <v>226</v>
      </c>
      <c r="AT123" s="227" t="s">
        <v>222</v>
      </c>
      <c r="AU123" s="227" t="s">
        <v>83</v>
      </c>
      <c r="AY123" s="19" t="s">
        <v>212</v>
      </c>
      <c r="BE123" s="228">
        <f>IF(O123="základní",K123,0)</f>
        <v>0</v>
      </c>
      <c r="BF123" s="228">
        <f>IF(O123="snížená",K123,0)</f>
        <v>0</v>
      </c>
      <c r="BG123" s="228">
        <f>IF(O123="zákl. přenesená",K123,0)</f>
        <v>0</v>
      </c>
      <c r="BH123" s="228">
        <f>IF(O123="sníž. přenesená",K123,0)</f>
        <v>0</v>
      </c>
      <c r="BI123" s="228">
        <f>IF(O123="nulová",K123,0)</f>
        <v>0</v>
      </c>
      <c r="BJ123" s="19" t="s">
        <v>83</v>
      </c>
      <c r="BK123" s="228">
        <f>ROUND(P123*H123,2)</f>
        <v>0</v>
      </c>
      <c r="BL123" s="19" t="s">
        <v>217</v>
      </c>
      <c r="BM123" s="227" t="s">
        <v>321</v>
      </c>
    </row>
    <row r="124" s="2" customFormat="1" ht="44.25" customHeight="1">
      <c r="A124" s="40"/>
      <c r="B124" s="41"/>
      <c r="C124" s="229" t="s">
        <v>322</v>
      </c>
      <c r="D124" s="229" t="s">
        <v>222</v>
      </c>
      <c r="E124" s="230" t="s">
        <v>323</v>
      </c>
      <c r="F124" s="231" t="s">
        <v>324</v>
      </c>
      <c r="G124" s="232" t="s">
        <v>225</v>
      </c>
      <c r="H124" s="233">
        <v>1</v>
      </c>
      <c r="I124" s="234"/>
      <c r="J124" s="235"/>
      <c r="K124" s="236">
        <f>ROUND(P124*H124,2)</f>
        <v>0</v>
      </c>
      <c r="L124" s="231" t="s">
        <v>20</v>
      </c>
      <c r="M124" s="237"/>
      <c r="N124" s="238" t="s">
        <v>20</v>
      </c>
      <c r="O124" s="223" t="s">
        <v>45</v>
      </c>
      <c r="P124" s="224">
        <f>I124+J124</f>
        <v>0</v>
      </c>
      <c r="Q124" s="224">
        <f>ROUND(I124*H124,2)</f>
        <v>0</v>
      </c>
      <c r="R124" s="224">
        <f>ROUND(J124*H124,2)</f>
        <v>0</v>
      </c>
      <c r="S124" s="86"/>
      <c r="T124" s="225">
        <f>S124*H124</f>
        <v>0</v>
      </c>
      <c r="U124" s="225">
        <v>0</v>
      </c>
      <c r="V124" s="225">
        <f>U124*H124</f>
        <v>0</v>
      </c>
      <c r="W124" s="225">
        <v>0</v>
      </c>
      <c r="X124" s="226">
        <f>W124*H124</f>
        <v>0</v>
      </c>
      <c r="Y124" s="40"/>
      <c r="Z124" s="40"/>
      <c r="AA124" s="40"/>
      <c r="AB124" s="40"/>
      <c r="AC124" s="40"/>
      <c r="AD124" s="40"/>
      <c r="AE124" s="40"/>
      <c r="AR124" s="227" t="s">
        <v>226</v>
      </c>
      <c r="AT124" s="227" t="s">
        <v>222</v>
      </c>
      <c r="AU124" s="227" t="s">
        <v>83</v>
      </c>
      <c r="AY124" s="19" t="s">
        <v>212</v>
      </c>
      <c r="BE124" s="228">
        <f>IF(O124="základní",K124,0)</f>
        <v>0</v>
      </c>
      <c r="BF124" s="228">
        <f>IF(O124="snížená",K124,0)</f>
        <v>0</v>
      </c>
      <c r="BG124" s="228">
        <f>IF(O124="zákl. přenesená",K124,0)</f>
        <v>0</v>
      </c>
      <c r="BH124" s="228">
        <f>IF(O124="sníž. přenesená",K124,0)</f>
        <v>0</v>
      </c>
      <c r="BI124" s="228">
        <f>IF(O124="nulová",K124,0)</f>
        <v>0</v>
      </c>
      <c r="BJ124" s="19" t="s">
        <v>83</v>
      </c>
      <c r="BK124" s="228">
        <f>ROUND(P124*H124,2)</f>
        <v>0</v>
      </c>
      <c r="BL124" s="19" t="s">
        <v>217</v>
      </c>
      <c r="BM124" s="227" t="s">
        <v>325</v>
      </c>
    </row>
    <row r="125" s="2" customFormat="1" ht="37.8" customHeight="1">
      <c r="A125" s="40"/>
      <c r="B125" s="41"/>
      <c r="C125" s="229" t="s">
        <v>326</v>
      </c>
      <c r="D125" s="229" t="s">
        <v>222</v>
      </c>
      <c r="E125" s="230" t="s">
        <v>327</v>
      </c>
      <c r="F125" s="231" t="s">
        <v>328</v>
      </c>
      <c r="G125" s="232" t="s">
        <v>225</v>
      </c>
      <c r="H125" s="233">
        <v>3</v>
      </c>
      <c r="I125" s="234"/>
      <c r="J125" s="235"/>
      <c r="K125" s="236">
        <f>ROUND(P125*H125,2)</f>
        <v>0</v>
      </c>
      <c r="L125" s="231" t="s">
        <v>20</v>
      </c>
      <c r="M125" s="237"/>
      <c r="N125" s="238" t="s">
        <v>20</v>
      </c>
      <c r="O125" s="223" t="s">
        <v>45</v>
      </c>
      <c r="P125" s="224">
        <f>I125+J125</f>
        <v>0</v>
      </c>
      <c r="Q125" s="224">
        <f>ROUND(I125*H125,2)</f>
        <v>0</v>
      </c>
      <c r="R125" s="224">
        <f>ROUND(J125*H125,2)</f>
        <v>0</v>
      </c>
      <c r="S125" s="86"/>
      <c r="T125" s="225">
        <f>S125*H125</f>
        <v>0</v>
      </c>
      <c r="U125" s="225">
        <v>0</v>
      </c>
      <c r="V125" s="225">
        <f>U125*H125</f>
        <v>0</v>
      </c>
      <c r="W125" s="225">
        <v>0</v>
      </c>
      <c r="X125" s="226">
        <f>W125*H125</f>
        <v>0</v>
      </c>
      <c r="Y125" s="40"/>
      <c r="Z125" s="40"/>
      <c r="AA125" s="40"/>
      <c r="AB125" s="40"/>
      <c r="AC125" s="40"/>
      <c r="AD125" s="40"/>
      <c r="AE125" s="40"/>
      <c r="AR125" s="227" t="s">
        <v>226</v>
      </c>
      <c r="AT125" s="227" t="s">
        <v>222</v>
      </c>
      <c r="AU125" s="227" t="s">
        <v>83</v>
      </c>
      <c r="AY125" s="19" t="s">
        <v>212</v>
      </c>
      <c r="BE125" s="228">
        <f>IF(O125="základní",K125,0)</f>
        <v>0</v>
      </c>
      <c r="BF125" s="228">
        <f>IF(O125="snížená",K125,0)</f>
        <v>0</v>
      </c>
      <c r="BG125" s="228">
        <f>IF(O125="zákl. přenesená",K125,0)</f>
        <v>0</v>
      </c>
      <c r="BH125" s="228">
        <f>IF(O125="sníž. přenesená",K125,0)</f>
        <v>0</v>
      </c>
      <c r="BI125" s="228">
        <f>IF(O125="nulová",K125,0)</f>
        <v>0</v>
      </c>
      <c r="BJ125" s="19" t="s">
        <v>83</v>
      </c>
      <c r="BK125" s="228">
        <f>ROUND(P125*H125,2)</f>
        <v>0</v>
      </c>
      <c r="BL125" s="19" t="s">
        <v>217</v>
      </c>
      <c r="BM125" s="227" t="s">
        <v>329</v>
      </c>
    </row>
    <row r="126" s="2" customFormat="1" ht="55.5" customHeight="1">
      <c r="A126" s="40"/>
      <c r="B126" s="41"/>
      <c r="C126" s="229" t="s">
        <v>330</v>
      </c>
      <c r="D126" s="229" t="s">
        <v>222</v>
      </c>
      <c r="E126" s="230" t="s">
        <v>331</v>
      </c>
      <c r="F126" s="231" t="s">
        <v>332</v>
      </c>
      <c r="G126" s="232" t="s">
        <v>225</v>
      </c>
      <c r="H126" s="233">
        <v>2</v>
      </c>
      <c r="I126" s="234"/>
      <c r="J126" s="235"/>
      <c r="K126" s="236">
        <f>ROUND(P126*H126,2)</f>
        <v>0</v>
      </c>
      <c r="L126" s="231" t="s">
        <v>20</v>
      </c>
      <c r="M126" s="237"/>
      <c r="N126" s="238" t="s">
        <v>20</v>
      </c>
      <c r="O126" s="223" t="s">
        <v>45</v>
      </c>
      <c r="P126" s="224">
        <f>I126+J126</f>
        <v>0</v>
      </c>
      <c r="Q126" s="224">
        <f>ROUND(I126*H126,2)</f>
        <v>0</v>
      </c>
      <c r="R126" s="224">
        <f>ROUND(J126*H126,2)</f>
        <v>0</v>
      </c>
      <c r="S126" s="86"/>
      <c r="T126" s="225">
        <f>S126*H126</f>
        <v>0</v>
      </c>
      <c r="U126" s="225">
        <v>0</v>
      </c>
      <c r="V126" s="225">
        <f>U126*H126</f>
        <v>0</v>
      </c>
      <c r="W126" s="225">
        <v>0</v>
      </c>
      <c r="X126" s="226">
        <f>W126*H126</f>
        <v>0</v>
      </c>
      <c r="Y126" s="40"/>
      <c r="Z126" s="40"/>
      <c r="AA126" s="40"/>
      <c r="AB126" s="40"/>
      <c r="AC126" s="40"/>
      <c r="AD126" s="40"/>
      <c r="AE126" s="40"/>
      <c r="AR126" s="227" t="s">
        <v>226</v>
      </c>
      <c r="AT126" s="227" t="s">
        <v>222</v>
      </c>
      <c r="AU126" s="227" t="s">
        <v>83</v>
      </c>
      <c r="AY126" s="19" t="s">
        <v>212</v>
      </c>
      <c r="BE126" s="228">
        <f>IF(O126="základní",K126,0)</f>
        <v>0</v>
      </c>
      <c r="BF126" s="228">
        <f>IF(O126="snížená",K126,0)</f>
        <v>0</v>
      </c>
      <c r="BG126" s="228">
        <f>IF(O126="zákl. přenesená",K126,0)</f>
        <v>0</v>
      </c>
      <c r="BH126" s="228">
        <f>IF(O126="sníž. přenesená",K126,0)</f>
        <v>0</v>
      </c>
      <c r="BI126" s="228">
        <f>IF(O126="nulová",K126,0)</f>
        <v>0</v>
      </c>
      <c r="BJ126" s="19" t="s">
        <v>83</v>
      </c>
      <c r="BK126" s="228">
        <f>ROUND(P126*H126,2)</f>
        <v>0</v>
      </c>
      <c r="BL126" s="19" t="s">
        <v>217</v>
      </c>
      <c r="BM126" s="227" t="s">
        <v>333</v>
      </c>
    </row>
    <row r="127" s="2" customFormat="1" ht="24.15" customHeight="1">
      <c r="A127" s="40"/>
      <c r="B127" s="41"/>
      <c r="C127" s="229" t="s">
        <v>334</v>
      </c>
      <c r="D127" s="229" t="s">
        <v>222</v>
      </c>
      <c r="E127" s="230" t="s">
        <v>335</v>
      </c>
      <c r="F127" s="231" t="s">
        <v>336</v>
      </c>
      <c r="G127" s="232" t="s">
        <v>20</v>
      </c>
      <c r="H127" s="233">
        <v>0</v>
      </c>
      <c r="I127" s="234"/>
      <c r="J127" s="235"/>
      <c r="K127" s="236">
        <f>ROUND(P127*H127,2)</f>
        <v>0</v>
      </c>
      <c r="L127" s="231" t="s">
        <v>20</v>
      </c>
      <c r="M127" s="237"/>
      <c r="N127" s="238" t="s">
        <v>20</v>
      </c>
      <c r="O127" s="223" t="s">
        <v>45</v>
      </c>
      <c r="P127" s="224">
        <f>I127+J127</f>
        <v>0</v>
      </c>
      <c r="Q127" s="224">
        <f>ROUND(I127*H127,2)</f>
        <v>0</v>
      </c>
      <c r="R127" s="224">
        <f>ROUND(J127*H127,2)</f>
        <v>0</v>
      </c>
      <c r="S127" s="86"/>
      <c r="T127" s="225">
        <f>S127*H127</f>
        <v>0</v>
      </c>
      <c r="U127" s="225">
        <v>0</v>
      </c>
      <c r="V127" s="225">
        <f>U127*H127</f>
        <v>0</v>
      </c>
      <c r="W127" s="225">
        <v>0</v>
      </c>
      <c r="X127" s="226">
        <f>W127*H127</f>
        <v>0</v>
      </c>
      <c r="Y127" s="40"/>
      <c r="Z127" s="40"/>
      <c r="AA127" s="40"/>
      <c r="AB127" s="40"/>
      <c r="AC127" s="40"/>
      <c r="AD127" s="40"/>
      <c r="AE127" s="40"/>
      <c r="AR127" s="227" t="s">
        <v>226</v>
      </c>
      <c r="AT127" s="227" t="s">
        <v>222</v>
      </c>
      <c r="AU127" s="227" t="s">
        <v>83</v>
      </c>
      <c r="AY127" s="19" t="s">
        <v>212</v>
      </c>
      <c r="BE127" s="228">
        <f>IF(O127="základní",K127,0)</f>
        <v>0</v>
      </c>
      <c r="BF127" s="228">
        <f>IF(O127="snížená",K127,0)</f>
        <v>0</v>
      </c>
      <c r="BG127" s="228">
        <f>IF(O127="zákl. přenesená",K127,0)</f>
        <v>0</v>
      </c>
      <c r="BH127" s="228">
        <f>IF(O127="sníž. přenesená",K127,0)</f>
        <v>0</v>
      </c>
      <c r="BI127" s="228">
        <f>IF(O127="nulová",K127,0)</f>
        <v>0</v>
      </c>
      <c r="BJ127" s="19" t="s">
        <v>83</v>
      </c>
      <c r="BK127" s="228">
        <f>ROUND(P127*H127,2)</f>
        <v>0</v>
      </c>
      <c r="BL127" s="19" t="s">
        <v>217</v>
      </c>
      <c r="BM127" s="227" t="s">
        <v>337</v>
      </c>
    </row>
    <row r="128" s="2" customFormat="1" ht="66.75" customHeight="1">
      <c r="A128" s="40"/>
      <c r="B128" s="41"/>
      <c r="C128" s="229" t="s">
        <v>338</v>
      </c>
      <c r="D128" s="229" t="s">
        <v>222</v>
      </c>
      <c r="E128" s="230" t="s">
        <v>339</v>
      </c>
      <c r="F128" s="231" t="s">
        <v>340</v>
      </c>
      <c r="G128" s="232" t="s">
        <v>225</v>
      </c>
      <c r="H128" s="233">
        <v>1</v>
      </c>
      <c r="I128" s="234"/>
      <c r="J128" s="235"/>
      <c r="K128" s="236">
        <f>ROUND(P128*H128,2)</f>
        <v>0</v>
      </c>
      <c r="L128" s="231" t="s">
        <v>20</v>
      </c>
      <c r="M128" s="237"/>
      <c r="N128" s="238" t="s">
        <v>20</v>
      </c>
      <c r="O128" s="223" t="s">
        <v>45</v>
      </c>
      <c r="P128" s="224">
        <f>I128+J128</f>
        <v>0</v>
      </c>
      <c r="Q128" s="224">
        <f>ROUND(I128*H128,2)</f>
        <v>0</v>
      </c>
      <c r="R128" s="224">
        <f>ROUND(J128*H128,2)</f>
        <v>0</v>
      </c>
      <c r="S128" s="86"/>
      <c r="T128" s="225">
        <f>S128*H128</f>
        <v>0</v>
      </c>
      <c r="U128" s="225">
        <v>0</v>
      </c>
      <c r="V128" s="225">
        <f>U128*H128</f>
        <v>0</v>
      </c>
      <c r="W128" s="225">
        <v>0</v>
      </c>
      <c r="X128" s="226">
        <f>W128*H128</f>
        <v>0</v>
      </c>
      <c r="Y128" s="40"/>
      <c r="Z128" s="40"/>
      <c r="AA128" s="40"/>
      <c r="AB128" s="40"/>
      <c r="AC128" s="40"/>
      <c r="AD128" s="40"/>
      <c r="AE128" s="40"/>
      <c r="AR128" s="227" t="s">
        <v>226</v>
      </c>
      <c r="AT128" s="227" t="s">
        <v>222</v>
      </c>
      <c r="AU128" s="227" t="s">
        <v>83</v>
      </c>
      <c r="AY128" s="19" t="s">
        <v>212</v>
      </c>
      <c r="BE128" s="228">
        <f>IF(O128="základní",K128,0)</f>
        <v>0</v>
      </c>
      <c r="BF128" s="228">
        <f>IF(O128="snížená",K128,0)</f>
        <v>0</v>
      </c>
      <c r="BG128" s="228">
        <f>IF(O128="zákl. přenesená",K128,0)</f>
        <v>0</v>
      </c>
      <c r="BH128" s="228">
        <f>IF(O128="sníž. přenesená",K128,0)</f>
        <v>0</v>
      </c>
      <c r="BI128" s="228">
        <f>IF(O128="nulová",K128,0)</f>
        <v>0</v>
      </c>
      <c r="BJ128" s="19" t="s">
        <v>83</v>
      </c>
      <c r="BK128" s="228">
        <f>ROUND(P128*H128,2)</f>
        <v>0</v>
      </c>
      <c r="BL128" s="19" t="s">
        <v>217</v>
      </c>
      <c r="BM128" s="227" t="s">
        <v>341</v>
      </c>
    </row>
    <row r="129" s="2" customFormat="1" ht="66.75" customHeight="1">
      <c r="A129" s="40"/>
      <c r="B129" s="41"/>
      <c r="C129" s="229" t="s">
        <v>342</v>
      </c>
      <c r="D129" s="229" t="s">
        <v>222</v>
      </c>
      <c r="E129" s="230" t="s">
        <v>343</v>
      </c>
      <c r="F129" s="231" t="s">
        <v>344</v>
      </c>
      <c r="G129" s="232" t="s">
        <v>225</v>
      </c>
      <c r="H129" s="233">
        <v>1</v>
      </c>
      <c r="I129" s="234"/>
      <c r="J129" s="235"/>
      <c r="K129" s="236">
        <f>ROUND(P129*H129,2)</f>
        <v>0</v>
      </c>
      <c r="L129" s="231" t="s">
        <v>20</v>
      </c>
      <c r="M129" s="237"/>
      <c r="N129" s="238" t="s">
        <v>20</v>
      </c>
      <c r="O129" s="223" t="s">
        <v>45</v>
      </c>
      <c r="P129" s="224">
        <f>I129+J129</f>
        <v>0</v>
      </c>
      <c r="Q129" s="224">
        <f>ROUND(I129*H129,2)</f>
        <v>0</v>
      </c>
      <c r="R129" s="224">
        <f>ROUND(J129*H129,2)</f>
        <v>0</v>
      </c>
      <c r="S129" s="86"/>
      <c r="T129" s="225">
        <f>S129*H129</f>
        <v>0</v>
      </c>
      <c r="U129" s="225">
        <v>0</v>
      </c>
      <c r="V129" s="225">
        <f>U129*H129</f>
        <v>0</v>
      </c>
      <c r="W129" s="225">
        <v>0</v>
      </c>
      <c r="X129" s="226">
        <f>W129*H129</f>
        <v>0</v>
      </c>
      <c r="Y129" s="40"/>
      <c r="Z129" s="40"/>
      <c r="AA129" s="40"/>
      <c r="AB129" s="40"/>
      <c r="AC129" s="40"/>
      <c r="AD129" s="40"/>
      <c r="AE129" s="40"/>
      <c r="AR129" s="227" t="s">
        <v>226</v>
      </c>
      <c r="AT129" s="227" t="s">
        <v>222</v>
      </c>
      <c r="AU129" s="227" t="s">
        <v>83</v>
      </c>
      <c r="AY129" s="19" t="s">
        <v>212</v>
      </c>
      <c r="BE129" s="228">
        <f>IF(O129="základní",K129,0)</f>
        <v>0</v>
      </c>
      <c r="BF129" s="228">
        <f>IF(O129="snížená",K129,0)</f>
        <v>0</v>
      </c>
      <c r="BG129" s="228">
        <f>IF(O129="zákl. přenesená",K129,0)</f>
        <v>0</v>
      </c>
      <c r="BH129" s="228">
        <f>IF(O129="sníž. přenesená",K129,0)</f>
        <v>0</v>
      </c>
      <c r="BI129" s="228">
        <f>IF(O129="nulová",K129,0)</f>
        <v>0</v>
      </c>
      <c r="BJ129" s="19" t="s">
        <v>83</v>
      </c>
      <c r="BK129" s="228">
        <f>ROUND(P129*H129,2)</f>
        <v>0</v>
      </c>
      <c r="BL129" s="19" t="s">
        <v>217</v>
      </c>
      <c r="BM129" s="227" t="s">
        <v>345</v>
      </c>
    </row>
    <row r="130" s="2" customFormat="1" ht="66.75" customHeight="1">
      <c r="A130" s="40"/>
      <c r="B130" s="41"/>
      <c r="C130" s="229" t="s">
        <v>346</v>
      </c>
      <c r="D130" s="229" t="s">
        <v>222</v>
      </c>
      <c r="E130" s="230" t="s">
        <v>347</v>
      </c>
      <c r="F130" s="231" t="s">
        <v>348</v>
      </c>
      <c r="G130" s="232" t="s">
        <v>225</v>
      </c>
      <c r="H130" s="233">
        <v>1</v>
      </c>
      <c r="I130" s="234"/>
      <c r="J130" s="235"/>
      <c r="K130" s="236">
        <f>ROUND(P130*H130,2)</f>
        <v>0</v>
      </c>
      <c r="L130" s="231" t="s">
        <v>20</v>
      </c>
      <c r="M130" s="237"/>
      <c r="N130" s="238" t="s">
        <v>20</v>
      </c>
      <c r="O130" s="223" t="s">
        <v>45</v>
      </c>
      <c r="P130" s="224">
        <f>I130+J130</f>
        <v>0</v>
      </c>
      <c r="Q130" s="224">
        <f>ROUND(I130*H130,2)</f>
        <v>0</v>
      </c>
      <c r="R130" s="224">
        <f>ROUND(J130*H130,2)</f>
        <v>0</v>
      </c>
      <c r="S130" s="86"/>
      <c r="T130" s="225">
        <f>S130*H130</f>
        <v>0</v>
      </c>
      <c r="U130" s="225">
        <v>0</v>
      </c>
      <c r="V130" s="225">
        <f>U130*H130</f>
        <v>0</v>
      </c>
      <c r="W130" s="225">
        <v>0</v>
      </c>
      <c r="X130" s="226">
        <f>W130*H130</f>
        <v>0</v>
      </c>
      <c r="Y130" s="40"/>
      <c r="Z130" s="40"/>
      <c r="AA130" s="40"/>
      <c r="AB130" s="40"/>
      <c r="AC130" s="40"/>
      <c r="AD130" s="40"/>
      <c r="AE130" s="40"/>
      <c r="AR130" s="227" t="s">
        <v>226</v>
      </c>
      <c r="AT130" s="227" t="s">
        <v>222</v>
      </c>
      <c r="AU130" s="227" t="s">
        <v>83</v>
      </c>
      <c r="AY130" s="19" t="s">
        <v>212</v>
      </c>
      <c r="BE130" s="228">
        <f>IF(O130="základní",K130,0)</f>
        <v>0</v>
      </c>
      <c r="BF130" s="228">
        <f>IF(O130="snížená",K130,0)</f>
        <v>0</v>
      </c>
      <c r="BG130" s="228">
        <f>IF(O130="zákl. přenesená",K130,0)</f>
        <v>0</v>
      </c>
      <c r="BH130" s="228">
        <f>IF(O130="sníž. přenesená",K130,0)</f>
        <v>0</v>
      </c>
      <c r="BI130" s="228">
        <f>IF(O130="nulová",K130,0)</f>
        <v>0</v>
      </c>
      <c r="BJ130" s="19" t="s">
        <v>83</v>
      </c>
      <c r="BK130" s="228">
        <f>ROUND(P130*H130,2)</f>
        <v>0</v>
      </c>
      <c r="BL130" s="19" t="s">
        <v>217</v>
      </c>
      <c r="BM130" s="227" t="s">
        <v>349</v>
      </c>
    </row>
    <row r="131" s="2" customFormat="1" ht="66.75" customHeight="1">
      <c r="A131" s="40"/>
      <c r="B131" s="41"/>
      <c r="C131" s="229" t="s">
        <v>350</v>
      </c>
      <c r="D131" s="229" t="s">
        <v>222</v>
      </c>
      <c r="E131" s="230" t="s">
        <v>351</v>
      </c>
      <c r="F131" s="231" t="s">
        <v>352</v>
      </c>
      <c r="G131" s="232" t="s">
        <v>225</v>
      </c>
      <c r="H131" s="233">
        <v>1</v>
      </c>
      <c r="I131" s="234"/>
      <c r="J131" s="235"/>
      <c r="K131" s="236">
        <f>ROUND(P131*H131,2)</f>
        <v>0</v>
      </c>
      <c r="L131" s="231" t="s">
        <v>20</v>
      </c>
      <c r="M131" s="237"/>
      <c r="N131" s="238" t="s">
        <v>20</v>
      </c>
      <c r="O131" s="223" t="s">
        <v>45</v>
      </c>
      <c r="P131" s="224">
        <f>I131+J131</f>
        <v>0</v>
      </c>
      <c r="Q131" s="224">
        <f>ROUND(I131*H131,2)</f>
        <v>0</v>
      </c>
      <c r="R131" s="224">
        <f>ROUND(J131*H131,2)</f>
        <v>0</v>
      </c>
      <c r="S131" s="86"/>
      <c r="T131" s="225">
        <f>S131*H131</f>
        <v>0</v>
      </c>
      <c r="U131" s="225">
        <v>0</v>
      </c>
      <c r="V131" s="225">
        <f>U131*H131</f>
        <v>0</v>
      </c>
      <c r="W131" s="225">
        <v>0</v>
      </c>
      <c r="X131" s="226">
        <f>W131*H131</f>
        <v>0</v>
      </c>
      <c r="Y131" s="40"/>
      <c r="Z131" s="40"/>
      <c r="AA131" s="40"/>
      <c r="AB131" s="40"/>
      <c r="AC131" s="40"/>
      <c r="AD131" s="40"/>
      <c r="AE131" s="40"/>
      <c r="AR131" s="227" t="s">
        <v>226</v>
      </c>
      <c r="AT131" s="227" t="s">
        <v>222</v>
      </c>
      <c r="AU131" s="227" t="s">
        <v>83</v>
      </c>
      <c r="AY131" s="19" t="s">
        <v>212</v>
      </c>
      <c r="BE131" s="228">
        <f>IF(O131="základní",K131,0)</f>
        <v>0</v>
      </c>
      <c r="BF131" s="228">
        <f>IF(O131="snížená",K131,0)</f>
        <v>0</v>
      </c>
      <c r="BG131" s="228">
        <f>IF(O131="zákl. přenesená",K131,0)</f>
        <v>0</v>
      </c>
      <c r="BH131" s="228">
        <f>IF(O131="sníž. přenesená",K131,0)</f>
        <v>0</v>
      </c>
      <c r="BI131" s="228">
        <f>IF(O131="nulová",K131,0)</f>
        <v>0</v>
      </c>
      <c r="BJ131" s="19" t="s">
        <v>83</v>
      </c>
      <c r="BK131" s="228">
        <f>ROUND(P131*H131,2)</f>
        <v>0</v>
      </c>
      <c r="BL131" s="19" t="s">
        <v>217</v>
      </c>
      <c r="BM131" s="227" t="s">
        <v>353</v>
      </c>
    </row>
    <row r="132" s="2" customFormat="1" ht="66.75" customHeight="1">
      <c r="A132" s="40"/>
      <c r="B132" s="41"/>
      <c r="C132" s="229" t="s">
        <v>354</v>
      </c>
      <c r="D132" s="229" t="s">
        <v>222</v>
      </c>
      <c r="E132" s="230" t="s">
        <v>355</v>
      </c>
      <c r="F132" s="231" t="s">
        <v>356</v>
      </c>
      <c r="G132" s="232" t="s">
        <v>225</v>
      </c>
      <c r="H132" s="233">
        <v>1</v>
      </c>
      <c r="I132" s="234"/>
      <c r="J132" s="235"/>
      <c r="K132" s="236">
        <f>ROUND(P132*H132,2)</f>
        <v>0</v>
      </c>
      <c r="L132" s="231" t="s">
        <v>20</v>
      </c>
      <c r="M132" s="237"/>
      <c r="N132" s="238" t="s">
        <v>20</v>
      </c>
      <c r="O132" s="223" t="s">
        <v>45</v>
      </c>
      <c r="P132" s="224">
        <f>I132+J132</f>
        <v>0</v>
      </c>
      <c r="Q132" s="224">
        <f>ROUND(I132*H132,2)</f>
        <v>0</v>
      </c>
      <c r="R132" s="224">
        <f>ROUND(J132*H132,2)</f>
        <v>0</v>
      </c>
      <c r="S132" s="86"/>
      <c r="T132" s="225">
        <f>S132*H132</f>
        <v>0</v>
      </c>
      <c r="U132" s="225">
        <v>0</v>
      </c>
      <c r="V132" s="225">
        <f>U132*H132</f>
        <v>0</v>
      </c>
      <c r="W132" s="225">
        <v>0</v>
      </c>
      <c r="X132" s="226">
        <f>W132*H132</f>
        <v>0</v>
      </c>
      <c r="Y132" s="40"/>
      <c r="Z132" s="40"/>
      <c r="AA132" s="40"/>
      <c r="AB132" s="40"/>
      <c r="AC132" s="40"/>
      <c r="AD132" s="40"/>
      <c r="AE132" s="40"/>
      <c r="AR132" s="227" t="s">
        <v>226</v>
      </c>
      <c r="AT132" s="227" t="s">
        <v>222</v>
      </c>
      <c r="AU132" s="227" t="s">
        <v>83</v>
      </c>
      <c r="AY132" s="19" t="s">
        <v>212</v>
      </c>
      <c r="BE132" s="228">
        <f>IF(O132="základní",K132,0)</f>
        <v>0</v>
      </c>
      <c r="BF132" s="228">
        <f>IF(O132="snížená",K132,0)</f>
        <v>0</v>
      </c>
      <c r="BG132" s="228">
        <f>IF(O132="zákl. přenesená",K132,0)</f>
        <v>0</v>
      </c>
      <c r="BH132" s="228">
        <f>IF(O132="sníž. přenesená",K132,0)</f>
        <v>0</v>
      </c>
      <c r="BI132" s="228">
        <f>IF(O132="nulová",K132,0)</f>
        <v>0</v>
      </c>
      <c r="BJ132" s="19" t="s">
        <v>83</v>
      </c>
      <c r="BK132" s="228">
        <f>ROUND(P132*H132,2)</f>
        <v>0</v>
      </c>
      <c r="BL132" s="19" t="s">
        <v>217</v>
      </c>
      <c r="BM132" s="227" t="s">
        <v>357</v>
      </c>
    </row>
    <row r="133" s="2" customFormat="1" ht="66.75" customHeight="1">
      <c r="A133" s="40"/>
      <c r="B133" s="41"/>
      <c r="C133" s="229" t="s">
        <v>358</v>
      </c>
      <c r="D133" s="229" t="s">
        <v>222</v>
      </c>
      <c r="E133" s="230" t="s">
        <v>359</v>
      </c>
      <c r="F133" s="231" t="s">
        <v>360</v>
      </c>
      <c r="G133" s="232" t="s">
        <v>225</v>
      </c>
      <c r="H133" s="233">
        <v>1</v>
      </c>
      <c r="I133" s="234"/>
      <c r="J133" s="235"/>
      <c r="K133" s="236">
        <f>ROUND(P133*H133,2)</f>
        <v>0</v>
      </c>
      <c r="L133" s="231" t="s">
        <v>20</v>
      </c>
      <c r="M133" s="237"/>
      <c r="N133" s="238" t="s">
        <v>20</v>
      </c>
      <c r="O133" s="223" t="s">
        <v>45</v>
      </c>
      <c r="P133" s="224">
        <f>I133+J133</f>
        <v>0</v>
      </c>
      <c r="Q133" s="224">
        <f>ROUND(I133*H133,2)</f>
        <v>0</v>
      </c>
      <c r="R133" s="224">
        <f>ROUND(J133*H133,2)</f>
        <v>0</v>
      </c>
      <c r="S133" s="86"/>
      <c r="T133" s="225">
        <f>S133*H133</f>
        <v>0</v>
      </c>
      <c r="U133" s="225">
        <v>0</v>
      </c>
      <c r="V133" s="225">
        <f>U133*H133</f>
        <v>0</v>
      </c>
      <c r="W133" s="225">
        <v>0</v>
      </c>
      <c r="X133" s="226">
        <f>W133*H133</f>
        <v>0</v>
      </c>
      <c r="Y133" s="40"/>
      <c r="Z133" s="40"/>
      <c r="AA133" s="40"/>
      <c r="AB133" s="40"/>
      <c r="AC133" s="40"/>
      <c r="AD133" s="40"/>
      <c r="AE133" s="40"/>
      <c r="AR133" s="227" t="s">
        <v>226</v>
      </c>
      <c r="AT133" s="227" t="s">
        <v>222</v>
      </c>
      <c r="AU133" s="227" t="s">
        <v>83</v>
      </c>
      <c r="AY133" s="19" t="s">
        <v>212</v>
      </c>
      <c r="BE133" s="228">
        <f>IF(O133="základní",K133,0)</f>
        <v>0</v>
      </c>
      <c r="BF133" s="228">
        <f>IF(O133="snížená",K133,0)</f>
        <v>0</v>
      </c>
      <c r="BG133" s="228">
        <f>IF(O133="zákl. přenesená",K133,0)</f>
        <v>0</v>
      </c>
      <c r="BH133" s="228">
        <f>IF(O133="sníž. přenesená",K133,0)</f>
        <v>0</v>
      </c>
      <c r="BI133" s="228">
        <f>IF(O133="nulová",K133,0)</f>
        <v>0</v>
      </c>
      <c r="BJ133" s="19" t="s">
        <v>83</v>
      </c>
      <c r="BK133" s="228">
        <f>ROUND(P133*H133,2)</f>
        <v>0</v>
      </c>
      <c r="BL133" s="19" t="s">
        <v>217</v>
      </c>
      <c r="BM133" s="227" t="s">
        <v>361</v>
      </c>
    </row>
    <row r="134" s="2" customFormat="1" ht="66.75" customHeight="1">
      <c r="A134" s="40"/>
      <c r="B134" s="41"/>
      <c r="C134" s="229" t="s">
        <v>362</v>
      </c>
      <c r="D134" s="229" t="s">
        <v>222</v>
      </c>
      <c r="E134" s="230" t="s">
        <v>363</v>
      </c>
      <c r="F134" s="231" t="s">
        <v>364</v>
      </c>
      <c r="G134" s="232" t="s">
        <v>225</v>
      </c>
      <c r="H134" s="233">
        <v>1</v>
      </c>
      <c r="I134" s="234"/>
      <c r="J134" s="235"/>
      <c r="K134" s="236">
        <f>ROUND(P134*H134,2)</f>
        <v>0</v>
      </c>
      <c r="L134" s="231" t="s">
        <v>20</v>
      </c>
      <c r="M134" s="237"/>
      <c r="N134" s="238" t="s">
        <v>20</v>
      </c>
      <c r="O134" s="223" t="s">
        <v>45</v>
      </c>
      <c r="P134" s="224">
        <f>I134+J134</f>
        <v>0</v>
      </c>
      <c r="Q134" s="224">
        <f>ROUND(I134*H134,2)</f>
        <v>0</v>
      </c>
      <c r="R134" s="224">
        <f>ROUND(J134*H134,2)</f>
        <v>0</v>
      </c>
      <c r="S134" s="86"/>
      <c r="T134" s="225">
        <f>S134*H134</f>
        <v>0</v>
      </c>
      <c r="U134" s="225">
        <v>0</v>
      </c>
      <c r="V134" s="225">
        <f>U134*H134</f>
        <v>0</v>
      </c>
      <c r="W134" s="225">
        <v>0</v>
      </c>
      <c r="X134" s="226">
        <f>W134*H134</f>
        <v>0</v>
      </c>
      <c r="Y134" s="40"/>
      <c r="Z134" s="40"/>
      <c r="AA134" s="40"/>
      <c r="AB134" s="40"/>
      <c r="AC134" s="40"/>
      <c r="AD134" s="40"/>
      <c r="AE134" s="40"/>
      <c r="AR134" s="227" t="s">
        <v>226</v>
      </c>
      <c r="AT134" s="227" t="s">
        <v>222</v>
      </c>
      <c r="AU134" s="227" t="s">
        <v>83</v>
      </c>
      <c r="AY134" s="19" t="s">
        <v>212</v>
      </c>
      <c r="BE134" s="228">
        <f>IF(O134="základní",K134,0)</f>
        <v>0</v>
      </c>
      <c r="BF134" s="228">
        <f>IF(O134="snížená",K134,0)</f>
        <v>0</v>
      </c>
      <c r="BG134" s="228">
        <f>IF(O134="zákl. přenesená",K134,0)</f>
        <v>0</v>
      </c>
      <c r="BH134" s="228">
        <f>IF(O134="sníž. přenesená",K134,0)</f>
        <v>0</v>
      </c>
      <c r="BI134" s="228">
        <f>IF(O134="nulová",K134,0)</f>
        <v>0</v>
      </c>
      <c r="BJ134" s="19" t="s">
        <v>83</v>
      </c>
      <c r="BK134" s="228">
        <f>ROUND(P134*H134,2)</f>
        <v>0</v>
      </c>
      <c r="BL134" s="19" t="s">
        <v>217</v>
      </c>
      <c r="BM134" s="227" t="s">
        <v>365</v>
      </c>
    </row>
    <row r="135" s="2" customFormat="1" ht="66.75" customHeight="1">
      <c r="A135" s="40"/>
      <c r="B135" s="41"/>
      <c r="C135" s="229" t="s">
        <v>366</v>
      </c>
      <c r="D135" s="229" t="s">
        <v>222</v>
      </c>
      <c r="E135" s="230" t="s">
        <v>367</v>
      </c>
      <c r="F135" s="231" t="s">
        <v>368</v>
      </c>
      <c r="G135" s="232" t="s">
        <v>225</v>
      </c>
      <c r="H135" s="233">
        <v>1</v>
      </c>
      <c r="I135" s="234"/>
      <c r="J135" s="235"/>
      <c r="K135" s="236">
        <f>ROUND(P135*H135,2)</f>
        <v>0</v>
      </c>
      <c r="L135" s="231" t="s">
        <v>20</v>
      </c>
      <c r="M135" s="237"/>
      <c r="N135" s="238" t="s">
        <v>20</v>
      </c>
      <c r="O135" s="223" t="s">
        <v>45</v>
      </c>
      <c r="P135" s="224">
        <f>I135+J135</f>
        <v>0</v>
      </c>
      <c r="Q135" s="224">
        <f>ROUND(I135*H135,2)</f>
        <v>0</v>
      </c>
      <c r="R135" s="224">
        <f>ROUND(J135*H135,2)</f>
        <v>0</v>
      </c>
      <c r="S135" s="86"/>
      <c r="T135" s="225">
        <f>S135*H135</f>
        <v>0</v>
      </c>
      <c r="U135" s="225">
        <v>0</v>
      </c>
      <c r="V135" s="225">
        <f>U135*H135</f>
        <v>0</v>
      </c>
      <c r="W135" s="225">
        <v>0</v>
      </c>
      <c r="X135" s="226">
        <f>W135*H135</f>
        <v>0</v>
      </c>
      <c r="Y135" s="40"/>
      <c r="Z135" s="40"/>
      <c r="AA135" s="40"/>
      <c r="AB135" s="40"/>
      <c r="AC135" s="40"/>
      <c r="AD135" s="40"/>
      <c r="AE135" s="40"/>
      <c r="AR135" s="227" t="s">
        <v>226</v>
      </c>
      <c r="AT135" s="227" t="s">
        <v>222</v>
      </c>
      <c r="AU135" s="227" t="s">
        <v>83</v>
      </c>
      <c r="AY135" s="19" t="s">
        <v>212</v>
      </c>
      <c r="BE135" s="228">
        <f>IF(O135="základní",K135,0)</f>
        <v>0</v>
      </c>
      <c r="BF135" s="228">
        <f>IF(O135="snížená",K135,0)</f>
        <v>0</v>
      </c>
      <c r="BG135" s="228">
        <f>IF(O135="zákl. přenesená",K135,0)</f>
        <v>0</v>
      </c>
      <c r="BH135" s="228">
        <f>IF(O135="sníž. přenesená",K135,0)</f>
        <v>0</v>
      </c>
      <c r="BI135" s="228">
        <f>IF(O135="nulová",K135,0)</f>
        <v>0</v>
      </c>
      <c r="BJ135" s="19" t="s">
        <v>83</v>
      </c>
      <c r="BK135" s="228">
        <f>ROUND(P135*H135,2)</f>
        <v>0</v>
      </c>
      <c r="BL135" s="19" t="s">
        <v>217</v>
      </c>
      <c r="BM135" s="227" t="s">
        <v>369</v>
      </c>
    </row>
    <row r="136" s="2" customFormat="1" ht="66.75" customHeight="1">
      <c r="A136" s="40"/>
      <c r="B136" s="41"/>
      <c r="C136" s="229" t="s">
        <v>370</v>
      </c>
      <c r="D136" s="229" t="s">
        <v>222</v>
      </c>
      <c r="E136" s="230" t="s">
        <v>371</v>
      </c>
      <c r="F136" s="231" t="s">
        <v>372</v>
      </c>
      <c r="G136" s="232" t="s">
        <v>225</v>
      </c>
      <c r="H136" s="233">
        <v>1</v>
      </c>
      <c r="I136" s="234"/>
      <c r="J136" s="235"/>
      <c r="K136" s="236">
        <f>ROUND(P136*H136,2)</f>
        <v>0</v>
      </c>
      <c r="L136" s="231" t="s">
        <v>20</v>
      </c>
      <c r="M136" s="237"/>
      <c r="N136" s="238" t="s">
        <v>20</v>
      </c>
      <c r="O136" s="223" t="s">
        <v>45</v>
      </c>
      <c r="P136" s="224">
        <f>I136+J136</f>
        <v>0</v>
      </c>
      <c r="Q136" s="224">
        <f>ROUND(I136*H136,2)</f>
        <v>0</v>
      </c>
      <c r="R136" s="224">
        <f>ROUND(J136*H136,2)</f>
        <v>0</v>
      </c>
      <c r="S136" s="86"/>
      <c r="T136" s="225">
        <f>S136*H136</f>
        <v>0</v>
      </c>
      <c r="U136" s="225">
        <v>0</v>
      </c>
      <c r="V136" s="225">
        <f>U136*H136</f>
        <v>0</v>
      </c>
      <c r="W136" s="225">
        <v>0</v>
      </c>
      <c r="X136" s="226">
        <f>W136*H136</f>
        <v>0</v>
      </c>
      <c r="Y136" s="40"/>
      <c r="Z136" s="40"/>
      <c r="AA136" s="40"/>
      <c r="AB136" s="40"/>
      <c r="AC136" s="40"/>
      <c r="AD136" s="40"/>
      <c r="AE136" s="40"/>
      <c r="AR136" s="227" t="s">
        <v>226</v>
      </c>
      <c r="AT136" s="227" t="s">
        <v>222</v>
      </c>
      <c r="AU136" s="227" t="s">
        <v>83</v>
      </c>
      <c r="AY136" s="19" t="s">
        <v>212</v>
      </c>
      <c r="BE136" s="228">
        <f>IF(O136="základní",K136,0)</f>
        <v>0</v>
      </c>
      <c r="BF136" s="228">
        <f>IF(O136="snížená",K136,0)</f>
        <v>0</v>
      </c>
      <c r="BG136" s="228">
        <f>IF(O136="zákl. přenesená",K136,0)</f>
        <v>0</v>
      </c>
      <c r="BH136" s="228">
        <f>IF(O136="sníž. přenesená",K136,0)</f>
        <v>0</v>
      </c>
      <c r="BI136" s="228">
        <f>IF(O136="nulová",K136,0)</f>
        <v>0</v>
      </c>
      <c r="BJ136" s="19" t="s">
        <v>83</v>
      </c>
      <c r="BK136" s="228">
        <f>ROUND(P136*H136,2)</f>
        <v>0</v>
      </c>
      <c r="BL136" s="19" t="s">
        <v>217</v>
      </c>
      <c r="BM136" s="227" t="s">
        <v>373</v>
      </c>
    </row>
    <row r="137" s="2" customFormat="1" ht="24.15" customHeight="1">
      <c r="A137" s="40"/>
      <c r="B137" s="41"/>
      <c r="C137" s="229" t="s">
        <v>374</v>
      </c>
      <c r="D137" s="229" t="s">
        <v>222</v>
      </c>
      <c r="E137" s="230" t="s">
        <v>375</v>
      </c>
      <c r="F137" s="231" t="s">
        <v>376</v>
      </c>
      <c r="G137" s="232" t="s">
        <v>377</v>
      </c>
      <c r="H137" s="233">
        <v>25</v>
      </c>
      <c r="I137" s="234"/>
      <c r="J137" s="235"/>
      <c r="K137" s="236">
        <f>ROUND(P137*H137,2)</f>
        <v>0</v>
      </c>
      <c r="L137" s="231" t="s">
        <v>20</v>
      </c>
      <c r="M137" s="237"/>
      <c r="N137" s="238" t="s">
        <v>20</v>
      </c>
      <c r="O137" s="223" t="s">
        <v>45</v>
      </c>
      <c r="P137" s="224">
        <f>I137+J137</f>
        <v>0</v>
      </c>
      <c r="Q137" s="224">
        <f>ROUND(I137*H137,2)</f>
        <v>0</v>
      </c>
      <c r="R137" s="224">
        <f>ROUND(J137*H137,2)</f>
        <v>0</v>
      </c>
      <c r="S137" s="86"/>
      <c r="T137" s="225">
        <f>S137*H137</f>
        <v>0</v>
      </c>
      <c r="U137" s="225">
        <v>0</v>
      </c>
      <c r="V137" s="225">
        <f>U137*H137</f>
        <v>0</v>
      </c>
      <c r="W137" s="225">
        <v>0</v>
      </c>
      <c r="X137" s="226">
        <f>W137*H137</f>
        <v>0</v>
      </c>
      <c r="Y137" s="40"/>
      <c r="Z137" s="40"/>
      <c r="AA137" s="40"/>
      <c r="AB137" s="40"/>
      <c r="AC137" s="40"/>
      <c r="AD137" s="40"/>
      <c r="AE137" s="40"/>
      <c r="AR137" s="227" t="s">
        <v>226</v>
      </c>
      <c r="AT137" s="227" t="s">
        <v>222</v>
      </c>
      <c r="AU137" s="227" t="s">
        <v>83</v>
      </c>
      <c r="AY137" s="19" t="s">
        <v>212</v>
      </c>
      <c r="BE137" s="228">
        <f>IF(O137="základní",K137,0)</f>
        <v>0</v>
      </c>
      <c r="BF137" s="228">
        <f>IF(O137="snížená",K137,0)</f>
        <v>0</v>
      </c>
      <c r="BG137" s="228">
        <f>IF(O137="zákl. přenesená",K137,0)</f>
        <v>0</v>
      </c>
      <c r="BH137" s="228">
        <f>IF(O137="sníž. přenesená",K137,0)</f>
        <v>0</v>
      </c>
      <c r="BI137" s="228">
        <f>IF(O137="nulová",K137,0)</f>
        <v>0</v>
      </c>
      <c r="BJ137" s="19" t="s">
        <v>83</v>
      </c>
      <c r="BK137" s="228">
        <f>ROUND(P137*H137,2)</f>
        <v>0</v>
      </c>
      <c r="BL137" s="19" t="s">
        <v>217</v>
      </c>
      <c r="BM137" s="227" t="s">
        <v>378</v>
      </c>
    </row>
    <row r="138" s="11" customFormat="1" ht="25.92" customHeight="1">
      <c r="A138" s="11"/>
      <c r="B138" s="200"/>
      <c r="C138" s="201"/>
      <c r="D138" s="202" t="s">
        <v>75</v>
      </c>
      <c r="E138" s="203" t="s">
        <v>379</v>
      </c>
      <c r="F138" s="203" t="s">
        <v>380</v>
      </c>
      <c r="G138" s="201"/>
      <c r="H138" s="201"/>
      <c r="I138" s="204"/>
      <c r="J138" s="204"/>
      <c r="K138" s="205">
        <f>BK138</f>
        <v>0</v>
      </c>
      <c r="L138" s="201"/>
      <c r="M138" s="206"/>
      <c r="N138" s="207"/>
      <c r="O138" s="208"/>
      <c r="P138" s="208"/>
      <c r="Q138" s="209">
        <f>SUM(Q139:Q173)</f>
        <v>0</v>
      </c>
      <c r="R138" s="209">
        <f>SUM(R139:R173)</f>
        <v>0</v>
      </c>
      <c r="S138" s="208"/>
      <c r="T138" s="210">
        <f>SUM(T139:T173)</f>
        <v>0</v>
      </c>
      <c r="U138" s="208"/>
      <c r="V138" s="210">
        <f>SUM(V139:V173)</f>
        <v>0</v>
      </c>
      <c r="W138" s="208"/>
      <c r="X138" s="211">
        <f>SUM(X139:X173)</f>
        <v>0</v>
      </c>
      <c r="Y138" s="11"/>
      <c r="Z138" s="11"/>
      <c r="AA138" s="11"/>
      <c r="AB138" s="11"/>
      <c r="AC138" s="11"/>
      <c r="AD138" s="11"/>
      <c r="AE138" s="11"/>
      <c r="AR138" s="212" t="s">
        <v>83</v>
      </c>
      <c r="AT138" s="213" t="s">
        <v>75</v>
      </c>
      <c r="AU138" s="213" t="s">
        <v>76</v>
      </c>
      <c r="AY138" s="212" t="s">
        <v>212</v>
      </c>
      <c r="BK138" s="214">
        <f>SUM(BK139:BK173)</f>
        <v>0</v>
      </c>
    </row>
    <row r="139" s="2" customFormat="1" ht="24.15" customHeight="1">
      <c r="A139" s="40"/>
      <c r="B139" s="41"/>
      <c r="C139" s="229" t="s">
        <v>381</v>
      </c>
      <c r="D139" s="229" t="s">
        <v>222</v>
      </c>
      <c r="E139" s="230" t="s">
        <v>382</v>
      </c>
      <c r="F139" s="231" t="s">
        <v>383</v>
      </c>
      <c r="G139" s="232" t="s">
        <v>225</v>
      </c>
      <c r="H139" s="233">
        <v>31</v>
      </c>
      <c r="I139" s="234"/>
      <c r="J139" s="235"/>
      <c r="K139" s="236">
        <f>ROUND(P139*H139,2)</f>
        <v>0</v>
      </c>
      <c r="L139" s="231" t="s">
        <v>20</v>
      </c>
      <c r="M139" s="237"/>
      <c r="N139" s="238" t="s">
        <v>20</v>
      </c>
      <c r="O139" s="223" t="s">
        <v>45</v>
      </c>
      <c r="P139" s="224">
        <f>I139+J139</f>
        <v>0</v>
      </c>
      <c r="Q139" s="224">
        <f>ROUND(I139*H139,2)</f>
        <v>0</v>
      </c>
      <c r="R139" s="224">
        <f>ROUND(J139*H139,2)</f>
        <v>0</v>
      </c>
      <c r="S139" s="86"/>
      <c r="T139" s="225">
        <f>S139*H139</f>
        <v>0</v>
      </c>
      <c r="U139" s="225">
        <v>0</v>
      </c>
      <c r="V139" s="225">
        <f>U139*H139</f>
        <v>0</v>
      </c>
      <c r="W139" s="225">
        <v>0</v>
      </c>
      <c r="X139" s="226">
        <f>W139*H139</f>
        <v>0</v>
      </c>
      <c r="Y139" s="40"/>
      <c r="Z139" s="40"/>
      <c r="AA139" s="40"/>
      <c r="AB139" s="40"/>
      <c r="AC139" s="40"/>
      <c r="AD139" s="40"/>
      <c r="AE139" s="40"/>
      <c r="AR139" s="227" t="s">
        <v>226</v>
      </c>
      <c r="AT139" s="227" t="s">
        <v>222</v>
      </c>
      <c r="AU139" s="227" t="s">
        <v>83</v>
      </c>
      <c r="AY139" s="19" t="s">
        <v>212</v>
      </c>
      <c r="BE139" s="228">
        <f>IF(O139="základní",K139,0)</f>
        <v>0</v>
      </c>
      <c r="BF139" s="228">
        <f>IF(O139="snížená",K139,0)</f>
        <v>0</v>
      </c>
      <c r="BG139" s="228">
        <f>IF(O139="zákl. přenesená",K139,0)</f>
        <v>0</v>
      </c>
      <c r="BH139" s="228">
        <f>IF(O139="sníž. přenesená",K139,0)</f>
        <v>0</v>
      </c>
      <c r="BI139" s="228">
        <f>IF(O139="nulová",K139,0)</f>
        <v>0</v>
      </c>
      <c r="BJ139" s="19" t="s">
        <v>83</v>
      </c>
      <c r="BK139" s="228">
        <f>ROUND(P139*H139,2)</f>
        <v>0</v>
      </c>
      <c r="BL139" s="19" t="s">
        <v>217</v>
      </c>
      <c r="BM139" s="227" t="s">
        <v>384</v>
      </c>
    </row>
    <row r="140" s="2" customFormat="1" ht="33" customHeight="1">
      <c r="A140" s="40"/>
      <c r="B140" s="41"/>
      <c r="C140" s="229" t="s">
        <v>385</v>
      </c>
      <c r="D140" s="229" t="s">
        <v>222</v>
      </c>
      <c r="E140" s="230" t="s">
        <v>386</v>
      </c>
      <c r="F140" s="231" t="s">
        <v>387</v>
      </c>
      <c r="G140" s="232" t="s">
        <v>225</v>
      </c>
      <c r="H140" s="233">
        <v>4</v>
      </c>
      <c r="I140" s="234"/>
      <c r="J140" s="235"/>
      <c r="K140" s="236">
        <f>ROUND(P140*H140,2)</f>
        <v>0</v>
      </c>
      <c r="L140" s="231" t="s">
        <v>20</v>
      </c>
      <c r="M140" s="237"/>
      <c r="N140" s="238" t="s">
        <v>20</v>
      </c>
      <c r="O140" s="223" t="s">
        <v>45</v>
      </c>
      <c r="P140" s="224">
        <f>I140+J140</f>
        <v>0</v>
      </c>
      <c r="Q140" s="224">
        <f>ROUND(I140*H140,2)</f>
        <v>0</v>
      </c>
      <c r="R140" s="224">
        <f>ROUND(J140*H140,2)</f>
        <v>0</v>
      </c>
      <c r="S140" s="86"/>
      <c r="T140" s="225">
        <f>S140*H140</f>
        <v>0</v>
      </c>
      <c r="U140" s="225">
        <v>0</v>
      </c>
      <c r="V140" s="225">
        <f>U140*H140</f>
        <v>0</v>
      </c>
      <c r="W140" s="225">
        <v>0</v>
      </c>
      <c r="X140" s="226">
        <f>W140*H140</f>
        <v>0</v>
      </c>
      <c r="Y140" s="40"/>
      <c r="Z140" s="40"/>
      <c r="AA140" s="40"/>
      <c r="AB140" s="40"/>
      <c r="AC140" s="40"/>
      <c r="AD140" s="40"/>
      <c r="AE140" s="40"/>
      <c r="AR140" s="227" t="s">
        <v>226</v>
      </c>
      <c r="AT140" s="227" t="s">
        <v>222</v>
      </c>
      <c r="AU140" s="227" t="s">
        <v>83</v>
      </c>
      <c r="AY140" s="19" t="s">
        <v>212</v>
      </c>
      <c r="BE140" s="228">
        <f>IF(O140="základní",K140,0)</f>
        <v>0</v>
      </c>
      <c r="BF140" s="228">
        <f>IF(O140="snížená",K140,0)</f>
        <v>0</v>
      </c>
      <c r="BG140" s="228">
        <f>IF(O140="zákl. přenesená",K140,0)</f>
        <v>0</v>
      </c>
      <c r="BH140" s="228">
        <f>IF(O140="sníž. přenesená",K140,0)</f>
        <v>0</v>
      </c>
      <c r="BI140" s="228">
        <f>IF(O140="nulová",K140,0)</f>
        <v>0</v>
      </c>
      <c r="BJ140" s="19" t="s">
        <v>83</v>
      </c>
      <c r="BK140" s="228">
        <f>ROUND(P140*H140,2)</f>
        <v>0</v>
      </c>
      <c r="BL140" s="19" t="s">
        <v>217</v>
      </c>
      <c r="BM140" s="227" t="s">
        <v>388</v>
      </c>
    </row>
    <row r="141" s="2" customFormat="1" ht="24.15" customHeight="1">
      <c r="A141" s="40"/>
      <c r="B141" s="41"/>
      <c r="C141" s="229" t="s">
        <v>389</v>
      </c>
      <c r="D141" s="229" t="s">
        <v>222</v>
      </c>
      <c r="E141" s="230" t="s">
        <v>390</v>
      </c>
      <c r="F141" s="231" t="s">
        <v>391</v>
      </c>
      <c r="G141" s="232" t="s">
        <v>225</v>
      </c>
      <c r="H141" s="233">
        <v>28</v>
      </c>
      <c r="I141" s="234"/>
      <c r="J141" s="235"/>
      <c r="K141" s="236">
        <f>ROUND(P141*H141,2)</f>
        <v>0</v>
      </c>
      <c r="L141" s="231" t="s">
        <v>20</v>
      </c>
      <c r="M141" s="237"/>
      <c r="N141" s="238" t="s">
        <v>20</v>
      </c>
      <c r="O141" s="223" t="s">
        <v>45</v>
      </c>
      <c r="P141" s="224">
        <f>I141+J141</f>
        <v>0</v>
      </c>
      <c r="Q141" s="224">
        <f>ROUND(I141*H141,2)</f>
        <v>0</v>
      </c>
      <c r="R141" s="224">
        <f>ROUND(J141*H141,2)</f>
        <v>0</v>
      </c>
      <c r="S141" s="86"/>
      <c r="T141" s="225">
        <f>S141*H141</f>
        <v>0</v>
      </c>
      <c r="U141" s="225">
        <v>0</v>
      </c>
      <c r="V141" s="225">
        <f>U141*H141</f>
        <v>0</v>
      </c>
      <c r="W141" s="225">
        <v>0</v>
      </c>
      <c r="X141" s="226">
        <f>W141*H141</f>
        <v>0</v>
      </c>
      <c r="Y141" s="40"/>
      <c r="Z141" s="40"/>
      <c r="AA141" s="40"/>
      <c r="AB141" s="40"/>
      <c r="AC141" s="40"/>
      <c r="AD141" s="40"/>
      <c r="AE141" s="40"/>
      <c r="AR141" s="227" t="s">
        <v>226</v>
      </c>
      <c r="AT141" s="227" t="s">
        <v>222</v>
      </c>
      <c r="AU141" s="227" t="s">
        <v>83</v>
      </c>
      <c r="AY141" s="19" t="s">
        <v>212</v>
      </c>
      <c r="BE141" s="228">
        <f>IF(O141="základní",K141,0)</f>
        <v>0</v>
      </c>
      <c r="BF141" s="228">
        <f>IF(O141="snížená",K141,0)</f>
        <v>0</v>
      </c>
      <c r="BG141" s="228">
        <f>IF(O141="zákl. přenesená",K141,0)</f>
        <v>0</v>
      </c>
      <c r="BH141" s="228">
        <f>IF(O141="sníž. přenesená",K141,0)</f>
        <v>0</v>
      </c>
      <c r="BI141" s="228">
        <f>IF(O141="nulová",K141,0)</f>
        <v>0</v>
      </c>
      <c r="BJ141" s="19" t="s">
        <v>83</v>
      </c>
      <c r="BK141" s="228">
        <f>ROUND(P141*H141,2)</f>
        <v>0</v>
      </c>
      <c r="BL141" s="19" t="s">
        <v>217</v>
      </c>
      <c r="BM141" s="227" t="s">
        <v>392</v>
      </c>
    </row>
    <row r="142" s="2" customFormat="1" ht="33" customHeight="1">
      <c r="A142" s="40"/>
      <c r="B142" s="41"/>
      <c r="C142" s="229" t="s">
        <v>393</v>
      </c>
      <c r="D142" s="229" t="s">
        <v>222</v>
      </c>
      <c r="E142" s="230" t="s">
        <v>394</v>
      </c>
      <c r="F142" s="231" t="s">
        <v>395</v>
      </c>
      <c r="G142" s="232" t="s">
        <v>225</v>
      </c>
      <c r="H142" s="233">
        <v>4</v>
      </c>
      <c r="I142" s="234"/>
      <c r="J142" s="235"/>
      <c r="K142" s="236">
        <f>ROUND(P142*H142,2)</f>
        <v>0</v>
      </c>
      <c r="L142" s="231" t="s">
        <v>20</v>
      </c>
      <c r="M142" s="237"/>
      <c r="N142" s="238" t="s">
        <v>20</v>
      </c>
      <c r="O142" s="223" t="s">
        <v>45</v>
      </c>
      <c r="P142" s="224">
        <f>I142+J142</f>
        <v>0</v>
      </c>
      <c r="Q142" s="224">
        <f>ROUND(I142*H142,2)</f>
        <v>0</v>
      </c>
      <c r="R142" s="224">
        <f>ROUND(J142*H142,2)</f>
        <v>0</v>
      </c>
      <c r="S142" s="86"/>
      <c r="T142" s="225">
        <f>S142*H142</f>
        <v>0</v>
      </c>
      <c r="U142" s="225">
        <v>0</v>
      </c>
      <c r="V142" s="225">
        <f>U142*H142</f>
        <v>0</v>
      </c>
      <c r="W142" s="225">
        <v>0</v>
      </c>
      <c r="X142" s="226">
        <f>W142*H142</f>
        <v>0</v>
      </c>
      <c r="Y142" s="40"/>
      <c r="Z142" s="40"/>
      <c r="AA142" s="40"/>
      <c r="AB142" s="40"/>
      <c r="AC142" s="40"/>
      <c r="AD142" s="40"/>
      <c r="AE142" s="40"/>
      <c r="AR142" s="227" t="s">
        <v>226</v>
      </c>
      <c r="AT142" s="227" t="s">
        <v>222</v>
      </c>
      <c r="AU142" s="227" t="s">
        <v>83</v>
      </c>
      <c r="AY142" s="19" t="s">
        <v>212</v>
      </c>
      <c r="BE142" s="228">
        <f>IF(O142="základní",K142,0)</f>
        <v>0</v>
      </c>
      <c r="BF142" s="228">
        <f>IF(O142="snížená",K142,0)</f>
        <v>0</v>
      </c>
      <c r="BG142" s="228">
        <f>IF(O142="zákl. přenesená",K142,0)</f>
        <v>0</v>
      </c>
      <c r="BH142" s="228">
        <f>IF(O142="sníž. přenesená",K142,0)</f>
        <v>0</v>
      </c>
      <c r="BI142" s="228">
        <f>IF(O142="nulová",K142,0)</f>
        <v>0</v>
      </c>
      <c r="BJ142" s="19" t="s">
        <v>83</v>
      </c>
      <c r="BK142" s="228">
        <f>ROUND(P142*H142,2)</f>
        <v>0</v>
      </c>
      <c r="BL142" s="19" t="s">
        <v>217</v>
      </c>
      <c r="BM142" s="227" t="s">
        <v>396</v>
      </c>
    </row>
    <row r="143" s="2" customFormat="1" ht="24.15" customHeight="1">
      <c r="A143" s="40"/>
      <c r="B143" s="41"/>
      <c r="C143" s="229" t="s">
        <v>397</v>
      </c>
      <c r="D143" s="229" t="s">
        <v>222</v>
      </c>
      <c r="E143" s="230" t="s">
        <v>398</v>
      </c>
      <c r="F143" s="231" t="s">
        <v>399</v>
      </c>
      <c r="G143" s="232" t="s">
        <v>225</v>
      </c>
      <c r="H143" s="233">
        <v>22</v>
      </c>
      <c r="I143" s="234"/>
      <c r="J143" s="235"/>
      <c r="K143" s="236">
        <f>ROUND(P143*H143,2)</f>
        <v>0</v>
      </c>
      <c r="L143" s="231" t="s">
        <v>20</v>
      </c>
      <c r="M143" s="237"/>
      <c r="N143" s="238" t="s">
        <v>20</v>
      </c>
      <c r="O143" s="223" t="s">
        <v>45</v>
      </c>
      <c r="P143" s="224">
        <f>I143+J143</f>
        <v>0</v>
      </c>
      <c r="Q143" s="224">
        <f>ROUND(I143*H143,2)</f>
        <v>0</v>
      </c>
      <c r="R143" s="224">
        <f>ROUND(J143*H143,2)</f>
        <v>0</v>
      </c>
      <c r="S143" s="86"/>
      <c r="T143" s="225">
        <f>S143*H143</f>
        <v>0</v>
      </c>
      <c r="U143" s="225">
        <v>0</v>
      </c>
      <c r="V143" s="225">
        <f>U143*H143</f>
        <v>0</v>
      </c>
      <c r="W143" s="225">
        <v>0</v>
      </c>
      <c r="X143" s="226">
        <f>W143*H143</f>
        <v>0</v>
      </c>
      <c r="Y143" s="40"/>
      <c r="Z143" s="40"/>
      <c r="AA143" s="40"/>
      <c r="AB143" s="40"/>
      <c r="AC143" s="40"/>
      <c r="AD143" s="40"/>
      <c r="AE143" s="40"/>
      <c r="AR143" s="227" t="s">
        <v>226</v>
      </c>
      <c r="AT143" s="227" t="s">
        <v>222</v>
      </c>
      <c r="AU143" s="227" t="s">
        <v>83</v>
      </c>
      <c r="AY143" s="19" t="s">
        <v>212</v>
      </c>
      <c r="BE143" s="228">
        <f>IF(O143="základní",K143,0)</f>
        <v>0</v>
      </c>
      <c r="BF143" s="228">
        <f>IF(O143="snížená",K143,0)</f>
        <v>0</v>
      </c>
      <c r="BG143" s="228">
        <f>IF(O143="zákl. přenesená",K143,0)</f>
        <v>0</v>
      </c>
      <c r="BH143" s="228">
        <f>IF(O143="sníž. přenesená",K143,0)</f>
        <v>0</v>
      </c>
      <c r="BI143" s="228">
        <f>IF(O143="nulová",K143,0)</f>
        <v>0</v>
      </c>
      <c r="BJ143" s="19" t="s">
        <v>83</v>
      </c>
      <c r="BK143" s="228">
        <f>ROUND(P143*H143,2)</f>
        <v>0</v>
      </c>
      <c r="BL143" s="19" t="s">
        <v>217</v>
      </c>
      <c r="BM143" s="227" t="s">
        <v>400</v>
      </c>
    </row>
    <row r="144" s="2" customFormat="1" ht="24.15" customHeight="1">
      <c r="A144" s="40"/>
      <c r="B144" s="41"/>
      <c r="C144" s="229" t="s">
        <v>401</v>
      </c>
      <c r="D144" s="229" t="s">
        <v>222</v>
      </c>
      <c r="E144" s="230" t="s">
        <v>402</v>
      </c>
      <c r="F144" s="231" t="s">
        <v>403</v>
      </c>
      <c r="G144" s="232" t="s">
        <v>225</v>
      </c>
      <c r="H144" s="233">
        <v>44</v>
      </c>
      <c r="I144" s="234"/>
      <c r="J144" s="235"/>
      <c r="K144" s="236">
        <f>ROUND(P144*H144,2)</f>
        <v>0</v>
      </c>
      <c r="L144" s="231" t="s">
        <v>20</v>
      </c>
      <c r="M144" s="237"/>
      <c r="N144" s="238" t="s">
        <v>20</v>
      </c>
      <c r="O144" s="223" t="s">
        <v>45</v>
      </c>
      <c r="P144" s="224">
        <f>I144+J144</f>
        <v>0</v>
      </c>
      <c r="Q144" s="224">
        <f>ROUND(I144*H144,2)</f>
        <v>0</v>
      </c>
      <c r="R144" s="224">
        <f>ROUND(J144*H144,2)</f>
        <v>0</v>
      </c>
      <c r="S144" s="86"/>
      <c r="T144" s="225">
        <f>S144*H144</f>
        <v>0</v>
      </c>
      <c r="U144" s="225">
        <v>0</v>
      </c>
      <c r="V144" s="225">
        <f>U144*H144</f>
        <v>0</v>
      </c>
      <c r="W144" s="225">
        <v>0</v>
      </c>
      <c r="X144" s="226">
        <f>W144*H144</f>
        <v>0</v>
      </c>
      <c r="Y144" s="40"/>
      <c r="Z144" s="40"/>
      <c r="AA144" s="40"/>
      <c r="AB144" s="40"/>
      <c r="AC144" s="40"/>
      <c r="AD144" s="40"/>
      <c r="AE144" s="40"/>
      <c r="AR144" s="227" t="s">
        <v>226</v>
      </c>
      <c r="AT144" s="227" t="s">
        <v>222</v>
      </c>
      <c r="AU144" s="227" t="s">
        <v>83</v>
      </c>
      <c r="AY144" s="19" t="s">
        <v>212</v>
      </c>
      <c r="BE144" s="228">
        <f>IF(O144="základní",K144,0)</f>
        <v>0</v>
      </c>
      <c r="BF144" s="228">
        <f>IF(O144="snížená",K144,0)</f>
        <v>0</v>
      </c>
      <c r="BG144" s="228">
        <f>IF(O144="zákl. přenesená",K144,0)</f>
        <v>0</v>
      </c>
      <c r="BH144" s="228">
        <f>IF(O144="sníž. přenesená",K144,0)</f>
        <v>0</v>
      </c>
      <c r="BI144" s="228">
        <f>IF(O144="nulová",K144,0)</f>
        <v>0</v>
      </c>
      <c r="BJ144" s="19" t="s">
        <v>83</v>
      </c>
      <c r="BK144" s="228">
        <f>ROUND(P144*H144,2)</f>
        <v>0</v>
      </c>
      <c r="BL144" s="19" t="s">
        <v>217</v>
      </c>
      <c r="BM144" s="227" t="s">
        <v>404</v>
      </c>
    </row>
    <row r="145" s="2" customFormat="1" ht="16.5" customHeight="1">
      <c r="A145" s="40"/>
      <c r="B145" s="41"/>
      <c r="C145" s="229" t="s">
        <v>405</v>
      </c>
      <c r="D145" s="229" t="s">
        <v>222</v>
      </c>
      <c r="E145" s="230" t="s">
        <v>406</v>
      </c>
      <c r="F145" s="231" t="s">
        <v>407</v>
      </c>
      <c r="G145" s="232" t="s">
        <v>225</v>
      </c>
      <c r="H145" s="233">
        <v>50</v>
      </c>
      <c r="I145" s="234"/>
      <c r="J145" s="235"/>
      <c r="K145" s="236">
        <f>ROUND(P145*H145,2)</f>
        <v>0</v>
      </c>
      <c r="L145" s="231" t="s">
        <v>20</v>
      </c>
      <c r="M145" s="237"/>
      <c r="N145" s="238" t="s">
        <v>20</v>
      </c>
      <c r="O145" s="223" t="s">
        <v>45</v>
      </c>
      <c r="P145" s="224">
        <f>I145+J145</f>
        <v>0</v>
      </c>
      <c r="Q145" s="224">
        <f>ROUND(I145*H145,2)</f>
        <v>0</v>
      </c>
      <c r="R145" s="224">
        <f>ROUND(J145*H145,2)</f>
        <v>0</v>
      </c>
      <c r="S145" s="86"/>
      <c r="T145" s="225">
        <f>S145*H145</f>
        <v>0</v>
      </c>
      <c r="U145" s="225">
        <v>0</v>
      </c>
      <c r="V145" s="225">
        <f>U145*H145</f>
        <v>0</v>
      </c>
      <c r="W145" s="225">
        <v>0</v>
      </c>
      <c r="X145" s="226">
        <f>W145*H145</f>
        <v>0</v>
      </c>
      <c r="Y145" s="40"/>
      <c r="Z145" s="40"/>
      <c r="AA145" s="40"/>
      <c r="AB145" s="40"/>
      <c r="AC145" s="40"/>
      <c r="AD145" s="40"/>
      <c r="AE145" s="40"/>
      <c r="AR145" s="227" t="s">
        <v>226</v>
      </c>
      <c r="AT145" s="227" t="s">
        <v>222</v>
      </c>
      <c r="AU145" s="227" t="s">
        <v>83</v>
      </c>
      <c r="AY145" s="19" t="s">
        <v>212</v>
      </c>
      <c r="BE145" s="228">
        <f>IF(O145="základní",K145,0)</f>
        <v>0</v>
      </c>
      <c r="BF145" s="228">
        <f>IF(O145="snížená",K145,0)</f>
        <v>0</v>
      </c>
      <c r="BG145" s="228">
        <f>IF(O145="zákl. přenesená",K145,0)</f>
        <v>0</v>
      </c>
      <c r="BH145" s="228">
        <f>IF(O145="sníž. přenesená",K145,0)</f>
        <v>0</v>
      </c>
      <c r="BI145" s="228">
        <f>IF(O145="nulová",K145,0)</f>
        <v>0</v>
      </c>
      <c r="BJ145" s="19" t="s">
        <v>83</v>
      </c>
      <c r="BK145" s="228">
        <f>ROUND(P145*H145,2)</f>
        <v>0</v>
      </c>
      <c r="BL145" s="19" t="s">
        <v>217</v>
      </c>
      <c r="BM145" s="227" t="s">
        <v>408</v>
      </c>
    </row>
    <row r="146" s="2" customFormat="1" ht="24.15" customHeight="1">
      <c r="A146" s="40"/>
      <c r="B146" s="41"/>
      <c r="C146" s="229" t="s">
        <v>409</v>
      </c>
      <c r="D146" s="229" t="s">
        <v>222</v>
      </c>
      <c r="E146" s="230" t="s">
        <v>410</v>
      </c>
      <c r="F146" s="231" t="s">
        <v>411</v>
      </c>
      <c r="G146" s="232" t="s">
        <v>225</v>
      </c>
      <c r="H146" s="233">
        <v>8</v>
      </c>
      <c r="I146" s="234"/>
      <c r="J146" s="235"/>
      <c r="K146" s="236">
        <f>ROUND(P146*H146,2)</f>
        <v>0</v>
      </c>
      <c r="L146" s="231" t="s">
        <v>20</v>
      </c>
      <c r="M146" s="237"/>
      <c r="N146" s="238" t="s">
        <v>20</v>
      </c>
      <c r="O146" s="223" t="s">
        <v>45</v>
      </c>
      <c r="P146" s="224">
        <f>I146+J146</f>
        <v>0</v>
      </c>
      <c r="Q146" s="224">
        <f>ROUND(I146*H146,2)</f>
        <v>0</v>
      </c>
      <c r="R146" s="224">
        <f>ROUND(J146*H146,2)</f>
        <v>0</v>
      </c>
      <c r="S146" s="86"/>
      <c r="T146" s="225">
        <f>S146*H146</f>
        <v>0</v>
      </c>
      <c r="U146" s="225">
        <v>0</v>
      </c>
      <c r="V146" s="225">
        <f>U146*H146</f>
        <v>0</v>
      </c>
      <c r="W146" s="225">
        <v>0</v>
      </c>
      <c r="X146" s="226">
        <f>W146*H146</f>
        <v>0</v>
      </c>
      <c r="Y146" s="40"/>
      <c r="Z146" s="40"/>
      <c r="AA146" s="40"/>
      <c r="AB146" s="40"/>
      <c r="AC146" s="40"/>
      <c r="AD146" s="40"/>
      <c r="AE146" s="40"/>
      <c r="AR146" s="227" t="s">
        <v>226</v>
      </c>
      <c r="AT146" s="227" t="s">
        <v>222</v>
      </c>
      <c r="AU146" s="227" t="s">
        <v>83</v>
      </c>
      <c r="AY146" s="19" t="s">
        <v>212</v>
      </c>
      <c r="BE146" s="228">
        <f>IF(O146="základní",K146,0)</f>
        <v>0</v>
      </c>
      <c r="BF146" s="228">
        <f>IF(O146="snížená",K146,0)</f>
        <v>0</v>
      </c>
      <c r="BG146" s="228">
        <f>IF(O146="zákl. přenesená",K146,0)</f>
        <v>0</v>
      </c>
      <c r="BH146" s="228">
        <f>IF(O146="sníž. přenesená",K146,0)</f>
        <v>0</v>
      </c>
      <c r="BI146" s="228">
        <f>IF(O146="nulová",K146,0)</f>
        <v>0</v>
      </c>
      <c r="BJ146" s="19" t="s">
        <v>83</v>
      </c>
      <c r="BK146" s="228">
        <f>ROUND(P146*H146,2)</f>
        <v>0</v>
      </c>
      <c r="BL146" s="19" t="s">
        <v>217</v>
      </c>
      <c r="BM146" s="227" t="s">
        <v>412</v>
      </c>
    </row>
    <row r="147" s="2" customFormat="1" ht="37.8" customHeight="1">
      <c r="A147" s="40"/>
      <c r="B147" s="41"/>
      <c r="C147" s="229" t="s">
        <v>413</v>
      </c>
      <c r="D147" s="229" t="s">
        <v>222</v>
      </c>
      <c r="E147" s="230" t="s">
        <v>414</v>
      </c>
      <c r="F147" s="231" t="s">
        <v>415</v>
      </c>
      <c r="G147" s="232" t="s">
        <v>225</v>
      </c>
      <c r="H147" s="233">
        <v>2</v>
      </c>
      <c r="I147" s="234"/>
      <c r="J147" s="235"/>
      <c r="K147" s="236">
        <f>ROUND(P147*H147,2)</f>
        <v>0</v>
      </c>
      <c r="L147" s="231" t="s">
        <v>20</v>
      </c>
      <c r="M147" s="237"/>
      <c r="N147" s="238" t="s">
        <v>20</v>
      </c>
      <c r="O147" s="223" t="s">
        <v>45</v>
      </c>
      <c r="P147" s="224">
        <f>I147+J147</f>
        <v>0</v>
      </c>
      <c r="Q147" s="224">
        <f>ROUND(I147*H147,2)</f>
        <v>0</v>
      </c>
      <c r="R147" s="224">
        <f>ROUND(J147*H147,2)</f>
        <v>0</v>
      </c>
      <c r="S147" s="86"/>
      <c r="T147" s="225">
        <f>S147*H147</f>
        <v>0</v>
      </c>
      <c r="U147" s="225">
        <v>0</v>
      </c>
      <c r="V147" s="225">
        <f>U147*H147</f>
        <v>0</v>
      </c>
      <c r="W147" s="225">
        <v>0</v>
      </c>
      <c r="X147" s="226">
        <f>W147*H147</f>
        <v>0</v>
      </c>
      <c r="Y147" s="40"/>
      <c r="Z147" s="40"/>
      <c r="AA147" s="40"/>
      <c r="AB147" s="40"/>
      <c r="AC147" s="40"/>
      <c r="AD147" s="40"/>
      <c r="AE147" s="40"/>
      <c r="AR147" s="227" t="s">
        <v>226</v>
      </c>
      <c r="AT147" s="227" t="s">
        <v>222</v>
      </c>
      <c r="AU147" s="227" t="s">
        <v>83</v>
      </c>
      <c r="AY147" s="19" t="s">
        <v>212</v>
      </c>
      <c r="BE147" s="228">
        <f>IF(O147="základní",K147,0)</f>
        <v>0</v>
      </c>
      <c r="BF147" s="228">
        <f>IF(O147="snížená",K147,0)</f>
        <v>0</v>
      </c>
      <c r="BG147" s="228">
        <f>IF(O147="zákl. přenesená",K147,0)</f>
        <v>0</v>
      </c>
      <c r="BH147" s="228">
        <f>IF(O147="sníž. přenesená",K147,0)</f>
        <v>0</v>
      </c>
      <c r="BI147" s="228">
        <f>IF(O147="nulová",K147,0)</f>
        <v>0</v>
      </c>
      <c r="BJ147" s="19" t="s">
        <v>83</v>
      </c>
      <c r="BK147" s="228">
        <f>ROUND(P147*H147,2)</f>
        <v>0</v>
      </c>
      <c r="BL147" s="19" t="s">
        <v>217</v>
      </c>
      <c r="BM147" s="227" t="s">
        <v>416</v>
      </c>
    </row>
    <row r="148" s="2" customFormat="1" ht="37.8" customHeight="1">
      <c r="A148" s="40"/>
      <c r="B148" s="41"/>
      <c r="C148" s="229" t="s">
        <v>417</v>
      </c>
      <c r="D148" s="229" t="s">
        <v>222</v>
      </c>
      <c r="E148" s="230" t="s">
        <v>418</v>
      </c>
      <c r="F148" s="231" t="s">
        <v>419</v>
      </c>
      <c r="G148" s="232" t="s">
        <v>225</v>
      </c>
      <c r="H148" s="233">
        <v>8</v>
      </c>
      <c r="I148" s="234"/>
      <c r="J148" s="235"/>
      <c r="K148" s="236">
        <f>ROUND(P148*H148,2)</f>
        <v>0</v>
      </c>
      <c r="L148" s="231" t="s">
        <v>20</v>
      </c>
      <c r="M148" s="237"/>
      <c r="N148" s="238" t="s">
        <v>20</v>
      </c>
      <c r="O148" s="223" t="s">
        <v>45</v>
      </c>
      <c r="P148" s="224">
        <f>I148+J148</f>
        <v>0</v>
      </c>
      <c r="Q148" s="224">
        <f>ROUND(I148*H148,2)</f>
        <v>0</v>
      </c>
      <c r="R148" s="224">
        <f>ROUND(J148*H148,2)</f>
        <v>0</v>
      </c>
      <c r="S148" s="86"/>
      <c r="T148" s="225">
        <f>S148*H148</f>
        <v>0</v>
      </c>
      <c r="U148" s="225">
        <v>0</v>
      </c>
      <c r="V148" s="225">
        <f>U148*H148</f>
        <v>0</v>
      </c>
      <c r="W148" s="225">
        <v>0</v>
      </c>
      <c r="X148" s="226">
        <f>W148*H148</f>
        <v>0</v>
      </c>
      <c r="Y148" s="40"/>
      <c r="Z148" s="40"/>
      <c r="AA148" s="40"/>
      <c r="AB148" s="40"/>
      <c r="AC148" s="40"/>
      <c r="AD148" s="40"/>
      <c r="AE148" s="40"/>
      <c r="AR148" s="227" t="s">
        <v>226</v>
      </c>
      <c r="AT148" s="227" t="s">
        <v>222</v>
      </c>
      <c r="AU148" s="227" t="s">
        <v>83</v>
      </c>
      <c r="AY148" s="19" t="s">
        <v>212</v>
      </c>
      <c r="BE148" s="228">
        <f>IF(O148="základní",K148,0)</f>
        <v>0</v>
      </c>
      <c r="BF148" s="228">
        <f>IF(O148="snížená",K148,0)</f>
        <v>0</v>
      </c>
      <c r="BG148" s="228">
        <f>IF(O148="zákl. přenesená",K148,0)</f>
        <v>0</v>
      </c>
      <c r="BH148" s="228">
        <f>IF(O148="sníž. přenesená",K148,0)</f>
        <v>0</v>
      </c>
      <c r="BI148" s="228">
        <f>IF(O148="nulová",K148,0)</f>
        <v>0</v>
      </c>
      <c r="BJ148" s="19" t="s">
        <v>83</v>
      </c>
      <c r="BK148" s="228">
        <f>ROUND(P148*H148,2)</f>
        <v>0</v>
      </c>
      <c r="BL148" s="19" t="s">
        <v>217</v>
      </c>
      <c r="BM148" s="227" t="s">
        <v>420</v>
      </c>
    </row>
    <row r="149" s="2" customFormat="1" ht="37.8" customHeight="1">
      <c r="A149" s="40"/>
      <c r="B149" s="41"/>
      <c r="C149" s="229" t="s">
        <v>421</v>
      </c>
      <c r="D149" s="229" t="s">
        <v>222</v>
      </c>
      <c r="E149" s="230" t="s">
        <v>422</v>
      </c>
      <c r="F149" s="231" t="s">
        <v>423</v>
      </c>
      <c r="G149" s="232" t="s">
        <v>225</v>
      </c>
      <c r="H149" s="233">
        <v>17</v>
      </c>
      <c r="I149" s="234"/>
      <c r="J149" s="235"/>
      <c r="K149" s="236">
        <f>ROUND(P149*H149,2)</f>
        <v>0</v>
      </c>
      <c r="L149" s="231" t="s">
        <v>20</v>
      </c>
      <c r="M149" s="237"/>
      <c r="N149" s="238" t="s">
        <v>20</v>
      </c>
      <c r="O149" s="223" t="s">
        <v>45</v>
      </c>
      <c r="P149" s="224">
        <f>I149+J149</f>
        <v>0</v>
      </c>
      <c r="Q149" s="224">
        <f>ROUND(I149*H149,2)</f>
        <v>0</v>
      </c>
      <c r="R149" s="224">
        <f>ROUND(J149*H149,2)</f>
        <v>0</v>
      </c>
      <c r="S149" s="86"/>
      <c r="T149" s="225">
        <f>S149*H149</f>
        <v>0</v>
      </c>
      <c r="U149" s="225">
        <v>0</v>
      </c>
      <c r="V149" s="225">
        <f>U149*H149</f>
        <v>0</v>
      </c>
      <c r="W149" s="225">
        <v>0</v>
      </c>
      <c r="X149" s="226">
        <f>W149*H149</f>
        <v>0</v>
      </c>
      <c r="Y149" s="40"/>
      <c r="Z149" s="40"/>
      <c r="AA149" s="40"/>
      <c r="AB149" s="40"/>
      <c r="AC149" s="40"/>
      <c r="AD149" s="40"/>
      <c r="AE149" s="40"/>
      <c r="AR149" s="227" t="s">
        <v>226</v>
      </c>
      <c r="AT149" s="227" t="s">
        <v>222</v>
      </c>
      <c r="AU149" s="227" t="s">
        <v>83</v>
      </c>
      <c r="AY149" s="19" t="s">
        <v>212</v>
      </c>
      <c r="BE149" s="228">
        <f>IF(O149="základní",K149,0)</f>
        <v>0</v>
      </c>
      <c r="BF149" s="228">
        <f>IF(O149="snížená",K149,0)</f>
        <v>0</v>
      </c>
      <c r="BG149" s="228">
        <f>IF(O149="zákl. přenesená",K149,0)</f>
        <v>0</v>
      </c>
      <c r="BH149" s="228">
        <f>IF(O149="sníž. přenesená",K149,0)</f>
        <v>0</v>
      </c>
      <c r="BI149" s="228">
        <f>IF(O149="nulová",K149,0)</f>
        <v>0</v>
      </c>
      <c r="BJ149" s="19" t="s">
        <v>83</v>
      </c>
      <c r="BK149" s="228">
        <f>ROUND(P149*H149,2)</f>
        <v>0</v>
      </c>
      <c r="BL149" s="19" t="s">
        <v>217</v>
      </c>
      <c r="BM149" s="227" t="s">
        <v>424</v>
      </c>
    </row>
    <row r="150" s="2" customFormat="1" ht="37.8" customHeight="1">
      <c r="A150" s="40"/>
      <c r="B150" s="41"/>
      <c r="C150" s="229" t="s">
        <v>425</v>
      </c>
      <c r="D150" s="229" t="s">
        <v>222</v>
      </c>
      <c r="E150" s="230" t="s">
        <v>426</v>
      </c>
      <c r="F150" s="231" t="s">
        <v>427</v>
      </c>
      <c r="G150" s="232" t="s">
        <v>225</v>
      </c>
      <c r="H150" s="233">
        <v>8</v>
      </c>
      <c r="I150" s="234"/>
      <c r="J150" s="235"/>
      <c r="K150" s="236">
        <f>ROUND(P150*H150,2)</f>
        <v>0</v>
      </c>
      <c r="L150" s="231" t="s">
        <v>20</v>
      </c>
      <c r="M150" s="237"/>
      <c r="N150" s="238" t="s">
        <v>20</v>
      </c>
      <c r="O150" s="223" t="s">
        <v>45</v>
      </c>
      <c r="P150" s="224">
        <f>I150+J150</f>
        <v>0</v>
      </c>
      <c r="Q150" s="224">
        <f>ROUND(I150*H150,2)</f>
        <v>0</v>
      </c>
      <c r="R150" s="224">
        <f>ROUND(J150*H150,2)</f>
        <v>0</v>
      </c>
      <c r="S150" s="86"/>
      <c r="T150" s="225">
        <f>S150*H150</f>
        <v>0</v>
      </c>
      <c r="U150" s="225">
        <v>0</v>
      </c>
      <c r="V150" s="225">
        <f>U150*H150</f>
        <v>0</v>
      </c>
      <c r="W150" s="225">
        <v>0</v>
      </c>
      <c r="X150" s="226">
        <f>W150*H150</f>
        <v>0</v>
      </c>
      <c r="Y150" s="40"/>
      <c r="Z150" s="40"/>
      <c r="AA150" s="40"/>
      <c r="AB150" s="40"/>
      <c r="AC150" s="40"/>
      <c r="AD150" s="40"/>
      <c r="AE150" s="40"/>
      <c r="AR150" s="227" t="s">
        <v>226</v>
      </c>
      <c r="AT150" s="227" t="s">
        <v>222</v>
      </c>
      <c r="AU150" s="227" t="s">
        <v>83</v>
      </c>
      <c r="AY150" s="19" t="s">
        <v>212</v>
      </c>
      <c r="BE150" s="228">
        <f>IF(O150="základní",K150,0)</f>
        <v>0</v>
      </c>
      <c r="BF150" s="228">
        <f>IF(O150="snížená",K150,0)</f>
        <v>0</v>
      </c>
      <c r="BG150" s="228">
        <f>IF(O150="zákl. přenesená",K150,0)</f>
        <v>0</v>
      </c>
      <c r="BH150" s="228">
        <f>IF(O150="sníž. přenesená",K150,0)</f>
        <v>0</v>
      </c>
      <c r="BI150" s="228">
        <f>IF(O150="nulová",K150,0)</f>
        <v>0</v>
      </c>
      <c r="BJ150" s="19" t="s">
        <v>83</v>
      </c>
      <c r="BK150" s="228">
        <f>ROUND(P150*H150,2)</f>
        <v>0</v>
      </c>
      <c r="BL150" s="19" t="s">
        <v>217</v>
      </c>
      <c r="BM150" s="227" t="s">
        <v>428</v>
      </c>
    </row>
    <row r="151" s="2" customFormat="1" ht="37.8" customHeight="1">
      <c r="A151" s="40"/>
      <c r="B151" s="41"/>
      <c r="C151" s="229" t="s">
        <v>429</v>
      </c>
      <c r="D151" s="229" t="s">
        <v>222</v>
      </c>
      <c r="E151" s="230" t="s">
        <v>430</v>
      </c>
      <c r="F151" s="231" t="s">
        <v>431</v>
      </c>
      <c r="G151" s="232" t="s">
        <v>225</v>
      </c>
      <c r="H151" s="233">
        <v>8</v>
      </c>
      <c r="I151" s="234"/>
      <c r="J151" s="235"/>
      <c r="K151" s="236">
        <f>ROUND(P151*H151,2)</f>
        <v>0</v>
      </c>
      <c r="L151" s="231" t="s">
        <v>20</v>
      </c>
      <c r="M151" s="237"/>
      <c r="N151" s="238" t="s">
        <v>20</v>
      </c>
      <c r="O151" s="223" t="s">
        <v>45</v>
      </c>
      <c r="P151" s="224">
        <f>I151+J151</f>
        <v>0</v>
      </c>
      <c r="Q151" s="224">
        <f>ROUND(I151*H151,2)</f>
        <v>0</v>
      </c>
      <c r="R151" s="224">
        <f>ROUND(J151*H151,2)</f>
        <v>0</v>
      </c>
      <c r="S151" s="86"/>
      <c r="T151" s="225">
        <f>S151*H151</f>
        <v>0</v>
      </c>
      <c r="U151" s="225">
        <v>0</v>
      </c>
      <c r="V151" s="225">
        <f>U151*H151</f>
        <v>0</v>
      </c>
      <c r="W151" s="225">
        <v>0</v>
      </c>
      <c r="X151" s="226">
        <f>W151*H151</f>
        <v>0</v>
      </c>
      <c r="Y151" s="40"/>
      <c r="Z151" s="40"/>
      <c r="AA151" s="40"/>
      <c r="AB151" s="40"/>
      <c r="AC151" s="40"/>
      <c r="AD151" s="40"/>
      <c r="AE151" s="40"/>
      <c r="AR151" s="227" t="s">
        <v>226</v>
      </c>
      <c r="AT151" s="227" t="s">
        <v>222</v>
      </c>
      <c r="AU151" s="227" t="s">
        <v>83</v>
      </c>
      <c r="AY151" s="19" t="s">
        <v>212</v>
      </c>
      <c r="BE151" s="228">
        <f>IF(O151="základní",K151,0)</f>
        <v>0</v>
      </c>
      <c r="BF151" s="228">
        <f>IF(O151="snížená",K151,0)</f>
        <v>0</v>
      </c>
      <c r="BG151" s="228">
        <f>IF(O151="zákl. přenesená",K151,0)</f>
        <v>0</v>
      </c>
      <c r="BH151" s="228">
        <f>IF(O151="sníž. přenesená",K151,0)</f>
        <v>0</v>
      </c>
      <c r="BI151" s="228">
        <f>IF(O151="nulová",K151,0)</f>
        <v>0</v>
      </c>
      <c r="BJ151" s="19" t="s">
        <v>83</v>
      </c>
      <c r="BK151" s="228">
        <f>ROUND(P151*H151,2)</f>
        <v>0</v>
      </c>
      <c r="BL151" s="19" t="s">
        <v>217</v>
      </c>
      <c r="BM151" s="227" t="s">
        <v>432</v>
      </c>
    </row>
    <row r="152" s="2" customFormat="1" ht="37.8" customHeight="1">
      <c r="A152" s="40"/>
      <c r="B152" s="41"/>
      <c r="C152" s="229" t="s">
        <v>433</v>
      </c>
      <c r="D152" s="229" t="s">
        <v>222</v>
      </c>
      <c r="E152" s="230" t="s">
        <v>434</v>
      </c>
      <c r="F152" s="231" t="s">
        <v>435</v>
      </c>
      <c r="G152" s="232" t="s">
        <v>225</v>
      </c>
      <c r="H152" s="233">
        <v>14</v>
      </c>
      <c r="I152" s="234"/>
      <c r="J152" s="235"/>
      <c r="K152" s="236">
        <f>ROUND(P152*H152,2)</f>
        <v>0</v>
      </c>
      <c r="L152" s="231" t="s">
        <v>20</v>
      </c>
      <c r="M152" s="237"/>
      <c r="N152" s="238" t="s">
        <v>20</v>
      </c>
      <c r="O152" s="223" t="s">
        <v>45</v>
      </c>
      <c r="P152" s="224">
        <f>I152+J152</f>
        <v>0</v>
      </c>
      <c r="Q152" s="224">
        <f>ROUND(I152*H152,2)</f>
        <v>0</v>
      </c>
      <c r="R152" s="224">
        <f>ROUND(J152*H152,2)</f>
        <v>0</v>
      </c>
      <c r="S152" s="86"/>
      <c r="T152" s="225">
        <f>S152*H152</f>
        <v>0</v>
      </c>
      <c r="U152" s="225">
        <v>0</v>
      </c>
      <c r="V152" s="225">
        <f>U152*H152</f>
        <v>0</v>
      </c>
      <c r="W152" s="225">
        <v>0</v>
      </c>
      <c r="X152" s="226">
        <f>W152*H152</f>
        <v>0</v>
      </c>
      <c r="Y152" s="40"/>
      <c r="Z152" s="40"/>
      <c r="AA152" s="40"/>
      <c r="AB152" s="40"/>
      <c r="AC152" s="40"/>
      <c r="AD152" s="40"/>
      <c r="AE152" s="40"/>
      <c r="AR152" s="227" t="s">
        <v>226</v>
      </c>
      <c r="AT152" s="227" t="s">
        <v>222</v>
      </c>
      <c r="AU152" s="227" t="s">
        <v>83</v>
      </c>
      <c r="AY152" s="19" t="s">
        <v>212</v>
      </c>
      <c r="BE152" s="228">
        <f>IF(O152="základní",K152,0)</f>
        <v>0</v>
      </c>
      <c r="BF152" s="228">
        <f>IF(O152="snížená",K152,0)</f>
        <v>0</v>
      </c>
      <c r="BG152" s="228">
        <f>IF(O152="zákl. přenesená",K152,0)</f>
        <v>0</v>
      </c>
      <c r="BH152" s="228">
        <f>IF(O152="sníž. přenesená",K152,0)</f>
        <v>0</v>
      </c>
      <c r="BI152" s="228">
        <f>IF(O152="nulová",K152,0)</f>
        <v>0</v>
      </c>
      <c r="BJ152" s="19" t="s">
        <v>83</v>
      </c>
      <c r="BK152" s="228">
        <f>ROUND(P152*H152,2)</f>
        <v>0</v>
      </c>
      <c r="BL152" s="19" t="s">
        <v>217</v>
      </c>
      <c r="BM152" s="227" t="s">
        <v>436</v>
      </c>
    </row>
    <row r="153" s="2" customFormat="1" ht="55.5" customHeight="1">
      <c r="A153" s="40"/>
      <c r="B153" s="41"/>
      <c r="C153" s="229" t="s">
        <v>437</v>
      </c>
      <c r="D153" s="229" t="s">
        <v>222</v>
      </c>
      <c r="E153" s="230" t="s">
        <v>438</v>
      </c>
      <c r="F153" s="231" t="s">
        <v>439</v>
      </c>
      <c r="G153" s="232" t="s">
        <v>225</v>
      </c>
      <c r="H153" s="233">
        <v>3</v>
      </c>
      <c r="I153" s="234"/>
      <c r="J153" s="235"/>
      <c r="K153" s="236">
        <f>ROUND(P153*H153,2)</f>
        <v>0</v>
      </c>
      <c r="L153" s="231" t="s">
        <v>20</v>
      </c>
      <c r="M153" s="237"/>
      <c r="N153" s="238" t="s">
        <v>20</v>
      </c>
      <c r="O153" s="223" t="s">
        <v>45</v>
      </c>
      <c r="P153" s="224">
        <f>I153+J153</f>
        <v>0</v>
      </c>
      <c r="Q153" s="224">
        <f>ROUND(I153*H153,2)</f>
        <v>0</v>
      </c>
      <c r="R153" s="224">
        <f>ROUND(J153*H153,2)</f>
        <v>0</v>
      </c>
      <c r="S153" s="86"/>
      <c r="T153" s="225">
        <f>S153*H153</f>
        <v>0</v>
      </c>
      <c r="U153" s="225">
        <v>0</v>
      </c>
      <c r="V153" s="225">
        <f>U153*H153</f>
        <v>0</v>
      </c>
      <c r="W153" s="225">
        <v>0</v>
      </c>
      <c r="X153" s="226">
        <f>W153*H153</f>
        <v>0</v>
      </c>
      <c r="Y153" s="40"/>
      <c r="Z153" s="40"/>
      <c r="AA153" s="40"/>
      <c r="AB153" s="40"/>
      <c r="AC153" s="40"/>
      <c r="AD153" s="40"/>
      <c r="AE153" s="40"/>
      <c r="AR153" s="227" t="s">
        <v>226</v>
      </c>
      <c r="AT153" s="227" t="s">
        <v>222</v>
      </c>
      <c r="AU153" s="227" t="s">
        <v>83</v>
      </c>
      <c r="AY153" s="19" t="s">
        <v>212</v>
      </c>
      <c r="BE153" s="228">
        <f>IF(O153="základní",K153,0)</f>
        <v>0</v>
      </c>
      <c r="BF153" s="228">
        <f>IF(O153="snížená",K153,0)</f>
        <v>0</v>
      </c>
      <c r="BG153" s="228">
        <f>IF(O153="zákl. přenesená",K153,0)</f>
        <v>0</v>
      </c>
      <c r="BH153" s="228">
        <f>IF(O153="sníž. přenesená",K153,0)</f>
        <v>0</v>
      </c>
      <c r="BI153" s="228">
        <f>IF(O153="nulová",K153,0)</f>
        <v>0</v>
      </c>
      <c r="BJ153" s="19" t="s">
        <v>83</v>
      </c>
      <c r="BK153" s="228">
        <f>ROUND(P153*H153,2)</f>
        <v>0</v>
      </c>
      <c r="BL153" s="19" t="s">
        <v>217</v>
      </c>
      <c r="BM153" s="227" t="s">
        <v>440</v>
      </c>
    </row>
    <row r="154" s="2" customFormat="1" ht="37.8" customHeight="1">
      <c r="A154" s="40"/>
      <c r="B154" s="41"/>
      <c r="C154" s="229" t="s">
        <v>441</v>
      </c>
      <c r="D154" s="229" t="s">
        <v>222</v>
      </c>
      <c r="E154" s="230" t="s">
        <v>442</v>
      </c>
      <c r="F154" s="231" t="s">
        <v>443</v>
      </c>
      <c r="G154" s="232" t="s">
        <v>225</v>
      </c>
      <c r="H154" s="233">
        <v>2</v>
      </c>
      <c r="I154" s="234"/>
      <c r="J154" s="235"/>
      <c r="K154" s="236">
        <f>ROUND(P154*H154,2)</f>
        <v>0</v>
      </c>
      <c r="L154" s="231" t="s">
        <v>20</v>
      </c>
      <c r="M154" s="237"/>
      <c r="N154" s="238" t="s">
        <v>20</v>
      </c>
      <c r="O154" s="223" t="s">
        <v>45</v>
      </c>
      <c r="P154" s="224">
        <f>I154+J154</f>
        <v>0</v>
      </c>
      <c r="Q154" s="224">
        <f>ROUND(I154*H154,2)</f>
        <v>0</v>
      </c>
      <c r="R154" s="224">
        <f>ROUND(J154*H154,2)</f>
        <v>0</v>
      </c>
      <c r="S154" s="86"/>
      <c r="T154" s="225">
        <f>S154*H154</f>
        <v>0</v>
      </c>
      <c r="U154" s="225">
        <v>0</v>
      </c>
      <c r="V154" s="225">
        <f>U154*H154</f>
        <v>0</v>
      </c>
      <c r="W154" s="225">
        <v>0</v>
      </c>
      <c r="X154" s="226">
        <f>W154*H154</f>
        <v>0</v>
      </c>
      <c r="Y154" s="40"/>
      <c r="Z154" s="40"/>
      <c r="AA154" s="40"/>
      <c r="AB154" s="40"/>
      <c r="AC154" s="40"/>
      <c r="AD154" s="40"/>
      <c r="AE154" s="40"/>
      <c r="AR154" s="227" t="s">
        <v>226</v>
      </c>
      <c r="AT154" s="227" t="s">
        <v>222</v>
      </c>
      <c r="AU154" s="227" t="s">
        <v>83</v>
      </c>
      <c r="AY154" s="19" t="s">
        <v>212</v>
      </c>
      <c r="BE154" s="228">
        <f>IF(O154="základní",K154,0)</f>
        <v>0</v>
      </c>
      <c r="BF154" s="228">
        <f>IF(O154="snížená",K154,0)</f>
        <v>0</v>
      </c>
      <c r="BG154" s="228">
        <f>IF(O154="zákl. přenesená",K154,0)</f>
        <v>0</v>
      </c>
      <c r="BH154" s="228">
        <f>IF(O154="sníž. přenesená",K154,0)</f>
        <v>0</v>
      </c>
      <c r="BI154" s="228">
        <f>IF(O154="nulová",K154,0)</f>
        <v>0</v>
      </c>
      <c r="BJ154" s="19" t="s">
        <v>83</v>
      </c>
      <c r="BK154" s="228">
        <f>ROUND(P154*H154,2)</f>
        <v>0</v>
      </c>
      <c r="BL154" s="19" t="s">
        <v>217</v>
      </c>
      <c r="BM154" s="227" t="s">
        <v>444</v>
      </c>
    </row>
    <row r="155" s="2" customFormat="1" ht="44.25" customHeight="1">
      <c r="A155" s="40"/>
      <c r="B155" s="41"/>
      <c r="C155" s="229" t="s">
        <v>445</v>
      </c>
      <c r="D155" s="229" t="s">
        <v>222</v>
      </c>
      <c r="E155" s="230" t="s">
        <v>446</v>
      </c>
      <c r="F155" s="231" t="s">
        <v>447</v>
      </c>
      <c r="G155" s="232" t="s">
        <v>225</v>
      </c>
      <c r="H155" s="233">
        <v>4</v>
      </c>
      <c r="I155" s="234"/>
      <c r="J155" s="235"/>
      <c r="K155" s="236">
        <f>ROUND(P155*H155,2)</f>
        <v>0</v>
      </c>
      <c r="L155" s="231" t="s">
        <v>20</v>
      </c>
      <c r="M155" s="237"/>
      <c r="N155" s="238" t="s">
        <v>20</v>
      </c>
      <c r="O155" s="223" t="s">
        <v>45</v>
      </c>
      <c r="P155" s="224">
        <f>I155+J155</f>
        <v>0</v>
      </c>
      <c r="Q155" s="224">
        <f>ROUND(I155*H155,2)</f>
        <v>0</v>
      </c>
      <c r="R155" s="224">
        <f>ROUND(J155*H155,2)</f>
        <v>0</v>
      </c>
      <c r="S155" s="86"/>
      <c r="T155" s="225">
        <f>S155*H155</f>
        <v>0</v>
      </c>
      <c r="U155" s="225">
        <v>0</v>
      </c>
      <c r="V155" s="225">
        <f>U155*H155</f>
        <v>0</v>
      </c>
      <c r="W155" s="225">
        <v>0</v>
      </c>
      <c r="X155" s="226">
        <f>W155*H155</f>
        <v>0</v>
      </c>
      <c r="Y155" s="40"/>
      <c r="Z155" s="40"/>
      <c r="AA155" s="40"/>
      <c r="AB155" s="40"/>
      <c r="AC155" s="40"/>
      <c r="AD155" s="40"/>
      <c r="AE155" s="40"/>
      <c r="AR155" s="227" t="s">
        <v>226</v>
      </c>
      <c r="AT155" s="227" t="s">
        <v>222</v>
      </c>
      <c r="AU155" s="227" t="s">
        <v>83</v>
      </c>
      <c r="AY155" s="19" t="s">
        <v>212</v>
      </c>
      <c r="BE155" s="228">
        <f>IF(O155="základní",K155,0)</f>
        <v>0</v>
      </c>
      <c r="BF155" s="228">
        <f>IF(O155="snížená",K155,0)</f>
        <v>0</v>
      </c>
      <c r="BG155" s="228">
        <f>IF(O155="zákl. přenesená",K155,0)</f>
        <v>0</v>
      </c>
      <c r="BH155" s="228">
        <f>IF(O155="sníž. přenesená",K155,0)</f>
        <v>0</v>
      </c>
      <c r="BI155" s="228">
        <f>IF(O155="nulová",K155,0)</f>
        <v>0</v>
      </c>
      <c r="BJ155" s="19" t="s">
        <v>83</v>
      </c>
      <c r="BK155" s="228">
        <f>ROUND(P155*H155,2)</f>
        <v>0</v>
      </c>
      <c r="BL155" s="19" t="s">
        <v>217</v>
      </c>
      <c r="BM155" s="227" t="s">
        <v>448</v>
      </c>
    </row>
    <row r="156" s="2" customFormat="1" ht="44.25" customHeight="1">
      <c r="A156" s="40"/>
      <c r="B156" s="41"/>
      <c r="C156" s="229" t="s">
        <v>449</v>
      </c>
      <c r="D156" s="229" t="s">
        <v>222</v>
      </c>
      <c r="E156" s="230" t="s">
        <v>450</v>
      </c>
      <c r="F156" s="231" t="s">
        <v>451</v>
      </c>
      <c r="G156" s="232" t="s">
        <v>225</v>
      </c>
      <c r="H156" s="233">
        <v>2</v>
      </c>
      <c r="I156" s="234"/>
      <c r="J156" s="235"/>
      <c r="K156" s="236">
        <f>ROUND(P156*H156,2)</f>
        <v>0</v>
      </c>
      <c r="L156" s="231" t="s">
        <v>20</v>
      </c>
      <c r="M156" s="237"/>
      <c r="N156" s="238" t="s">
        <v>20</v>
      </c>
      <c r="O156" s="223" t="s">
        <v>45</v>
      </c>
      <c r="P156" s="224">
        <f>I156+J156</f>
        <v>0</v>
      </c>
      <c r="Q156" s="224">
        <f>ROUND(I156*H156,2)</f>
        <v>0</v>
      </c>
      <c r="R156" s="224">
        <f>ROUND(J156*H156,2)</f>
        <v>0</v>
      </c>
      <c r="S156" s="86"/>
      <c r="T156" s="225">
        <f>S156*H156</f>
        <v>0</v>
      </c>
      <c r="U156" s="225">
        <v>0</v>
      </c>
      <c r="V156" s="225">
        <f>U156*H156</f>
        <v>0</v>
      </c>
      <c r="W156" s="225">
        <v>0</v>
      </c>
      <c r="X156" s="226">
        <f>W156*H156</f>
        <v>0</v>
      </c>
      <c r="Y156" s="40"/>
      <c r="Z156" s="40"/>
      <c r="AA156" s="40"/>
      <c r="AB156" s="40"/>
      <c r="AC156" s="40"/>
      <c r="AD156" s="40"/>
      <c r="AE156" s="40"/>
      <c r="AR156" s="227" t="s">
        <v>226</v>
      </c>
      <c r="AT156" s="227" t="s">
        <v>222</v>
      </c>
      <c r="AU156" s="227" t="s">
        <v>83</v>
      </c>
      <c r="AY156" s="19" t="s">
        <v>212</v>
      </c>
      <c r="BE156" s="228">
        <f>IF(O156="základní",K156,0)</f>
        <v>0</v>
      </c>
      <c r="BF156" s="228">
        <f>IF(O156="snížená",K156,0)</f>
        <v>0</v>
      </c>
      <c r="BG156" s="228">
        <f>IF(O156="zákl. přenesená",K156,0)</f>
        <v>0</v>
      </c>
      <c r="BH156" s="228">
        <f>IF(O156="sníž. přenesená",K156,0)</f>
        <v>0</v>
      </c>
      <c r="BI156" s="228">
        <f>IF(O156="nulová",K156,0)</f>
        <v>0</v>
      </c>
      <c r="BJ156" s="19" t="s">
        <v>83</v>
      </c>
      <c r="BK156" s="228">
        <f>ROUND(P156*H156,2)</f>
        <v>0</v>
      </c>
      <c r="BL156" s="19" t="s">
        <v>217</v>
      </c>
      <c r="BM156" s="227" t="s">
        <v>452</v>
      </c>
    </row>
    <row r="157" s="2" customFormat="1" ht="44.25" customHeight="1">
      <c r="A157" s="40"/>
      <c r="B157" s="41"/>
      <c r="C157" s="229" t="s">
        <v>453</v>
      </c>
      <c r="D157" s="229" t="s">
        <v>222</v>
      </c>
      <c r="E157" s="230" t="s">
        <v>454</v>
      </c>
      <c r="F157" s="231" t="s">
        <v>455</v>
      </c>
      <c r="G157" s="232" t="s">
        <v>225</v>
      </c>
      <c r="H157" s="233">
        <v>1</v>
      </c>
      <c r="I157" s="234"/>
      <c r="J157" s="235"/>
      <c r="K157" s="236">
        <f>ROUND(P157*H157,2)</f>
        <v>0</v>
      </c>
      <c r="L157" s="231" t="s">
        <v>20</v>
      </c>
      <c r="M157" s="237"/>
      <c r="N157" s="238" t="s">
        <v>20</v>
      </c>
      <c r="O157" s="223" t="s">
        <v>45</v>
      </c>
      <c r="P157" s="224">
        <f>I157+J157</f>
        <v>0</v>
      </c>
      <c r="Q157" s="224">
        <f>ROUND(I157*H157,2)</f>
        <v>0</v>
      </c>
      <c r="R157" s="224">
        <f>ROUND(J157*H157,2)</f>
        <v>0</v>
      </c>
      <c r="S157" s="86"/>
      <c r="T157" s="225">
        <f>S157*H157</f>
        <v>0</v>
      </c>
      <c r="U157" s="225">
        <v>0</v>
      </c>
      <c r="V157" s="225">
        <f>U157*H157</f>
        <v>0</v>
      </c>
      <c r="W157" s="225">
        <v>0</v>
      </c>
      <c r="X157" s="226">
        <f>W157*H157</f>
        <v>0</v>
      </c>
      <c r="Y157" s="40"/>
      <c r="Z157" s="40"/>
      <c r="AA157" s="40"/>
      <c r="AB157" s="40"/>
      <c r="AC157" s="40"/>
      <c r="AD157" s="40"/>
      <c r="AE157" s="40"/>
      <c r="AR157" s="227" t="s">
        <v>226</v>
      </c>
      <c r="AT157" s="227" t="s">
        <v>222</v>
      </c>
      <c r="AU157" s="227" t="s">
        <v>83</v>
      </c>
      <c r="AY157" s="19" t="s">
        <v>212</v>
      </c>
      <c r="BE157" s="228">
        <f>IF(O157="základní",K157,0)</f>
        <v>0</v>
      </c>
      <c r="BF157" s="228">
        <f>IF(O157="snížená",K157,0)</f>
        <v>0</v>
      </c>
      <c r="BG157" s="228">
        <f>IF(O157="zákl. přenesená",K157,0)</f>
        <v>0</v>
      </c>
      <c r="BH157" s="228">
        <f>IF(O157="sníž. přenesená",K157,0)</f>
        <v>0</v>
      </c>
      <c r="BI157" s="228">
        <f>IF(O157="nulová",K157,0)</f>
        <v>0</v>
      </c>
      <c r="BJ157" s="19" t="s">
        <v>83</v>
      </c>
      <c r="BK157" s="228">
        <f>ROUND(P157*H157,2)</f>
        <v>0</v>
      </c>
      <c r="BL157" s="19" t="s">
        <v>217</v>
      </c>
      <c r="BM157" s="227" t="s">
        <v>456</v>
      </c>
    </row>
    <row r="158" s="2" customFormat="1" ht="44.25" customHeight="1">
      <c r="A158" s="40"/>
      <c r="B158" s="41"/>
      <c r="C158" s="229" t="s">
        <v>457</v>
      </c>
      <c r="D158" s="229" t="s">
        <v>222</v>
      </c>
      <c r="E158" s="230" t="s">
        <v>458</v>
      </c>
      <c r="F158" s="231" t="s">
        <v>459</v>
      </c>
      <c r="G158" s="232" t="s">
        <v>225</v>
      </c>
      <c r="H158" s="233">
        <v>3</v>
      </c>
      <c r="I158" s="234"/>
      <c r="J158" s="235"/>
      <c r="K158" s="236">
        <f>ROUND(P158*H158,2)</f>
        <v>0</v>
      </c>
      <c r="L158" s="231" t="s">
        <v>20</v>
      </c>
      <c r="M158" s="237"/>
      <c r="N158" s="238" t="s">
        <v>20</v>
      </c>
      <c r="O158" s="223" t="s">
        <v>45</v>
      </c>
      <c r="P158" s="224">
        <f>I158+J158</f>
        <v>0</v>
      </c>
      <c r="Q158" s="224">
        <f>ROUND(I158*H158,2)</f>
        <v>0</v>
      </c>
      <c r="R158" s="224">
        <f>ROUND(J158*H158,2)</f>
        <v>0</v>
      </c>
      <c r="S158" s="86"/>
      <c r="T158" s="225">
        <f>S158*H158</f>
        <v>0</v>
      </c>
      <c r="U158" s="225">
        <v>0</v>
      </c>
      <c r="V158" s="225">
        <f>U158*H158</f>
        <v>0</v>
      </c>
      <c r="W158" s="225">
        <v>0</v>
      </c>
      <c r="X158" s="226">
        <f>W158*H158</f>
        <v>0</v>
      </c>
      <c r="Y158" s="40"/>
      <c r="Z158" s="40"/>
      <c r="AA158" s="40"/>
      <c r="AB158" s="40"/>
      <c r="AC158" s="40"/>
      <c r="AD158" s="40"/>
      <c r="AE158" s="40"/>
      <c r="AR158" s="227" t="s">
        <v>226</v>
      </c>
      <c r="AT158" s="227" t="s">
        <v>222</v>
      </c>
      <c r="AU158" s="227" t="s">
        <v>83</v>
      </c>
      <c r="AY158" s="19" t="s">
        <v>212</v>
      </c>
      <c r="BE158" s="228">
        <f>IF(O158="základní",K158,0)</f>
        <v>0</v>
      </c>
      <c r="BF158" s="228">
        <f>IF(O158="snížená",K158,0)</f>
        <v>0</v>
      </c>
      <c r="BG158" s="228">
        <f>IF(O158="zákl. přenesená",K158,0)</f>
        <v>0</v>
      </c>
      <c r="BH158" s="228">
        <f>IF(O158="sníž. přenesená",K158,0)</f>
        <v>0</v>
      </c>
      <c r="BI158" s="228">
        <f>IF(O158="nulová",K158,0)</f>
        <v>0</v>
      </c>
      <c r="BJ158" s="19" t="s">
        <v>83</v>
      </c>
      <c r="BK158" s="228">
        <f>ROUND(P158*H158,2)</f>
        <v>0</v>
      </c>
      <c r="BL158" s="19" t="s">
        <v>217</v>
      </c>
      <c r="BM158" s="227" t="s">
        <v>460</v>
      </c>
    </row>
    <row r="159" s="2" customFormat="1" ht="21.75" customHeight="1">
      <c r="A159" s="40"/>
      <c r="B159" s="41"/>
      <c r="C159" s="229" t="s">
        <v>461</v>
      </c>
      <c r="D159" s="229" t="s">
        <v>222</v>
      </c>
      <c r="E159" s="230" t="s">
        <v>462</v>
      </c>
      <c r="F159" s="231" t="s">
        <v>463</v>
      </c>
      <c r="G159" s="232" t="s">
        <v>225</v>
      </c>
      <c r="H159" s="233">
        <v>2</v>
      </c>
      <c r="I159" s="234"/>
      <c r="J159" s="235"/>
      <c r="K159" s="236">
        <f>ROUND(P159*H159,2)</f>
        <v>0</v>
      </c>
      <c r="L159" s="231" t="s">
        <v>20</v>
      </c>
      <c r="M159" s="237"/>
      <c r="N159" s="238" t="s">
        <v>20</v>
      </c>
      <c r="O159" s="223" t="s">
        <v>45</v>
      </c>
      <c r="P159" s="224">
        <f>I159+J159</f>
        <v>0</v>
      </c>
      <c r="Q159" s="224">
        <f>ROUND(I159*H159,2)</f>
        <v>0</v>
      </c>
      <c r="R159" s="224">
        <f>ROUND(J159*H159,2)</f>
        <v>0</v>
      </c>
      <c r="S159" s="86"/>
      <c r="T159" s="225">
        <f>S159*H159</f>
        <v>0</v>
      </c>
      <c r="U159" s="225">
        <v>0</v>
      </c>
      <c r="V159" s="225">
        <f>U159*H159</f>
        <v>0</v>
      </c>
      <c r="W159" s="225">
        <v>0</v>
      </c>
      <c r="X159" s="226">
        <f>W159*H159</f>
        <v>0</v>
      </c>
      <c r="Y159" s="40"/>
      <c r="Z159" s="40"/>
      <c r="AA159" s="40"/>
      <c r="AB159" s="40"/>
      <c r="AC159" s="40"/>
      <c r="AD159" s="40"/>
      <c r="AE159" s="40"/>
      <c r="AR159" s="227" t="s">
        <v>226</v>
      </c>
      <c r="AT159" s="227" t="s">
        <v>222</v>
      </c>
      <c r="AU159" s="227" t="s">
        <v>83</v>
      </c>
      <c r="AY159" s="19" t="s">
        <v>212</v>
      </c>
      <c r="BE159" s="228">
        <f>IF(O159="základní",K159,0)</f>
        <v>0</v>
      </c>
      <c r="BF159" s="228">
        <f>IF(O159="snížená",K159,0)</f>
        <v>0</v>
      </c>
      <c r="BG159" s="228">
        <f>IF(O159="zákl. přenesená",K159,0)</f>
        <v>0</v>
      </c>
      <c r="BH159" s="228">
        <f>IF(O159="sníž. přenesená",K159,0)</f>
        <v>0</v>
      </c>
      <c r="BI159" s="228">
        <f>IF(O159="nulová",K159,0)</f>
        <v>0</v>
      </c>
      <c r="BJ159" s="19" t="s">
        <v>83</v>
      </c>
      <c r="BK159" s="228">
        <f>ROUND(P159*H159,2)</f>
        <v>0</v>
      </c>
      <c r="BL159" s="19" t="s">
        <v>217</v>
      </c>
      <c r="BM159" s="227" t="s">
        <v>464</v>
      </c>
    </row>
    <row r="160" s="2" customFormat="1" ht="24.15" customHeight="1">
      <c r="A160" s="40"/>
      <c r="B160" s="41"/>
      <c r="C160" s="229" t="s">
        <v>465</v>
      </c>
      <c r="D160" s="229" t="s">
        <v>222</v>
      </c>
      <c r="E160" s="230" t="s">
        <v>466</v>
      </c>
      <c r="F160" s="231" t="s">
        <v>467</v>
      </c>
      <c r="G160" s="232" t="s">
        <v>225</v>
      </c>
      <c r="H160" s="233">
        <v>2</v>
      </c>
      <c r="I160" s="234"/>
      <c r="J160" s="235"/>
      <c r="K160" s="236">
        <f>ROUND(P160*H160,2)</f>
        <v>0</v>
      </c>
      <c r="L160" s="231" t="s">
        <v>20</v>
      </c>
      <c r="M160" s="237"/>
      <c r="N160" s="238" t="s">
        <v>20</v>
      </c>
      <c r="O160" s="223" t="s">
        <v>45</v>
      </c>
      <c r="P160" s="224">
        <f>I160+J160</f>
        <v>0</v>
      </c>
      <c r="Q160" s="224">
        <f>ROUND(I160*H160,2)</f>
        <v>0</v>
      </c>
      <c r="R160" s="224">
        <f>ROUND(J160*H160,2)</f>
        <v>0</v>
      </c>
      <c r="S160" s="86"/>
      <c r="T160" s="225">
        <f>S160*H160</f>
        <v>0</v>
      </c>
      <c r="U160" s="225">
        <v>0</v>
      </c>
      <c r="V160" s="225">
        <f>U160*H160</f>
        <v>0</v>
      </c>
      <c r="W160" s="225">
        <v>0</v>
      </c>
      <c r="X160" s="226">
        <f>W160*H160</f>
        <v>0</v>
      </c>
      <c r="Y160" s="40"/>
      <c r="Z160" s="40"/>
      <c r="AA160" s="40"/>
      <c r="AB160" s="40"/>
      <c r="AC160" s="40"/>
      <c r="AD160" s="40"/>
      <c r="AE160" s="40"/>
      <c r="AR160" s="227" t="s">
        <v>226</v>
      </c>
      <c r="AT160" s="227" t="s">
        <v>222</v>
      </c>
      <c r="AU160" s="227" t="s">
        <v>83</v>
      </c>
      <c r="AY160" s="19" t="s">
        <v>212</v>
      </c>
      <c r="BE160" s="228">
        <f>IF(O160="základní",K160,0)</f>
        <v>0</v>
      </c>
      <c r="BF160" s="228">
        <f>IF(O160="snížená",K160,0)</f>
        <v>0</v>
      </c>
      <c r="BG160" s="228">
        <f>IF(O160="zákl. přenesená",K160,0)</f>
        <v>0</v>
      </c>
      <c r="BH160" s="228">
        <f>IF(O160="sníž. přenesená",K160,0)</f>
        <v>0</v>
      </c>
      <c r="BI160" s="228">
        <f>IF(O160="nulová",K160,0)</f>
        <v>0</v>
      </c>
      <c r="BJ160" s="19" t="s">
        <v>83</v>
      </c>
      <c r="BK160" s="228">
        <f>ROUND(P160*H160,2)</f>
        <v>0</v>
      </c>
      <c r="BL160" s="19" t="s">
        <v>217</v>
      </c>
      <c r="BM160" s="227" t="s">
        <v>468</v>
      </c>
    </row>
    <row r="161" s="2" customFormat="1" ht="24.15" customHeight="1">
      <c r="A161" s="40"/>
      <c r="B161" s="41"/>
      <c r="C161" s="229" t="s">
        <v>469</v>
      </c>
      <c r="D161" s="229" t="s">
        <v>222</v>
      </c>
      <c r="E161" s="230" t="s">
        <v>470</v>
      </c>
      <c r="F161" s="231" t="s">
        <v>471</v>
      </c>
      <c r="G161" s="232" t="s">
        <v>225</v>
      </c>
      <c r="H161" s="233">
        <v>2</v>
      </c>
      <c r="I161" s="234"/>
      <c r="J161" s="235"/>
      <c r="K161" s="236">
        <f>ROUND(P161*H161,2)</f>
        <v>0</v>
      </c>
      <c r="L161" s="231" t="s">
        <v>20</v>
      </c>
      <c r="M161" s="237"/>
      <c r="N161" s="238" t="s">
        <v>20</v>
      </c>
      <c r="O161" s="223" t="s">
        <v>45</v>
      </c>
      <c r="P161" s="224">
        <f>I161+J161</f>
        <v>0</v>
      </c>
      <c r="Q161" s="224">
        <f>ROUND(I161*H161,2)</f>
        <v>0</v>
      </c>
      <c r="R161" s="224">
        <f>ROUND(J161*H161,2)</f>
        <v>0</v>
      </c>
      <c r="S161" s="86"/>
      <c r="T161" s="225">
        <f>S161*H161</f>
        <v>0</v>
      </c>
      <c r="U161" s="225">
        <v>0</v>
      </c>
      <c r="V161" s="225">
        <f>U161*H161</f>
        <v>0</v>
      </c>
      <c r="W161" s="225">
        <v>0</v>
      </c>
      <c r="X161" s="226">
        <f>W161*H161</f>
        <v>0</v>
      </c>
      <c r="Y161" s="40"/>
      <c r="Z161" s="40"/>
      <c r="AA161" s="40"/>
      <c r="AB161" s="40"/>
      <c r="AC161" s="40"/>
      <c r="AD161" s="40"/>
      <c r="AE161" s="40"/>
      <c r="AR161" s="227" t="s">
        <v>226</v>
      </c>
      <c r="AT161" s="227" t="s">
        <v>222</v>
      </c>
      <c r="AU161" s="227" t="s">
        <v>83</v>
      </c>
      <c r="AY161" s="19" t="s">
        <v>212</v>
      </c>
      <c r="BE161" s="228">
        <f>IF(O161="základní",K161,0)</f>
        <v>0</v>
      </c>
      <c r="BF161" s="228">
        <f>IF(O161="snížená",K161,0)</f>
        <v>0</v>
      </c>
      <c r="BG161" s="228">
        <f>IF(O161="zákl. přenesená",K161,0)</f>
        <v>0</v>
      </c>
      <c r="BH161" s="228">
        <f>IF(O161="sníž. přenesená",K161,0)</f>
        <v>0</v>
      </c>
      <c r="BI161" s="228">
        <f>IF(O161="nulová",K161,0)</f>
        <v>0</v>
      </c>
      <c r="BJ161" s="19" t="s">
        <v>83</v>
      </c>
      <c r="BK161" s="228">
        <f>ROUND(P161*H161,2)</f>
        <v>0</v>
      </c>
      <c r="BL161" s="19" t="s">
        <v>217</v>
      </c>
      <c r="BM161" s="227" t="s">
        <v>472</v>
      </c>
    </row>
    <row r="162" s="2" customFormat="1" ht="16.5" customHeight="1">
      <c r="A162" s="40"/>
      <c r="B162" s="41"/>
      <c r="C162" s="229" t="s">
        <v>217</v>
      </c>
      <c r="D162" s="229" t="s">
        <v>222</v>
      </c>
      <c r="E162" s="230" t="s">
        <v>473</v>
      </c>
      <c r="F162" s="231" t="s">
        <v>474</v>
      </c>
      <c r="G162" s="232" t="s">
        <v>225</v>
      </c>
      <c r="H162" s="233">
        <v>3</v>
      </c>
      <c r="I162" s="234"/>
      <c r="J162" s="235"/>
      <c r="K162" s="236">
        <f>ROUND(P162*H162,2)</f>
        <v>0</v>
      </c>
      <c r="L162" s="231" t="s">
        <v>20</v>
      </c>
      <c r="M162" s="237"/>
      <c r="N162" s="238" t="s">
        <v>20</v>
      </c>
      <c r="O162" s="223" t="s">
        <v>45</v>
      </c>
      <c r="P162" s="224">
        <f>I162+J162</f>
        <v>0</v>
      </c>
      <c r="Q162" s="224">
        <f>ROUND(I162*H162,2)</f>
        <v>0</v>
      </c>
      <c r="R162" s="224">
        <f>ROUND(J162*H162,2)</f>
        <v>0</v>
      </c>
      <c r="S162" s="86"/>
      <c r="T162" s="225">
        <f>S162*H162</f>
        <v>0</v>
      </c>
      <c r="U162" s="225">
        <v>0</v>
      </c>
      <c r="V162" s="225">
        <f>U162*H162</f>
        <v>0</v>
      </c>
      <c r="W162" s="225">
        <v>0</v>
      </c>
      <c r="X162" s="226">
        <f>W162*H162</f>
        <v>0</v>
      </c>
      <c r="Y162" s="40"/>
      <c r="Z162" s="40"/>
      <c r="AA162" s="40"/>
      <c r="AB162" s="40"/>
      <c r="AC162" s="40"/>
      <c r="AD162" s="40"/>
      <c r="AE162" s="40"/>
      <c r="AR162" s="227" t="s">
        <v>226</v>
      </c>
      <c r="AT162" s="227" t="s">
        <v>222</v>
      </c>
      <c r="AU162" s="227" t="s">
        <v>83</v>
      </c>
      <c r="AY162" s="19" t="s">
        <v>212</v>
      </c>
      <c r="BE162" s="228">
        <f>IF(O162="základní",K162,0)</f>
        <v>0</v>
      </c>
      <c r="BF162" s="228">
        <f>IF(O162="snížená",K162,0)</f>
        <v>0</v>
      </c>
      <c r="BG162" s="228">
        <f>IF(O162="zákl. přenesená",K162,0)</f>
        <v>0</v>
      </c>
      <c r="BH162" s="228">
        <f>IF(O162="sníž. přenesená",K162,0)</f>
        <v>0</v>
      </c>
      <c r="BI162" s="228">
        <f>IF(O162="nulová",K162,0)</f>
        <v>0</v>
      </c>
      <c r="BJ162" s="19" t="s">
        <v>83</v>
      </c>
      <c r="BK162" s="228">
        <f>ROUND(P162*H162,2)</f>
        <v>0</v>
      </c>
      <c r="BL162" s="19" t="s">
        <v>217</v>
      </c>
      <c r="BM162" s="227" t="s">
        <v>475</v>
      </c>
    </row>
    <row r="163" s="2" customFormat="1" ht="16.5" customHeight="1">
      <c r="A163" s="40"/>
      <c r="B163" s="41"/>
      <c r="C163" s="229" t="s">
        <v>476</v>
      </c>
      <c r="D163" s="229" t="s">
        <v>222</v>
      </c>
      <c r="E163" s="230" t="s">
        <v>477</v>
      </c>
      <c r="F163" s="231" t="s">
        <v>478</v>
      </c>
      <c r="G163" s="232" t="s">
        <v>225</v>
      </c>
      <c r="H163" s="233">
        <v>1</v>
      </c>
      <c r="I163" s="234"/>
      <c r="J163" s="235"/>
      <c r="K163" s="236">
        <f>ROUND(P163*H163,2)</f>
        <v>0</v>
      </c>
      <c r="L163" s="231" t="s">
        <v>20</v>
      </c>
      <c r="M163" s="237"/>
      <c r="N163" s="238" t="s">
        <v>20</v>
      </c>
      <c r="O163" s="223" t="s">
        <v>45</v>
      </c>
      <c r="P163" s="224">
        <f>I163+J163</f>
        <v>0</v>
      </c>
      <c r="Q163" s="224">
        <f>ROUND(I163*H163,2)</f>
        <v>0</v>
      </c>
      <c r="R163" s="224">
        <f>ROUND(J163*H163,2)</f>
        <v>0</v>
      </c>
      <c r="S163" s="86"/>
      <c r="T163" s="225">
        <f>S163*H163</f>
        <v>0</v>
      </c>
      <c r="U163" s="225">
        <v>0</v>
      </c>
      <c r="V163" s="225">
        <f>U163*H163</f>
        <v>0</v>
      </c>
      <c r="W163" s="225">
        <v>0</v>
      </c>
      <c r="X163" s="226">
        <f>W163*H163</f>
        <v>0</v>
      </c>
      <c r="Y163" s="40"/>
      <c r="Z163" s="40"/>
      <c r="AA163" s="40"/>
      <c r="AB163" s="40"/>
      <c r="AC163" s="40"/>
      <c r="AD163" s="40"/>
      <c r="AE163" s="40"/>
      <c r="AR163" s="227" t="s">
        <v>226</v>
      </c>
      <c r="AT163" s="227" t="s">
        <v>222</v>
      </c>
      <c r="AU163" s="227" t="s">
        <v>83</v>
      </c>
      <c r="AY163" s="19" t="s">
        <v>212</v>
      </c>
      <c r="BE163" s="228">
        <f>IF(O163="základní",K163,0)</f>
        <v>0</v>
      </c>
      <c r="BF163" s="228">
        <f>IF(O163="snížená",K163,0)</f>
        <v>0</v>
      </c>
      <c r="BG163" s="228">
        <f>IF(O163="zákl. přenesená",K163,0)</f>
        <v>0</v>
      </c>
      <c r="BH163" s="228">
        <f>IF(O163="sníž. přenesená",K163,0)</f>
        <v>0</v>
      </c>
      <c r="BI163" s="228">
        <f>IF(O163="nulová",K163,0)</f>
        <v>0</v>
      </c>
      <c r="BJ163" s="19" t="s">
        <v>83</v>
      </c>
      <c r="BK163" s="228">
        <f>ROUND(P163*H163,2)</f>
        <v>0</v>
      </c>
      <c r="BL163" s="19" t="s">
        <v>217</v>
      </c>
      <c r="BM163" s="227" t="s">
        <v>479</v>
      </c>
    </row>
    <row r="164" s="2" customFormat="1" ht="37.8" customHeight="1">
      <c r="A164" s="40"/>
      <c r="B164" s="41"/>
      <c r="C164" s="229" t="s">
        <v>480</v>
      </c>
      <c r="D164" s="229" t="s">
        <v>222</v>
      </c>
      <c r="E164" s="230" t="s">
        <v>481</v>
      </c>
      <c r="F164" s="231" t="s">
        <v>482</v>
      </c>
      <c r="G164" s="232" t="s">
        <v>225</v>
      </c>
      <c r="H164" s="233">
        <v>2</v>
      </c>
      <c r="I164" s="234"/>
      <c r="J164" s="235"/>
      <c r="K164" s="236">
        <f>ROUND(P164*H164,2)</f>
        <v>0</v>
      </c>
      <c r="L164" s="231" t="s">
        <v>20</v>
      </c>
      <c r="M164" s="237"/>
      <c r="N164" s="238" t="s">
        <v>20</v>
      </c>
      <c r="O164" s="223" t="s">
        <v>45</v>
      </c>
      <c r="P164" s="224">
        <f>I164+J164</f>
        <v>0</v>
      </c>
      <c r="Q164" s="224">
        <f>ROUND(I164*H164,2)</f>
        <v>0</v>
      </c>
      <c r="R164" s="224">
        <f>ROUND(J164*H164,2)</f>
        <v>0</v>
      </c>
      <c r="S164" s="86"/>
      <c r="T164" s="225">
        <f>S164*H164</f>
        <v>0</v>
      </c>
      <c r="U164" s="225">
        <v>0</v>
      </c>
      <c r="V164" s="225">
        <f>U164*H164</f>
        <v>0</v>
      </c>
      <c r="W164" s="225">
        <v>0</v>
      </c>
      <c r="X164" s="226">
        <f>W164*H164</f>
        <v>0</v>
      </c>
      <c r="Y164" s="40"/>
      <c r="Z164" s="40"/>
      <c r="AA164" s="40"/>
      <c r="AB164" s="40"/>
      <c r="AC164" s="40"/>
      <c r="AD164" s="40"/>
      <c r="AE164" s="40"/>
      <c r="AR164" s="227" t="s">
        <v>226</v>
      </c>
      <c r="AT164" s="227" t="s">
        <v>222</v>
      </c>
      <c r="AU164" s="227" t="s">
        <v>83</v>
      </c>
      <c r="AY164" s="19" t="s">
        <v>212</v>
      </c>
      <c r="BE164" s="228">
        <f>IF(O164="základní",K164,0)</f>
        <v>0</v>
      </c>
      <c r="BF164" s="228">
        <f>IF(O164="snížená",K164,0)</f>
        <v>0</v>
      </c>
      <c r="BG164" s="228">
        <f>IF(O164="zákl. přenesená",K164,0)</f>
        <v>0</v>
      </c>
      <c r="BH164" s="228">
        <f>IF(O164="sníž. přenesená",K164,0)</f>
        <v>0</v>
      </c>
      <c r="BI164" s="228">
        <f>IF(O164="nulová",K164,0)</f>
        <v>0</v>
      </c>
      <c r="BJ164" s="19" t="s">
        <v>83</v>
      </c>
      <c r="BK164" s="228">
        <f>ROUND(P164*H164,2)</f>
        <v>0</v>
      </c>
      <c r="BL164" s="19" t="s">
        <v>217</v>
      </c>
      <c r="BM164" s="227" t="s">
        <v>483</v>
      </c>
    </row>
    <row r="165" s="2" customFormat="1" ht="33" customHeight="1">
      <c r="A165" s="40"/>
      <c r="B165" s="41"/>
      <c r="C165" s="229" t="s">
        <v>484</v>
      </c>
      <c r="D165" s="229" t="s">
        <v>222</v>
      </c>
      <c r="E165" s="230" t="s">
        <v>485</v>
      </c>
      <c r="F165" s="231" t="s">
        <v>486</v>
      </c>
      <c r="G165" s="232" t="s">
        <v>225</v>
      </c>
      <c r="H165" s="233">
        <v>1</v>
      </c>
      <c r="I165" s="234"/>
      <c r="J165" s="235"/>
      <c r="K165" s="236">
        <f>ROUND(P165*H165,2)</f>
        <v>0</v>
      </c>
      <c r="L165" s="231" t="s">
        <v>20</v>
      </c>
      <c r="M165" s="237"/>
      <c r="N165" s="238" t="s">
        <v>20</v>
      </c>
      <c r="O165" s="223" t="s">
        <v>45</v>
      </c>
      <c r="P165" s="224">
        <f>I165+J165</f>
        <v>0</v>
      </c>
      <c r="Q165" s="224">
        <f>ROUND(I165*H165,2)</f>
        <v>0</v>
      </c>
      <c r="R165" s="224">
        <f>ROUND(J165*H165,2)</f>
        <v>0</v>
      </c>
      <c r="S165" s="86"/>
      <c r="T165" s="225">
        <f>S165*H165</f>
        <v>0</v>
      </c>
      <c r="U165" s="225">
        <v>0</v>
      </c>
      <c r="V165" s="225">
        <f>U165*H165</f>
        <v>0</v>
      </c>
      <c r="W165" s="225">
        <v>0</v>
      </c>
      <c r="X165" s="226">
        <f>W165*H165</f>
        <v>0</v>
      </c>
      <c r="Y165" s="40"/>
      <c r="Z165" s="40"/>
      <c r="AA165" s="40"/>
      <c r="AB165" s="40"/>
      <c r="AC165" s="40"/>
      <c r="AD165" s="40"/>
      <c r="AE165" s="40"/>
      <c r="AR165" s="227" t="s">
        <v>226</v>
      </c>
      <c r="AT165" s="227" t="s">
        <v>222</v>
      </c>
      <c r="AU165" s="227" t="s">
        <v>83</v>
      </c>
      <c r="AY165" s="19" t="s">
        <v>212</v>
      </c>
      <c r="BE165" s="228">
        <f>IF(O165="základní",K165,0)</f>
        <v>0</v>
      </c>
      <c r="BF165" s="228">
        <f>IF(O165="snížená",K165,0)</f>
        <v>0</v>
      </c>
      <c r="BG165" s="228">
        <f>IF(O165="zákl. přenesená",K165,0)</f>
        <v>0</v>
      </c>
      <c r="BH165" s="228">
        <f>IF(O165="sníž. přenesená",K165,0)</f>
        <v>0</v>
      </c>
      <c r="BI165" s="228">
        <f>IF(O165="nulová",K165,0)</f>
        <v>0</v>
      </c>
      <c r="BJ165" s="19" t="s">
        <v>83</v>
      </c>
      <c r="BK165" s="228">
        <f>ROUND(P165*H165,2)</f>
        <v>0</v>
      </c>
      <c r="BL165" s="19" t="s">
        <v>217</v>
      </c>
      <c r="BM165" s="227" t="s">
        <v>487</v>
      </c>
    </row>
    <row r="166" s="2" customFormat="1" ht="33" customHeight="1">
      <c r="A166" s="40"/>
      <c r="B166" s="41"/>
      <c r="C166" s="229" t="s">
        <v>488</v>
      </c>
      <c r="D166" s="229" t="s">
        <v>222</v>
      </c>
      <c r="E166" s="230" t="s">
        <v>489</v>
      </c>
      <c r="F166" s="231" t="s">
        <v>490</v>
      </c>
      <c r="G166" s="232" t="s">
        <v>225</v>
      </c>
      <c r="H166" s="233">
        <v>2</v>
      </c>
      <c r="I166" s="234"/>
      <c r="J166" s="235"/>
      <c r="K166" s="236">
        <f>ROUND(P166*H166,2)</f>
        <v>0</v>
      </c>
      <c r="L166" s="231" t="s">
        <v>20</v>
      </c>
      <c r="M166" s="237"/>
      <c r="N166" s="238" t="s">
        <v>20</v>
      </c>
      <c r="O166" s="223" t="s">
        <v>45</v>
      </c>
      <c r="P166" s="224">
        <f>I166+J166</f>
        <v>0</v>
      </c>
      <c r="Q166" s="224">
        <f>ROUND(I166*H166,2)</f>
        <v>0</v>
      </c>
      <c r="R166" s="224">
        <f>ROUND(J166*H166,2)</f>
        <v>0</v>
      </c>
      <c r="S166" s="86"/>
      <c r="T166" s="225">
        <f>S166*H166</f>
        <v>0</v>
      </c>
      <c r="U166" s="225">
        <v>0</v>
      </c>
      <c r="V166" s="225">
        <f>U166*H166</f>
        <v>0</v>
      </c>
      <c r="W166" s="225">
        <v>0</v>
      </c>
      <c r="X166" s="226">
        <f>W166*H166</f>
        <v>0</v>
      </c>
      <c r="Y166" s="40"/>
      <c r="Z166" s="40"/>
      <c r="AA166" s="40"/>
      <c r="AB166" s="40"/>
      <c r="AC166" s="40"/>
      <c r="AD166" s="40"/>
      <c r="AE166" s="40"/>
      <c r="AR166" s="227" t="s">
        <v>226</v>
      </c>
      <c r="AT166" s="227" t="s">
        <v>222</v>
      </c>
      <c r="AU166" s="227" t="s">
        <v>83</v>
      </c>
      <c r="AY166" s="19" t="s">
        <v>212</v>
      </c>
      <c r="BE166" s="228">
        <f>IF(O166="základní",K166,0)</f>
        <v>0</v>
      </c>
      <c r="BF166" s="228">
        <f>IF(O166="snížená",K166,0)</f>
        <v>0</v>
      </c>
      <c r="BG166" s="228">
        <f>IF(O166="zákl. přenesená",K166,0)</f>
        <v>0</v>
      </c>
      <c r="BH166" s="228">
        <f>IF(O166="sníž. přenesená",K166,0)</f>
        <v>0</v>
      </c>
      <c r="BI166" s="228">
        <f>IF(O166="nulová",K166,0)</f>
        <v>0</v>
      </c>
      <c r="BJ166" s="19" t="s">
        <v>83</v>
      </c>
      <c r="BK166" s="228">
        <f>ROUND(P166*H166,2)</f>
        <v>0</v>
      </c>
      <c r="BL166" s="19" t="s">
        <v>217</v>
      </c>
      <c r="BM166" s="227" t="s">
        <v>491</v>
      </c>
    </row>
    <row r="167" s="2" customFormat="1" ht="33" customHeight="1">
      <c r="A167" s="40"/>
      <c r="B167" s="41"/>
      <c r="C167" s="229" t="s">
        <v>492</v>
      </c>
      <c r="D167" s="229" t="s">
        <v>222</v>
      </c>
      <c r="E167" s="230" t="s">
        <v>493</v>
      </c>
      <c r="F167" s="231" t="s">
        <v>494</v>
      </c>
      <c r="G167" s="232" t="s">
        <v>225</v>
      </c>
      <c r="H167" s="233">
        <v>1</v>
      </c>
      <c r="I167" s="234"/>
      <c r="J167" s="235"/>
      <c r="K167" s="236">
        <f>ROUND(P167*H167,2)</f>
        <v>0</v>
      </c>
      <c r="L167" s="231" t="s">
        <v>20</v>
      </c>
      <c r="M167" s="237"/>
      <c r="N167" s="238" t="s">
        <v>20</v>
      </c>
      <c r="O167" s="223" t="s">
        <v>45</v>
      </c>
      <c r="P167" s="224">
        <f>I167+J167</f>
        <v>0</v>
      </c>
      <c r="Q167" s="224">
        <f>ROUND(I167*H167,2)</f>
        <v>0</v>
      </c>
      <c r="R167" s="224">
        <f>ROUND(J167*H167,2)</f>
        <v>0</v>
      </c>
      <c r="S167" s="86"/>
      <c r="T167" s="225">
        <f>S167*H167</f>
        <v>0</v>
      </c>
      <c r="U167" s="225">
        <v>0</v>
      </c>
      <c r="V167" s="225">
        <f>U167*H167</f>
        <v>0</v>
      </c>
      <c r="W167" s="225">
        <v>0</v>
      </c>
      <c r="X167" s="226">
        <f>W167*H167</f>
        <v>0</v>
      </c>
      <c r="Y167" s="40"/>
      <c r="Z167" s="40"/>
      <c r="AA167" s="40"/>
      <c r="AB167" s="40"/>
      <c r="AC167" s="40"/>
      <c r="AD167" s="40"/>
      <c r="AE167" s="40"/>
      <c r="AR167" s="227" t="s">
        <v>226</v>
      </c>
      <c r="AT167" s="227" t="s">
        <v>222</v>
      </c>
      <c r="AU167" s="227" t="s">
        <v>83</v>
      </c>
      <c r="AY167" s="19" t="s">
        <v>212</v>
      </c>
      <c r="BE167" s="228">
        <f>IF(O167="základní",K167,0)</f>
        <v>0</v>
      </c>
      <c r="BF167" s="228">
        <f>IF(O167="snížená",K167,0)</f>
        <v>0</v>
      </c>
      <c r="BG167" s="228">
        <f>IF(O167="zákl. přenesená",K167,0)</f>
        <v>0</v>
      </c>
      <c r="BH167" s="228">
        <f>IF(O167="sníž. přenesená",K167,0)</f>
        <v>0</v>
      </c>
      <c r="BI167" s="228">
        <f>IF(O167="nulová",K167,0)</f>
        <v>0</v>
      </c>
      <c r="BJ167" s="19" t="s">
        <v>83</v>
      </c>
      <c r="BK167" s="228">
        <f>ROUND(P167*H167,2)</f>
        <v>0</v>
      </c>
      <c r="BL167" s="19" t="s">
        <v>217</v>
      </c>
      <c r="BM167" s="227" t="s">
        <v>495</v>
      </c>
    </row>
    <row r="168" s="2" customFormat="1" ht="33" customHeight="1">
      <c r="A168" s="40"/>
      <c r="B168" s="41"/>
      <c r="C168" s="229" t="s">
        <v>496</v>
      </c>
      <c r="D168" s="229" t="s">
        <v>222</v>
      </c>
      <c r="E168" s="230" t="s">
        <v>497</v>
      </c>
      <c r="F168" s="231" t="s">
        <v>498</v>
      </c>
      <c r="G168" s="232" t="s">
        <v>225</v>
      </c>
      <c r="H168" s="233">
        <v>2</v>
      </c>
      <c r="I168" s="234"/>
      <c r="J168" s="235"/>
      <c r="K168" s="236">
        <f>ROUND(P168*H168,2)</f>
        <v>0</v>
      </c>
      <c r="L168" s="231" t="s">
        <v>20</v>
      </c>
      <c r="M168" s="237"/>
      <c r="N168" s="238" t="s">
        <v>20</v>
      </c>
      <c r="O168" s="223" t="s">
        <v>45</v>
      </c>
      <c r="P168" s="224">
        <f>I168+J168</f>
        <v>0</v>
      </c>
      <c r="Q168" s="224">
        <f>ROUND(I168*H168,2)</f>
        <v>0</v>
      </c>
      <c r="R168" s="224">
        <f>ROUND(J168*H168,2)</f>
        <v>0</v>
      </c>
      <c r="S168" s="86"/>
      <c r="T168" s="225">
        <f>S168*H168</f>
        <v>0</v>
      </c>
      <c r="U168" s="225">
        <v>0</v>
      </c>
      <c r="V168" s="225">
        <f>U168*H168</f>
        <v>0</v>
      </c>
      <c r="W168" s="225">
        <v>0</v>
      </c>
      <c r="X168" s="226">
        <f>W168*H168</f>
        <v>0</v>
      </c>
      <c r="Y168" s="40"/>
      <c r="Z168" s="40"/>
      <c r="AA168" s="40"/>
      <c r="AB168" s="40"/>
      <c r="AC168" s="40"/>
      <c r="AD168" s="40"/>
      <c r="AE168" s="40"/>
      <c r="AR168" s="227" t="s">
        <v>226</v>
      </c>
      <c r="AT168" s="227" t="s">
        <v>222</v>
      </c>
      <c r="AU168" s="227" t="s">
        <v>83</v>
      </c>
      <c r="AY168" s="19" t="s">
        <v>212</v>
      </c>
      <c r="BE168" s="228">
        <f>IF(O168="základní",K168,0)</f>
        <v>0</v>
      </c>
      <c r="BF168" s="228">
        <f>IF(O168="snížená",K168,0)</f>
        <v>0</v>
      </c>
      <c r="BG168" s="228">
        <f>IF(O168="zákl. přenesená",K168,0)</f>
        <v>0</v>
      </c>
      <c r="BH168" s="228">
        <f>IF(O168="sníž. přenesená",K168,0)</f>
        <v>0</v>
      </c>
      <c r="BI168" s="228">
        <f>IF(O168="nulová",K168,0)</f>
        <v>0</v>
      </c>
      <c r="BJ168" s="19" t="s">
        <v>83</v>
      </c>
      <c r="BK168" s="228">
        <f>ROUND(P168*H168,2)</f>
        <v>0</v>
      </c>
      <c r="BL168" s="19" t="s">
        <v>217</v>
      </c>
      <c r="BM168" s="227" t="s">
        <v>499</v>
      </c>
    </row>
    <row r="169" s="2" customFormat="1" ht="33" customHeight="1">
      <c r="A169" s="40"/>
      <c r="B169" s="41"/>
      <c r="C169" s="229" t="s">
        <v>500</v>
      </c>
      <c r="D169" s="229" t="s">
        <v>222</v>
      </c>
      <c r="E169" s="230" t="s">
        <v>501</v>
      </c>
      <c r="F169" s="231" t="s">
        <v>502</v>
      </c>
      <c r="G169" s="232" t="s">
        <v>225</v>
      </c>
      <c r="H169" s="233">
        <v>1</v>
      </c>
      <c r="I169" s="234"/>
      <c r="J169" s="235"/>
      <c r="K169" s="236">
        <f>ROUND(P169*H169,2)</f>
        <v>0</v>
      </c>
      <c r="L169" s="231" t="s">
        <v>20</v>
      </c>
      <c r="M169" s="237"/>
      <c r="N169" s="238" t="s">
        <v>20</v>
      </c>
      <c r="O169" s="223" t="s">
        <v>45</v>
      </c>
      <c r="P169" s="224">
        <f>I169+J169</f>
        <v>0</v>
      </c>
      <c r="Q169" s="224">
        <f>ROUND(I169*H169,2)</f>
        <v>0</v>
      </c>
      <c r="R169" s="224">
        <f>ROUND(J169*H169,2)</f>
        <v>0</v>
      </c>
      <c r="S169" s="86"/>
      <c r="T169" s="225">
        <f>S169*H169</f>
        <v>0</v>
      </c>
      <c r="U169" s="225">
        <v>0</v>
      </c>
      <c r="V169" s="225">
        <f>U169*H169</f>
        <v>0</v>
      </c>
      <c r="W169" s="225">
        <v>0</v>
      </c>
      <c r="X169" s="226">
        <f>W169*H169</f>
        <v>0</v>
      </c>
      <c r="Y169" s="40"/>
      <c r="Z169" s="40"/>
      <c r="AA169" s="40"/>
      <c r="AB169" s="40"/>
      <c r="AC169" s="40"/>
      <c r="AD169" s="40"/>
      <c r="AE169" s="40"/>
      <c r="AR169" s="227" t="s">
        <v>226</v>
      </c>
      <c r="AT169" s="227" t="s">
        <v>222</v>
      </c>
      <c r="AU169" s="227" t="s">
        <v>83</v>
      </c>
      <c r="AY169" s="19" t="s">
        <v>212</v>
      </c>
      <c r="BE169" s="228">
        <f>IF(O169="základní",K169,0)</f>
        <v>0</v>
      </c>
      <c r="BF169" s="228">
        <f>IF(O169="snížená",K169,0)</f>
        <v>0</v>
      </c>
      <c r="BG169" s="228">
        <f>IF(O169="zákl. přenesená",K169,0)</f>
        <v>0</v>
      </c>
      <c r="BH169" s="228">
        <f>IF(O169="sníž. přenesená",K169,0)</f>
        <v>0</v>
      </c>
      <c r="BI169" s="228">
        <f>IF(O169="nulová",K169,0)</f>
        <v>0</v>
      </c>
      <c r="BJ169" s="19" t="s">
        <v>83</v>
      </c>
      <c r="BK169" s="228">
        <f>ROUND(P169*H169,2)</f>
        <v>0</v>
      </c>
      <c r="BL169" s="19" t="s">
        <v>217</v>
      </c>
      <c r="BM169" s="227" t="s">
        <v>503</v>
      </c>
    </row>
    <row r="170" s="2" customFormat="1" ht="33" customHeight="1">
      <c r="A170" s="40"/>
      <c r="B170" s="41"/>
      <c r="C170" s="229" t="s">
        <v>504</v>
      </c>
      <c r="D170" s="229" t="s">
        <v>222</v>
      </c>
      <c r="E170" s="230" t="s">
        <v>505</v>
      </c>
      <c r="F170" s="231" t="s">
        <v>506</v>
      </c>
      <c r="G170" s="232" t="s">
        <v>225</v>
      </c>
      <c r="H170" s="233">
        <v>3</v>
      </c>
      <c r="I170" s="234"/>
      <c r="J170" s="235"/>
      <c r="K170" s="236">
        <f>ROUND(P170*H170,2)</f>
        <v>0</v>
      </c>
      <c r="L170" s="231" t="s">
        <v>20</v>
      </c>
      <c r="M170" s="237"/>
      <c r="N170" s="238" t="s">
        <v>20</v>
      </c>
      <c r="O170" s="223" t="s">
        <v>45</v>
      </c>
      <c r="P170" s="224">
        <f>I170+J170</f>
        <v>0</v>
      </c>
      <c r="Q170" s="224">
        <f>ROUND(I170*H170,2)</f>
        <v>0</v>
      </c>
      <c r="R170" s="224">
        <f>ROUND(J170*H170,2)</f>
        <v>0</v>
      </c>
      <c r="S170" s="86"/>
      <c r="T170" s="225">
        <f>S170*H170</f>
        <v>0</v>
      </c>
      <c r="U170" s="225">
        <v>0</v>
      </c>
      <c r="V170" s="225">
        <f>U170*H170</f>
        <v>0</v>
      </c>
      <c r="W170" s="225">
        <v>0</v>
      </c>
      <c r="X170" s="226">
        <f>W170*H170</f>
        <v>0</v>
      </c>
      <c r="Y170" s="40"/>
      <c r="Z170" s="40"/>
      <c r="AA170" s="40"/>
      <c r="AB170" s="40"/>
      <c r="AC170" s="40"/>
      <c r="AD170" s="40"/>
      <c r="AE170" s="40"/>
      <c r="AR170" s="227" t="s">
        <v>226</v>
      </c>
      <c r="AT170" s="227" t="s">
        <v>222</v>
      </c>
      <c r="AU170" s="227" t="s">
        <v>83</v>
      </c>
      <c r="AY170" s="19" t="s">
        <v>212</v>
      </c>
      <c r="BE170" s="228">
        <f>IF(O170="základní",K170,0)</f>
        <v>0</v>
      </c>
      <c r="BF170" s="228">
        <f>IF(O170="snížená",K170,0)</f>
        <v>0</v>
      </c>
      <c r="BG170" s="228">
        <f>IF(O170="zákl. přenesená",K170,0)</f>
        <v>0</v>
      </c>
      <c r="BH170" s="228">
        <f>IF(O170="sníž. přenesená",K170,0)</f>
        <v>0</v>
      </c>
      <c r="BI170" s="228">
        <f>IF(O170="nulová",K170,0)</f>
        <v>0</v>
      </c>
      <c r="BJ170" s="19" t="s">
        <v>83</v>
      </c>
      <c r="BK170" s="228">
        <f>ROUND(P170*H170,2)</f>
        <v>0</v>
      </c>
      <c r="BL170" s="19" t="s">
        <v>217</v>
      </c>
      <c r="BM170" s="227" t="s">
        <v>507</v>
      </c>
    </row>
    <row r="171" s="2" customFormat="1" ht="24.15" customHeight="1">
      <c r="A171" s="40"/>
      <c r="B171" s="41"/>
      <c r="C171" s="229" t="s">
        <v>508</v>
      </c>
      <c r="D171" s="229" t="s">
        <v>222</v>
      </c>
      <c r="E171" s="230" t="s">
        <v>509</v>
      </c>
      <c r="F171" s="231" t="s">
        <v>510</v>
      </c>
      <c r="G171" s="232" t="s">
        <v>225</v>
      </c>
      <c r="H171" s="233">
        <v>1</v>
      </c>
      <c r="I171" s="234"/>
      <c r="J171" s="235"/>
      <c r="K171" s="236">
        <f>ROUND(P171*H171,2)</f>
        <v>0</v>
      </c>
      <c r="L171" s="231" t="s">
        <v>20</v>
      </c>
      <c r="M171" s="237"/>
      <c r="N171" s="238" t="s">
        <v>20</v>
      </c>
      <c r="O171" s="223" t="s">
        <v>45</v>
      </c>
      <c r="P171" s="224">
        <f>I171+J171</f>
        <v>0</v>
      </c>
      <c r="Q171" s="224">
        <f>ROUND(I171*H171,2)</f>
        <v>0</v>
      </c>
      <c r="R171" s="224">
        <f>ROUND(J171*H171,2)</f>
        <v>0</v>
      </c>
      <c r="S171" s="86"/>
      <c r="T171" s="225">
        <f>S171*H171</f>
        <v>0</v>
      </c>
      <c r="U171" s="225">
        <v>0</v>
      </c>
      <c r="V171" s="225">
        <f>U171*H171</f>
        <v>0</v>
      </c>
      <c r="W171" s="225">
        <v>0</v>
      </c>
      <c r="X171" s="226">
        <f>W171*H171</f>
        <v>0</v>
      </c>
      <c r="Y171" s="40"/>
      <c r="Z171" s="40"/>
      <c r="AA171" s="40"/>
      <c r="AB171" s="40"/>
      <c r="AC171" s="40"/>
      <c r="AD171" s="40"/>
      <c r="AE171" s="40"/>
      <c r="AR171" s="227" t="s">
        <v>226</v>
      </c>
      <c r="AT171" s="227" t="s">
        <v>222</v>
      </c>
      <c r="AU171" s="227" t="s">
        <v>83</v>
      </c>
      <c r="AY171" s="19" t="s">
        <v>212</v>
      </c>
      <c r="BE171" s="228">
        <f>IF(O171="základní",K171,0)</f>
        <v>0</v>
      </c>
      <c r="BF171" s="228">
        <f>IF(O171="snížená",K171,0)</f>
        <v>0</v>
      </c>
      <c r="BG171" s="228">
        <f>IF(O171="zákl. přenesená",K171,0)</f>
        <v>0</v>
      </c>
      <c r="BH171" s="228">
        <f>IF(O171="sníž. přenesená",K171,0)</f>
        <v>0</v>
      </c>
      <c r="BI171" s="228">
        <f>IF(O171="nulová",K171,0)</f>
        <v>0</v>
      </c>
      <c r="BJ171" s="19" t="s">
        <v>83</v>
      </c>
      <c r="BK171" s="228">
        <f>ROUND(P171*H171,2)</f>
        <v>0</v>
      </c>
      <c r="BL171" s="19" t="s">
        <v>217</v>
      </c>
      <c r="BM171" s="227" t="s">
        <v>511</v>
      </c>
    </row>
    <row r="172" s="2" customFormat="1" ht="24.15" customHeight="1">
      <c r="A172" s="40"/>
      <c r="B172" s="41"/>
      <c r="C172" s="229" t="s">
        <v>512</v>
      </c>
      <c r="D172" s="229" t="s">
        <v>222</v>
      </c>
      <c r="E172" s="230" t="s">
        <v>513</v>
      </c>
      <c r="F172" s="231" t="s">
        <v>514</v>
      </c>
      <c r="G172" s="232" t="s">
        <v>225</v>
      </c>
      <c r="H172" s="233">
        <v>1</v>
      </c>
      <c r="I172" s="234"/>
      <c r="J172" s="235"/>
      <c r="K172" s="236">
        <f>ROUND(P172*H172,2)</f>
        <v>0</v>
      </c>
      <c r="L172" s="231" t="s">
        <v>20</v>
      </c>
      <c r="M172" s="237"/>
      <c r="N172" s="238" t="s">
        <v>20</v>
      </c>
      <c r="O172" s="223" t="s">
        <v>45</v>
      </c>
      <c r="P172" s="224">
        <f>I172+J172</f>
        <v>0</v>
      </c>
      <c r="Q172" s="224">
        <f>ROUND(I172*H172,2)</f>
        <v>0</v>
      </c>
      <c r="R172" s="224">
        <f>ROUND(J172*H172,2)</f>
        <v>0</v>
      </c>
      <c r="S172" s="86"/>
      <c r="T172" s="225">
        <f>S172*H172</f>
        <v>0</v>
      </c>
      <c r="U172" s="225">
        <v>0</v>
      </c>
      <c r="V172" s="225">
        <f>U172*H172</f>
        <v>0</v>
      </c>
      <c r="W172" s="225">
        <v>0</v>
      </c>
      <c r="X172" s="226">
        <f>W172*H172</f>
        <v>0</v>
      </c>
      <c r="Y172" s="40"/>
      <c r="Z172" s="40"/>
      <c r="AA172" s="40"/>
      <c r="AB172" s="40"/>
      <c r="AC172" s="40"/>
      <c r="AD172" s="40"/>
      <c r="AE172" s="40"/>
      <c r="AR172" s="227" t="s">
        <v>226</v>
      </c>
      <c r="AT172" s="227" t="s">
        <v>222</v>
      </c>
      <c r="AU172" s="227" t="s">
        <v>83</v>
      </c>
      <c r="AY172" s="19" t="s">
        <v>212</v>
      </c>
      <c r="BE172" s="228">
        <f>IF(O172="základní",K172,0)</f>
        <v>0</v>
      </c>
      <c r="BF172" s="228">
        <f>IF(O172="snížená",K172,0)</f>
        <v>0</v>
      </c>
      <c r="BG172" s="228">
        <f>IF(O172="zákl. přenesená",K172,0)</f>
        <v>0</v>
      </c>
      <c r="BH172" s="228">
        <f>IF(O172="sníž. přenesená",K172,0)</f>
        <v>0</v>
      </c>
      <c r="BI172" s="228">
        <f>IF(O172="nulová",K172,0)</f>
        <v>0</v>
      </c>
      <c r="BJ172" s="19" t="s">
        <v>83</v>
      </c>
      <c r="BK172" s="228">
        <f>ROUND(P172*H172,2)</f>
        <v>0</v>
      </c>
      <c r="BL172" s="19" t="s">
        <v>217</v>
      </c>
      <c r="BM172" s="227" t="s">
        <v>515</v>
      </c>
    </row>
    <row r="173" s="2" customFormat="1" ht="24.15" customHeight="1">
      <c r="A173" s="40"/>
      <c r="B173" s="41"/>
      <c r="C173" s="229" t="s">
        <v>516</v>
      </c>
      <c r="D173" s="229" t="s">
        <v>222</v>
      </c>
      <c r="E173" s="230" t="s">
        <v>517</v>
      </c>
      <c r="F173" s="231" t="s">
        <v>518</v>
      </c>
      <c r="G173" s="232" t="s">
        <v>225</v>
      </c>
      <c r="H173" s="233">
        <v>2</v>
      </c>
      <c r="I173" s="234"/>
      <c r="J173" s="235"/>
      <c r="K173" s="236">
        <f>ROUND(P173*H173,2)</f>
        <v>0</v>
      </c>
      <c r="L173" s="231" t="s">
        <v>20</v>
      </c>
      <c r="M173" s="237"/>
      <c r="N173" s="238" t="s">
        <v>20</v>
      </c>
      <c r="O173" s="223" t="s">
        <v>45</v>
      </c>
      <c r="P173" s="224">
        <f>I173+J173</f>
        <v>0</v>
      </c>
      <c r="Q173" s="224">
        <f>ROUND(I173*H173,2)</f>
        <v>0</v>
      </c>
      <c r="R173" s="224">
        <f>ROUND(J173*H173,2)</f>
        <v>0</v>
      </c>
      <c r="S173" s="86"/>
      <c r="T173" s="225">
        <f>S173*H173</f>
        <v>0</v>
      </c>
      <c r="U173" s="225">
        <v>0</v>
      </c>
      <c r="V173" s="225">
        <f>U173*H173</f>
        <v>0</v>
      </c>
      <c r="W173" s="225">
        <v>0</v>
      </c>
      <c r="X173" s="226">
        <f>W173*H173</f>
        <v>0</v>
      </c>
      <c r="Y173" s="40"/>
      <c r="Z173" s="40"/>
      <c r="AA173" s="40"/>
      <c r="AB173" s="40"/>
      <c r="AC173" s="40"/>
      <c r="AD173" s="40"/>
      <c r="AE173" s="40"/>
      <c r="AR173" s="227" t="s">
        <v>226</v>
      </c>
      <c r="AT173" s="227" t="s">
        <v>222</v>
      </c>
      <c r="AU173" s="227" t="s">
        <v>83</v>
      </c>
      <c r="AY173" s="19" t="s">
        <v>212</v>
      </c>
      <c r="BE173" s="228">
        <f>IF(O173="základní",K173,0)</f>
        <v>0</v>
      </c>
      <c r="BF173" s="228">
        <f>IF(O173="snížená",K173,0)</f>
        <v>0</v>
      </c>
      <c r="BG173" s="228">
        <f>IF(O173="zákl. přenesená",K173,0)</f>
        <v>0</v>
      </c>
      <c r="BH173" s="228">
        <f>IF(O173="sníž. přenesená",K173,0)</f>
        <v>0</v>
      </c>
      <c r="BI173" s="228">
        <f>IF(O173="nulová",K173,0)</f>
        <v>0</v>
      </c>
      <c r="BJ173" s="19" t="s">
        <v>83</v>
      </c>
      <c r="BK173" s="228">
        <f>ROUND(P173*H173,2)</f>
        <v>0</v>
      </c>
      <c r="BL173" s="19" t="s">
        <v>217</v>
      </c>
      <c r="BM173" s="227" t="s">
        <v>519</v>
      </c>
    </row>
    <row r="174" s="11" customFormat="1" ht="25.92" customHeight="1">
      <c r="A174" s="11"/>
      <c r="B174" s="200"/>
      <c r="C174" s="201"/>
      <c r="D174" s="202" t="s">
        <v>75</v>
      </c>
      <c r="E174" s="203" t="s">
        <v>520</v>
      </c>
      <c r="F174" s="203" t="s">
        <v>521</v>
      </c>
      <c r="G174" s="201"/>
      <c r="H174" s="201"/>
      <c r="I174" s="204"/>
      <c r="J174" s="204"/>
      <c r="K174" s="205">
        <f>BK174</f>
        <v>0</v>
      </c>
      <c r="L174" s="201"/>
      <c r="M174" s="206"/>
      <c r="N174" s="207"/>
      <c r="O174" s="208"/>
      <c r="P174" s="208"/>
      <c r="Q174" s="209">
        <f>SUM(Q175:Q208)</f>
        <v>0</v>
      </c>
      <c r="R174" s="209">
        <f>SUM(R175:R208)</f>
        <v>0</v>
      </c>
      <c r="S174" s="208"/>
      <c r="T174" s="210">
        <f>SUM(T175:T208)</f>
        <v>0</v>
      </c>
      <c r="U174" s="208"/>
      <c r="V174" s="210">
        <f>SUM(V175:V208)</f>
        <v>0</v>
      </c>
      <c r="W174" s="208"/>
      <c r="X174" s="211">
        <f>SUM(X175:X208)</f>
        <v>0</v>
      </c>
      <c r="Y174" s="11"/>
      <c r="Z174" s="11"/>
      <c r="AA174" s="11"/>
      <c r="AB174" s="11"/>
      <c r="AC174" s="11"/>
      <c r="AD174" s="11"/>
      <c r="AE174" s="11"/>
      <c r="AR174" s="212" t="s">
        <v>83</v>
      </c>
      <c r="AT174" s="213" t="s">
        <v>75</v>
      </c>
      <c r="AU174" s="213" t="s">
        <v>76</v>
      </c>
      <c r="AY174" s="212" t="s">
        <v>212</v>
      </c>
      <c r="BK174" s="214">
        <f>SUM(BK175:BK208)</f>
        <v>0</v>
      </c>
    </row>
    <row r="175" s="2" customFormat="1" ht="24.15" customHeight="1">
      <c r="A175" s="40"/>
      <c r="B175" s="41"/>
      <c r="C175" s="229" t="s">
        <v>522</v>
      </c>
      <c r="D175" s="229" t="s">
        <v>222</v>
      </c>
      <c r="E175" s="230" t="s">
        <v>523</v>
      </c>
      <c r="F175" s="231" t="s">
        <v>524</v>
      </c>
      <c r="G175" s="232" t="s">
        <v>525</v>
      </c>
      <c r="H175" s="233">
        <v>38</v>
      </c>
      <c r="I175" s="234"/>
      <c r="J175" s="235"/>
      <c r="K175" s="236">
        <f>ROUND(P175*H175,2)</f>
        <v>0</v>
      </c>
      <c r="L175" s="231" t="s">
        <v>20</v>
      </c>
      <c r="M175" s="237"/>
      <c r="N175" s="238" t="s">
        <v>20</v>
      </c>
      <c r="O175" s="223" t="s">
        <v>45</v>
      </c>
      <c r="P175" s="224">
        <f>I175+J175</f>
        <v>0</v>
      </c>
      <c r="Q175" s="224">
        <f>ROUND(I175*H175,2)</f>
        <v>0</v>
      </c>
      <c r="R175" s="224">
        <f>ROUND(J175*H175,2)</f>
        <v>0</v>
      </c>
      <c r="S175" s="86"/>
      <c r="T175" s="225">
        <f>S175*H175</f>
        <v>0</v>
      </c>
      <c r="U175" s="225">
        <v>0</v>
      </c>
      <c r="V175" s="225">
        <f>U175*H175</f>
        <v>0</v>
      </c>
      <c r="W175" s="225">
        <v>0</v>
      </c>
      <c r="X175" s="226">
        <f>W175*H175</f>
        <v>0</v>
      </c>
      <c r="Y175" s="40"/>
      <c r="Z175" s="40"/>
      <c r="AA175" s="40"/>
      <c r="AB175" s="40"/>
      <c r="AC175" s="40"/>
      <c r="AD175" s="40"/>
      <c r="AE175" s="40"/>
      <c r="AR175" s="227" t="s">
        <v>226</v>
      </c>
      <c r="AT175" s="227" t="s">
        <v>222</v>
      </c>
      <c r="AU175" s="227" t="s">
        <v>83</v>
      </c>
      <c r="AY175" s="19" t="s">
        <v>212</v>
      </c>
      <c r="BE175" s="228">
        <f>IF(O175="základní",K175,0)</f>
        <v>0</v>
      </c>
      <c r="BF175" s="228">
        <f>IF(O175="snížená",K175,0)</f>
        <v>0</v>
      </c>
      <c r="BG175" s="228">
        <f>IF(O175="zákl. přenesená",K175,0)</f>
        <v>0</v>
      </c>
      <c r="BH175" s="228">
        <f>IF(O175="sníž. přenesená",K175,0)</f>
        <v>0</v>
      </c>
      <c r="BI175" s="228">
        <f>IF(O175="nulová",K175,0)</f>
        <v>0</v>
      </c>
      <c r="BJ175" s="19" t="s">
        <v>83</v>
      </c>
      <c r="BK175" s="228">
        <f>ROUND(P175*H175,2)</f>
        <v>0</v>
      </c>
      <c r="BL175" s="19" t="s">
        <v>217</v>
      </c>
      <c r="BM175" s="227" t="s">
        <v>526</v>
      </c>
    </row>
    <row r="176" s="2" customFormat="1" ht="24.15" customHeight="1">
      <c r="A176" s="40"/>
      <c r="B176" s="41"/>
      <c r="C176" s="229" t="s">
        <v>527</v>
      </c>
      <c r="D176" s="229" t="s">
        <v>222</v>
      </c>
      <c r="E176" s="230" t="s">
        <v>528</v>
      </c>
      <c r="F176" s="231" t="s">
        <v>529</v>
      </c>
      <c r="G176" s="232" t="s">
        <v>525</v>
      </c>
      <c r="H176" s="233">
        <v>56</v>
      </c>
      <c r="I176" s="234"/>
      <c r="J176" s="235"/>
      <c r="K176" s="236">
        <f>ROUND(P176*H176,2)</f>
        <v>0</v>
      </c>
      <c r="L176" s="231" t="s">
        <v>20</v>
      </c>
      <c r="M176" s="237"/>
      <c r="N176" s="238" t="s">
        <v>20</v>
      </c>
      <c r="O176" s="223" t="s">
        <v>45</v>
      </c>
      <c r="P176" s="224">
        <f>I176+J176</f>
        <v>0</v>
      </c>
      <c r="Q176" s="224">
        <f>ROUND(I176*H176,2)</f>
        <v>0</v>
      </c>
      <c r="R176" s="224">
        <f>ROUND(J176*H176,2)</f>
        <v>0</v>
      </c>
      <c r="S176" s="86"/>
      <c r="T176" s="225">
        <f>S176*H176</f>
        <v>0</v>
      </c>
      <c r="U176" s="225">
        <v>0</v>
      </c>
      <c r="V176" s="225">
        <f>U176*H176</f>
        <v>0</v>
      </c>
      <c r="W176" s="225">
        <v>0</v>
      </c>
      <c r="X176" s="226">
        <f>W176*H176</f>
        <v>0</v>
      </c>
      <c r="Y176" s="40"/>
      <c r="Z176" s="40"/>
      <c r="AA176" s="40"/>
      <c r="AB176" s="40"/>
      <c r="AC176" s="40"/>
      <c r="AD176" s="40"/>
      <c r="AE176" s="40"/>
      <c r="AR176" s="227" t="s">
        <v>226</v>
      </c>
      <c r="AT176" s="227" t="s">
        <v>222</v>
      </c>
      <c r="AU176" s="227" t="s">
        <v>83</v>
      </c>
      <c r="AY176" s="19" t="s">
        <v>212</v>
      </c>
      <c r="BE176" s="228">
        <f>IF(O176="základní",K176,0)</f>
        <v>0</v>
      </c>
      <c r="BF176" s="228">
        <f>IF(O176="snížená",K176,0)</f>
        <v>0</v>
      </c>
      <c r="BG176" s="228">
        <f>IF(O176="zákl. přenesená",K176,0)</f>
        <v>0</v>
      </c>
      <c r="BH176" s="228">
        <f>IF(O176="sníž. přenesená",K176,0)</f>
        <v>0</v>
      </c>
      <c r="BI176" s="228">
        <f>IF(O176="nulová",K176,0)</f>
        <v>0</v>
      </c>
      <c r="BJ176" s="19" t="s">
        <v>83</v>
      </c>
      <c r="BK176" s="228">
        <f>ROUND(P176*H176,2)</f>
        <v>0</v>
      </c>
      <c r="BL176" s="19" t="s">
        <v>217</v>
      </c>
      <c r="BM176" s="227" t="s">
        <v>530</v>
      </c>
    </row>
    <row r="177" s="2" customFormat="1" ht="24.15" customHeight="1">
      <c r="A177" s="40"/>
      <c r="B177" s="41"/>
      <c r="C177" s="229" t="s">
        <v>531</v>
      </c>
      <c r="D177" s="229" t="s">
        <v>222</v>
      </c>
      <c r="E177" s="230" t="s">
        <v>532</v>
      </c>
      <c r="F177" s="231" t="s">
        <v>533</v>
      </c>
      <c r="G177" s="232" t="s">
        <v>525</v>
      </c>
      <c r="H177" s="233">
        <v>128</v>
      </c>
      <c r="I177" s="234"/>
      <c r="J177" s="235"/>
      <c r="K177" s="236">
        <f>ROUND(P177*H177,2)</f>
        <v>0</v>
      </c>
      <c r="L177" s="231" t="s">
        <v>20</v>
      </c>
      <c r="M177" s="237"/>
      <c r="N177" s="238" t="s">
        <v>20</v>
      </c>
      <c r="O177" s="223" t="s">
        <v>45</v>
      </c>
      <c r="P177" s="224">
        <f>I177+J177</f>
        <v>0</v>
      </c>
      <c r="Q177" s="224">
        <f>ROUND(I177*H177,2)</f>
        <v>0</v>
      </c>
      <c r="R177" s="224">
        <f>ROUND(J177*H177,2)</f>
        <v>0</v>
      </c>
      <c r="S177" s="86"/>
      <c r="T177" s="225">
        <f>S177*H177</f>
        <v>0</v>
      </c>
      <c r="U177" s="225">
        <v>0</v>
      </c>
      <c r="V177" s="225">
        <f>U177*H177</f>
        <v>0</v>
      </c>
      <c r="W177" s="225">
        <v>0</v>
      </c>
      <c r="X177" s="226">
        <f>W177*H177</f>
        <v>0</v>
      </c>
      <c r="Y177" s="40"/>
      <c r="Z177" s="40"/>
      <c r="AA177" s="40"/>
      <c r="AB177" s="40"/>
      <c r="AC177" s="40"/>
      <c r="AD177" s="40"/>
      <c r="AE177" s="40"/>
      <c r="AR177" s="227" t="s">
        <v>226</v>
      </c>
      <c r="AT177" s="227" t="s">
        <v>222</v>
      </c>
      <c r="AU177" s="227" t="s">
        <v>83</v>
      </c>
      <c r="AY177" s="19" t="s">
        <v>212</v>
      </c>
      <c r="BE177" s="228">
        <f>IF(O177="základní",K177,0)</f>
        <v>0</v>
      </c>
      <c r="BF177" s="228">
        <f>IF(O177="snížená",K177,0)</f>
        <v>0</v>
      </c>
      <c r="BG177" s="228">
        <f>IF(O177="zákl. přenesená",K177,0)</f>
        <v>0</v>
      </c>
      <c r="BH177" s="228">
        <f>IF(O177="sníž. přenesená",K177,0)</f>
        <v>0</v>
      </c>
      <c r="BI177" s="228">
        <f>IF(O177="nulová",K177,0)</f>
        <v>0</v>
      </c>
      <c r="BJ177" s="19" t="s">
        <v>83</v>
      </c>
      <c r="BK177" s="228">
        <f>ROUND(P177*H177,2)</f>
        <v>0</v>
      </c>
      <c r="BL177" s="19" t="s">
        <v>217</v>
      </c>
      <c r="BM177" s="227" t="s">
        <v>534</v>
      </c>
    </row>
    <row r="178" s="2" customFormat="1" ht="24.15" customHeight="1">
      <c r="A178" s="40"/>
      <c r="B178" s="41"/>
      <c r="C178" s="229" t="s">
        <v>535</v>
      </c>
      <c r="D178" s="229" t="s">
        <v>222</v>
      </c>
      <c r="E178" s="230" t="s">
        <v>536</v>
      </c>
      <c r="F178" s="231" t="s">
        <v>537</v>
      </c>
      <c r="G178" s="232" t="s">
        <v>525</v>
      </c>
      <c r="H178" s="233">
        <v>77</v>
      </c>
      <c r="I178" s="234"/>
      <c r="J178" s="235"/>
      <c r="K178" s="236">
        <f>ROUND(P178*H178,2)</f>
        <v>0</v>
      </c>
      <c r="L178" s="231" t="s">
        <v>20</v>
      </c>
      <c r="M178" s="237"/>
      <c r="N178" s="238" t="s">
        <v>20</v>
      </c>
      <c r="O178" s="223" t="s">
        <v>45</v>
      </c>
      <c r="P178" s="224">
        <f>I178+J178</f>
        <v>0</v>
      </c>
      <c r="Q178" s="224">
        <f>ROUND(I178*H178,2)</f>
        <v>0</v>
      </c>
      <c r="R178" s="224">
        <f>ROUND(J178*H178,2)</f>
        <v>0</v>
      </c>
      <c r="S178" s="86"/>
      <c r="T178" s="225">
        <f>S178*H178</f>
        <v>0</v>
      </c>
      <c r="U178" s="225">
        <v>0</v>
      </c>
      <c r="V178" s="225">
        <f>U178*H178</f>
        <v>0</v>
      </c>
      <c r="W178" s="225">
        <v>0</v>
      </c>
      <c r="X178" s="226">
        <f>W178*H178</f>
        <v>0</v>
      </c>
      <c r="Y178" s="40"/>
      <c r="Z178" s="40"/>
      <c r="AA178" s="40"/>
      <c r="AB178" s="40"/>
      <c r="AC178" s="40"/>
      <c r="AD178" s="40"/>
      <c r="AE178" s="40"/>
      <c r="AR178" s="227" t="s">
        <v>226</v>
      </c>
      <c r="AT178" s="227" t="s">
        <v>222</v>
      </c>
      <c r="AU178" s="227" t="s">
        <v>83</v>
      </c>
      <c r="AY178" s="19" t="s">
        <v>212</v>
      </c>
      <c r="BE178" s="228">
        <f>IF(O178="základní",K178,0)</f>
        <v>0</v>
      </c>
      <c r="BF178" s="228">
        <f>IF(O178="snížená",K178,0)</f>
        <v>0</v>
      </c>
      <c r="BG178" s="228">
        <f>IF(O178="zákl. přenesená",K178,0)</f>
        <v>0</v>
      </c>
      <c r="BH178" s="228">
        <f>IF(O178="sníž. přenesená",K178,0)</f>
        <v>0</v>
      </c>
      <c r="BI178" s="228">
        <f>IF(O178="nulová",K178,0)</f>
        <v>0</v>
      </c>
      <c r="BJ178" s="19" t="s">
        <v>83</v>
      </c>
      <c r="BK178" s="228">
        <f>ROUND(P178*H178,2)</f>
        <v>0</v>
      </c>
      <c r="BL178" s="19" t="s">
        <v>217</v>
      </c>
      <c r="BM178" s="227" t="s">
        <v>538</v>
      </c>
    </row>
    <row r="179" s="2" customFormat="1" ht="24.15" customHeight="1">
      <c r="A179" s="40"/>
      <c r="B179" s="41"/>
      <c r="C179" s="229" t="s">
        <v>539</v>
      </c>
      <c r="D179" s="229" t="s">
        <v>222</v>
      </c>
      <c r="E179" s="230" t="s">
        <v>540</v>
      </c>
      <c r="F179" s="231" t="s">
        <v>541</v>
      </c>
      <c r="G179" s="232" t="s">
        <v>525</v>
      </c>
      <c r="H179" s="233">
        <v>29</v>
      </c>
      <c r="I179" s="234"/>
      <c r="J179" s="235"/>
      <c r="K179" s="236">
        <f>ROUND(P179*H179,2)</f>
        <v>0</v>
      </c>
      <c r="L179" s="231" t="s">
        <v>20</v>
      </c>
      <c r="M179" s="237"/>
      <c r="N179" s="238" t="s">
        <v>20</v>
      </c>
      <c r="O179" s="223" t="s">
        <v>45</v>
      </c>
      <c r="P179" s="224">
        <f>I179+J179</f>
        <v>0</v>
      </c>
      <c r="Q179" s="224">
        <f>ROUND(I179*H179,2)</f>
        <v>0</v>
      </c>
      <c r="R179" s="224">
        <f>ROUND(J179*H179,2)</f>
        <v>0</v>
      </c>
      <c r="S179" s="86"/>
      <c r="T179" s="225">
        <f>S179*H179</f>
        <v>0</v>
      </c>
      <c r="U179" s="225">
        <v>0</v>
      </c>
      <c r="V179" s="225">
        <f>U179*H179</f>
        <v>0</v>
      </c>
      <c r="W179" s="225">
        <v>0</v>
      </c>
      <c r="X179" s="226">
        <f>W179*H179</f>
        <v>0</v>
      </c>
      <c r="Y179" s="40"/>
      <c r="Z179" s="40"/>
      <c r="AA179" s="40"/>
      <c r="AB179" s="40"/>
      <c r="AC179" s="40"/>
      <c r="AD179" s="40"/>
      <c r="AE179" s="40"/>
      <c r="AR179" s="227" t="s">
        <v>226</v>
      </c>
      <c r="AT179" s="227" t="s">
        <v>222</v>
      </c>
      <c r="AU179" s="227" t="s">
        <v>83</v>
      </c>
      <c r="AY179" s="19" t="s">
        <v>212</v>
      </c>
      <c r="BE179" s="228">
        <f>IF(O179="základní",K179,0)</f>
        <v>0</v>
      </c>
      <c r="BF179" s="228">
        <f>IF(O179="snížená",K179,0)</f>
        <v>0</v>
      </c>
      <c r="BG179" s="228">
        <f>IF(O179="zákl. přenesená",K179,0)</f>
        <v>0</v>
      </c>
      <c r="BH179" s="228">
        <f>IF(O179="sníž. přenesená",K179,0)</f>
        <v>0</v>
      </c>
      <c r="BI179" s="228">
        <f>IF(O179="nulová",K179,0)</f>
        <v>0</v>
      </c>
      <c r="BJ179" s="19" t="s">
        <v>83</v>
      </c>
      <c r="BK179" s="228">
        <f>ROUND(P179*H179,2)</f>
        <v>0</v>
      </c>
      <c r="BL179" s="19" t="s">
        <v>217</v>
      </c>
      <c r="BM179" s="227" t="s">
        <v>542</v>
      </c>
    </row>
    <row r="180" s="2" customFormat="1" ht="24.15" customHeight="1">
      <c r="A180" s="40"/>
      <c r="B180" s="41"/>
      <c r="C180" s="229" t="s">
        <v>543</v>
      </c>
      <c r="D180" s="229" t="s">
        <v>222</v>
      </c>
      <c r="E180" s="230" t="s">
        <v>544</v>
      </c>
      <c r="F180" s="231" t="s">
        <v>545</v>
      </c>
      <c r="G180" s="232" t="s">
        <v>525</v>
      </c>
      <c r="H180" s="233">
        <v>90</v>
      </c>
      <c r="I180" s="234"/>
      <c r="J180" s="235"/>
      <c r="K180" s="236">
        <f>ROUND(P180*H180,2)</f>
        <v>0</v>
      </c>
      <c r="L180" s="231" t="s">
        <v>20</v>
      </c>
      <c r="M180" s="237"/>
      <c r="N180" s="238" t="s">
        <v>20</v>
      </c>
      <c r="O180" s="223" t="s">
        <v>45</v>
      </c>
      <c r="P180" s="224">
        <f>I180+J180</f>
        <v>0</v>
      </c>
      <c r="Q180" s="224">
        <f>ROUND(I180*H180,2)</f>
        <v>0</v>
      </c>
      <c r="R180" s="224">
        <f>ROUND(J180*H180,2)</f>
        <v>0</v>
      </c>
      <c r="S180" s="86"/>
      <c r="T180" s="225">
        <f>S180*H180</f>
        <v>0</v>
      </c>
      <c r="U180" s="225">
        <v>0</v>
      </c>
      <c r="V180" s="225">
        <f>U180*H180</f>
        <v>0</v>
      </c>
      <c r="W180" s="225">
        <v>0</v>
      </c>
      <c r="X180" s="226">
        <f>W180*H180</f>
        <v>0</v>
      </c>
      <c r="Y180" s="40"/>
      <c r="Z180" s="40"/>
      <c r="AA180" s="40"/>
      <c r="AB180" s="40"/>
      <c r="AC180" s="40"/>
      <c r="AD180" s="40"/>
      <c r="AE180" s="40"/>
      <c r="AR180" s="227" t="s">
        <v>226</v>
      </c>
      <c r="AT180" s="227" t="s">
        <v>222</v>
      </c>
      <c r="AU180" s="227" t="s">
        <v>83</v>
      </c>
      <c r="AY180" s="19" t="s">
        <v>212</v>
      </c>
      <c r="BE180" s="228">
        <f>IF(O180="základní",K180,0)</f>
        <v>0</v>
      </c>
      <c r="BF180" s="228">
        <f>IF(O180="snížená",K180,0)</f>
        <v>0</v>
      </c>
      <c r="BG180" s="228">
        <f>IF(O180="zákl. přenesená",K180,0)</f>
        <v>0</v>
      </c>
      <c r="BH180" s="228">
        <f>IF(O180="sníž. přenesená",K180,0)</f>
        <v>0</v>
      </c>
      <c r="BI180" s="228">
        <f>IF(O180="nulová",K180,0)</f>
        <v>0</v>
      </c>
      <c r="BJ180" s="19" t="s">
        <v>83</v>
      </c>
      <c r="BK180" s="228">
        <f>ROUND(P180*H180,2)</f>
        <v>0</v>
      </c>
      <c r="BL180" s="19" t="s">
        <v>217</v>
      </c>
      <c r="BM180" s="227" t="s">
        <v>546</v>
      </c>
    </row>
    <row r="181" s="2" customFormat="1" ht="24.15" customHeight="1">
      <c r="A181" s="40"/>
      <c r="B181" s="41"/>
      <c r="C181" s="229" t="s">
        <v>547</v>
      </c>
      <c r="D181" s="229" t="s">
        <v>222</v>
      </c>
      <c r="E181" s="230" t="s">
        <v>548</v>
      </c>
      <c r="F181" s="231" t="s">
        <v>549</v>
      </c>
      <c r="G181" s="232" t="s">
        <v>525</v>
      </c>
      <c r="H181" s="233">
        <v>2</v>
      </c>
      <c r="I181" s="234"/>
      <c r="J181" s="235"/>
      <c r="K181" s="236">
        <f>ROUND(P181*H181,2)</f>
        <v>0</v>
      </c>
      <c r="L181" s="231" t="s">
        <v>20</v>
      </c>
      <c r="M181" s="237"/>
      <c r="N181" s="238" t="s">
        <v>20</v>
      </c>
      <c r="O181" s="223" t="s">
        <v>45</v>
      </c>
      <c r="P181" s="224">
        <f>I181+J181</f>
        <v>0</v>
      </c>
      <c r="Q181" s="224">
        <f>ROUND(I181*H181,2)</f>
        <v>0</v>
      </c>
      <c r="R181" s="224">
        <f>ROUND(J181*H181,2)</f>
        <v>0</v>
      </c>
      <c r="S181" s="86"/>
      <c r="T181" s="225">
        <f>S181*H181</f>
        <v>0</v>
      </c>
      <c r="U181" s="225">
        <v>0</v>
      </c>
      <c r="V181" s="225">
        <f>U181*H181</f>
        <v>0</v>
      </c>
      <c r="W181" s="225">
        <v>0</v>
      </c>
      <c r="X181" s="226">
        <f>W181*H181</f>
        <v>0</v>
      </c>
      <c r="Y181" s="40"/>
      <c r="Z181" s="40"/>
      <c r="AA181" s="40"/>
      <c r="AB181" s="40"/>
      <c r="AC181" s="40"/>
      <c r="AD181" s="40"/>
      <c r="AE181" s="40"/>
      <c r="AR181" s="227" t="s">
        <v>226</v>
      </c>
      <c r="AT181" s="227" t="s">
        <v>222</v>
      </c>
      <c r="AU181" s="227" t="s">
        <v>83</v>
      </c>
      <c r="AY181" s="19" t="s">
        <v>212</v>
      </c>
      <c r="BE181" s="228">
        <f>IF(O181="základní",K181,0)</f>
        <v>0</v>
      </c>
      <c r="BF181" s="228">
        <f>IF(O181="snížená",K181,0)</f>
        <v>0</v>
      </c>
      <c r="BG181" s="228">
        <f>IF(O181="zákl. přenesená",K181,0)</f>
        <v>0</v>
      </c>
      <c r="BH181" s="228">
        <f>IF(O181="sníž. přenesená",K181,0)</f>
        <v>0</v>
      </c>
      <c r="BI181" s="228">
        <f>IF(O181="nulová",K181,0)</f>
        <v>0</v>
      </c>
      <c r="BJ181" s="19" t="s">
        <v>83</v>
      </c>
      <c r="BK181" s="228">
        <f>ROUND(P181*H181,2)</f>
        <v>0</v>
      </c>
      <c r="BL181" s="19" t="s">
        <v>217</v>
      </c>
      <c r="BM181" s="227" t="s">
        <v>550</v>
      </c>
    </row>
    <row r="182" s="2" customFormat="1" ht="24.15" customHeight="1">
      <c r="A182" s="40"/>
      <c r="B182" s="41"/>
      <c r="C182" s="229" t="s">
        <v>551</v>
      </c>
      <c r="D182" s="229" t="s">
        <v>222</v>
      </c>
      <c r="E182" s="230" t="s">
        <v>552</v>
      </c>
      <c r="F182" s="231" t="s">
        <v>553</v>
      </c>
      <c r="G182" s="232" t="s">
        <v>525</v>
      </c>
      <c r="H182" s="233">
        <v>25</v>
      </c>
      <c r="I182" s="234"/>
      <c r="J182" s="235"/>
      <c r="K182" s="236">
        <f>ROUND(P182*H182,2)</f>
        <v>0</v>
      </c>
      <c r="L182" s="231" t="s">
        <v>20</v>
      </c>
      <c r="M182" s="237"/>
      <c r="N182" s="238" t="s">
        <v>20</v>
      </c>
      <c r="O182" s="223" t="s">
        <v>45</v>
      </c>
      <c r="P182" s="224">
        <f>I182+J182</f>
        <v>0</v>
      </c>
      <c r="Q182" s="224">
        <f>ROUND(I182*H182,2)</f>
        <v>0</v>
      </c>
      <c r="R182" s="224">
        <f>ROUND(J182*H182,2)</f>
        <v>0</v>
      </c>
      <c r="S182" s="86"/>
      <c r="T182" s="225">
        <f>S182*H182</f>
        <v>0</v>
      </c>
      <c r="U182" s="225">
        <v>0</v>
      </c>
      <c r="V182" s="225">
        <f>U182*H182</f>
        <v>0</v>
      </c>
      <c r="W182" s="225">
        <v>0</v>
      </c>
      <c r="X182" s="226">
        <f>W182*H182</f>
        <v>0</v>
      </c>
      <c r="Y182" s="40"/>
      <c r="Z182" s="40"/>
      <c r="AA182" s="40"/>
      <c r="AB182" s="40"/>
      <c r="AC182" s="40"/>
      <c r="AD182" s="40"/>
      <c r="AE182" s="40"/>
      <c r="AR182" s="227" t="s">
        <v>226</v>
      </c>
      <c r="AT182" s="227" t="s">
        <v>222</v>
      </c>
      <c r="AU182" s="227" t="s">
        <v>83</v>
      </c>
      <c r="AY182" s="19" t="s">
        <v>212</v>
      </c>
      <c r="BE182" s="228">
        <f>IF(O182="základní",K182,0)</f>
        <v>0</v>
      </c>
      <c r="BF182" s="228">
        <f>IF(O182="snížená",K182,0)</f>
        <v>0</v>
      </c>
      <c r="BG182" s="228">
        <f>IF(O182="zákl. přenesená",K182,0)</f>
        <v>0</v>
      </c>
      <c r="BH182" s="228">
        <f>IF(O182="sníž. přenesená",K182,0)</f>
        <v>0</v>
      </c>
      <c r="BI182" s="228">
        <f>IF(O182="nulová",K182,0)</f>
        <v>0</v>
      </c>
      <c r="BJ182" s="19" t="s">
        <v>83</v>
      </c>
      <c r="BK182" s="228">
        <f>ROUND(P182*H182,2)</f>
        <v>0</v>
      </c>
      <c r="BL182" s="19" t="s">
        <v>217</v>
      </c>
      <c r="BM182" s="227" t="s">
        <v>554</v>
      </c>
    </row>
    <row r="183" s="2" customFormat="1" ht="24.15" customHeight="1">
      <c r="A183" s="40"/>
      <c r="B183" s="41"/>
      <c r="C183" s="229" t="s">
        <v>555</v>
      </c>
      <c r="D183" s="229" t="s">
        <v>222</v>
      </c>
      <c r="E183" s="230" t="s">
        <v>556</v>
      </c>
      <c r="F183" s="231" t="s">
        <v>557</v>
      </c>
      <c r="G183" s="232" t="s">
        <v>525</v>
      </c>
      <c r="H183" s="233">
        <v>2</v>
      </c>
      <c r="I183" s="234"/>
      <c r="J183" s="235"/>
      <c r="K183" s="236">
        <f>ROUND(P183*H183,2)</f>
        <v>0</v>
      </c>
      <c r="L183" s="231" t="s">
        <v>20</v>
      </c>
      <c r="M183" s="237"/>
      <c r="N183" s="238" t="s">
        <v>20</v>
      </c>
      <c r="O183" s="223" t="s">
        <v>45</v>
      </c>
      <c r="P183" s="224">
        <f>I183+J183</f>
        <v>0</v>
      </c>
      <c r="Q183" s="224">
        <f>ROUND(I183*H183,2)</f>
        <v>0</v>
      </c>
      <c r="R183" s="224">
        <f>ROUND(J183*H183,2)</f>
        <v>0</v>
      </c>
      <c r="S183" s="86"/>
      <c r="T183" s="225">
        <f>S183*H183</f>
        <v>0</v>
      </c>
      <c r="U183" s="225">
        <v>0</v>
      </c>
      <c r="V183" s="225">
        <f>U183*H183</f>
        <v>0</v>
      </c>
      <c r="W183" s="225">
        <v>0</v>
      </c>
      <c r="X183" s="226">
        <f>W183*H183</f>
        <v>0</v>
      </c>
      <c r="Y183" s="40"/>
      <c r="Z183" s="40"/>
      <c r="AA183" s="40"/>
      <c r="AB183" s="40"/>
      <c r="AC183" s="40"/>
      <c r="AD183" s="40"/>
      <c r="AE183" s="40"/>
      <c r="AR183" s="227" t="s">
        <v>226</v>
      </c>
      <c r="AT183" s="227" t="s">
        <v>222</v>
      </c>
      <c r="AU183" s="227" t="s">
        <v>83</v>
      </c>
      <c r="AY183" s="19" t="s">
        <v>212</v>
      </c>
      <c r="BE183" s="228">
        <f>IF(O183="základní",K183,0)</f>
        <v>0</v>
      </c>
      <c r="BF183" s="228">
        <f>IF(O183="snížená",K183,0)</f>
        <v>0</v>
      </c>
      <c r="BG183" s="228">
        <f>IF(O183="zákl. přenesená",K183,0)</f>
        <v>0</v>
      </c>
      <c r="BH183" s="228">
        <f>IF(O183="sníž. přenesená",K183,0)</f>
        <v>0</v>
      </c>
      <c r="BI183" s="228">
        <f>IF(O183="nulová",K183,0)</f>
        <v>0</v>
      </c>
      <c r="BJ183" s="19" t="s">
        <v>83</v>
      </c>
      <c r="BK183" s="228">
        <f>ROUND(P183*H183,2)</f>
        <v>0</v>
      </c>
      <c r="BL183" s="19" t="s">
        <v>217</v>
      </c>
      <c r="BM183" s="227" t="s">
        <v>558</v>
      </c>
    </row>
    <row r="184" s="2" customFormat="1" ht="24.15" customHeight="1">
      <c r="A184" s="40"/>
      <c r="B184" s="41"/>
      <c r="C184" s="229" t="s">
        <v>559</v>
      </c>
      <c r="D184" s="229" t="s">
        <v>222</v>
      </c>
      <c r="E184" s="230" t="s">
        <v>560</v>
      </c>
      <c r="F184" s="231" t="s">
        <v>561</v>
      </c>
      <c r="G184" s="232" t="s">
        <v>525</v>
      </c>
      <c r="H184" s="233">
        <v>6</v>
      </c>
      <c r="I184" s="234"/>
      <c r="J184" s="235"/>
      <c r="K184" s="236">
        <f>ROUND(P184*H184,2)</f>
        <v>0</v>
      </c>
      <c r="L184" s="231" t="s">
        <v>20</v>
      </c>
      <c r="M184" s="237"/>
      <c r="N184" s="238" t="s">
        <v>20</v>
      </c>
      <c r="O184" s="223" t="s">
        <v>45</v>
      </c>
      <c r="P184" s="224">
        <f>I184+J184</f>
        <v>0</v>
      </c>
      <c r="Q184" s="224">
        <f>ROUND(I184*H184,2)</f>
        <v>0</v>
      </c>
      <c r="R184" s="224">
        <f>ROUND(J184*H184,2)</f>
        <v>0</v>
      </c>
      <c r="S184" s="86"/>
      <c r="T184" s="225">
        <f>S184*H184</f>
        <v>0</v>
      </c>
      <c r="U184" s="225">
        <v>0</v>
      </c>
      <c r="V184" s="225">
        <f>U184*H184</f>
        <v>0</v>
      </c>
      <c r="W184" s="225">
        <v>0</v>
      </c>
      <c r="X184" s="226">
        <f>W184*H184</f>
        <v>0</v>
      </c>
      <c r="Y184" s="40"/>
      <c r="Z184" s="40"/>
      <c r="AA184" s="40"/>
      <c r="AB184" s="40"/>
      <c r="AC184" s="40"/>
      <c r="AD184" s="40"/>
      <c r="AE184" s="40"/>
      <c r="AR184" s="227" t="s">
        <v>226</v>
      </c>
      <c r="AT184" s="227" t="s">
        <v>222</v>
      </c>
      <c r="AU184" s="227" t="s">
        <v>83</v>
      </c>
      <c r="AY184" s="19" t="s">
        <v>212</v>
      </c>
      <c r="BE184" s="228">
        <f>IF(O184="základní",K184,0)</f>
        <v>0</v>
      </c>
      <c r="BF184" s="228">
        <f>IF(O184="snížená",K184,0)</f>
        <v>0</v>
      </c>
      <c r="BG184" s="228">
        <f>IF(O184="zákl. přenesená",K184,0)</f>
        <v>0</v>
      </c>
      <c r="BH184" s="228">
        <f>IF(O184="sníž. přenesená",K184,0)</f>
        <v>0</v>
      </c>
      <c r="BI184" s="228">
        <f>IF(O184="nulová",K184,0)</f>
        <v>0</v>
      </c>
      <c r="BJ184" s="19" t="s">
        <v>83</v>
      </c>
      <c r="BK184" s="228">
        <f>ROUND(P184*H184,2)</f>
        <v>0</v>
      </c>
      <c r="BL184" s="19" t="s">
        <v>217</v>
      </c>
      <c r="BM184" s="227" t="s">
        <v>562</v>
      </c>
    </row>
    <row r="185" s="2" customFormat="1" ht="24.15" customHeight="1">
      <c r="A185" s="40"/>
      <c r="B185" s="41"/>
      <c r="C185" s="229" t="s">
        <v>563</v>
      </c>
      <c r="D185" s="229" t="s">
        <v>222</v>
      </c>
      <c r="E185" s="230" t="s">
        <v>564</v>
      </c>
      <c r="F185" s="231" t="s">
        <v>565</v>
      </c>
      <c r="G185" s="232" t="s">
        <v>525</v>
      </c>
      <c r="H185" s="233">
        <v>21</v>
      </c>
      <c r="I185" s="234"/>
      <c r="J185" s="235"/>
      <c r="K185" s="236">
        <f>ROUND(P185*H185,2)</f>
        <v>0</v>
      </c>
      <c r="L185" s="231" t="s">
        <v>20</v>
      </c>
      <c r="M185" s="237"/>
      <c r="N185" s="238" t="s">
        <v>20</v>
      </c>
      <c r="O185" s="223" t="s">
        <v>45</v>
      </c>
      <c r="P185" s="224">
        <f>I185+J185</f>
        <v>0</v>
      </c>
      <c r="Q185" s="224">
        <f>ROUND(I185*H185,2)</f>
        <v>0</v>
      </c>
      <c r="R185" s="224">
        <f>ROUND(J185*H185,2)</f>
        <v>0</v>
      </c>
      <c r="S185" s="86"/>
      <c r="T185" s="225">
        <f>S185*H185</f>
        <v>0</v>
      </c>
      <c r="U185" s="225">
        <v>0</v>
      </c>
      <c r="V185" s="225">
        <f>U185*H185</f>
        <v>0</v>
      </c>
      <c r="W185" s="225">
        <v>0</v>
      </c>
      <c r="X185" s="226">
        <f>W185*H185</f>
        <v>0</v>
      </c>
      <c r="Y185" s="40"/>
      <c r="Z185" s="40"/>
      <c r="AA185" s="40"/>
      <c r="AB185" s="40"/>
      <c r="AC185" s="40"/>
      <c r="AD185" s="40"/>
      <c r="AE185" s="40"/>
      <c r="AR185" s="227" t="s">
        <v>226</v>
      </c>
      <c r="AT185" s="227" t="s">
        <v>222</v>
      </c>
      <c r="AU185" s="227" t="s">
        <v>83</v>
      </c>
      <c r="AY185" s="19" t="s">
        <v>212</v>
      </c>
      <c r="BE185" s="228">
        <f>IF(O185="základní",K185,0)</f>
        <v>0</v>
      </c>
      <c r="BF185" s="228">
        <f>IF(O185="snížená",K185,0)</f>
        <v>0</v>
      </c>
      <c r="BG185" s="228">
        <f>IF(O185="zákl. přenesená",K185,0)</f>
        <v>0</v>
      </c>
      <c r="BH185" s="228">
        <f>IF(O185="sníž. přenesená",K185,0)</f>
        <v>0</v>
      </c>
      <c r="BI185" s="228">
        <f>IF(O185="nulová",K185,0)</f>
        <v>0</v>
      </c>
      <c r="BJ185" s="19" t="s">
        <v>83</v>
      </c>
      <c r="BK185" s="228">
        <f>ROUND(P185*H185,2)</f>
        <v>0</v>
      </c>
      <c r="BL185" s="19" t="s">
        <v>217</v>
      </c>
      <c r="BM185" s="227" t="s">
        <v>566</v>
      </c>
    </row>
    <row r="186" s="2" customFormat="1" ht="24.15" customHeight="1">
      <c r="A186" s="40"/>
      <c r="B186" s="41"/>
      <c r="C186" s="229" t="s">
        <v>567</v>
      </c>
      <c r="D186" s="229" t="s">
        <v>222</v>
      </c>
      <c r="E186" s="230" t="s">
        <v>568</v>
      </c>
      <c r="F186" s="231" t="s">
        <v>569</v>
      </c>
      <c r="G186" s="232" t="s">
        <v>525</v>
      </c>
      <c r="H186" s="233">
        <v>10</v>
      </c>
      <c r="I186" s="234"/>
      <c r="J186" s="235"/>
      <c r="K186" s="236">
        <f>ROUND(P186*H186,2)</f>
        <v>0</v>
      </c>
      <c r="L186" s="231" t="s">
        <v>20</v>
      </c>
      <c r="M186" s="237"/>
      <c r="N186" s="238" t="s">
        <v>20</v>
      </c>
      <c r="O186" s="223" t="s">
        <v>45</v>
      </c>
      <c r="P186" s="224">
        <f>I186+J186</f>
        <v>0</v>
      </c>
      <c r="Q186" s="224">
        <f>ROUND(I186*H186,2)</f>
        <v>0</v>
      </c>
      <c r="R186" s="224">
        <f>ROUND(J186*H186,2)</f>
        <v>0</v>
      </c>
      <c r="S186" s="86"/>
      <c r="T186" s="225">
        <f>S186*H186</f>
        <v>0</v>
      </c>
      <c r="U186" s="225">
        <v>0</v>
      </c>
      <c r="V186" s="225">
        <f>U186*H186</f>
        <v>0</v>
      </c>
      <c r="W186" s="225">
        <v>0</v>
      </c>
      <c r="X186" s="226">
        <f>W186*H186</f>
        <v>0</v>
      </c>
      <c r="Y186" s="40"/>
      <c r="Z186" s="40"/>
      <c r="AA186" s="40"/>
      <c r="AB186" s="40"/>
      <c r="AC186" s="40"/>
      <c r="AD186" s="40"/>
      <c r="AE186" s="40"/>
      <c r="AR186" s="227" t="s">
        <v>226</v>
      </c>
      <c r="AT186" s="227" t="s">
        <v>222</v>
      </c>
      <c r="AU186" s="227" t="s">
        <v>83</v>
      </c>
      <c r="AY186" s="19" t="s">
        <v>212</v>
      </c>
      <c r="BE186" s="228">
        <f>IF(O186="základní",K186,0)</f>
        <v>0</v>
      </c>
      <c r="BF186" s="228">
        <f>IF(O186="snížená",K186,0)</f>
        <v>0</v>
      </c>
      <c r="BG186" s="228">
        <f>IF(O186="zákl. přenesená",K186,0)</f>
        <v>0</v>
      </c>
      <c r="BH186" s="228">
        <f>IF(O186="sníž. přenesená",K186,0)</f>
        <v>0</v>
      </c>
      <c r="BI186" s="228">
        <f>IF(O186="nulová",K186,0)</f>
        <v>0</v>
      </c>
      <c r="BJ186" s="19" t="s">
        <v>83</v>
      </c>
      <c r="BK186" s="228">
        <f>ROUND(P186*H186,2)</f>
        <v>0</v>
      </c>
      <c r="BL186" s="19" t="s">
        <v>217</v>
      </c>
      <c r="BM186" s="227" t="s">
        <v>570</v>
      </c>
    </row>
    <row r="187" s="2" customFormat="1" ht="24.15" customHeight="1">
      <c r="A187" s="40"/>
      <c r="B187" s="41"/>
      <c r="C187" s="229" t="s">
        <v>571</v>
      </c>
      <c r="D187" s="229" t="s">
        <v>222</v>
      </c>
      <c r="E187" s="230" t="s">
        <v>572</v>
      </c>
      <c r="F187" s="231" t="s">
        <v>573</v>
      </c>
      <c r="G187" s="232" t="s">
        <v>525</v>
      </c>
      <c r="H187" s="233">
        <v>38</v>
      </c>
      <c r="I187" s="234"/>
      <c r="J187" s="235"/>
      <c r="K187" s="236">
        <f>ROUND(P187*H187,2)</f>
        <v>0</v>
      </c>
      <c r="L187" s="231" t="s">
        <v>20</v>
      </c>
      <c r="M187" s="237"/>
      <c r="N187" s="238" t="s">
        <v>20</v>
      </c>
      <c r="O187" s="223" t="s">
        <v>45</v>
      </c>
      <c r="P187" s="224">
        <f>I187+J187</f>
        <v>0</v>
      </c>
      <c r="Q187" s="224">
        <f>ROUND(I187*H187,2)</f>
        <v>0</v>
      </c>
      <c r="R187" s="224">
        <f>ROUND(J187*H187,2)</f>
        <v>0</v>
      </c>
      <c r="S187" s="86"/>
      <c r="T187" s="225">
        <f>S187*H187</f>
        <v>0</v>
      </c>
      <c r="U187" s="225">
        <v>0</v>
      </c>
      <c r="V187" s="225">
        <f>U187*H187</f>
        <v>0</v>
      </c>
      <c r="W187" s="225">
        <v>0</v>
      </c>
      <c r="X187" s="226">
        <f>W187*H187</f>
        <v>0</v>
      </c>
      <c r="Y187" s="40"/>
      <c r="Z187" s="40"/>
      <c r="AA187" s="40"/>
      <c r="AB187" s="40"/>
      <c r="AC187" s="40"/>
      <c r="AD187" s="40"/>
      <c r="AE187" s="40"/>
      <c r="AR187" s="227" t="s">
        <v>226</v>
      </c>
      <c r="AT187" s="227" t="s">
        <v>222</v>
      </c>
      <c r="AU187" s="227" t="s">
        <v>83</v>
      </c>
      <c r="AY187" s="19" t="s">
        <v>212</v>
      </c>
      <c r="BE187" s="228">
        <f>IF(O187="základní",K187,0)</f>
        <v>0</v>
      </c>
      <c r="BF187" s="228">
        <f>IF(O187="snížená",K187,0)</f>
        <v>0</v>
      </c>
      <c r="BG187" s="228">
        <f>IF(O187="zákl. přenesená",K187,0)</f>
        <v>0</v>
      </c>
      <c r="BH187" s="228">
        <f>IF(O187="sníž. přenesená",K187,0)</f>
        <v>0</v>
      </c>
      <c r="BI187" s="228">
        <f>IF(O187="nulová",K187,0)</f>
        <v>0</v>
      </c>
      <c r="BJ187" s="19" t="s">
        <v>83</v>
      </c>
      <c r="BK187" s="228">
        <f>ROUND(P187*H187,2)</f>
        <v>0</v>
      </c>
      <c r="BL187" s="19" t="s">
        <v>217</v>
      </c>
      <c r="BM187" s="227" t="s">
        <v>574</v>
      </c>
    </row>
    <row r="188" s="2" customFormat="1" ht="24.15" customHeight="1">
      <c r="A188" s="40"/>
      <c r="B188" s="41"/>
      <c r="C188" s="229" t="s">
        <v>575</v>
      </c>
      <c r="D188" s="229" t="s">
        <v>222</v>
      </c>
      <c r="E188" s="230" t="s">
        <v>576</v>
      </c>
      <c r="F188" s="231" t="s">
        <v>577</v>
      </c>
      <c r="G188" s="232" t="s">
        <v>525</v>
      </c>
      <c r="H188" s="233">
        <v>56</v>
      </c>
      <c r="I188" s="234"/>
      <c r="J188" s="235"/>
      <c r="K188" s="236">
        <f>ROUND(P188*H188,2)</f>
        <v>0</v>
      </c>
      <c r="L188" s="231" t="s">
        <v>20</v>
      </c>
      <c r="M188" s="237"/>
      <c r="N188" s="238" t="s">
        <v>20</v>
      </c>
      <c r="O188" s="223" t="s">
        <v>45</v>
      </c>
      <c r="P188" s="224">
        <f>I188+J188</f>
        <v>0</v>
      </c>
      <c r="Q188" s="224">
        <f>ROUND(I188*H188,2)</f>
        <v>0</v>
      </c>
      <c r="R188" s="224">
        <f>ROUND(J188*H188,2)</f>
        <v>0</v>
      </c>
      <c r="S188" s="86"/>
      <c r="T188" s="225">
        <f>S188*H188</f>
        <v>0</v>
      </c>
      <c r="U188" s="225">
        <v>0</v>
      </c>
      <c r="V188" s="225">
        <f>U188*H188</f>
        <v>0</v>
      </c>
      <c r="W188" s="225">
        <v>0</v>
      </c>
      <c r="X188" s="226">
        <f>W188*H188</f>
        <v>0</v>
      </c>
      <c r="Y188" s="40"/>
      <c r="Z188" s="40"/>
      <c r="AA188" s="40"/>
      <c r="AB188" s="40"/>
      <c r="AC188" s="40"/>
      <c r="AD188" s="40"/>
      <c r="AE188" s="40"/>
      <c r="AR188" s="227" t="s">
        <v>226</v>
      </c>
      <c r="AT188" s="227" t="s">
        <v>222</v>
      </c>
      <c r="AU188" s="227" t="s">
        <v>83</v>
      </c>
      <c r="AY188" s="19" t="s">
        <v>212</v>
      </c>
      <c r="BE188" s="228">
        <f>IF(O188="základní",K188,0)</f>
        <v>0</v>
      </c>
      <c r="BF188" s="228">
        <f>IF(O188="snížená",K188,0)</f>
        <v>0</v>
      </c>
      <c r="BG188" s="228">
        <f>IF(O188="zákl. přenesená",K188,0)</f>
        <v>0</v>
      </c>
      <c r="BH188" s="228">
        <f>IF(O188="sníž. přenesená",K188,0)</f>
        <v>0</v>
      </c>
      <c r="BI188" s="228">
        <f>IF(O188="nulová",K188,0)</f>
        <v>0</v>
      </c>
      <c r="BJ188" s="19" t="s">
        <v>83</v>
      </c>
      <c r="BK188" s="228">
        <f>ROUND(P188*H188,2)</f>
        <v>0</v>
      </c>
      <c r="BL188" s="19" t="s">
        <v>217</v>
      </c>
      <c r="BM188" s="227" t="s">
        <v>578</v>
      </c>
    </row>
    <row r="189" s="2" customFormat="1" ht="24.15" customHeight="1">
      <c r="A189" s="40"/>
      <c r="B189" s="41"/>
      <c r="C189" s="229" t="s">
        <v>579</v>
      </c>
      <c r="D189" s="229" t="s">
        <v>222</v>
      </c>
      <c r="E189" s="230" t="s">
        <v>580</v>
      </c>
      <c r="F189" s="231" t="s">
        <v>581</v>
      </c>
      <c r="G189" s="232" t="s">
        <v>525</v>
      </c>
      <c r="H189" s="233">
        <v>128</v>
      </c>
      <c r="I189" s="234"/>
      <c r="J189" s="235"/>
      <c r="K189" s="236">
        <f>ROUND(P189*H189,2)</f>
        <v>0</v>
      </c>
      <c r="L189" s="231" t="s">
        <v>20</v>
      </c>
      <c r="M189" s="237"/>
      <c r="N189" s="238" t="s">
        <v>20</v>
      </c>
      <c r="O189" s="223" t="s">
        <v>45</v>
      </c>
      <c r="P189" s="224">
        <f>I189+J189</f>
        <v>0</v>
      </c>
      <c r="Q189" s="224">
        <f>ROUND(I189*H189,2)</f>
        <v>0</v>
      </c>
      <c r="R189" s="224">
        <f>ROUND(J189*H189,2)</f>
        <v>0</v>
      </c>
      <c r="S189" s="86"/>
      <c r="T189" s="225">
        <f>S189*H189</f>
        <v>0</v>
      </c>
      <c r="U189" s="225">
        <v>0</v>
      </c>
      <c r="V189" s="225">
        <f>U189*H189</f>
        <v>0</v>
      </c>
      <c r="W189" s="225">
        <v>0</v>
      </c>
      <c r="X189" s="226">
        <f>W189*H189</f>
        <v>0</v>
      </c>
      <c r="Y189" s="40"/>
      <c r="Z189" s="40"/>
      <c r="AA189" s="40"/>
      <c r="AB189" s="40"/>
      <c r="AC189" s="40"/>
      <c r="AD189" s="40"/>
      <c r="AE189" s="40"/>
      <c r="AR189" s="227" t="s">
        <v>226</v>
      </c>
      <c r="AT189" s="227" t="s">
        <v>222</v>
      </c>
      <c r="AU189" s="227" t="s">
        <v>83</v>
      </c>
      <c r="AY189" s="19" t="s">
        <v>212</v>
      </c>
      <c r="BE189" s="228">
        <f>IF(O189="základní",K189,0)</f>
        <v>0</v>
      </c>
      <c r="BF189" s="228">
        <f>IF(O189="snížená",K189,0)</f>
        <v>0</v>
      </c>
      <c r="BG189" s="228">
        <f>IF(O189="zákl. přenesená",K189,0)</f>
        <v>0</v>
      </c>
      <c r="BH189" s="228">
        <f>IF(O189="sníž. přenesená",K189,0)</f>
        <v>0</v>
      </c>
      <c r="BI189" s="228">
        <f>IF(O189="nulová",K189,0)</f>
        <v>0</v>
      </c>
      <c r="BJ189" s="19" t="s">
        <v>83</v>
      </c>
      <c r="BK189" s="228">
        <f>ROUND(P189*H189,2)</f>
        <v>0</v>
      </c>
      <c r="BL189" s="19" t="s">
        <v>217</v>
      </c>
      <c r="BM189" s="227" t="s">
        <v>582</v>
      </c>
    </row>
    <row r="190" s="2" customFormat="1" ht="24.15" customHeight="1">
      <c r="A190" s="40"/>
      <c r="B190" s="41"/>
      <c r="C190" s="229" t="s">
        <v>583</v>
      </c>
      <c r="D190" s="229" t="s">
        <v>222</v>
      </c>
      <c r="E190" s="230" t="s">
        <v>584</v>
      </c>
      <c r="F190" s="231" t="s">
        <v>585</v>
      </c>
      <c r="G190" s="232" t="s">
        <v>525</v>
      </c>
      <c r="H190" s="233">
        <v>77</v>
      </c>
      <c r="I190" s="234"/>
      <c r="J190" s="235"/>
      <c r="K190" s="236">
        <f>ROUND(P190*H190,2)</f>
        <v>0</v>
      </c>
      <c r="L190" s="231" t="s">
        <v>20</v>
      </c>
      <c r="M190" s="237"/>
      <c r="N190" s="238" t="s">
        <v>20</v>
      </c>
      <c r="O190" s="223" t="s">
        <v>45</v>
      </c>
      <c r="P190" s="224">
        <f>I190+J190</f>
        <v>0</v>
      </c>
      <c r="Q190" s="224">
        <f>ROUND(I190*H190,2)</f>
        <v>0</v>
      </c>
      <c r="R190" s="224">
        <f>ROUND(J190*H190,2)</f>
        <v>0</v>
      </c>
      <c r="S190" s="86"/>
      <c r="T190" s="225">
        <f>S190*H190</f>
        <v>0</v>
      </c>
      <c r="U190" s="225">
        <v>0</v>
      </c>
      <c r="V190" s="225">
        <f>U190*H190</f>
        <v>0</v>
      </c>
      <c r="W190" s="225">
        <v>0</v>
      </c>
      <c r="X190" s="226">
        <f>W190*H190</f>
        <v>0</v>
      </c>
      <c r="Y190" s="40"/>
      <c r="Z190" s="40"/>
      <c r="AA190" s="40"/>
      <c r="AB190" s="40"/>
      <c r="AC190" s="40"/>
      <c r="AD190" s="40"/>
      <c r="AE190" s="40"/>
      <c r="AR190" s="227" t="s">
        <v>226</v>
      </c>
      <c r="AT190" s="227" t="s">
        <v>222</v>
      </c>
      <c r="AU190" s="227" t="s">
        <v>83</v>
      </c>
      <c r="AY190" s="19" t="s">
        <v>212</v>
      </c>
      <c r="BE190" s="228">
        <f>IF(O190="základní",K190,0)</f>
        <v>0</v>
      </c>
      <c r="BF190" s="228">
        <f>IF(O190="snížená",K190,0)</f>
        <v>0</v>
      </c>
      <c r="BG190" s="228">
        <f>IF(O190="zákl. přenesená",K190,0)</f>
        <v>0</v>
      </c>
      <c r="BH190" s="228">
        <f>IF(O190="sníž. přenesená",K190,0)</f>
        <v>0</v>
      </c>
      <c r="BI190" s="228">
        <f>IF(O190="nulová",K190,0)</f>
        <v>0</v>
      </c>
      <c r="BJ190" s="19" t="s">
        <v>83</v>
      </c>
      <c r="BK190" s="228">
        <f>ROUND(P190*H190,2)</f>
        <v>0</v>
      </c>
      <c r="BL190" s="19" t="s">
        <v>217</v>
      </c>
      <c r="BM190" s="227" t="s">
        <v>586</v>
      </c>
    </row>
    <row r="191" s="2" customFormat="1" ht="24.15" customHeight="1">
      <c r="A191" s="40"/>
      <c r="B191" s="41"/>
      <c r="C191" s="229" t="s">
        <v>587</v>
      </c>
      <c r="D191" s="229" t="s">
        <v>222</v>
      </c>
      <c r="E191" s="230" t="s">
        <v>588</v>
      </c>
      <c r="F191" s="231" t="s">
        <v>589</v>
      </c>
      <c r="G191" s="232" t="s">
        <v>525</v>
      </c>
      <c r="H191" s="233">
        <v>29</v>
      </c>
      <c r="I191" s="234"/>
      <c r="J191" s="235"/>
      <c r="K191" s="236">
        <f>ROUND(P191*H191,2)</f>
        <v>0</v>
      </c>
      <c r="L191" s="231" t="s">
        <v>20</v>
      </c>
      <c r="M191" s="237"/>
      <c r="N191" s="238" t="s">
        <v>20</v>
      </c>
      <c r="O191" s="223" t="s">
        <v>45</v>
      </c>
      <c r="P191" s="224">
        <f>I191+J191</f>
        <v>0</v>
      </c>
      <c r="Q191" s="224">
        <f>ROUND(I191*H191,2)</f>
        <v>0</v>
      </c>
      <c r="R191" s="224">
        <f>ROUND(J191*H191,2)</f>
        <v>0</v>
      </c>
      <c r="S191" s="86"/>
      <c r="T191" s="225">
        <f>S191*H191</f>
        <v>0</v>
      </c>
      <c r="U191" s="225">
        <v>0</v>
      </c>
      <c r="V191" s="225">
        <f>U191*H191</f>
        <v>0</v>
      </c>
      <c r="W191" s="225">
        <v>0</v>
      </c>
      <c r="X191" s="226">
        <f>W191*H191</f>
        <v>0</v>
      </c>
      <c r="Y191" s="40"/>
      <c r="Z191" s="40"/>
      <c r="AA191" s="40"/>
      <c r="AB191" s="40"/>
      <c r="AC191" s="40"/>
      <c r="AD191" s="40"/>
      <c r="AE191" s="40"/>
      <c r="AR191" s="227" t="s">
        <v>226</v>
      </c>
      <c r="AT191" s="227" t="s">
        <v>222</v>
      </c>
      <c r="AU191" s="227" t="s">
        <v>83</v>
      </c>
      <c r="AY191" s="19" t="s">
        <v>212</v>
      </c>
      <c r="BE191" s="228">
        <f>IF(O191="základní",K191,0)</f>
        <v>0</v>
      </c>
      <c r="BF191" s="228">
        <f>IF(O191="snížená",K191,0)</f>
        <v>0</v>
      </c>
      <c r="BG191" s="228">
        <f>IF(O191="zákl. přenesená",K191,0)</f>
        <v>0</v>
      </c>
      <c r="BH191" s="228">
        <f>IF(O191="sníž. přenesená",K191,0)</f>
        <v>0</v>
      </c>
      <c r="BI191" s="228">
        <f>IF(O191="nulová",K191,0)</f>
        <v>0</v>
      </c>
      <c r="BJ191" s="19" t="s">
        <v>83</v>
      </c>
      <c r="BK191" s="228">
        <f>ROUND(P191*H191,2)</f>
        <v>0</v>
      </c>
      <c r="BL191" s="19" t="s">
        <v>217</v>
      </c>
      <c r="BM191" s="227" t="s">
        <v>590</v>
      </c>
    </row>
    <row r="192" s="2" customFormat="1" ht="24.15" customHeight="1">
      <c r="A192" s="40"/>
      <c r="B192" s="41"/>
      <c r="C192" s="229" t="s">
        <v>591</v>
      </c>
      <c r="D192" s="229" t="s">
        <v>222</v>
      </c>
      <c r="E192" s="230" t="s">
        <v>592</v>
      </c>
      <c r="F192" s="231" t="s">
        <v>593</v>
      </c>
      <c r="G192" s="232" t="s">
        <v>525</v>
      </c>
      <c r="H192" s="233">
        <v>90</v>
      </c>
      <c r="I192" s="234"/>
      <c r="J192" s="235"/>
      <c r="K192" s="236">
        <f>ROUND(P192*H192,2)</f>
        <v>0</v>
      </c>
      <c r="L192" s="231" t="s">
        <v>20</v>
      </c>
      <c r="M192" s="237"/>
      <c r="N192" s="238" t="s">
        <v>20</v>
      </c>
      <c r="O192" s="223" t="s">
        <v>45</v>
      </c>
      <c r="P192" s="224">
        <f>I192+J192</f>
        <v>0</v>
      </c>
      <c r="Q192" s="224">
        <f>ROUND(I192*H192,2)</f>
        <v>0</v>
      </c>
      <c r="R192" s="224">
        <f>ROUND(J192*H192,2)</f>
        <v>0</v>
      </c>
      <c r="S192" s="86"/>
      <c r="T192" s="225">
        <f>S192*H192</f>
        <v>0</v>
      </c>
      <c r="U192" s="225">
        <v>0</v>
      </c>
      <c r="V192" s="225">
        <f>U192*H192</f>
        <v>0</v>
      </c>
      <c r="W192" s="225">
        <v>0</v>
      </c>
      <c r="X192" s="226">
        <f>W192*H192</f>
        <v>0</v>
      </c>
      <c r="Y192" s="40"/>
      <c r="Z192" s="40"/>
      <c r="AA192" s="40"/>
      <c r="AB192" s="40"/>
      <c r="AC192" s="40"/>
      <c r="AD192" s="40"/>
      <c r="AE192" s="40"/>
      <c r="AR192" s="227" t="s">
        <v>226</v>
      </c>
      <c r="AT192" s="227" t="s">
        <v>222</v>
      </c>
      <c r="AU192" s="227" t="s">
        <v>83</v>
      </c>
      <c r="AY192" s="19" t="s">
        <v>212</v>
      </c>
      <c r="BE192" s="228">
        <f>IF(O192="základní",K192,0)</f>
        <v>0</v>
      </c>
      <c r="BF192" s="228">
        <f>IF(O192="snížená",K192,0)</f>
        <v>0</v>
      </c>
      <c r="BG192" s="228">
        <f>IF(O192="zákl. přenesená",K192,0)</f>
        <v>0</v>
      </c>
      <c r="BH192" s="228">
        <f>IF(O192="sníž. přenesená",K192,0)</f>
        <v>0</v>
      </c>
      <c r="BI192" s="228">
        <f>IF(O192="nulová",K192,0)</f>
        <v>0</v>
      </c>
      <c r="BJ192" s="19" t="s">
        <v>83</v>
      </c>
      <c r="BK192" s="228">
        <f>ROUND(P192*H192,2)</f>
        <v>0</v>
      </c>
      <c r="BL192" s="19" t="s">
        <v>217</v>
      </c>
      <c r="BM192" s="227" t="s">
        <v>594</v>
      </c>
    </row>
    <row r="193" s="2" customFormat="1" ht="24.15" customHeight="1">
      <c r="A193" s="40"/>
      <c r="B193" s="41"/>
      <c r="C193" s="229" t="s">
        <v>595</v>
      </c>
      <c r="D193" s="229" t="s">
        <v>222</v>
      </c>
      <c r="E193" s="230" t="s">
        <v>596</v>
      </c>
      <c r="F193" s="231" t="s">
        <v>597</v>
      </c>
      <c r="G193" s="232" t="s">
        <v>525</v>
      </c>
      <c r="H193" s="233">
        <v>2</v>
      </c>
      <c r="I193" s="234"/>
      <c r="J193" s="235"/>
      <c r="K193" s="236">
        <f>ROUND(P193*H193,2)</f>
        <v>0</v>
      </c>
      <c r="L193" s="231" t="s">
        <v>20</v>
      </c>
      <c r="M193" s="237"/>
      <c r="N193" s="238" t="s">
        <v>20</v>
      </c>
      <c r="O193" s="223" t="s">
        <v>45</v>
      </c>
      <c r="P193" s="224">
        <f>I193+J193</f>
        <v>0</v>
      </c>
      <c r="Q193" s="224">
        <f>ROUND(I193*H193,2)</f>
        <v>0</v>
      </c>
      <c r="R193" s="224">
        <f>ROUND(J193*H193,2)</f>
        <v>0</v>
      </c>
      <c r="S193" s="86"/>
      <c r="T193" s="225">
        <f>S193*H193</f>
        <v>0</v>
      </c>
      <c r="U193" s="225">
        <v>0</v>
      </c>
      <c r="V193" s="225">
        <f>U193*H193</f>
        <v>0</v>
      </c>
      <c r="W193" s="225">
        <v>0</v>
      </c>
      <c r="X193" s="226">
        <f>W193*H193</f>
        <v>0</v>
      </c>
      <c r="Y193" s="40"/>
      <c r="Z193" s="40"/>
      <c r="AA193" s="40"/>
      <c r="AB193" s="40"/>
      <c r="AC193" s="40"/>
      <c r="AD193" s="40"/>
      <c r="AE193" s="40"/>
      <c r="AR193" s="227" t="s">
        <v>226</v>
      </c>
      <c r="AT193" s="227" t="s">
        <v>222</v>
      </c>
      <c r="AU193" s="227" t="s">
        <v>83</v>
      </c>
      <c r="AY193" s="19" t="s">
        <v>212</v>
      </c>
      <c r="BE193" s="228">
        <f>IF(O193="základní",K193,0)</f>
        <v>0</v>
      </c>
      <c r="BF193" s="228">
        <f>IF(O193="snížená",K193,0)</f>
        <v>0</v>
      </c>
      <c r="BG193" s="228">
        <f>IF(O193="zákl. přenesená",K193,0)</f>
        <v>0</v>
      </c>
      <c r="BH193" s="228">
        <f>IF(O193="sníž. přenesená",K193,0)</f>
        <v>0</v>
      </c>
      <c r="BI193" s="228">
        <f>IF(O193="nulová",K193,0)</f>
        <v>0</v>
      </c>
      <c r="BJ193" s="19" t="s">
        <v>83</v>
      </c>
      <c r="BK193" s="228">
        <f>ROUND(P193*H193,2)</f>
        <v>0</v>
      </c>
      <c r="BL193" s="19" t="s">
        <v>217</v>
      </c>
      <c r="BM193" s="227" t="s">
        <v>598</v>
      </c>
    </row>
    <row r="194" s="2" customFormat="1" ht="24.15" customHeight="1">
      <c r="A194" s="40"/>
      <c r="B194" s="41"/>
      <c r="C194" s="229" t="s">
        <v>599</v>
      </c>
      <c r="D194" s="229" t="s">
        <v>222</v>
      </c>
      <c r="E194" s="230" t="s">
        <v>600</v>
      </c>
      <c r="F194" s="231" t="s">
        <v>601</v>
      </c>
      <c r="G194" s="232" t="s">
        <v>525</v>
      </c>
      <c r="H194" s="233">
        <v>25</v>
      </c>
      <c r="I194" s="234"/>
      <c r="J194" s="235"/>
      <c r="K194" s="236">
        <f>ROUND(P194*H194,2)</f>
        <v>0</v>
      </c>
      <c r="L194" s="231" t="s">
        <v>20</v>
      </c>
      <c r="M194" s="237"/>
      <c r="N194" s="238" t="s">
        <v>20</v>
      </c>
      <c r="O194" s="223" t="s">
        <v>45</v>
      </c>
      <c r="P194" s="224">
        <f>I194+J194</f>
        <v>0</v>
      </c>
      <c r="Q194" s="224">
        <f>ROUND(I194*H194,2)</f>
        <v>0</v>
      </c>
      <c r="R194" s="224">
        <f>ROUND(J194*H194,2)</f>
        <v>0</v>
      </c>
      <c r="S194" s="86"/>
      <c r="T194" s="225">
        <f>S194*H194</f>
        <v>0</v>
      </c>
      <c r="U194" s="225">
        <v>0</v>
      </c>
      <c r="V194" s="225">
        <f>U194*H194</f>
        <v>0</v>
      </c>
      <c r="W194" s="225">
        <v>0</v>
      </c>
      <c r="X194" s="226">
        <f>W194*H194</f>
        <v>0</v>
      </c>
      <c r="Y194" s="40"/>
      <c r="Z194" s="40"/>
      <c r="AA194" s="40"/>
      <c r="AB194" s="40"/>
      <c r="AC194" s="40"/>
      <c r="AD194" s="40"/>
      <c r="AE194" s="40"/>
      <c r="AR194" s="227" t="s">
        <v>226</v>
      </c>
      <c r="AT194" s="227" t="s">
        <v>222</v>
      </c>
      <c r="AU194" s="227" t="s">
        <v>83</v>
      </c>
      <c r="AY194" s="19" t="s">
        <v>212</v>
      </c>
      <c r="BE194" s="228">
        <f>IF(O194="základní",K194,0)</f>
        <v>0</v>
      </c>
      <c r="BF194" s="228">
        <f>IF(O194="snížená",K194,0)</f>
        <v>0</v>
      </c>
      <c r="BG194" s="228">
        <f>IF(O194="zákl. přenesená",K194,0)</f>
        <v>0</v>
      </c>
      <c r="BH194" s="228">
        <f>IF(O194="sníž. přenesená",K194,0)</f>
        <v>0</v>
      </c>
      <c r="BI194" s="228">
        <f>IF(O194="nulová",K194,0)</f>
        <v>0</v>
      </c>
      <c r="BJ194" s="19" t="s">
        <v>83</v>
      </c>
      <c r="BK194" s="228">
        <f>ROUND(P194*H194,2)</f>
        <v>0</v>
      </c>
      <c r="BL194" s="19" t="s">
        <v>217</v>
      </c>
      <c r="BM194" s="227" t="s">
        <v>602</v>
      </c>
    </row>
    <row r="195" s="2" customFormat="1" ht="24.15" customHeight="1">
      <c r="A195" s="40"/>
      <c r="B195" s="41"/>
      <c r="C195" s="229" t="s">
        <v>603</v>
      </c>
      <c r="D195" s="229" t="s">
        <v>222</v>
      </c>
      <c r="E195" s="230" t="s">
        <v>604</v>
      </c>
      <c r="F195" s="231" t="s">
        <v>605</v>
      </c>
      <c r="G195" s="232" t="s">
        <v>525</v>
      </c>
      <c r="H195" s="233">
        <v>2</v>
      </c>
      <c r="I195" s="234"/>
      <c r="J195" s="235"/>
      <c r="K195" s="236">
        <f>ROUND(P195*H195,2)</f>
        <v>0</v>
      </c>
      <c r="L195" s="231" t="s">
        <v>20</v>
      </c>
      <c r="M195" s="237"/>
      <c r="N195" s="238" t="s">
        <v>20</v>
      </c>
      <c r="O195" s="223" t="s">
        <v>45</v>
      </c>
      <c r="P195" s="224">
        <f>I195+J195</f>
        <v>0</v>
      </c>
      <c r="Q195" s="224">
        <f>ROUND(I195*H195,2)</f>
        <v>0</v>
      </c>
      <c r="R195" s="224">
        <f>ROUND(J195*H195,2)</f>
        <v>0</v>
      </c>
      <c r="S195" s="86"/>
      <c r="T195" s="225">
        <f>S195*H195</f>
        <v>0</v>
      </c>
      <c r="U195" s="225">
        <v>0</v>
      </c>
      <c r="V195" s="225">
        <f>U195*H195</f>
        <v>0</v>
      </c>
      <c r="W195" s="225">
        <v>0</v>
      </c>
      <c r="X195" s="226">
        <f>W195*H195</f>
        <v>0</v>
      </c>
      <c r="Y195" s="40"/>
      <c r="Z195" s="40"/>
      <c r="AA195" s="40"/>
      <c r="AB195" s="40"/>
      <c r="AC195" s="40"/>
      <c r="AD195" s="40"/>
      <c r="AE195" s="40"/>
      <c r="AR195" s="227" t="s">
        <v>226</v>
      </c>
      <c r="AT195" s="227" t="s">
        <v>222</v>
      </c>
      <c r="AU195" s="227" t="s">
        <v>83</v>
      </c>
      <c r="AY195" s="19" t="s">
        <v>212</v>
      </c>
      <c r="BE195" s="228">
        <f>IF(O195="základní",K195,0)</f>
        <v>0</v>
      </c>
      <c r="BF195" s="228">
        <f>IF(O195="snížená",K195,0)</f>
        <v>0</v>
      </c>
      <c r="BG195" s="228">
        <f>IF(O195="zákl. přenesená",K195,0)</f>
        <v>0</v>
      </c>
      <c r="BH195" s="228">
        <f>IF(O195="sníž. přenesená",K195,0)</f>
        <v>0</v>
      </c>
      <c r="BI195" s="228">
        <f>IF(O195="nulová",K195,0)</f>
        <v>0</v>
      </c>
      <c r="BJ195" s="19" t="s">
        <v>83</v>
      </c>
      <c r="BK195" s="228">
        <f>ROUND(P195*H195,2)</f>
        <v>0</v>
      </c>
      <c r="BL195" s="19" t="s">
        <v>217</v>
      </c>
      <c r="BM195" s="227" t="s">
        <v>606</v>
      </c>
    </row>
    <row r="196" s="2" customFormat="1" ht="24.15" customHeight="1">
      <c r="A196" s="40"/>
      <c r="B196" s="41"/>
      <c r="C196" s="229" t="s">
        <v>607</v>
      </c>
      <c r="D196" s="229" t="s">
        <v>222</v>
      </c>
      <c r="E196" s="230" t="s">
        <v>608</v>
      </c>
      <c r="F196" s="231" t="s">
        <v>609</v>
      </c>
      <c r="G196" s="232" t="s">
        <v>525</v>
      </c>
      <c r="H196" s="233">
        <v>6</v>
      </c>
      <c r="I196" s="234"/>
      <c r="J196" s="235"/>
      <c r="K196" s="236">
        <f>ROUND(P196*H196,2)</f>
        <v>0</v>
      </c>
      <c r="L196" s="231" t="s">
        <v>20</v>
      </c>
      <c r="M196" s="237"/>
      <c r="N196" s="238" t="s">
        <v>20</v>
      </c>
      <c r="O196" s="223" t="s">
        <v>45</v>
      </c>
      <c r="P196" s="224">
        <f>I196+J196</f>
        <v>0</v>
      </c>
      <c r="Q196" s="224">
        <f>ROUND(I196*H196,2)</f>
        <v>0</v>
      </c>
      <c r="R196" s="224">
        <f>ROUND(J196*H196,2)</f>
        <v>0</v>
      </c>
      <c r="S196" s="86"/>
      <c r="T196" s="225">
        <f>S196*H196</f>
        <v>0</v>
      </c>
      <c r="U196" s="225">
        <v>0</v>
      </c>
      <c r="V196" s="225">
        <f>U196*H196</f>
        <v>0</v>
      </c>
      <c r="W196" s="225">
        <v>0</v>
      </c>
      <c r="X196" s="226">
        <f>W196*H196</f>
        <v>0</v>
      </c>
      <c r="Y196" s="40"/>
      <c r="Z196" s="40"/>
      <c r="AA196" s="40"/>
      <c r="AB196" s="40"/>
      <c r="AC196" s="40"/>
      <c r="AD196" s="40"/>
      <c r="AE196" s="40"/>
      <c r="AR196" s="227" t="s">
        <v>226</v>
      </c>
      <c r="AT196" s="227" t="s">
        <v>222</v>
      </c>
      <c r="AU196" s="227" t="s">
        <v>83</v>
      </c>
      <c r="AY196" s="19" t="s">
        <v>212</v>
      </c>
      <c r="BE196" s="228">
        <f>IF(O196="základní",K196,0)</f>
        <v>0</v>
      </c>
      <c r="BF196" s="228">
        <f>IF(O196="snížená",K196,0)</f>
        <v>0</v>
      </c>
      <c r="BG196" s="228">
        <f>IF(O196="zákl. přenesená",K196,0)</f>
        <v>0</v>
      </c>
      <c r="BH196" s="228">
        <f>IF(O196="sníž. přenesená",K196,0)</f>
        <v>0</v>
      </c>
      <c r="BI196" s="228">
        <f>IF(O196="nulová",K196,0)</f>
        <v>0</v>
      </c>
      <c r="BJ196" s="19" t="s">
        <v>83</v>
      </c>
      <c r="BK196" s="228">
        <f>ROUND(P196*H196,2)</f>
        <v>0</v>
      </c>
      <c r="BL196" s="19" t="s">
        <v>217</v>
      </c>
      <c r="BM196" s="227" t="s">
        <v>610</v>
      </c>
    </row>
    <row r="197" s="2" customFormat="1" ht="24.15" customHeight="1">
      <c r="A197" s="40"/>
      <c r="B197" s="41"/>
      <c r="C197" s="229" t="s">
        <v>611</v>
      </c>
      <c r="D197" s="229" t="s">
        <v>222</v>
      </c>
      <c r="E197" s="230" t="s">
        <v>612</v>
      </c>
      <c r="F197" s="231" t="s">
        <v>613</v>
      </c>
      <c r="G197" s="232" t="s">
        <v>525</v>
      </c>
      <c r="H197" s="233">
        <v>12</v>
      </c>
      <c r="I197" s="234"/>
      <c r="J197" s="235"/>
      <c r="K197" s="236">
        <f>ROUND(P197*H197,2)</f>
        <v>0</v>
      </c>
      <c r="L197" s="231" t="s">
        <v>20</v>
      </c>
      <c r="M197" s="237"/>
      <c r="N197" s="238" t="s">
        <v>20</v>
      </c>
      <c r="O197" s="223" t="s">
        <v>45</v>
      </c>
      <c r="P197" s="224">
        <f>I197+J197</f>
        <v>0</v>
      </c>
      <c r="Q197" s="224">
        <f>ROUND(I197*H197,2)</f>
        <v>0</v>
      </c>
      <c r="R197" s="224">
        <f>ROUND(J197*H197,2)</f>
        <v>0</v>
      </c>
      <c r="S197" s="86"/>
      <c r="T197" s="225">
        <f>S197*H197</f>
        <v>0</v>
      </c>
      <c r="U197" s="225">
        <v>0</v>
      </c>
      <c r="V197" s="225">
        <f>U197*H197</f>
        <v>0</v>
      </c>
      <c r="W197" s="225">
        <v>0</v>
      </c>
      <c r="X197" s="226">
        <f>W197*H197</f>
        <v>0</v>
      </c>
      <c r="Y197" s="40"/>
      <c r="Z197" s="40"/>
      <c r="AA197" s="40"/>
      <c r="AB197" s="40"/>
      <c r="AC197" s="40"/>
      <c r="AD197" s="40"/>
      <c r="AE197" s="40"/>
      <c r="AR197" s="227" t="s">
        <v>226</v>
      </c>
      <c r="AT197" s="227" t="s">
        <v>222</v>
      </c>
      <c r="AU197" s="227" t="s">
        <v>83</v>
      </c>
      <c r="AY197" s="19" t="s">
        <v>212</v>
      </c>
      <c r="BE197" s="228">
        <f>IF(O197="základní",K197,0)</f>
        <v>0</v>
      </c>
      <c r="BF197" s="228">
        <f>IF(O197="snížená",K197,0)</f>
        <v>0</v>
      </c>
      <c r="BG197" s="228">
        <f>IF(O197="zákl. přenesená",K197,0)</f>
        <v>0</v>
      </c>
      <c r="BH197" s="228">
        <f>IF(O197="sníž. přenesená",K197,0)</f>
        <v>0</v>
      </c>
      <c r="BI197" s="228">
        <f>IF(O197="nulová",K197,0)</f>
        <v>0</v>
      </c>
      <c r="BJ197" s="19" t="s">
        <v>83</v>
      </c>
      <c r="BK197" s="228">
        <f>ROUND(P197*H197,2)</f>
        <v>0</v>
      </c>
      <c r="BL197" s="19" t="s">
        <v>217</v>
      </c>
      <c r="BM197" s="227" t="s">
        <v>614</v>
      </c>
    </row>
    <row r="198" s="2" customFormat="1" ht="24.15" customHeight="1">
      <c r="A198" s="40"/>
      <c r="B198" s="41"/>
      <c r="C198" s="229" t="s">
        <v>615</v>
      </c>
      <c r="D198" s="229" t="s">
        <v>222</v>
      </c>
      <c r="E198" s="230" t="s">
        <v>616</v>
      </c>
      <c r="F198" s="231" t="s">
        <v>617</v>
      </c>
      <c r="G198" s="232" t="s">
        <v>525</v>
      </c>
      <c r="H198" s="233">
        <v>12</v>
      </c>
      <c r="I198" s="234"/>
      <c r="J198" s="235"/>
      <c r="K198" s="236">
        <f>ROUND(P198*H198,2)</f>
        <v>0</v>
      </c>
      <c r="L198" s="231" t="s">
        <v>20</v>
      </c>
      <c r="M198" s="237"/>
      <c r="N198" s="238" t="s">
        <v>20</v>
      </c>
      <c r="O198" s="223" t="s">
        <v>45</v>
      </c>
      <c r="P198" s="224">
        <f>I198+J198</f>
        <v>0</v>
      </c>
      <c r="Q198" s="224">
        <f>ROUND(I198*H198,2)</f>
        <v>0</v>
      </c>
      <c r="R198" s="224">
        <f>ROUND(J198*H198,2)</f>
        <v>0</v>
      </c>
      <c r="S198" s="86"/>
      <c r="T198" s="225">
        <f>S198*H198</f>
        <v>0</v>
      </c>
      <c r="U198" s="225">
        <v>0</v>
      </c>
      <c r="V198" s="225">
        <f>U198*H198</f>
        <v>0</v>
      </c>
      <c r="W198" s="225">
        <v>0</v>
      </c>
      <c r="X198" s="226">
        <f>W198*H198</f>
        <v>0</v>
      </c>
      <c r="Y198" s="40"/>
      <c r="Z198" s="40"/>
      <c r="AA198" s="40"/>
      <c r="AB198" s="40"/>
      <c r="AC198" s="40"/>
      <c r="AD198" s="40"/>
      <c r="AE198" s="40"/>
      <c r="AR198" s="227" t="s">
        <v>226</v>
      </c>
      <c r="AT198" s="227" t="s">
        <v>222</v>
      </c>
      <c r="AU198" s="227" t="s">
        <v>83</v>
      </c>
      <c r="AY198" s="19" t="s">
        <v>212</v>
      </c>
      <c r="BE198" s="228">
        <f>IF(O198="základní",K198,0)</f>
        <v>0</v>
      </c>
      <c r="BF198" s="228">
        <f>IF(O198="snížená",K198,0)</f>
        <v>0</v>
      </c>
      <c r="BG198" s="228">
        <f>IF(O198="zákl. přenesená",K198,0)</f>
        <v>0</v>
      </c>
      <c r="BH198" s="228">
        <f>IF(O198="sníž. přenesená",K198,0)</f>
        <v>0</v>
      </c>
      <c r="BI198" s="228">
        <f>IF(O198="nulová",K198,0)</f>
        <v>0</v>
      </c>
      <c r="BJ198" s="19" t="s">
        <v>83</v>
      </c>
      <c r="BK198" s="228">
        <f>ROUND(P198*H198,2)</f>
        <v>0</v>
      </c>
      <c r="BL198" s="19" t="s">
        <v>217</v>
      </c>
      <c r="BM198" s="227" t="s">
        <v>618</v>
      </c>
    </row>
    <row r="199" s="2" customFormat="1" ht="24.15" customHeight="1">
      <c r="A199" s="40"/>
      <c r="B199" s="41"/>
      <c r="C199" s="229" t="s">
        <v>619</v>
      </c>
      <c r="D199" s="229" t="s">
        <v>222</v>
      </c>
      <c r="E199" s="230" t="s">
        <v>620</v>
      </c>
      <c r="F199" s="231" t="s">
        <v>621</v>
      </c>
      <c r="G199" s="232" t="s">
        <v>525</v>
      </c>
      <c r="H199" s="233">
        <v>6</v>
      </c>
      <c r="I199" s="234"/>
      <c r="J199" s="235"/>
      <c r="K199" s="236">
        <f>ROUND(P199*H199,2)</f>
        <v>0</v>
      </c>
      <c r="L199" s="231" t="s">
        <v>20</v>
      </c>
      <c r="M199" s="237"/>
      <c r="N199" s="238" t="s">
        <v>20</v>
      </c>
      <c r="O199" s="223" t="s">
        <v>45</v>
      </c>
      <c r="P199" s="224">
        <f>I199+J199</f>
        <v>0</v>
      </c>
      <c r="Q199" s="224">
        <f>ROUND(I199*H199,2)</f>
        <v>0</v>
      </c>
      <c r="R199" s="224">
        <f>ROUND(J199*H199,2)</f>
        <v>0</v>
      </c>
      <c r="S199" s="86"/>
      <c r="T199" s="225">
        <f>S199*H199</f>
        <v>0</v>
      </c>
      <c r="U199" s="225">
        <v>0</v>
      </c>
      <c r="V199" s="225">
        <f>U199*H199</f>
        <v>0</v>
      </c>
      <c r="W199" s="225">
        <v>0</v>
      </c>
      <c r="X199" s="226">
        <f>W199*H199</f>
        <v>0</v>
      </c>
      <c r="Y199" s="40"/>
      <c r="Z199" s="40"/>
      <c r="AA199" s="40"/>
      <c r="AB199" s="40"/>
      <c r="AC199" s="40"/>
      <c r="AD199" s="40"/>
      <c r="AE199" s="40"/>
      <c r="AR199" s="227" t="s">
        <v>226</v>
      </c>
      <c r="AT199" s="227" t="s">
        <v>222</v>
      </c>
      <c r="AU199" s="227" t="s">
        <v>83</v>
      </c>
      <c r="AY199" s="19" t="s">
        <v>212</v>
      </c>
      <c r="BE199" s="228">
        <f>IF(O199="základní",K199,0)</f>
        <v>0</v>
      </c>
      <c r="BF199" s="228">
        <f>IF(O199="snížená",K199,0)</f>
        <v>0</v>
      </c>
      <c r="BG199" s="228">
        <f>IF(O199="zákl. přenesená",K199,0)</f>
        <v>0</v>
      </c>
      <c r="BH199" s="228">
        <f>IF(O199="sníž. přenesená",K199,0)</f>
        <v>0</v>
      </c>
      <c r="BI199" s="228">
        <f>IF(O199="nulová",K199,0)</f>
        <v>0</v>
      </c>
      <c r="BJ199" s="19" t="s">
        <v>83</v>
      </c>
      <c r="BK199" s="228">
        <f>ROUND(P199*H199,2)</f>
        <v>0</v>
      </c>
      <c r="BL199" s="19" t="s">
        <v>217</v>
      </c>
      <c r="BM199" s="227" t="s">
        <v>622</v>
      </c>
    </row>
    <row r="200" s="2" customFormat="1" ht="24.15" customHeight="1">
      <c r="A200" s="40"/>
      <c r="B200" s="41"/>
      <c r="C200" s="229" t="s">
        <v>623</v>
      </c>
      <c r="D200" s="229" t="s">
        <v>222</v>
      </c>
      <c r="E200" s="230" t="s">
        <v>624</v>
      </c>
      <c r="F200" s="231" t="s">
        <v>589</v>
      </c>
      <c r="G200" s="232" t="s">
        <v>525</v>
      </c>
      <c r="H200" s="233">
        <v>6</v>
      </c>
      <c r="I200" s="234"/>
      <c r="J200" s="235"/>
      <c r="K200" s="236">
        <f>ROUND(P200*H200,2)</f>
        <v>0</v>
      </c>
      <c r="L200" s="231" t="s">
        <v>20</v>
      </c>
      <c r="M200" s="237"/>
      <c r="N200" s="238" t="s">
        <v>20</v>
      </c>
      <c r="O200" s="223" t="s">
        <v>45</v>
      </c>
      <c r="P200" s="224">
        <f>I200+J200</f>
        <v>0</v>
      </c>
      <c r="Q200" s="224">
        <f>ROUND(I200*H200,2)</f>
        <v>0</v>
      </c>
      <c r="R200" s="224">
        <f>ROUND(J200*H200,2)</f>
        <v>0</v>
      </c>
      <c r="S200" s="86"/>
      <c r="T200" s="225">
        <f>S200*H200</f>
        <v>0</v>
      </c>
      <c r="U200" s="225">
        <v>0</v>
      </c>
      <c r="V200" s="225">
        <f>U200*H200</f>
        <v>0</v>
      </c>
      <c r="W200" s="225">
        <v>0</v>
      </c>
      <c r="X200" s="226">
        <f>W200*H200</f>
        <v>0</v>
      </c>
      <c r="Y200" s="40"/>
      <c r="Z200" s="40"/>
      <c r="AA200" s="40"/>
      <c r="AB200" s="40"/>
      <c r="AC200" s="40"/>
      <c r="AD200" s="40"/>
      <c r="AE200" s="40"/>
      <c r="AR200" s="227" t="s">
        <v>226</v>
      </c>
      <c r="AT200" s="227" t="s">
        <v>222</v>
      </c>
      <c r="AU200" s="227" t="s">
        <v>83</v>
      </c>
      <c r="AY200" s="19" t="s">
        <v>212</v>
      </c>
      <c r="BE200" s="228">
        <f>IF(O200="základní",K200,0)</f>
        <v>0</v>
      </c>
      <c r="BF200" s="228">
        <f>IF(O200="snížená",K200,0)</f>
        <v>0</v>
      </c>
      <c r="BG200" s="228">
        <f>IF(O200="zákl. přenesená",K200,0)</f>
        <v>0</v>
      </c>
      <c r="BH200" s="228">
        <f>IF(O200="sníž. přenesená",K200,0)</f>
        <v>0</v>
      </c>
      <c r="BI200" s="228">
        <f>IF(O200="nulová",K200,0)</f>
        <v>0</v>
      </c>
      <c r="BJ200" s="19" t="s">
        <v>83</v>
      </c>
      <c r="BK200" s="228">
        <f>ROUND(P200*H200,2)</f>
        <v>0</v>
      </c>
      <c r="BL200" s="19" t="s">
        <v>217</v>
      </c>
      <c r="BM200" s="227" t="s">
        <v>625</v>
      </c>
    </row>
    <row r="201" s="2" customFormat="1" ht="24.15" customHeight="1">
      <c r="A201" s="40"/>
      <c r="B201" s="41"/>
      <c r="C201" s="229" t="s">
        <v>626</v>
      </c>
      <c r="D201" s="229" t="s">
        <v>222</v>
      </c>
      <c r="E201" s="230" t="s">
        <v>627</v>
      </c>
      <c r="F201" s="231" t="s">
        <v>593</v>
      </c>
      <c r="G201" s="232" t="s">
        <v>525</v>
      </c>
      <c r="H201" s="233">
        <v>12</v>
      </c>
      <c r="I201" s="234"/>
      <c r="J201" s="235"/>
      <c r="K201" s="236">
        <f>ROUND(P201*H201,2)</f>
        <v>0</v>
      </c>
      <c r="L201" s="231" t="s">
        <v>20</v>
      </c>
      <c r="M201" s="237"/>
      <c r="N201" s="238" t="s">
        <v>20</v>
      </c>
      <c r="O201" s="223" t="s">
        <v>45</v>
      </c>
      <c r="P201" s="224">
        <f>I201+J201</f>
        <v>0</v>
      </c>
      <c r="Q201" s="224">
        <f>ROUND(I201*H201,2)</f>
        <v>0</v>
      </c>
      <c r="R201" s="224">
        <f>ROUND(J201*H201,2)</f>
        <v>0</v>
      </c>
      <c r="S201" s="86"/>
      <c r="T201" s="225">
        <f>S201*H201</f>
        <v>0</v>
      </c>
      <c r="U201" s="225">
        <v>0</v>
      </c>
      <c r="V201" s="225">
        <f>U201*H201</f>
        <v>0</v>
      </c>
      <c r="W201" s="225">
        <v>0</v>
      </c>
      <c r="X201" s="226">
        <f>W201*H201</f>
        <v>0</v>
      </c>
      <c r="Y201" s="40"/>
      <c r="Z201" s="40"/>
      <c r="AA201" s="40"/>
      <c r="AB201" s="40"/>
      <c r="AC201" s="40"/>
      <c r="AD201" s="40"/>
      <c r="AE201" s="40"/>
      <c r="AR201" s="227" t="s">
        <v>226</v>
      </c>
      <c r="AT201" s="227" t="s">
        <v>222</v>
      </c>
      <c r="AU201" s="227" t="s">
        <v>83</v>
      </c>
      <c r="AY201" s="19" t="s">
        <v>212</v>
      </c>
      <c r="BE201" s="228">
        <f>IF(O201="základní",K201,0)</f>
        <v>0</v>
      </c>
      <c r="BF201" s="228">
        <f>IF(O201="snížená",K201,0)</f>
        <v>0</v>
      </c>
      <c r="BG201" s="228">
        <f>IF(O201="zákl. přenesená",K201,0)</f>
        <v>0</v>
      </c>
      <c r="BH201" s="228">
        <f>IF(O201="sníž. přenesená",K201,0)</f>
        <v>0</v>
      </c>
      <c r="BI201" s="228">
        <f>IF(O201="nulová",K201,0)</f>
        <v>0</v>
      </c>
      <c r="BJ201" s="19" t="s">
        <v>83</v>
      </c>
      <c r="BK201" s="228">
        <f>ROUND(P201*H201,2)</f>
        <v>0</v>
      </c>
      <c r="BL201" s="19" t="s">
        <v>217</v>
      </c>
      <c r="BM201" s="227" t="s">
        <v>628</v>
      </c>
    </row>
    <row r="202" s="2" customFormat="1" ht="24.15" customHeight="1">
      <c r="A202" s="40"/>
      <c r="B202" s="41"/>
      <c r="C202" s="229" t="s">
        <v>629</v>
      </c>
      <c r="D202" s="229" t="s">
        <v>222</v>
      </c>
      <c r="E202" s="230" t="s">
        <v>630</v>
      </c>
      <c r="F202" s="231" t="s">
        <v>597</v>
      </c>
      <c r="G202" s="232" t="s">
        <v>525</v>
      </c>
      <c r="H202" s="233">
        <v>12</v>
      </c>
      <c r="I202" s="234"/>
      <c r="J202" s="235"/>
      <c r="K202" s="236">
        <f>ROUND(P202*H202,2)</f>
        <v>0</v>
      </c>
      <c r="L202" s="231" t="s">
        <v>20</v>
      </c>
      <c r="M202" s="237"/>
      <c r="N202" s="238" t="s">
        <v>20</v>
      </c>
      <c r="O202" s="223" t="s">
        <v>45</v>
      </c>
      <c r="P202" s="224">
        <f>I202+J202</f>
        <v>0</v>
      </c>
      <c r="Q202" s="224">
        <f>ROUND(I202*H202,2)</f>
        <v>0</v>
      </c>
      <c r="R202" s="224">
        <f>ROUND(J202*H202,2)</f>
        <v>0</v>
      </c>
      <c r="S202" s="86"/>
      <c r="T202" s="225">
        <f>S202*H202</f>
        <v>0</v>
      </c>
      <c r="U202" s="225">
        <v>0</v>
      </c>
      <c r="V202" s="225">
        <f>U202*H202</f>
        <v>0</v>
      </c>
      <c r="W202" s="225">
        <v>0</v>
      </c>
      <c r="X202" s="226">
        <f>W202*H202</f>
        <v>0</v>
      </c>
      <c r="Y202" s="40"/>
      <c r="Z202" s="40"/>
      <c r="AA202" s="40"/>
      <c r="AB202" s="40"/>
      <c r="AC202" s="40"/>
      <c r="AD202" s="40"/>
      <c r="AE202" s="40"/>
      <c r="AR202" s="227" t="s">
        <v>226</v>
      </c>
      <c r="AT202" s="227" t="s">
        <v>222</v>
      </c>
      <c r="AU202" s="227" t="s">
        <v>83</v>
      </c>
      <c r="AY202" s="19" t="s">
        <v>212</v>
      </c>
      <c r="BE202" s="228">
        <f>IF(O202="základní",K202,0)</f>
        <v>0</v>
      </c>
      <c r="BF202" s="228">
        <f>IF(O202="snížená",K202,0)</f>
        <v>0</v>
      </c>
      <c r="BG202" s="228">
        <f>IF(O202="zákl. přenesená",K202,0)</f>
        <v>0</v>
      </c>
      <c r="BH202" s="228">
        <f>IF(O202="sníž. přenesená",K202,0)</f>
        <v>0</v>
      </c>
      <c r="BI202" s="228">
        <f>IF(O202="nulová",K202,0)</f>
        <v>0</v>
      </c>
      <c r="BJ202" s="19" t="s">
        <v>83</v>
      </c>
      <c r="BK202" s="228">
        <f>ROUND(P202*H202,2)</f>
        <v>0</v>
      </c>
      <c r="BL202" s="19" t="s">
        <v>217</v>
      </c>
      <c r="BM202" s="227" t="s">
        <v>631</v>
      </c>
    </row>
    <row r="203" s="2" customFormat="1" ht="24.15" customHeight="1">
      <c r="A203" s="40"/>
      <c r="B203" s="41"/>
      <c r="C203" s="229" t="s">
        <v>632</v>
      </c>
      <c r="D203" s="229" t="s">
        <v>222</v>
      </c>
      <c r="E203" s="230" t="s">
        <v>633</v>
      </c>
      <c r="F203" s="231" t="s">
        <v>605</v>
      </c>
      <c r="G203" s="232" t="s">
        <v>525</v>
      </c>
      <c r="H203" s="233">
        <v>6</v>
      </c>
      <c r="I203" s="234"/>
      <c r="J203" s="235"/>
      <c r="K203" s="236">
        <f>ROUND(P203*H203,2)</f>
        <v>0</v>
      </c>
      <c r="L203" s="231" t="s">
        <v>20</v>
      </c>
      <c r="M203" s="237"/>
      <c r="N203" s="238" t="s">
        <v>20</v>
      </c>
      <c r="O203" s="223" t="s">
        <v>45</v>
      </c>
      <c r="P203" s="224">
        <f>I203+J203</f>
        <v>0</v>
      </c>
      <c r="Q203" s="224">
        <f>ROUND(I203*H203,2)</f>
        <v>0</v>
      </c>
      <c r="R203" s="224">
        <f>ROUND(J203*H203,2)</f>
        <v>0</v>
      </c>
      <c r="S203" s="86"/>
      <c r="T203" s="225">
        <f>S203*H203</f>
        <v>0</v>
      </c>
      <c r="U203" s="225">
        <v>0</v>
      </c>
      <c r="V203" s="225">
        <f>U203*H203</f>
        <v>0</v>
      </c>
      <c r="W203" s="225">
        <v>0</v>
      </c>
      <c r="X203" s="226">
        <f>W203*H203</f>
        <v>0</v>
      </c>
      <c r="Y203" s="40"/>
      <c r="Z203" s="40"/>
      <c r="AA203" s="40"/>
      <c r="AB203" s="40"/>
      <c r="AC203" s="40"/>
      <c r="AD203" s="40"/>
      <c r="AE203" s="40"/>
      <c r="AR203" s="227" t="s">
        <v>226</v>
      </c>
      <c r="AT203" s="227" t="s">
        <v>222</v>
      </c>
      <c r="AU203" s="227" t="s">
        <v>83</v>
      </c>
      <c r="AY203" s="19" t="s">
        <v>212</v>
      </c>
      <c r="BE203" s="228">
        <f>IF(O203="základní",K203,0)</f>
        <v>0</v>
      </c>
      <c r="BF203" s="228">
        <f>IF(O203="snížená",K203,0)</f>
        <v>0</v>
      </c>
      <c r="BG203" s="228">
        <f>IF(O203="zákl. přenesená",K203,0)</f>
        <v>0</v>
      </c>
      <c r="BH203" s="228">
        <f>IF(O203="sníž. přenesená",K203,0)</f>
        <v>0</v>
      </c>
      <c r="BI203" s="228">
        <f>IF(O203="nulová",K203,0)</f>
        <v>0</v>
      </c>
      <c r="BJ203" s="19" t="s">
        <v>83</v>
      </c>
      <c r="BK203" s="228">
        <f>ROUND(P203*H203,2)</f>
        <v>0</v>
      </c>
      <c r="BL203" s="19" t="s">
        <v>217</v>
      </c>
      <c r="BM203" s="227" t="s">
        <v>634</v>
      </c>
    </row>
    <row r="204" s="2" customFormat="1" ht="44.25" customHeight="1">
      <c r="A204" s="40"/>
      <c r="B204" s="41"/>
      <c r="C204" s="229" t="s">
        <v>635</v>
      </c>
      <c r="D204" s="229" t="s">
        <v>222</v>
      </c>
      <c r="E204" s="230" t="s">
        <v>636</v>
      </c>
      <c r="F204" s="231" t="s">
        <v>637</v>
      </c>
      <c r="G204" s="232" t="s">
        <v>225</v>
      </c>
      <c r="H204" s="233">
        <v>1</v>
      </c>
      <c r="I204" s="234"/>
      <c r="J204" s="235"/>
      <c r="K204" s="236">
        <f>ROUND(P204*H204,2)</f>
        <v>0</v>
      </c>
      <c r="L204" s="231" t="s">
        <v>20</v>
      </c>
      <c r="M204" s="237"/>
      <c r="N204" s="238" t="s">
        <v>20</v>
      </c>
      <c r="O204" s="223" t="s">
        <v>45</v>
      </c>
      <c r="P204" s="224">
        <f>I204+J204</f>
        <v>0</v>
      </c>
      <c r="Q204" s="224">
        <f>ROUND(I204*H204,2)</f>
        <v>0</v>
      </c>
      <c r="R204" s="224">
        <f>ROUND(J204*H204,2)</f>
        <v>0</v>
      </c>
      <c r="S204" s="86"/>
      <c r="T204" s="225">
        <f>S204*H204</f>
        <v>0</v>
      </c>
      <c r="U204" s="225">
        <v>0</v>
      </c>
      <c r="V204" s="225">
        <f>U204*H204</f>
        <v>0</v>
      </c>
      <c r="W204" s="225">
        <v>0</v>
      </c>
      <c r="X204" s="226">
        <f>W204*H204</f>
        <v>0</v>
      </c>
      <c r="Y204" s="40"/>
      <c r="Z204" s="40"/>
      <c r="AA204" s="40"/>
      <c r="AB204" s="40"/>
      <c r="AC204" s="40"/>
      <c r="AD204" s="40"/>
      <c r="AE204" s="40"/>
      <c r="AR204" s="227" t="s">
        <v>226</v>
      </c>
      <c r="AT204" s="227" t="s">
        <v>222</v>
      </c>
      <c r="AU204" s="227" t="s">
        <v>83</v>
      </c>
      <c r="AY204" s="19" t="s">
        <v>212</v>
      </c>
      <c r="BE204" s="228">
        <f>IF(O204="základní",K204,0)</f>
        <v>0</v>
      </c>
      <c r="BF204" s="228">
        <f>IF(O204="snížená",K204,0)</f>
        <v>0</v>
      </c>
      <c r="BG204" s="228">
        <f>IF(O204="zákl. přenesená",K204,0)</f>
        <v>0</v>
      </c>
      <c r="BH204" s="228">
        <f>IF(O204="sníž. přenesená",K204,0)</f>
        <v>0</v>
      </c>
      <c r="BI204" s="228">
        <f>IF(O204="nulová",K204,0)</f>
        <v>0</v>
      </c>
      <c r="BJ204" s="19" t="s">
        <v>83</v>
      </c>
      <c r="BK204" s="228">
        <f>ROUND(P204*H204,2)</f>
        <v>0</v>
      </c>
      <c r="BL204" s="19" t="s">
        <v>217</v>
      </c>
      <c r="BM204" s="227" t="s">
        <v>638</v>
      </c>
    </row>
    <row r="205" s="2" customFormat="1" ht="49.05" customHeight="1">
      <c r="A205" s="40"/>
      <c r="B205" s="41"/>
      <c r="C205" s="229" t="s">
        <v>639</v>
      </c>
      <c r="D205" s="229" t="s">
        <v>222</v>
      </c>
      <c r="E205" s="230" t="s">
        <v>640</v>
      </c>
      <c r="F205" s="231" t="s">
        <v>641</v>
      </c>
      <c r="G205" s="232" t="s">
        <v>225</v>
      </c>
      <c r="H205" s="233">
        <v>1</v>
      </c>
      <c r="I205" s="234"/>
      <c r="J205" s="235"/>
      <c r="K205" s="236">
        <f>ROUND(P205*H205,2)</f>
        <v>0</v>
      </c>
      <c r="L205" s="231" t="s">
        <v>20</v>
      </c>
      <c r="M205" s="237"/>
      <c r="N205" s="238" t="s">
        <v>20</v>
      </c>
      <c r="O205" s="223" t="s">
        <v>45</v>
      </c>
      <c r="P205" s="224">
        <f>I205+J205</f>
        <v>0</v>
      </c>
      <c r="Q205" s="224">
        <f>ROUND(I205*H205,2)</f>
        <v>0</v>
      </c>
      <c r="R205" s="224">
        <f>ROUND(J205*H205,2)</f>
        <v>0</v>
      </c>
      <c r="S205" s="86"/>
      <c r="T205" s="225">
        <f>S205*H205</f>
        <v>0</v>
      </c>
      <c r="U205" s="225">
        <v>0</v>
      </c>
      <c r="V205" s="225">
        <f>U205*H205</f>
        <v>0</v>
      </c>
      <c r="W205" s="225">
        <v>0</v>
      </c>
      <c r="X205" s="226">
        <f>W205*H205</f>
        <v>0</v>
      </c>
      <c r="Y205" s="40"/>
      <c r="Z205" s="40"/>
      <c r="AA205" s="40"/>
      <c r="AB205" s="40"/>
      <c r="AC205" s="40"/>
      <c r="AD205" s="40"/>
      <c r="AE205" s="40"/>
      <c r="AR205" s="227" t="s">
        <v>226</v>
      </c>
      <c r="AT205" s="227" t="s">
        <v>222</v>
      </c>
      <c r="AU205" s="227" t="s">
        <v>83</v>
      </c>
      <c r="AY205" s="19" t="s">
        <v>212</v>
      </c>
      <c r="BE205" s="228">
        <f>IF(O205="základní",K205,0)</f>
        <v>0</v>
      </c>
      <c r="BF205" s="228">
        <f>IF(O205="snížená",K205,0)</f>
        <v>0</v>
      </c>
      <c r="BG205" s="228">
        <f>IF(O205="zákl. přenesená",K205,0)</f>
        <v>0</v>
      </c>
      <c r="BH205" s="228">
        <f>IF(O205="sníž. přenesená",K205,0)</f>
        <v>0</v>
      </c>
      <c r="BI205" s="228">
        <f>IF(O205="nulová",K205,0)</f>
        <v>0</v>
      </c>
      <c r="BJ205" s="19" t="s">
        <v>83</v>
      </c>
      <c r="BK205" s="228">
        <f>ROUND(P205*H205,2)</f>
        <v>0</v>
      </c>
      <c r="BL205" s="19" t="s">
        <v>217</v>
      </c>
      <c r="BM205" s="227" t="s">
        <v>642</v>
      </c>
    </row>
    <row r="206" s="2" customFormat="1" ht="55.5" customHeight="1">
      <c r="A206" s="40"/>
      <c r="B206" s="41"/>
      <c r="C206" s="229" t="s">
        <v>643</v>
      </c>
      <c r="D206" s="229" t="s">
        <v>222</v>
      </c>
      <c r="E206" s="230" t="s">
        <v>644</v>
      </c>
      <c r="F206" s="231" t="s">
        <v>645</v>
      </c>
      <c r="G206" s="232" t="s">
        <v>268</v>
      </c>
      <c r="H206" s="233">
        <v>1350</v>
      </c>
      <c r="I206" s="234"/>
      <c r="J206" s="235"/>
      <c r="K206" s="236">
        <f>ROUND(P206*H206,2)</f>
        <v>0</v>
      </c>
      <c r="L206" s="231" t="s">
        <v>20</v>
      </c>
      <c r="M206" s="237"/>
      <c r="N206" s="238" t="s">
        <v>20</v>
      </c>
      <c r="O206" s="223" t="s">
        <v>45</v>
      </c>
      <c r="P206" s="224">
        <f>I206+J206</f>
        <v>0</v>
      </c>
      <c r="Q206" s="224">
        <f>ROUND(I206*H206,2)</f>
        <v>0</v>
      </c>
      <c r="R206" s="224">
        <f>ROUND(J206*H206,2)</f>
        <v>0</v>
      </c>
      <c r="S206" s="86"/>
      <c r="T206" s="225">
        <f>S206*H206</f>
        <v>0</v>
      </c>
      <c r="U206" s="225">
        <v>0</v>
      </c>
      <c r="V206" s="225">
        <f>U206*H206</f>
        <v>0</v>
      </c>
      <c r="W206" s="225">
        <v>0</v>
      </c>
      <c r="X206" s="226">
        <f>W206*H206</f>
        <v>0</v>
      </c>
      <c r="Y206" s="40"/>
      <c r="Z206" s="40"/>
      <c r="AA206" s="40"/>
      <c r="AB206" s="40"/>
      <c r="AC206" s="40"/>
      <c r="AD206" s="40"/>
      <c r="AE206" s="40"/>
      <c r="AR206" s="227" t="s">
        <v>226</v>
      </c>
      <c r="AT206" s="227" t="s">
        <v>222</v>
      </c>
      <c r="AU206" s="227" t="s">
        <v>83</v>
      </c>
      <c r="AY206" s="19" t="s">
        <v>212</v>
      </c>
      <c r="BE206" s="228">
        <f>IF(O206="základní",K206,0)</f>
        <v>0</v>
      </c>
      <c r="BF206" s="228">
        <f>IF(O206="snížená",K206,0)</f>
        <v>0</v>
      </c>
      <c r="BG206" s="228">
        <f>IF(O206="zákl. přenesená",K206,0)</f>
        <v>0</v>
      </c>
      <c r="BH206" s="228">
        <f>IF(O206="sníž. přenesená",K206,0)</f>
        <v>0</v>
      </c>
      <c r="BI206" s="228">
        <f>IF(O206="nulová",K206,0)</f>
        <v>0</v>
      </c>
      <c r="BJ206" s="19" t="s">
        <v>83</v>
      </c>
      <c r="BK206" s="228">
        <f>ROUND(P206*H206,2)</f>
        <v>0</v>
      </c>
      <c r="BL206" s="19" t="s">
        <v>217</v>
      </c>
      <c r="BM206" s="227" t="s">
        <v>646</v>
      </c>
    </row>
    <row r="207" s="2" customFormat="1" ht="24.15" customHeight="1">
      <c r="A207" s="40"/>
      <c r="B207" s="41"/>
      <c r="C207" s="229" t="s">
        <v>647</v>
      </c>
      <c r="D207" s="229" t="s">
        <v>222</v>
      </c>
      <c r="E207" s="230" t="s">
        <v>648</v>
      </c>
      <c r="F207" s="231" t="s">
        <v>649</v>
      </c>
      <c r="G207" s="232" t="s">
        <v>272</v>
      </c>
      <c r="H207" s="233">
        <v>250</v>
      </c>
      <c r="I207" s="234"/>
      <c r="J207" s="235"/>
      <c r="K207" s="236">
        <f>ROUND(P207*H207,2)</f>
        <v>0</v>
      </c>
      <c r="L207" s="231" t="s">
        <v>20</v>
      </c>
      <c r="M207" s="237"/>
      <c r="N207" s="238" t="s">
        <v>20</v>
      </c>
      <c r="O207" s="223" t="s">
        <v>45</v>
      </c>
      <c r="P207" s="224">
        <f>I207+J207</f>
        <v>0</v>
      </c>
      <c r="Q207" s="224">
        <f>ROUND(I207*H207,2)</f>
        <v>0</v>
      </c>
      <c r="R207" s="224">
        <f>ROUND(J207*H207,2)</f>
        <v>0</v>
      </c>
      <c r="S207" s="86"/>
      <c r="T207" s="225">
        <f>S207*H207</f>
        <v>0</v>
      </c>
      <c r="U207" s="225">
        <v>0</v>
      </c>
      <c r="V207" s="225">
        <f>U207*H207</f>
        <v>0</v>
      </c>
      <c r="W207" s="225">
        <v>0</v>
      </c>
      <c r="X207" s="226">
        <f>W207*H207</f>
        <v>0</v>
      </c>
      <c r="Y207" s="40"/>
      <c r="Z207" s="40"/>
      <c r="AA207" s="40"/>
      <c r="AB207" s="40"/>
      <c r="AC207" s="40"/>
      <c r="AD207" s="40"/>
      <c r="AE207" s="40"/>
      <c r="AR207" s="227" t="s">
        <v>226</v>
      </c>
      <c r="AT207" s="227" t="s">
        <v>222</v>
      </c>
      <c r="AU207" s="227" t="s">
        <v>83</v>
      </c>
      <c r="AY207" s="19" t="s">
        <v>212</v>
      </c>
      <c r="BE207" s="228">
        <f>IF(O207="základní",K207,0)</f>
        <v>0</v>
      </c>
      <c r="BF207" s="228">
        <f>IF(O207="snížená",K207,0)</f>
        <v>0</v>
      </c>
      <c r="BG207" s="228">
        <f>IF(O207="zákl. přenesená",K207,0)</f>
        <v>0</v>
      </c>
      <c r="BH207" s="228">
        <f>IF(O207="sníž. přenesená",K207,0)</f>
        <v>0</v>
      </c>
      <c r="BI207" s="228">
        <f>IF(O207="nulová",K207,0)</f>
        <v>0</v>
      </c>
      <c r="BJ207" s="19" t="s">
        <v>83</v>
      </c>
      <c r="BK207" s="228">
        <f>ROUND(P207*H207,2)</f>
        <v>0</v>
      </c>
      <c r="BL207" s="19" t="s">
        <v>217</v>
      </c>
      <c r="BM207" s="227" t="s">
        <v>650</v>
      </c>
    </row>
    <row r="208" s="2" customFormat="1" ht="24.15" customHeight="1">
      <c r="A208" s="40"/>
      <c r="B208" s="41"/>
      <c r="C208" s="229" t="s">
        <v>651</v>
      </c>
      <c r="D208" s="229" t="s">
        <v>222</v>
      </c>
      <c r="E208" s="230" t="s">
        <v>652</v>
      </c>
      <c r="F208" s="231" t="s">
        <v>653</v>
      </c>
      <c r="G208" s="232" t="s">
        <v>225</v>
      </c>
      <c r="H208" s="233">
        <v>260</v>
      </c>
      <c r="I208" s="234"/>
      <c r="J208" s="235"/>
      <c r="K208" s="236">
        <f>ROUND(P208*H208,2)</f>
        <v>0</v>
      </c>
      <c r="L208" s="231" t="s">
        <v>20</v>
      </c>
      <c r="M208" s="237"/>
      <c r="N208" s="239" t="s">
        <v>20</v>
      </c>
      <c r="O208" s="240" t="s">
        <v>45</v>
      </c>
      <c r="P208" s="241">
        <f>I208+J208</f>
        <v>0</v>
      </c>
      <c r="Q208" s="241">
        <f>ROUND(I208*H208,2)</f>
        <v>0</v>
      </c>
      <c r="R208" s="241">
        <f>ROUND(J208*H208,2)</f>
        <v>0</v>
      </c>
      <c r="S208" s="242"/>
      <c r="T208" s="243">
        <f>S208*H208</f>
        <v>0</v>
      </c>
      <c r="U208" s="243">
        <v>0</v>
      </c>
      <c r="V208" s="243">
        <f>U208*H208</f>
        <v>0</v>
      </c>
      <c r="W208" s="243">
        <v>0</v>
      </c>
      <c r="X208" s="244">
        <f>W208*H208</f>
        <v>0</v>
      </c>
      <c r="Y208" s="40"/>
      <c r="Z208" s="40"/>
      <c r="AA208" s="40"/>
      <c r="AB208" s="40"/>
      <c r="AC208" s="40"/>
      <c r="AD208" s="40"/>
      <c r="AE208" s="40"/>
      <c r="AR208" s="227" t="s">
        <v>226</v>
      </c>
      <c r="AT208" s="227" t="s">
        <v>222</v>
      </c>
      <c r="AU208" s="227" t="s">
        <v>83</v>
      </c>
      <c r="AY208" s="19" t="s">
        <v>212</v>
      </c>
      <c r="BE208" s="228">
        <f>IF(O208="základní",K208,0)</f>
        <v>0</v>
      </c>
      <c r="BF208" s="228">
        <f>IF(O208="snížená",K208,0)</f>
        <v>0</v>
      </c>
      <c r="BG208" s="228">
        <f>IF(O208="zákl. přenesená",K208,0)</f>
        <v>0</v>
      </c>
      <c r="BH208" s="228">
        <f>IF(O208="sníž. přenesená",K208,0)</f>
        <v>0</v>
      </c>
      <c r="BI208" s="228">
        <f>IF(O208="nulová",K208,0)</f>
        <v>0</v>
      </c>
      <c r="BJ208" s="19" t="s">
        <v>83</v>
      </c>
      <c r="BK208" s="228">
        <f>ROUND(P208*H208,2)</f>
        <v>0</v>
      </c>
      <c r="BL208" s="19" t="s">
        <v>217</v>
      </c>
      <c r="BM208" s="227" t="s">
        <v>654</v>
      </c>
    </row>
    <row r="209" s="2" customFormat="1" ht="6.96" customHeight="1">
      <c r="A209" s="40"/>
      <c r="B209" s="61"/>
      <c r="C209" s="62"/>
      <c r="D209" s="62"/>
      <c r="E209" s="62"/>
      <c r="F209" s="62"/>
      <c r="G209" s="62"/>
      <c r="H209" s="62"/>
      <c r="I209" s="62"/>
      <c r="J209" s="62"/>
      <c r="K209" s="62"/>
      <c r="L209" s="62"/>
      <c r="M209" s="46"/>
      <c r="N209" s="40"/>
      <c r="P209" s="40"/>
      <c r="Q209" s="40"/>
      <c r="R209" s="40"/>
      <c r="S209" s="40"/>
      <c r="T209" s="40"/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</row>
  </sheetData>
  <sheetProtection sheet="1" autoFilter="0" formatColumns="0" formatRows="0" objects="1" scenarios="1" spinCount="100000" saltValue="aXawbXRo3dn3KNUMIlpJwNxvCg3PtNoLXd7So86K7hqE/u+ecV8UU8X9nTlUasWfAhImK8/v3aY/hYp+ePuN4A==" hashValue="eJPdSeDHe7CYgOJZ5ok5pHoSJYmj5BDyBgpRMFt+k+e/+MIwsiZNqcy4omDu+Nr/2f3crCAYEL+vjLYuLCT3pA==" algorithmName="SHA-512" password="CC35"/>
  <autoFilter ref="C92:L208"/>
  <mergeCells count="12">
    <mergeCell ref="E7:H7"/>
    <mergeCell ref="E9:H9"/>
    <mergeCell ref="E11:H11"/>
    <mergeCell ref="E20:H20"/>
    <mergeCell ref="E29:H29"/>
    <mergeCell ref="E52:H52"/>
    <mergeCell ref="E54:H54"/>
    <mergeCell ref="E56:H56"/>
    <mergeCell ref="E81:H81"/>
    <mergeCell ref="E83:H83"/>
    <mergeCell ref="E85:H85"/>
    <mergeCell ref="M2:Z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153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>
      <c r="B8" s="22"/>
      <c r="D8" s="150" t="s">
        <v>175</v>
      </c>
      <c r="M8" s="22"/>
    </row>
    <row r="9" s="1" customFormat="1" ht="16.5" customHeight="1">
      <c r="B9" s="22"/>
      <c r="E9" s="151" t="s">
        <v>2817</v>
      </c>
      <c r="F9" s="1"/>
      <c r="G9" s="1"/>
      <c r="H9" s="1"/>
      <c r="M9" s="22"/>
    </row>
    <row r="10" s="1" customFormat="1" ht="12" customHeight="1">
      <c r="B10" s="22"/>
      <c r="D10" s="150" t="s">
        <v>177</v>
      </c>
      <c r="M10" s="22"/>
    </row>
    <row r="11" s="2" customFormat="1" ht="16.5" customHeight="1">
      <c r="A11" s="40"/>
      <c r="B11" s="46"/>
      <c r="C11" s="40"/>
      <c r="D11" s="40"/>
      <c r="E11" s="164" t="s">
        <v>2831</v>
      </c>
      <c r="F11" s="40"/>
      <c r="G11" s="40"/>
      <c r="H11" s="40"/>
      <c r="I11" s="40"/>
      <c r="J11" s="40"/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50" t="s">
        <v>1483</v>
      </c>
      <c r="E12" s="40"/>
      <c r="F12" s="40"/>
      <c r="G12" s="40"/>
      <c r="H12" s="40"/>
      <c r="I12" s="40"/>
      <c r="J12" s="40"/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6.5" customHeight="1">
      <c r="A13" s="40"/>
      <c r="B13" s="46"/>
      <c r="C13" s="40"/>
      <c r="D13" s="40"/>
      <c r="E13" s="153" t="s">
        <v>3013</v>
      </c>
      <c r="F13" s="40"/>
      <c r="G13" s="40"/>
      <c r="H13" s="40"/>
      <c r="I13" s="40"/>
      <c r="J13" s="40"/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>
      <c r="A14" s="40"/>
      <c r="B14" s="46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2" customHeight="1">
      <c r="A15" s="40"/>
      <c r="B15" s="46"/>
      <c r="C15" s="40"/>
      <c r="D15" s="150" t="s">
        <v>19</v>
      </c>
      <c r="E15" s="40"/>
      <c r="F15" s="137" t="s">
        <v>20</v>
      </c>
      <c r="G15" s="40"/>
      <c r="H15" s="40"/>
      <c r="I15" s="150" t="s">
        <v>21</v>
      </c>
      <c r="J15" s="137" t="s">
        <v>20</v>
      </c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50" t="s">
        <v>22</v>
      </c>
      <c r="E16" s="40"/>
      <c r="F16" s="137" t="s">
        <v>33</v>
      </c>
      <c r="G16" s="40"/>
      <c r="H16" s="40"/>
      <c r="I16" s="150" t="s">
        <v>24</v>
      </c>
      <c r="J16" s="154" t="str">
        <f>'Rekapitulace stavby'!AN8</f>
        <v>24. 1. 2025</v>
      </c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0.8" customHeight="1">
      <c r="A17" s="40"/>
      <c r="B17" s="46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2" customHeight="1">
      <c r="A18" s="40"/>
      <c r="B18" s="46"/>
      <c r="C18" s="40"/>
      <c r="D18" s="150" t="s">
        <v>26</v>
      </c>
      <c r="E18" s="40"/>
      <c r="F18" s="40"/>
      <c r="G18" s="40"/>
      <c r="H18" s="40"/>
      <c r="I18" s="150" t="s">
        <v>27</v>
      </c>
      <c r="J18" s="137" t="s">
        <v>20</v>
      </c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8" customHeight="1">
      <c r="A19" s="40"/>
      <c r="B19" s="46"/>
      <c r="C19" s="40"/>
      <c r="D19" s="40"/>
      <c r="E19" s="137" t="s">
        <v>33</v>
      </c>
      <c r="F19" s="40"/>
      <c r="G19" s="40"/>
      <c r="H19" s="40"/>
      <c r="I19" s="150" t="s">
        <v>29</v>
      </c>
      <c r="J19" s="137" t="s">
        <v>20</v>
      </c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6.96" customHeight="1">
      <c r="A20" s="40"/>
      <c r="B20" s="46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2" customHeight="1">
      <c r="A21" s="40"/>
      <c r="B21" s="46"/>
      <c r="C21" s="40"/>
      <c r="D21" s="150" t="s">
        <v>30</v>
      </c>
      <c r="E21" s="40"/>
      <c r="F21" s="40"/>
      <c r="G21" s="40"/>
      <c r="H21" s="40"/>
      <c r="I21" s="150" t="s">
        <v>27</v>
      </c>
      <c r="J21" s="35" t="str">
        <f>'Rekapitulace stavby'!AN13</f>
        <v>Vyplň údaj</v>
      </c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8" customHeight="1">
      <c r="A22" s="40"/>
      <c r="B22" s="46"/>
      <c r="C22" s="40"/>
      <c r="D22" s="40"/>
      <c r="E22" s="35" t="str">
        <f>'Rekapitulace stavby'!E14</f>
        <v>Vyplň údaj</v>
      </c>
      <c r="F22" s="137"/>
      <c r="G22" s="137"/>
      <c r="H22" s="137"/>
      <c r="I22" s="150" t="s">
        <v>29</v>
      </c>
      <c r="J22" s="35" t="str">
        <f>'Rekapitulace stavby'!AN14</f>
        <v>Vyplň údaj</v>
      </c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6.96" customHeight="1">
      <c r="A23" s="40"/>
      <c r="B23" s="46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2" customHeight="1">
      <c r="A24" s="40"/>
      <c r="B24" s="46"/>
      <c r="C24" s="40"/>
      <c r="D24" s="150" t="s">
        <v>32</v>
      </c>
      <c r="E24" s="40"/>
      <c r="F24" s="40"/>
      <c r="G24" s="40"/>
      <c r="H24" s="40"/>
      <c r="I24" s="150" t="s">
        <v>27</v>
      </c>
      <c r="J24" s="137" t="s">
        <v>20</v>
      </c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8" customHeight="1">
      <c r="A25" s="40"/>
      <c r="B25" s="46"/>
      <c r="C25" s="40"/>
      <c r="D25" s="40"/>
      <c r="E25" s="137" t="s">
        <v>33</v>
      </c>
      <c r="F25" s="40"/>
      <c r="G25" s="40"/>
      <c r="H25" s="40"/>
      <c r="I25" s="150" t="s">
        <v>29</v>
      </c>
      <c r="J25" s="137" t="s">
        <v>20</v>
      </c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6.96" customHeight="1">
      <c r="A26" s="40"/>
      <c r="B26" s="46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12" customHeight="1">
      <c r="A27" s="40"/>
      <c r="B27" s="46"/>
      <c r="C27" s="40"/>
      <c r="D27" s="150" t="s">
        <v>34</v>
      </c>
      <c r="E27" s="40"/>
      <c r="F27" s="40"/>
      <c r="G27" s="40"/>
      <c r="H27" s="40"/>
      <c r="I27" s="150" t="s">
        <v>27</v>
      </c>
      <c r="J27" s="137" t="s">
        <v>20</v>
      </c>
      <c r="K27" s="40"/>
      <c r="L27" s="40"/>
      <c r="M27" s="152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8" customHeight="1">
      <c r="A28" s="40"/>
      <c r="B28" s="46"/>
      <c r="C28" s="40"/>
      <c r="D28" s="40"/>
      <c r="E28" s="137" t="s">
        <v>33</v>
      </c>
      <c r="F28" s="40"/>
      <c r="G28" s="40"/>
      <c r="H28" s="40"/>
      <c r="I28" s="150" t="s">
        <v>29</v>
      </c>
      <c r="J28" s="137" t="s">
        <v>20</v>
      </c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152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12" customHeight="1">
      <c r="A30" s="40"/>
      <c r="B30" s="46"/>
      <c r="C30" s="40"/>
      <c r="D30" s="150" t="s">
        <v>38</v>
      </c>
      <c r="E30" s="40"/>
      <c r="F30" s="40"/>
      <c r="G30" s="40"/>
      <c r="H30" s="40"/>
      <c r="I30" s="40"/>
      <c r="J30" s="40"/>
      <c r="K30" s="40"/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8" customFormat="1" ht="16.5" customHeight="1">
      <c r="A31" s="155"/>
      <c r="B31" s="156"/>
      <c r="C31" s="155"/>
      <c r="D31" s="155"/>
      <c r="E31" s="157" t="s">
        <v>20</v>
      </c>
      <c r="F31" s="157"/>
      <c r="G31" s="157"/>
      <c r="H31" s="157"/>
      <c r="I31" s="155"/>
      <c r="J31" s="155"/>
      <c r="K31" s="155"/>
      <c r="L31" s="155"/>
      <c r="M31" s="158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</row>
    <row r="32" s="2" customFormat="1" ht="6.96" customHeight="1">
      <c r="A32" s="40"/>
      <c r="B32" s="46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9"/>
      <c r="E33" s="159"/>
      <c r="F33" s="159"/>
      <c r="G33" s="159"/>
      <c r="H33" s="159"/>
      <c r="I33" s="159"/>
      <c r="J33" s="159"/>
      <c r="K33" s="159"/>
      <c r="L33" s="159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>
      <c r="A34" s="40"/>
      <c r="B34" s="46"/>
      <c r="C34" s="40"/>
      <c r="D34" s="40"/>
      <c r="E34" s="150" t="s">
        <v>179</v>
      </c>
      <c r="F34" s="40"/>
      <c r="G34" s="40"/>
      <c r="H34" s="40"/>
      <c r="I34" s="40"/>
      <c r="J34" s="40"/>
      <c r="K34" s="160">
        <f>I69</f>
        <v>0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>
      <c r="A35" s="40"/>
      <c r="B35" s="46"/>
      <c r="C35" s="40"/>
      <c r="D35" s="40"/>
      <c r="E35" s="150" t="s">
        <v>180</v>
      </c>
      <c r="F35" s="40"/>
      <c r="G35" s="40"/>
      <c r="H35" s="40"/>
      <c r="I35" s="40"/>
      <c r="J35" s="40"/>
      <c r="K35" s="160">
        <f>J69</f>
        <v>0</v>
      </c>
      <c r="L35" s="40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25.44" customHeight="1">
      <c r="A36" s="40"/>
      <c r="B36" s="46"/>
      <c r="C36" s="40"/>
      <c r="D36" s="161" t="s">
        <v>40</v>
      </c>
      <c r="E36" s="40"/>
      <c r="F36" s="40"/>
      <c r="G36" s="40"/>
      <c r="H36" s="40"/>
      <c r="I36" s="40"/>
      <c r="J36" s="40"/>
      <c r="K36" s="162">
        <f>ROUND(K98, 2)</f>
        <v>0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s="2" customFormat="1" ht="6.96" customHeight="1">
      <c r="A37" s="40"/>
      <c r="B37" s="46"/>
      <c r="C37" s="40"/>
      <c r="D37" s="159"/>
      <c r="E37" s="159"/>
      <c r="F37" s="159"/>
      <c r="G37" s="159"/>
      <c r="H37" s="159"/>
      <c r="I37" s="159"/>
      <c r="J37" s="159"/>
      <c r="K37" s="159"/>
      <c r="L37" s="159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14.4" customHeight="1">
      <c r="A38" s="40"/>
      <c r="B38" s="46"/>
      <c r="C38" s="40"/>
      <c r="D38" s="40"/>
      <c r="E38" s="40"/>
      <c r="F38" s="163" t="s">
        <v>42</v>
      </c>
      <c r="G38" s="40"/>
      <c r="H38" s="40"/>
      <c r="I38" s="163" t="s">
        <v>41</v>
      </c>
      <c r="J38" s="40"/>
      <c r="K38" s="163" t="s">
        <v>43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14.4" customHeight="1">
      <c r="A39" s="40"/>
      <c r="B39" s="46"/>
      <c r="C39" s="40"/>
      <c r="D39" s="164" t="s">
        <v>44</v>
      </c>
      <c r="E39" s="150" t="s">
        <v>45</v>
      </c>
      <c r="F39" s="160">
        <f>ROUND((SUM(BE98:BE135)),  2)</f>
        <v>0</v>
      </c>
      <c r="G39" s="40"/>
      <c r="H39" s="40"/>
      <c r="I39" s="165">
        <v>0.20999999999999999</v>
      </c>
      <c r="J39" s="40"/>
      <c r="K39" s="160">
        <f>ROUND(((SUM(BE98:BE135))*I39),  2)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46"/>
      <c r="C40" s="40"/>
      <c r="D40" s="40"/>
      <c r="E40" s="150" t="s">
        <v>46</v>
      </c>
      <c r="F40" s="160">
        <f>ROUND((SUM(BF98:BF135)),  2)</f>
        <v>0</v>
      </c>
      <c r="G40" s="40"/>
      <c r="H40" s="40"/>
      <c r="I40" s="165">
        <v>0.12</v>
      </c>
      <c r="J40" s="40"/>
      <c r="K40" s="160">
        <f>ROUND(((SUM(BF98:BF135))*I40),  2)</f>
        <v>0</v>
      </c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hidden="1" s="2" customFormat="1" ht="14.4" customHeight="1">
      <c r="A41" s="40"/>
      <c r="B41" s="46"/>
      <c r="C41" s="40"/>
      <c r="D41" s="40"/>
      <c r="E41" s="150" t="s">
        <v>47</v>
      </c>
      <c r="F41" s="160">
        <f>ROUND((SUM(BG98:BG135)),  2)</f>
        <v>0</v>
      </c>
      <c r="G41" s="40"/>
      <c r="H41" s="40"/>
      <c r="I41" s="165">
        <v>0.20999999999999999</v>
      </c>
      <c r="J41" s="40"/>
      <c r="K41" s="160">
        <f>0</f>
        <v>0</v>
      </c>
      <c r="L41" s="40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hidden="1" s="2" customFormat="1" ht="14.4" customHeight="1">
      <c r="A42" s="40"/>
      <c r="B42" s="46"/>
      <c r="C42" s="40"/>
      <c r="D42" s="40"/>
      <c r="E42" s="150" t="s">
        <v>48</v>
      </c>
      <c r="F42" s="160">
        <f>ROUND((SUM(BH98:BH135)),  2)</f>
        <v>0</v>
      </c>
      <c r="G42" s="40"/>
      <c r="H42" s="40"/>
      <c r="I42" s="165">
        <v>0.12</v>
      </c>
      <c r="J42" s="40"/>
      <c r="K42" s="160">
        <f>0</f>
        <v>0</v>
      </c>
      <c r="L42" s="40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3" hidden="1" s="2" customFormat="1" ht="14.4" customHeight="1">
      <c r="A43" s="40"/>
      <c r="B43" s="46"/>
      <c r="C43" s="40"/>
      <c r="D43" s="40"/>
      <c r="E43" s="150" t="s">
        <v>49</v>
      </c>
      <c r="F43" s="160">
        <f>ROUND((SUM(BI98:BI135)),  2)</f>
        <v>0</v>
      </c>
      <c r="G43" s="40"/>
      <c r="H43" s="40"/>
      <c r="I43" s="165">
        <v>0</v>
      </c>
      <c r="J43" s="40"/>
      <c r="K43" s="160">
        <f>0</f>
        <v>0</v>
      </c>
      <c r="L43" s="40"/>
      <c r="M43" s="152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4" s="2" customFormat="1" ht="6.96" customHeight="1">
      <c r="A44" s="40"/>
      <c r="B44" s="46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152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5.44" customHeight="1">
      <c r="A45" s="40"/>
      <c r="B45" s="46"/>
      <c r="C45" s="166"/>
      <c r="D45" s="167" t="s">
        <v>50</v>
      </c>
      <c r="E45" s="168"/>
      <c r="F45" s="168"/>
      <c r="G45" s="169" t="s">
        <v>51</v>
      </c>
      <c r="H45" s="170" t="s">
        <v>52</v>
      </c>
      <c r="I45" s="168"/>
      <c r="J45" s="168"/>
      <c r="K45" s="171">
        <f>SUM(K36:K43)</f>
        <v>0</v>
      </c>
      <c r="L45" s="172"/>
      <c r="M45" s="152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14.4" customHeight="1">
      <c r="A46" s="40"/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52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50" s="2" customFormat="1" ht="6.96" customHeight="1">
      <c r="A50" s="40"/>
      <c r="B50" s="175"/>
      <c r="C50" s="176"/>
      <c r="D50" s="176"/>
      <c r="E50" s="176"/>
      <c r="F50" s="176"/>
      <c r="G50" s="176"/>
      <c r="H50" s="176"/>
      <c r="I50" s="176"/>
      <c r="J50" s="176"/>
      <c r="K50" s="176"/>
      <c r="L50" s="176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24.96" customHeight="1">
      <c r="A51" s="40"/>
      <c r="B51" s="41"/>
      <c r="C51" s="25" t="s">
        <v>181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6.96" customHeight="1">
      <c r="A52" s="40"/>
      <c r="B52" s="41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17</v>
      </c>
      <c r="D53" s="42"/>
      <c r="E53" s="42"/>
      <c r="F53" s="42"/>
      <c r="G53" s="42"/>
      <c r="H53" s="42"/>
      <c r="I53" s="42"/>
      <c r="J53" s="42"/>
      <c r="K53" s="42"/>
      <c r="L53" s="42"/>
      <c r="M53" s="152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6.25" customHeight="1">
      <c r="A54" s="40"/>
      <c r="B54" s="41"/>
      <c r="C54" s="42"/>
      <c r="D54" s="42"/>
      <c r="E54" s="177" t="str">
        <f>E7</f>
        <v>Rekonstrukce plynové kotelny v IB, instalace plynové kogenerační jednotky včetně tepelných čerpadel</v>
      </c>
      <c r="F54" s="34"/>
      <c r="G54" s="34"/>
      <c r="H54" s="34"/>
      <c r="I54" s="42"/>
      <c r="J54" s="42"/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1" customFormat="1" ht="12" customHeight="1">
      <c r="B55" s="23"/>
      <c r="C55" s="34" t="s">
        <v>175</v>
      </c>
      <c r="D55" s="24"/>
      <c r="E55" s="24"/>
      <c r="F55" s="24"/>
      <c r="G55" s="24"/>
      <c r="H55" s="24"/>
      <c r="I55" s="24"/>
      <c r="J55" s="24"/>
      <c r="K55" s="24"/>
      <c r="L55" s="24"/>
      <c r="M55" s="22"/>
    </row>
    <row r="56" s="1" customFormat="1" ht="16.5" customHeight="1">
      <c r="B56" s="23"/>
      <c r="C56" s="24"/>
      <c r="D56" s="24"/>
      <c r="E56" s="177" t="s">
        <v>2817</v>
      </c>
      <c r="F56" s="24"/>
      <c r="G56" s="24"/>
      <c r="H56" s="24"/>
      <c r="I56" s="24"/>
      <c r="J56" s="24"/>
      <c r="K56" s="24"/>
      <c r="L56" s="24"/>
      <c r="M56" s="22"/>
    </row>
    <row r="57" s="1" customFormat="1" ht="12" customHeight="1">
      <c r="B57" s="23"/>
      <c r="C57" s="34" t="s">
        <v>177</v>
      </c>
      <c r="D57" s="24"/>
      <c r="E57" s="24"/>
      <c r="F57" s="24"/>
      <c r="G57" s="24"/>
      <c r="H57" s="24"/>
      <c r="I57" s="24"/>
      <c r="J57" s="24"/>
      <c r="K57" s="24"/>
      <c r="L57" s="24"/>
      <c r="M57" s="22"/>
    </row>
    <row r="58" s="2" customFormat="1" ht="16.5" customHeight="1">
      <c r="A58" s="40"/>
      <c r="B58" s="41"/>
      <c r="C58" s="42"/>
      <c r="D58" s="42"/>
      <c r="E58" s="297" t="s">
        <v>2831</v>
      </c>
      <c r="F58" s="42"/>
      <c r="G58" s="42"/>
      <c r="H58" s="42"/>
      <c r="I58" s="42"/>
      <c r="J58" s="42"/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2" customHeight="1">
      <c r="A59" s="40"/>
      <c r="B59" s="41"/>
      <c r="C59" s="34" t="s">
        <v>1483</v>
      </c>
      <c r="D59" s="42"/>
      <c r="E59" s="42"/>
      <c r="F59" s="42"/>
      <c r="G59" s="42"/>
      <c r="H59" s="42"/>
      <c r="I59" s="42"/>
      <c r="J59" s="42"/>
      <c r="K59" s="42"/>
      <c r="L59" s="42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6.5" customHeight="1">
      <c r="A60" s="40"/>
      <c r="B60" s="41"/>
      <c r="C60" s="42"/>
      <c r="D60" s="42"/>
      <c r="E60" s="71" t="str">
        <f>E13</f>
        <v>09 - Rozvaděč R2-IRC</v>
      </c>
      <c r="F60" s="42"/>
      <c r="G60" s="42"/>
      <c r="H60" s="42"/>
      <c r="I60" s="42"/>
      <c r="J60" s="42"/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6.96" customHeight="1">
      <c r="A61" s="40"/>
      <c r="B61" s="41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2" customHeight="1">
      <c r="A62" s="40"/>
      <c r="B62" s="41"/>
      <c r="C62" s="34" t="s">
        <v>22</v>
      </c>
      <c r="D62" s="42"/>
      <c r="E62" s="42"/>
      <c r="F62" s="29" t="str">
        <f>F16</f>
        <v xml:space="preserve"> </v>
      </c>
      <c r="G62" s="42"/>
      <c r="H62" s="42"/>
      <c r="I62" s="34" t="s">
        <v>24</v>
      </c>
      <c r="J62" s="74" t="str">
        <f>IF(J16="","",J16)</f>
        <v>24. 1. 2025</v>
      </c>
      <c r="K62" s="42"/>
      <c r="L62" s="42"/>
      <c r="M62" s="152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6.96" customHeight="1">
      <c r="A63" s="40"/>
      <c r="B63" s="41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152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15.15" customHeight="1">
      <c r="A64" s="40"/>
      <c r="B64" s="41"/>
      <c r="C64" s="34" t="s">
        <v>26</v>
      </c>
      <c r="D64" s="42"/>
      <c r="E64" s="42"/>
      <c r="F64" s="29" t="str">
        <f>E19</f>
        <v xml:space="preserve"> </v>
      </c>
      <c r="G64" s="42"/>
      <c r="H64" s="42"/>
      <c r="I64" s="34" t="s">
        <v>32</v>
      </c>
      <c r="J64" s="38" t="str">
        <f>E25</f>
        <v xml:space="preserve"> </v>
      </c>
      <c r="K64" s="42"/>
      <c r="L64" s="42"/>
      <c r="M64" s="152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15.15" customHeight="1">
      <c r="A65" s="40"/>
      <c r="B65" s="41"/>
      <c r="C65" s="34" t="s">
        <v>30</v>
      </c>
      <c r="D65" s="42"/>
      <c r="E65" s="42"/>
      <c r="F65" s="29" t="str">
        <f>IF(E22="","",E22)</f>
        <v>Vyplň údaj</v>
      </c>
      <c r="G65" s="42"/>
      <c r="H65" s="42"/>
      <c r="I65" s="34" t="s">
        <v>34</v>
      </c>
      <c r="J65" s="38" t="str">
        <f>E28</f>
        <v xml:space="preserve"> </v>
      </c>
      <c r="K65" s="42"/>
      <c r="L65" s="42"/>
      <c r="M65" s="152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10.32" customHeight="1">
      <c r="A66" s="40"/>
      <c r="B66" s="41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152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67" s="2" customFormat="1" ht="29.28" customHeight="1">
      <c r="A67" s="40"/>
      <c r="B67" s="41"/>
      <c r="C67" s="178" t="s">
        <v>182</v>
      </c>
      <c r="D67" s="179"/>
      <c r="E67" s="179"/>
      <c r="F67" s="179"/>
      <c r="G67" s="179"/>
      <c r="H67" s="179"/>
      <c r="I67" s="180" t="s">
        <v>183</v>
      </c>
      <c r="J67" s="180" t="s">
        <v>184</v>
      </c>
      <c r="K67" s="180" t="s">
        <v>185</v>
      </c>
      <c r="L67" s="179"/>
      <c r="M67" s="152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10.32" customHeight="1">
      <c r="A68" s="40"/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152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22.8" customHeight="1">
      <c r="A69" s="40"/>
      <c r="B69" s="41"/>
      <c r="C69" s="181" t="s">
        <v>74</v>
      </c>
      <c r="D69" s="42"/>
      <c r="E69" s="42"/>
      <c r="F69" s="42"/>
      <c r="G69" s="42"/>
      <c r="H69" s="42"/>
      <c r="I69" s="104">
        <f>Q98</f>
        <v>0</v>
      </c>
      <c r="J69" s="104">
        <f>R98</f>
        <v>0</v>
      </c>
      <c r="K69" s="104">
        <f>K98</f>
        <v>0</v>
      </c>
      <c r="L69" s="42"/>
      <c r="M69" s="152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U69" s="19" t="s">
        <v>186</v>
      </c>
    </row>
    <row r="70" s="9" customFormat="1" ht="24.96" customHeight="1">
      <c r="A70" s="9"/>
      <c r="B70" s="182"/>
      <c r="C70" s="183"/>
      <c r="D70" s="184" t="s">
        <v>1300</v>
      </c>
      <c r="E70" s="185"/>
      <c r="F70" s="185"/>
      <c r="G70" s="185"/>
      <c r="H70" s="185"/>
      <c r="I70" s="186">
        <f>Q99</f>
        <v>0</v>
      </c>
      <c r="J70" s="186">
        <f>R99</f>
        <v>0</v>
      </c>
      <c r="K70" s="186">
        <f>K99</f>
        <v>0</v>
      </c>
      <c r="L70" s="183"/>
      <c r="M70" s="187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12" customFormat="1" ht="19.92" customHeight="1">
      <c r="A71" s="12"/>
      <c r="B71" s="251"/>
      <c r="C71" s="129"/>
      <c r="D71" s="252" t="s">
        <v>1485</v>
      </c>
      <c r="E71" s="253"/>
      <c r="F71" s="253"/>
      <c r="G71" s="253"/>
      <c r="H71" s="253"/>
      <c r="I71" s="254">
        <f>Q100</f>
        <v>0</v>
      </c>
      <c r="J71" s="254">
        <f>R100</f>
        <v>0</v>
      </c>
      <c r="K71" s="254">
        <f>K100</f>
        <v>0</v>
      </c>
      <c r="L71" s="129"/>
      <c r="M71" s="255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="12" customFormat="1" ht="19.92" customHeight="1">
      <c r="A72" s="12"/>
      <c r="B72" s="251"/>
      <c r="C72" s="129"/>
      <c r="D72" s="252" t="s">
        <v>1833</v>
      </c>
      <c r="E72" s="253"/>
      <c r="F72" s="253"/>
      <c r="G72" s="253"/>
      <c r="H72" s="253"/>
      <c r="I72" s="254">
        <f>Q124</f>
        <v>0</v>
      </c>
      <c r="J72" s="254">
        <f>R124</f>
        <v>0</v>
      </c>
      <c r="K72" s="254">
        <f>K124</f>
        <v>0</v>
      </c>
      <c r="L72" s="129"/>
      <c r="M72" s="255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="9" customFormat="1" ht="24.96" customHeight="1">
      <c r="A73" s="9"/>
      <c r="B73" s="182"/>
      <c r="C73" s="183"/>
      <c r="D73" s="184" t="s">
        <v>1486</v>
      </c>
      <c r="E73" s="185"/>
      <c r="F73" s="185"/>
      <c r="G73" s="185"/>
      <c r="H73" s="185"/>
      <c r="I73" s="186">
        <f>Q128</f>
        <v>0</v>
      </c>
      <c r="J73" s="186">
        <f>R128</f>
        <v>0</v>
      </c>
      <c r="K73" s="186">
        <f>K128</f>
        <v>0</v>
      </c>
      <c r="L73" s="183"/>
      <c r="M73" s="187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12" customFormat="1" ht="19.92" customHeight="1">
      <c r="A74" s="12"/>
      <c r="B74" s="251"/>
      <c r="C74" s="129"/>
      <c r="D74" s="252" t="s">
        <v>1487</v>
      </c>
      <c r="E74" s="253"/>
      <c r="F74" s="253"/>
      <c r="G74" s="253"/>
      <c r="H74" s="253"/>
      <c r="I74" s="254">
        <f>Q129</f>
        <v>0</v>
      </c>
      <c r="J74" s="254">
        <f>R129</f>
        <v>0</v>
      </c>
      <c r="K74" s="254">
        <f>K129</f>
        <v>0</v>
      </c>
      <c r="L74" s="129"/>
      <c r="M74" s="255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</row>
    <row r="75" s="2" customFormat="1" ht="21.84" customHeight="1">
      <c r="A75" s="40"/>
      <c r="B75" s="41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152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61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152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80" s="2" customFormat="1" ht="6.96" customHeight="1">
      <c r="A80" s="40"/>
      <c r="B80" s="63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152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24.96" customHeight="1">
      <c r="A81" s="40"/>
      <c r="B81" s="41"/>
      <c r="C81" s="25" t="s">
        <v>193</v>
      </c>
      <c r="D81" s="42"/>
      <c r="E81" s="42"/>
      <c r="F81" s="42"/>
      <c r="G81" s="42"/>
      <c r="H81" s="42"/>
      <c r="I81" s="42"/>
      <c r="J81" s="42"/>
      <c r="K81" s="42"/>
      <c r="L81" s="42"/>
      <c r="M81" s="152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152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17</v>
      </c>
      <c r="D83" s="42"/>
      <c r="E83" s="42"/>
      <c r="F83" s="42"/>
      <c r="G83" s="42"/>
      <c r="H83" s="42"/>
      <c r="I83" s="42"/>
      <c r="J83" s="42"/>
      <c r="K83" s="42"/>
      <c r="L83" s="42"/>
      <c r="M83" s="152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26.25" customHeight="1">
      <c r="A84" s="40"/>
      <c r="B84" s="41"/>
      <c r="C84" s="42"/>
      <c r="D84" s="42"/>
      <c r="E84" s="177" t="str">
        <f>E7</f>
        <v>Rekonstrukce plynové kotelny v IB, instalace plynové kogenerační jednotky včetně tepelných čerpadel</v>
      </c>
      <c r="F84" s="34"/>
      <c r="G84" s="34"/>
      <c r="H84" s="34"/>
      <c r="I84" s="42"/>
      <c r="J84" s="42"/>
      <c r="K84" s="42"/>
      <c r="L84" s="42"/>
      <c r="M84" s="152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" customFormat="1" ht="12" customHeight="1">
      <c r="B85" s="23"/>
      <c r="C85" s="34" t="s">
        <v>175</v>
      </c>
      <c r="D85" s="24"/>
      <c r="E85" s="24"/>
      <c r="F85" s="24"/>
      <c r="G85" s="24"/>
      <c r="H85" s="24"/>
      <c r="I85" s="24"/>
      <c r="J85" s="24"/>
      <c r="K85" s="24"/>
      <c r="L85" s="24"/>
      <c r="M85" s="22"/>
    </row>
    <row r="86" s="1" customFormat="1" ht="16.5" customHeight="1">
      <c r="B86" s="23"/>
      <c r="C86" s="24"/>
      <c r="D86" s="24"/>
      <c r="E86" s="177" t="s">
        <v>2817</v>
      </c>
      <c r="F86" s="24"/>
      <c r="G86" s="24"/>
      <c r="H86" s="24"/>
      <c r="I86" s="24"/>
      <c r="J86" s="24"/>
      <c r="K86" s="24"/>
      <c r="L86" s="24"/>
      <c r="M86" s="22"/>
    </row>
    <row r="87" s="1" customFormat="1" ht="12" customHeight="1">
      <c r="B87" s="23"/>
      <c r="C87" s="34" t="s">
        <v>177</v>
      </c>
      <c r="D87" s="24"/>
      <c r="E87" s="24"/>
      <c r="F87" s="24"/>
      <c r="G87" s="24"/>
      <c r="H87" s="24"/>
      <c r="I87" s="24"/>
      <c r="J87" s="24"/>
      <c r="K87" s="24"/>
      <c r="L87" s="24"/>
      <c r="M87" s="22"/>
    </row>
    <row r="88" s="2" customFormat="1" ht="16.5" customHeight="1">
      <c r="A88" s="40"/>
      <c r="B88" s="41"/>
      <c r="C88" s="42"/>
      <c r="D88" s="42"/>
      <c r="E88" s="297" t="s">
        <v>2831</v>
      </c>
      <c r="F88" s="42"/>
      <c r="G88" s="42"/>
      <c r="H88" s="42"/>
      <c r="I88" s="42"/>
      <c r="J88" s="42"/>
      <c r="K88" s="42"/>
      <c r="L88" s="42"/>
      <c r="M88" s="152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2" customHeight="1">
      <c r="A89" s="40"/>
      <c r="B89" s="41"/>
      <c r="C89" s="34" t="s">
        <v>1483</v>
      </c>
      <c r="D89" s="42"/>
      <c r="E89" s="42"/>
      <c r="F89" s="42"/>
      <c r="G89" s="42"/>
      <c r="H89" s="42"/>
      <c r="I89" s="42"/>
      <c r="J89" s="42"/>
      <c r="K89" s="42"/>
      <c r="L89" s="42"/>
      <c r="M89" s="152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6.5" customHeight="1">
      <c r="A90" s="40"/>
      <c r="B90" s="41"/>
      <c r="C90" s="42"/>
      <c r="D90" s="42"/>
      <c r="E90" s="71" t="str">
        <f>E13</f>
        <v>09 - Rozvaděč R2-IRC</v>
      </c>
      <c r="F90" s="42"/>
      <c r="G90" s="42"/>
      <c r="H90" s="42"/>
      <c r="I90" s="42"/>
      <c r="J90" s="42"/>
      <c r="K90" s="42"/>
      <c r="L90" s="42"/>
      <c r="M90" s="152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6.96" customHeight="1">
      <c r="A91" s="40"/>
      <c r="B91" s="41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152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2" customHeight="1">
      <c r="A92" s="40"/>
      <c r="B92" s="41"/>
      <c r="C92" s="34" t="s">
        <v>22</v>
      </c>
      <c r="D92" s="42"/>
      <c r="E92" s="42"/>
      <c r="F92" s="29" t="str">
        <f>F16</f>
        <v xml:space="preserve"> </v>
      </c>
      <c r="G92" s="42"/>
      <c r="H92" s="42"/>
      <c r="I92" s="34" t="s">
        <v>24</v>
      </c>
      <c r="J92" s="74" t="str">
        <f>IF(J16="","",J16)</f>
        <v>24. 1. 2025</v>
      </c>
      <c r="K92" s="42"/>
      <c r="L92" s="42"/>
      <c r="M92" s="152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6.96" customHeight="1">
      <c r="A93" s="40"/>
      <c r="B93" s="41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152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15.15" customHeight="1">
      <c r="A94" s="40"/>
      <c r="B94" s="41"/>
      <c r="C94" s="34" t="s">
        <v>26</v>
      </c>
      <c r="D94" s="42"/>
      <c r="E94" s="42"/>
      <c r="F94" s="29" t="str">
        <f>E19</f>
        <v xml:space="preserve"> </v>
      </c>
      <c r="G94" s="42"/>
      <c r="H94" s="42"/>
      <c r="I94" s="34" t="s">
        <v>32</v>
      </c>
      <c r="J94" s="38" t="str">
        <f>E25</f>
        <v xml:space="preserve"> </v>
      </c>
      <c r="K94" s="42"/>
      <c r="L94" s="42"/>
      <c r="M94" s="152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15.15" customHeight="1">
      <c r="A95" s="40"/>
      <c r="B95" s="41"/>
      <c r="C95" s="34" t="s">
        <v>30</v>
      </c>
      <c r="D95" s="42"/>
      <c r="E95" s="42"/>
      <c r="F95" s="29" t="str">
        <f>IF(E22="","",E22)</f>
        <v>Vyplň údaj</v>
      </c>
      <c r="G95" s="42"/>
      <c r="H95" s="42"/>
      <c r="I95" s="34" t="s">
        <v>34</v>
      </c>
      <c r="J95" s="38" t="str">
        <f>E28</f>
        <v xml:space="preserve"> </v>
      </c>
      <c r="K95" s="42"/>
      <c r="L95" s="42"/>
      <c r="M95" s="152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2" customFormat="1" ht="10.32" customHeight="1">
      <c r="A96" s="40"/>
      <c r="B96" s="41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152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  <row r="97" s="10" customFormat="1" ht="29.28" customHeight="1">
      <c r="A97" s="188"/>
      <c r="B97" s="189"/>
      <c r="C97" s="190" t="s">
        <v>194</v>
      </c>
      <c r="D97" s="191" t="s">
        <v>59</v>
      </c>
      <c r="E97" s="191" t="s">
        <v>55</v>
      </c>
      <c r="F97" s="191" t="s">
        <v>56</v>
      </c>
      <c r="G97" s="191" t="s">
        <v>195</v>
      </c>
      <c r="H97" s="191" t="s">
        <v>196</v>
      </c>
      <c r="I97" s="191" t="s">
        <v>197</v>
      </c>
      <c r="J97" s="191" t="s">
        <v>198</v>
      </c>
      <c r="K97" s="191" t="s">
        <v>185</v>
      </c>
      <c r="L97" s="192" t="s">
        <v>199</v>
      </c>
      <c r="M97" s="193"/>
      <c r="N97" s="94" t="s">
        <v>20</v>
      </c>
      <c r="O97" s="95" t="s">
        <v>44</v>
      </c>
      <c r="P97" s="95" t="s">
        <v>200</v>
      </c>
      <c r="Q97" s="95" t="s">
        <v>201</v>
      </c>
      <c r="R97" s="95" t="s">
        <v>202</v>
      </c>
      <c r="S97" s="95" t="s">
        <v>203</v>
      </c>
      <c r="T97" s="95" t="s">
        <v>204</v>
      </c>
      <c r="U97" s="95" t="s">
        <v>205</v>
      </c>
      <c r="V97" s="95" t="s">
        <v>206</v>
      </c>
      <c r="W97" s="95" t="s">
        <v>207</v>
      </c>
      <c r="X97" s="96" t="s">
        <v>208</v>
      </c>
      <c r="Y97" s="188"/>
      <c r="Z97" s="188"/>
      <c r="AA97" s="188"/>
      <c r="AB97" s="188"/>
      <c r="AC97" s="188"/>
      <c r="AD97" s="188"/>
      <c r="AE97" s="188"/>
    </row>
    <row r="98" s="2" customFormat="1" ht="22.8" customHeight="1">
      <c r="A98" s="40"/>
      <c r="B98" s="41"/>
      <c r="C98" s="101" t="s">
        <v>209</v>
      </c>
      <c r="D98" s="42"/>
      <c r="E98" s="42"/>
      <c r="F98" s="42"/>
      <c r="G98" s="42"/>
      <c r="H98" s="42"/>
      <c r="I98" s="42"/>
      <c r="J98" s="42"/>
      <c r="K98" s="194">
        <f>BK98</f>
        <v>0</v>
      </c>
      <c r="L98" s="42"/>
      <c r="M98" s="46"/>
      <c r="N98" s="97"/>
      <c r="O98" s="195"/>
      <c r="P98" s="98"/>
      <c r="Q98" s="196">
        <f>Q99+Q128</f>
        <v>0</v>
      </c>
      <c r="R98" s="196">
        <f>R99+R128</f>
        <v>0</v>
      </c>
      <c r="S98" s="98"/>
      <c r="T98" s="197">
        <f>T99+T128</f>
        <v>0</v>
      </c>
      <c r="U98" s="98"/>
      <c r="V98" s="197">
        <f>V99+V128</f>
        <v>0.0087199999999999986</v>
      </c>
      <c r="W98" s="98"/>
      <c r="X98" s="198">
        <f>X99+X128</f>
        <v>0</v>
      </c>
      <c r="Y98" s="40"/>
      <c r="Z98" s="40"/>
      <c r="AA98" s="40"/>
      <c r="AB98" s="40"/>
      <c r="AC98" s="40"/>
      <c r="AD98" s="40"/>
      <c r="AE98" s="40"/>
      <c r="AT98" s="19" t="s">
        <v>75</v>
      </c>
      <c r="AU98" s="19" t="s">
        <v>186</v>
      </c>
      <c r="BK98" s="199">
        <f>BK99+BK128</f>
        <v>0</v>
      </c>
    </row>
    <row r="99" s="11" customFormat="1" ht="25.92" customHeight="1">
      <c r="A99" s="11"/>
      <c r="B99" s="200"/>
      <c r="C99" s="201"/>
      <c r="D99" s="202" t="s">
        <v>75</v>
      </c>
      <c r="E99" s="203" t="s">
        <v>1326</v>
      </c>
      <c r="F99" s="203" t="s">
        <v>1327</v>
      </c>
      <c r="G99" s="201"/>
      <c r="H99" s="201"/>
      <c r="I99" s="204"/>
      <c r="J99" s="204"/>
      <c r="K99" s="205">
        <f>BK99</f>
        <v>0</v>
      </c>
      <c r="L99" s="201"/>
      <c r="M99" s="206"/>
      <c r="N99" s="207"/>
      <c r="O99" s="208"/>
      <c r="P99" s="208"/>
      <c r="Q99" s="209">
        <f>Q100+Q124</f>
        <v>0</v>
      </c>
      <c r="R99" s="209">
        <f>R100+R124</f>
        <v>0</v>
      </c>
      <c r="S99" s="208"/>
      <c r="T99" s="210">
        <f>T100+T124</f>
        <v>0</v>
      </c>
      <c r="U99" s="208"/>
      <c r="V99" s="210">
        <f>V100+V124</f>
        <v>0.0080199999999999994</v>
      </c>
      <c r="W99" s="208"/>
      <c r="X99" s="211">
        <f>X100+X124</f>
        <v>0</v>
      </c>
      <c r="Y99" s="11"/>
      <c r="Z99" s="11"/>
      <c r="AA99" s="11"/>
      <c r="AB99" s="11"/>
      <c r="AC99" s="11"/>
      <c r="AD99" s="11"/>
      <c r="AE99" s="11"/>
      <c r="AR99" s="212" t="s">
        <v>85</v>
      </c>
      <c r="AT99" s="213" t="s">
        <v>75</v>
      </c>
      <c r="AU99" s="213" t="s">
        <v>76</v>
      </c>
      <c r="AY99" s="212" t="s">
        <v>212</v>
      </c>
      <c r="BK99" s="214">
        <f>BK100+BK124</f>
        <v>0</v>
      </c>
    </row>
    <row r="100" s="11" customFormat="1" ht="22.8" customHeight="1">
      <c r="A100" s="11"/>
      <c r="B100" s="200"/>
      <c r="C100" s="201"/>
      <c r="D100" s="202" t="s">
        <v>75</v>
      </c>
      <c r="E100" s="256" t="s">
        <v>1493</v>
      </c>
      <c r="F100" s="256" t="s">
        <v>1494</v>
      </c>
      <c r="G100" s="201"/>
      <c r="H100" s="201"/>
      <c r="I100" s="204"/>
      <c r="J100" s="204"/>
      <c r="K100" s="257">
        <f>BK100</f>
        <v>0</v>
      </c>
      <c r="L100" s="201"/>
      <c r="M100" s="206"/>
      <c r="N100" s="207"/>
      <c r="O100" s="208"/>
      <c r="P100" s="208"/>
      <c r="Q100" s="209">
        <f>SUM(Q101:Q123)</f>
        <v>0</v>
      </c>
      <c r="R100" s="209">
        <f>SUM(R101:R123)</f>
        <v>0</v>
      </c>
      <c r="S100" s="208"/>
      <c r="T100" s="210">
        <f>SUM(T101:T123)</f>
        <v>0</v>
      </c>
      <c r="U100" s="208"/>
      <c r="V100" s="210">
        <f>SUM(V101:V123)</f>
        <v>0.0030200000000000001</v>
      </c>
      <c r="W100" s="208"/>
      <c r="X100" s="211">
        <f>SUM(X101:X123)</f>
        <v>0</v>
      </c>
      <c r="Y100" s="11"/>
      <c r="Z100" s="11"/>
      <c r="AA100" s="11"/>
      <c r="AB100" s="11"/>
      <c r="AC100" s="11"/>
      <c r="AD100" s="11"/>
      <c r="AE100" s="11"/>
      <c r="AR100" s="212" t="s">
        <v>85</v>
      </c>
      <c r="AT100" s="213" t="s">
        <v>75</v>
      </c>
      <c r="AU100" s="213" t="s">
        <v>83</v>
      </c>
      <c r="AY100" s="212" t="s">
        <v>212</v>
      </c>
      <c r="BK100" s="214">
        <f>SUM(BK101:BK123)</f>
        <v>0</v>
      </c>
    </row>
    <row r="101" s="2" customFormat="1" ht="24.15" customHeight="1">
      <c r="A101" s="40"/>
      <c r="B101" s="41"/>
      <c r="C101" s="229" t="s">
        <v>83</v>
      </c>
      <c r="D101" s="229" t="s">
        <v>222</v>
      </c>
      <c r="E101" s="230" t="s">
        <v>1671</v>
      </c>
      <c r="F101" s="231" t="s">
        <v>1672</v>
      </c>
      <c r="G101" s="232" t="s">
        <v>525</v>
      </c>
      <c r="H101" s="233">
        <v>50</v>
      </c>
      <c r="I101" s="234"/>
      <c r="J101" s="235"/>
      <c r="K101" s="236">
        <f>ROUND(P101*H101,2)</f>
        <v>0</v>
      </c>
      <c r="L101" s="231" t="s">
        <v>1314</v>
      </c>
      <c r="M101" s="237"/>
      <c r="N101" s="238" t="s">
        <v>20</v>
      </c>
      <c r="O101" s="223" t="s">
        <v>45</v>
      </c>
      <c r="P101" s="224">
        <f>I101+J101</f>
        <v>0</v>
      </c>
      <c r="Q101" s="224">
        <f>ROUND(I101*H101,2)</f>
        <v>0</v>
      </c>
      <c r="R101" s="224">
        <f>ROUND(J101*H101,2)</f>
        <v>0</v>
      </c>
      <c r="S101" s="86"/>
      <c r="T101" s="225">
        <f>S101*H101</f>
        <v>0</v>
      </c>
      <c r="U101" s="225">
        <v>4.0000000000000003E-05</v>
      </c>
      <c r="V101" s="225">
        <f>U101*H101</f>
        <v>0.002</v>
      </c>
      <c r="W101" s="225">
        <v>0</v>
      </c>
      <c r="X101" s="226">
        <f>W101*H101</f>
        <v>0</v>
      </c>
      <c r="Y101" s="40"/>
      <c r="Z101" s="40"/>
      <c r="AA101" s="40"/>
      <c r="AB101" s="40"/>
      <c r="AC101" s="40"/>
      <c r="AD101" s="40"/>
      <c r="AE101" s="40"/>
      <c r="AR101" s="227" t="s">
        <v>342</v>
      </c>
      <c r="AT101" s="227" t="s">
        <v>222</v>
      </c>
      <c r="AU101" s="227" t="s">
        <v>85</v>
      </c>
      <c r="AY101" s="19" t="s">
        <v>212</v>
      </c>
      <c r="BE101" s="228">
        <f>IF(O101="základní",K101,0)</f>
        <v>0</v>
      </c>
      <c r="BF101" s="228">
        <f>IF(O101="snížená",K101,0)</f>
        <v>0</v>
      </c>
      <c r="BG101" s="228">
        <f>IF(O101="zákl. přenesená",K101,0)</f>
        <v>0</v>
      </c>
      <c r="BH101" s="228">
        <f>IF(O101="sníž. přenesená",K101,0)</f>
        <v>0</v>
      </c>
      <c r="BI101" s="228">
        <f>IF(O101="nulová",K101,0)</f>
        <v>0</v>
      </c>
      <c r="BJ101" s="19" t="s">
        <v>83</v>
      </c>
      <c r="BK101" s="228">
        <f>ROUND(P101*H101,2)</f>
        <v>0</v>
      </c>
      <c r="BL101" s="19" t="s">
        <v>279</v>
      </c>
      <c r="BM101" s="227" t="s">
        <v>3014</v>
      </c>
    </row>
    <row r="102" s="2" customFormat="1" ht="37.8" customHeight="1">
      <c r="A102" s="40"/>
      <c r="B102" s="41"/>
      <c r="C102" s="215" t="s">
        <v>85</v>
      </c>
      <c r="D102" s="215" t="s">
        <v>213</v>
      </c>
      <c r="E102" s="216" t="s">
        <v>1577</v>
      </c>
      <c r="F102" s="217" t="s">
        <v>1578</v>
      </c>
      <c r="G102" s="218" t="s">
        <v>670</v>
      </c>
      <c r="H102" s="219">
        <v>50</v>
      </c>
      <c r="I102" s="220"/>
      <c r="J102" s="220"/>
      <c r="K102" s="221">
        <f>ROUND(P102*H102,2)</f>
        <v>0</v>
      </c>
      <c r="L102" s="217" t="s">
        <v>1314</v>
      </c>
      <c r="M102" s="46"/>
      <c r="N102" s="222" t="s">
        <v>20</v>
      </c>
      <c r="O102" s="223" t="s">
        <v>45</v>
      </c>
      <c r="P102" s="224">
        <f>I102+J102</f>
        <v>0</v>
      </c>
      <c r="Q102" s="224">
        <f>ROUND(I102*H102,2)</f>
        <v>0</v>
      </c>
      <c r="R102" s="224">
        <f>ROUND(J102*H102,2)</f>
        <v>0</v>
      </c>
      <c r="S102" s="86"/>
      <c r="T102" s="225">
        <f>S102*H102</f>
        <v>0</v>
      </c>
      <c r="U102" s="225">
        <v>0</v>
      </c>
      <c r="V102" s="225">
        <f>U102*H102</f>
        <v>0</v>
      </c>
      <c r="W102" s="225">
        <v>0</v>
      </c>
      <c r="X102" s="226">
        <f>W102*H102</f>
        <v>0</v>
      </c>
      <c r="Y102" s="40"/>
      <c r="Z102" s="40"/>
      <c r="AA102" s="40"/>
      <c r="AB102" s="40"/>
      <c r="AC102" s="40"/>
      <c r="AD102" s="40"/>
      <c r="AE102" s="40"/>
      <c r="AR102" s="227" t="s">
        <v>279</v>
      </c>
      <c r="AT102" s="227" t="s">
        <v>213</v>
      </c>
      <c r="AU102" s="227" t="s">
        <v>85</v>
      </c>
      <c r="AY102" s="19" t="s">
        <v>212</v>
      </c>
      <c r="BE102" s="228">
        <f>IF(O102="základní",K102,0)</f>
        <v>0</v>
      </c>
      <c r="BF102" s="228">
        <f>IF(O102="snížená",K102,0)</f>
        <v>0</v>
      </c>
      <c r="BG102" s="228">
        <f>IF(O102="zákl. přenesená",K102,0)</f>
        <v>0</v>
      </c>
      <c r="BH102" s="228">
        <f>IF(O102="sníž. přenesená",K102,0)</f>
        <v>0</v>
      </c>
      <c r="BI102" s="228">
        <f>IF(O102="nulová",K102,0)</f>
        <v>0</v>
      </c>
      <c r="BJ102" s="19" t="s">
        <v>83</v>
      </c>
      <c r="BK102" s="228">
        <f>ROUND(P102*H102,2)</f>
        <v>0</v>
      </c>
      <c r="BL102" s="19" t="s">
        <v>279</v>
      </c>
      <c r="BM102" s="227" t="s">
        <v>3015</v>
      </c>
    </row>
    <row r="103" s="2" customFormat="1">
      <c r="A103" s="40"/>
      <c r="B103" s="41"/>
      <c r="C103" s="42"/>
      <c r="D103" s="258" t="s">
        <v>1316</v>
      </c>
      <c r="E103" s="42"/>
      <c r="F103" s="259" t="s">
        <v>1580</v>
      </c>
      <c r="G103" s="42"/>
      <c r="H103" s="42"/>
      <c r="I103" s="248"/>
      <c r="J103" s="248"/>
      <c r="K103" s="42"/>
      <c r="L103" s="42"/>
      <c r="M103" s="46"/>
      <c r="N103" s="249"/>
      <c r="O103" s="250"/>
      <c r="P103" s="86"/>
      <c r="Q103" s="86"/>
      <c r="R103" s="86"/>
      <c r="S103" s="86"/>
      <c r="T103" s="86"/>
      <c r="U103" s="86"/>
      <c r="V103" s="86"/>
      <c r="W103" s="86"/>
      <c r="X103" s="87"/>
      <c r="Y103" s="40"/>
      <c r="Z103" s="40"/>
      <c r="AA103" s="40"/>
      <c r="AB103" s="40"/>
      <c r="AC103" s="40"/>
      <c r="AD103" s="40"/>
      <c r="AE103" s="40"/>
      <c r="AT103" s="19" t="s">
        <v>1316</v>
      </c>
      <c r="AU103" s="19" t="s">
        <v>85</v>
      </c>
    </row>
    <row r="104" s="2" customFormat="1" ht="33" customHeight="1">
      <c r="A104" s="40"/>
      <c r="B104" s="41"/>
      <c r="C104" s="215" t="s">
        <v>105</v>
      </c>
      <c r="D104" s="215" t="s">
        <v>213</v>
      </c>
      <c r="E104" s="216" t="s">
        <v>1581</v>
      </c>
      <c r="F104" s="217" t="s">
        <v>1582</v>
      </c>
      <c r="G104" s="218" t="s">
        <v>670</v>
      </c>
      <c r="H104" s="219">
        <v>1</v>
      </c>
      <c r="I104" s="220"/>
      <c r="J104" s="220"/>
      <c r="K104" s="221">
        <f>ROUND(P104*H104,2)</f>
        <v>0</v>
      </c>
      <c r="L104" s="217" t="s">
        <v>2849</v>
      </c>
      <c r="M104" s="46"/>
      <c r="N104" s="222" t="s">
        <v>20</v>
      </c>
      <c r="O104" s="223" t="s">
        <v>45</v>
      </c>
      <c r="P104" s="224">
        <f>I104+J104</f>
        <v>0</v>
      </c>
      <c r="Q104" s="224">
        <f>ROUND(I104*H104,2)</f>
        <v>0</v>
      </c>
      <c r="R104" s="224">
        <f>ROUND(J104*H104,2)</f>
        <v>0</v>
      </c>
      <c r="S104" s="86"/>
      <c r="T104" s="225">
        <f>S104*H104</f>
        <v>0</v>
      </c>
      <c r="U104" s="225">
        <v>0</v>
      </c>
      <c r="V104" s="225">
        <f>U104*H104</f>
        <v>0</v>
      </c>
      <c r="W104" s="225">
        <v>0</v>
      </c>
      <c r="X104" s="226">
        <f>W104*H104</f>
        <v>0</v>
      </c>
      <c r="Y104" s="40"/>
      <c r="Z104" s="40"/>
      <c r="AA104" s="40"/>
      <c r="AB104" s="40"/>
      <c r="AC104" s="40"/>
      <c r="AD104" s="40"/>
      <c r="AE104" s="40"/>
      <c r="AR104" s="227" t="s">
        <v>279</v>
      </c>
      <c r="AT104" s="227" t="s">
        <v>213</v>
      </c>
      <c r="AU104" s="227" t="s">
        <v>85</v>
      </c>
      <c r="AY104" s="19" t="s">
        <v>212</v>
      </c>
      <c r="BE104" s="228">
        <f>IF(O104="základní",K104,0)</f>
        <v>0</v>
      </c>
      <c r="BF104" s="228">
        <f>IF(O104="snížená",K104,0)</f>
        <v>0</v>
      </c>
      <c r="BG104" s="228">
        <f>IF(O104="zákl. přenesená",K104,0)</f>
        <v>0</v>
      </c>
      <c r="BH104" s="228">
        <f>IF(O104="sníž. přenesená",K104,0)</f>
        <v>0</v>
      </c>
      <c r="BI104" s="228">
        <f>IF(O104="nulová",K104,0)</f>
        <v>0</v>
      </c>
      <c r="BJ104" s="19" t="s">
        <v>83</v>
      </c>
      <c r="BK104" s="228">
        <f>ROUND(P104*H104,2)</f>
        <v>0</v>
      </c>
      <c r="BL104" s="19" t="s">
        <v>279</v>
      </c>
      <c r="BM104" s="227" t="s">
        <v>3016</v>
      </c>
    </row>
    <row r="105" s="2" customFormat="1">
      <c r="A105" s="40"/>
      <c r="B105" s="41"/>
      <c r="C105" s="42"/>
      <c r="D105" s="258" t="s">
        <v>1316</v>
      </c>
      <c r="E105" s="42"/>
      <c r="F105" s="259" t="s">
        <v>2936</v>
      </c>
      <c r="G105" s="42"/>
      <c r="H105" s="42"/>
      <c r="I105" s="248"/>
      <c r="J105" s="248"/>
      <c r="K105" s="42"/>
      <c r="L105" s="42"/>
      <c r="M105" s="46"/>
      <c r="N105" s="249"/>
      <c r="O105" s="250"/>
      <c r="P105" s="86"/>
      <c r="Q105" s="86"/>
      <c r="R105" s="86"/>
      <c r="S105" s="86"/>
      <c r="T105" s="86"/>
      <c r="U105" s="86"/>
      <c r="V105" s="86"/>
      <c r="W105" s="86"/>
      <c r="X105" s="87"/>
      <c r="Y105" s="40"/>
      <c r="Z105" s="40"/>
      <c r="AA105" s="40"/>
      <c r="AB105" s="40"/>
      <c r="AC105" s="40"/>
      <c r="AD105" s="40"/>
      <c r="AE105" s="40"/>
      <c r="AT105" s="19" t="s">
        <v>1316</v>
      </c>
      <c r="AU105" s="19" t="s">
        <v>85</v>
      </c>
    </row>
    <row r="106" s="2" customFormat="1" ht="21.75" customHeight="1">
      <c r="A106" s="40"/>
      <c r="B106" s="41"/>
      <c r="C106" s="229" t="s">
        <v>228</v>
      </c>
      <c r="D106" s="229" t="s">
        <v>222</v>
      </c>
      <c r="E106" s="230" t="s">
        <v>2998</v>
      </c>
      <c r="F106" s="231" t="s">
        <v>2999</v>
      </c>
      <c r="G106" s="232" t="s">
        <v>670</v>
      </c>
      <c r="H106" s="233">
        <v>1</v>
      </c>
      <c r="I106" s="234"/>
      <c r="J106" s="235"/>
      <c r="K106" s="236">
        <f>ROUND(P106*H106,2)</f>
        <v>0</v>
      </c>
      <c r="L106" s="231" t="s">
        <v>20</v>
      </c>
      <c r="M106" s="237"/>
      <c r="N106" s="238" t="s">
        <v>20</v>
      </c>
      <c r="O106" s="223" t="s">
        <v>45</v>
      </c>
      <c r="P106" s="224">
        <f>I106+J106</f>
        <v>0</v>
      </c>
      <c r="Q106" s="224">
        <f>ROUND(I106*H106,2)</f>
        <v>0</v>
      </c>
      <c r="R106" s="224">
        <f>ROUND(J106*H106,2)</f>
        <v>0</v>
      </c>
      <c r="S106" s="86"/>
      <c r="T106" s="225">
        <f>S106*H106</f>
        <v>0</v>
      </c>
      <c r="U106" s="225">
        <v>0</v>
      </c>
      <c r="V106" s="225">
        <f>U106*H106</f>
        <v>0</v>
      </c>
      <c r="W106" s="225">
        <v>0</v>
      </c>
      <c r="X106" s="226">
        <f>W106*H106</f>
        <v>0</v>
      </c>
      <c r="Y106" s="40"/>
      <c r="Z106" s="40"/>
      <c r="AA106" s="40"/>
      <c r="AB106" s="40"/>
      <c r="AC106" s="40"/>
      <c r="AD106" s="40"/>
      <c r="AE106" s="40"/>
      <c r="AR106" s="227" t="s">
        <v>342</v>
      </c>
      <c r="AT106" s="227" t="s">
        <v>222</v>
      </c>
      <c r="AU106" s="227" t="s">
        <v>85</v>
      </c>
      <c r="AY106" s="19" t="s">
        <v>212</v>
      </c>
      <c r="BE106" s="228">
        <f>IF(O106="základní",K106,0)</f>
        <v>0</v>
      </c>
      <c r="BF106" s="228">
        <f>IF(O106="snížená",K106,0)</f>
        <v>0</v>
      </c>
      <c r="BG106" s="228">
        <f>IF(O106="zákl. přenesená",K106,0)</f>
        <v>0</v>
      </c>
      <c r="BH106" s="228">
        <f>IF(O106="sníž. přenesená",K106,0)</f>
        <v>0</v>
      </c>
      <c r="BI106" s="228">
        <f>IF(O106="nulová",K106,0)</f>
        <v>0</v>
      </c>
      <c r="BJ106" s="19" t="s">
        <v>83</v>
      </c>
      <c r="BK106" s="228">
        <f>ROUND(P106*H106,2)</f>
        <v>0</v>
      </c>
      <c r="BL106" s="19" t="s">
        <v>279</v>
      </c>
      <c r="BM106" s="227" t="s">
        <v>3017</v>
      </c>
    </row>
    <row r="107" s="2" customFormat="1" ht="37.8" customHeight="1">
      <c r="A107" s="40"/>
      <c r="B107" s="41"/>
      <c r="C107" s="215" t="s">
        <v>234</v>
      </c>
      <c r="D107" s="215" t="s">
        <v>213</v>
      </c>
      <c r="E107" s="216" t="s">
        <v>1713</v>
      </c>
      <c r="F107" s="217" t="s">
        <v>1714</v>
      </c>
      <c r="G107" s="218" t="s">
        <v>670</v>
      </c>
      <c r="H107" s="219">
        <v>20</v>
      </c>
      <c r="I107" s="220"/>
      <c r="J107" s="220"/>
      <c r="K107" s="221">
        <f>ROUND(P107*H107,2)</f>
        <v>0</v>
      </c>
      <c r="L107" s="217" t="s">
        <v>2849</v>
      </c>
      <c r="M107" s="46"/>
      <c r="N107" s="222" t="s">
        <v>20</v>
      </c>
      <c r="O107" s="223" t="s">
        <v>45</v>
      </c>
      <c r="P107" s="224">
        <f>I107+J107</f>
        <v>0</v>
      </c>
      <c r="Q107" s="224">
        <f>ROUND(I107*H107,2)</f>
        <v>0</v>
      </c>
      <c r="R107" s="224">
        <f>ROUND(J107*H107,2)</f>
        <v>0</v>
      </c>
      <c r="S107" s="86"/>
      <c r="T107" s="225">
        <f>S107*H107</f>
        <v>0</v>
      </c>
      <c r="U107" s="225">
        <v>0</v>
      </c>
      <c r="V107" s="225">
        <f>U107*H107</f>
        <v>0</v>
      </c>
      <c r="W107" s="225">
        <v>0</v>
      </c>
      <c r="X107" s="226">
        <f>W107*H107</f>
        <v>0</v>
      </c>
      <c r="Y107" s="40"/>
      <c r="Z107" s="40"/>
      <c r="AA107" s="40"/>
      <c r="AB107" s="40"/>
      <c r="AC107" s="40"/>
      <c r="AD107" s="40"/>
      <c r="AE107" s="40"/>
      <c r="AR107" s="227" t="s">
        <v>279</v>
      </c>
      <c r="AT107" s="227" t="s">
        <v>213</v>
      </c>
      <c r="AU107" s="227" t="s">
        <v>85</v>
      </c>
      <c r="AY107" s="19" t="s">
        <v>212</v>
      </c>
      <c r="BE107" s="228">
        <f>IF(O107="základní",K107,0)</f>
        <v>0</v>
      </c>
      <c r="BF107" s="228">
        <f>IF(O107="snížená",K107,0)</f>
        <v>0</v>
      </c>
      <c r="BG107" s="228">
        <f>IF(O107="zákl. přenesená",K107,0)</f>
        <v>0</v>
      </c>
      <c r="BH107" s="228">
        <f>IF(O107="sníž. přenesená",K107,0)</f>
        <v>0</v>
      </c>
      <c r="BI107" s="228">
        <f>IF(O107="nulová",K107,0)</f>
        <v>0</v>
      </c>
      <c r="BJ107" s="19" t="s">
        <v>83</v>
      </c>
      <c r="BK107" s="228">
        <f>ROUND(P107*H107,2)</f>
        <v>0</v>
      </c>
      <c r="BL107" s="19" t="s">
        <v>279</v>
      </c>
      <c r="BM107" s="227" t="s">
        <v>3018</v>
      </c>
    </row>
    <row r="108" s="2" customFormat="1">
      <c r="A108" s="40"/>
      <c r="B108" s="41"/>
      <c r="C108" s="42"/>
      <c r="D108" s="258" t="s">
        <v>1316</v>
      </c>
      <c r="E108" s="42"/>
      <c r="F108" s="259" t="s">
        <v>2941</v>
      </c>
      <c r="G108" s="42"/>
      <c r="H108" s="42"/>
      <c r="I108" s="248"/>
      <c r="J108" s="248"/>
      <c r="K108" s="42"/>
      <c r="L108" s="42"/>
      <c r="M108" s="46"/>
      <c r="N108" s="249"/>
      <c r="O108" s="250"/>
      <c r="P108" s="86"/>
      <c r="Q108" s="86"/>
      <c r="R108" s="86"/>
      <c r="S108" s="86"/>
      <c r="T108" s="86"/>
      <c r="U108" s="86"/>
      <c r="V108" s="86"/>
      <c r="W108" s="86"/>
      <c r="X108" s="87"/>
      <c r="Y108" s="40"/>
      <c r="Z108" s="40"/>
      <c r="AA108" s="40"/>
      <c r="AB108" s="40"/>
      <c r="AC108" s="40"/>
      <c r="AD108" s="40"/>
      <c r="AE108" s="40"/>
      <c r="AT108" s="19" t="s">
        <v>1316</v>
      </c>
      <c r="AU108" s="19" t="s">
        <v>85</v>
      </c>
    </row>
    <row r="109" s="2" customFormat="1" ht="16.5" customHeight="1">
      <c r="A109" s="40"/>
      <c r="B109" s="41"/>
      <c r="C109" s="229" t="s">
        <v>238</v>
      </c>
      <c r="D109" s="229" t="s">
        <v>222</v>
      </c>
      <c r="E109" s="230" t="s">
        <v>1717</v>
      </c>
      <c r="F109" s="231" t="s">
        <v>1718</v>
      </c>
      <c r="G109" s="232" t="s">
        <v>670</v>
      </c>
      <c r="H109" s="233">
        <v>20</v>
      </c>
      <c r="I109" s="234"/>
      <c r="J109" s="235"/>
      <c r="K109" s="236">
        <f>ROUND(P109*H109,2)</f>
        <v>0</v>
      </c>
      <c r="L109" s="231" t="s">
        <v>20</v>
      </c>
      <c r="M109" s="237"/>
      <c r="N109" s="238" t="s">
        <v>20</v>
      </c>
      <c r="O109" s="223" t="s">
        <v>45</v>
      </c>
      <c r="P109" s="224">
        <f>I109+J109</f>
        <v>0</v>
      </c>
      <c r="Q109" s="224">
        <f>ROUND(I109*H109,2)</f>
        <v>0</v>
      </c>
      <c r="R109" s="224">
        <f>ROUND(J109*H109,2)</f>
        <v>0</v>
      </c>
      <c r="S109" s="86"/>
      <c r="T109" s="225">
        <f>S109*H109</f>
        <v>0</v>
      </c>
      <c r="U109" s="225">
        <v>0</v>
      </c>
      <c r="V109" s="225">
        <f>U109*H109</f>
        <v>0</v>
      </c>
      <c r="W109" s="225">
        <v>0</v>
      </c>
      <c r="X109" s="226">
        <f>W109*H109</f>
        <v>0</v>
      </c>
      <c r="Y109" s="40"/>
      <c r="Z109" s="40"/>
      <c r="AA109" s="40"/>
      <c r="AB109" s="40"/>
      <c r="AC109" s="40"/>
      <c r="AD109" s="40"/>
      <c r="AE109" s="40"/>
      <c r="AR109" s="227" t="s">
        <v>342</v>
      </c>
      <c r="AT109" s="227" t="s">
        <v>222</v>
      </c>
      <c r="AU109" s="227" t="s">
        <v>85</v>
      </c>
      <c r="AY109" s="19" t="s">
        <v>212</v>
      </c>
      <c r="BE109" s="228">
        <f>IF(O109="základní",K109,0)</f>
        <v>0</v>
      </c>
      <c r="BF109" s="228">
        <f>IF(O109="snížená",K109,0)</f>
        <v>0</v>
      </c>
      <c r="BG109" s="228">
        <f>IF(O109="zákl. přenesená",K109,0)</f>
        <v>0</v>
      </c>
      <c r="BH109" s="228">
        <f>IF(O109="sníž. přenesená",K109,0)</f>
        <v>0</v>
      </c>
      <c r="BI109" s="228">
        <f>IF(O109="nulová",K109,0)</f>
        <v>0</v>
      </c>
      <c r="BJ109" s="19" t="s">
        <v>83</v>
      </c>
      <c r="BK109" s="228">
        <f>ROUND(P109*H109,2)</f>
        <v>0</v>
      </c>
      <c r="BL109" s="19" t="s">
        <v>279</v>
      </c>
      <c r="BM109" s="227" t="s">
        <v>3019</v>
      </c>
    </row>
    <row r="110" s="2" customFormat="1" ht="66.75" customHeight="1">
      <c r="A110" s="40"/>
      <c r="B110" s="41"/>
      <c r="C110" s="215" t="s">
        <v>242</v>
      </c>
      <c r="D110" s="215" t="s">
        <v>213</v>
      </c>
      <c r="E110" s="216" t="s">
        <v>1727</v>
      </c>
      <c r="F110" s="217" t="s">
        <v>1728</v>
      </c>
      <c r="G110" s="218" t="s">
        <v>670</v>
      </c>
      <c r="H110" s="219">
        <v>10</v>
      </c>
      <c r="I110" s="220"/>
      <c r="J110" s="220"/>
      <c r="K110" s="221">
        <f>ROUND(P110*H110,2)</f>
        <v>0</v>
      </c>
      <c r="L110" s="217" t="s">
        <v>2849</v>
      </c>
      <c r="M110" s="46"/>
      <c r="N110" s="222" t="s">
        <v>20</v>
      </c>
      <c r="O110" s="223" t="s">
        <v>45</v>
      </c>
      <c r="P110" s="224">
        <f>I110+J110</f>
        <v>0</v>
      </c>
      <c r="Q110" s="224">
        <f>ROUND(I110*H110,2)</f>
        <v>0</v>
      </c>
      <c r="R110" s="224">
        <f>ROUND(J110*H110,2)</f>
        <v>0</v>
      </c>
      <c r="S110" s="86"/>
      <c r="T110" s="225">
        <f>S110*H110</f>
        <v>0</v>
      </c>
      <c r="U110" s="225">
        <v>0</v>
      </c>
      <c r="V110" s="225">
        <f>U110*H110</f>
        <v>0</v>
      </c>
      <c r="W110" s="225">
        <v>0</v>
      </c>
      <c r="X110" s="226">
        <f>W110*H110</f>
        <v>0</v>
      </c>
      <c r="Y110" s="40"/>
      <c r="Z110" s="40"/>
      <c r="AA110" s="40"/>
      <c r="AB110" s="40"/>
      <c r="AC110" s="40"/>
      <c r="AD110" s="40"/>
      <c r="AE110" s="40"/>
      <c r="AR110" s="227" t="s">
        <v>279</v>
      </c>
      <c r="AT110" s="227" t="s">
        <v>213</v>
      </c>
      <c r="AU110" s="227" t="s">
        <v>85</v>
      </c>
      <c r="AY110" s="19" t="s">
        <v>212</v>
      </c>
      <c r="BE110" s="228">
        <f>IF(O110="základní",K110,0)</f>
        <v>0</v>
      </c>
      <c r="BF110" s="228">
        <f>IF(O110="snížená",K110,0)</f>
        <v>0</v>
      </c>
      <c r="BG110" s="228">
        <f>IF(O110="zákl. přenesená",K110,0)</f>
        <v>0</v>
      </c>
      <c r="BH110" s="228">
        <f>IF(O110="sníž. přenesená",K110,0)</f>
        <v>0</v>
      </c>
      <c r="BI110" s="228">
        <f>IF(O110="nulová",K110,0)</f>
        <v>0</v>
      </c>
      <c r="BJ110" s="19" t="s">
        <v>83</v>
      </c>
      <c r="BK110" s="228">
        <f>ROUND(P110*H110,2)</f>
        <v>0</v>
      </c>
      <c r="BL110" s="19" t="s">
        <v>279</v>
      </c>
      <c r="BM110" s="227" t="s">
        <v>3020</v>
      </c>
    </row>
    <row r="111" s="2" customFormat="1">
      <c r="A111" s="40"/>
      <c r="B111" s="41"/>
      <c r="C111" s="42"/>
      <c r="D111" s="258" t="s">
        <v>1316</v>
      </c>
      <c r="E111" s="42"/>
      <c r="F111" s="259" t="s">
        <v>2944</v>
      </c>
      <c r="G111" s="42"/>
      <c r="H111" s="42"/>
      <c r="I111" s="248"/>
      <c r="J111" s="248"/>
      <c r="K111" s="42"/>
      <c r="L111" s="42"/>
      <c r="M111" s="46"/>
      <c r="N111" s="249"/>
      <c r="O111" s="250"/>
      <c r="P111" s="86"/>
      <c r="Q111" s="86"/>
      <c r="R111" s="86"/>
      <c r="S111" s="86"/>
      <c r="T111" s="86"/>
      <c r="U111" s="86"/>
      <c r="V111" s="86"/>
      <c r="W111" s="86"/>
      <c r="X111" s="87"/>
      <c r="Y111" s="40"/>
      <c r="Z111" s="40"/>
      <c r="AA111" s="40"/>
      <c r="AB111" s="40"/>
      <c r="AC111" s="40"/>
      <c r="AD111" s="40"/>
      <c r="AE111" s="40"/>
      <c r="AT111" s="19" t="s">
        <v>1316</v>
      </c>
      <c r="AU111" s="19" t="s">
        <v>85</v>
      </c>
    </row>
    <row r="112" s="2" customFormat="1" ht="16.5" customHeight="1">
      <c r="A112" s="40"/>
      <c r="B112" s="41"/>
      <c r="C112" s="229" t="s">
        <v>246</v>
      </c>
      <c r="D112" s="229" t="s">
        <v>222</v>
      </c>
      <c r="E112" s="230" t="s">
        <v>1731</v>
      </c>
      <c r="F112" s="231" t="s">
        <v>1732</v>
      </c>
      <c r="G112" s="232" t="s">
        <v>670</v>
      </c>
      <c r="H112" s="233">
        <v>10</v>
      </c>
      <c r="I112" s="234"/>
      <c r="J112" s="235"/>
      <c r="K112" s="236">
        <f>ROUND(P112*H112,2)</f>
        <v>0</v>
      </c>
      <c r="L112" s="231" t="s">
        <v>20</v>
      </c>
      <c r="M112" s="237"/>
      <c r="N112" s="238" t="s">
        <v>20</v>
      </c>
      <c r="O112" s="223" t="s">
        <v>45</v>
      </c>
      <c r="P112" s="224">
        <f>I112+J112</f>
        <v>0</v>
      </c>
      <c r="Q112" s="224">
        <f>ROUND(I112*H112,2)</f>
        <v>0</v>
      </c>
      <c r="R112" s="224">
        <f>ROUND(J112*H112,2)</f>
        <v>0</v>
      </c>
      <c r="S112" s="86"/>
      <c r="T112" s="225">
        <f>S112*H112</f>
        <v>0</v>
      </c>
      <c r="U112" s="225">
        <v>0</v>
      </c>
      <c r="V112" s="225">
        <f>U112*H112</f>
        <v>0</v>
      </c>
      <c r="W112" s="225">
        <v>0</v>
      </c>
      <c r="X112" s="226">
        <f>W112*H112</f>
        <v>0</v>
      </c>
      <c r="Y112" s="40"/>
      <c r="Z112" s="40"/>
      <c r="AA112" s="40"/>
      <c r="AB112" s="40"/>
      <c r="AC112" s="40"/>
      <c r="AD112" s="40"/>
      <c r="AE112" s="40"/>
      <c r="AR112" s="227" t="s">
        <v>342</v>
      </c>
      <c r="AT112" s="227" t="s">
        <v>222</v>
      </c>
      <c r="AU112" s="227" t="s">
        <v>85</v>
      </c>
      <c r="AY112" s="19" t="s">
        <v>212</v>
      </c>
      <c r="BE112" s="228">
        <f>IF(O112="základní",K112,0)</f>
        <v>0</v>
      </c>
      <c r="BF112" s="228">
        <f>IF(O112="snížená",K112,0)</f>
        <v>0</v>
      </c>
      <c r="BG112" s="228">
        <f>IF(O112="zákl. přenesená",K112,0)</f>
        <v>0</v>
      </c>
      <c r="BH112" s="228">
        <f>IF(O112="sníž. přenesená",K112,0)</f>
        <v>0</v>
      </c>
      <c r="BI112" s="228">
        <f>IF(O112="nulová",K112,0)</f>
        <v>0</v>
      </c>
      <c r="BJ112" s="19" t="s">
        <v>83</v>
      </c>
      <c r="BK112" s="228">
        <f>ROUND(P112*H112,2)</f>
        <v>0</v>
      </c>
      <c r="BL112" s="19" t="s">
        <v>279</v>
      </c>
      <c r="BM112" s="227" t="s">
        <v>3021</v>
      </c>
    </row>
    <row r="113" s="2" customFormat="1" ht="24.15" customHeight="1">
      <c r="A113" s="40"/>
      <c r="B113" s="41"/>
      <c r="C113" s="215" t="s">
        <v>250</v>
      </c>
      <c r="D113" s="215" t="s">
        <v>213</v>
      </c>
      <c r="E113" s="216" t="s">
        <v>1757</v>
      </c>
      <c r="F113" s="217" t="s">
        <v>1758</v>
      </c>
      <c r="G113" s="218" t="s">
        <v>670</v>
      </c>
      <c r="H113" s="219">
        <v>2</v>
      </c>
      <c r="I113" s="220"/>
      <c r="J113" s="220"/>
      <c r="K113" s="221">
        <f>ROUND(P113*H113,2)</f>
        <v>0</v>
      </c>
      <c r="L113" s="217" t="s">
        <v>2849</v>
      </c>
      <c r="M113" s="46"/>
      <c r="N113" s="222" t="s">
        <v>20</v>
      </c>
      <c r="O113" s="223" t="s">
        <v>45</v>
      </c>
      <c r="P113" s="224">
        <f>I113+J113</f>
        <v>0</v>
      </c>
      <c r="Q113" s="224">
        <f>ROUND(I113*H113,2)</f>
        <v>0</v>
      </c>
      <c r="R113" s="224">
        <f>ROUND(J113*H113,2)</f>
        <v>0</v>
      </c>
      <c r="S113" s="86"/>
      <c r="T113" s="225">
        <f>S113*H113</f>
        <v>0</v>
      </c>
      <c r="U113" s="225">
        <v>0</v>
      </c>
      <c r="V113" s="225">
        <f>U113*H113</f>
        <v>0</v>
      </c>
      <c r="W113" s="225">
        <v>0</v>
      </c>
      <c r="X113" s="226">
        <f>W113*H113</f>
        <v>0</v>
      </c>
      <c r="Y113" s="40"/>
      <c r="Z113" s="40"/>
      <c r="AA113" s="40"/>
      <c r="AB113" s="40"/>
      <c r="AC113" s="40"/>
      <c r="AD113" s="40"/>
      <c r="AE113" s="40"/>
      <c r="AR113" s="227" t="s">
        <v>279</v>
      </c>
      <c r="AT113" s="227" t="s">
        <v>213</v>
      </c>
      <c r="AU113" s="227" t="s">
        <v>85</v>
      </c>
      <c r="AY113" s="19" t="s">
        <v>212</v>
      </c>
      <c r="BE113" s="228">
        <f>IF(O113="základní",K113,0)</f>
        <v>0</v>
      </c>
      <c r="BF113" s="228">
        <f>IF(O113="snížená",K113,0)</f>
        <v>0</v>
      </c>
      <c r="BG113" s="228">
        <f>IF(O113="zákl. přenesená",K113,0)</f>
        <v>0</v>
      </c>
      <c r="BH113" s="228">
        <f>IF(O113="sníž. přenesená",K113,0)</f>
        <v>0</v>
      </c>
      <c r="BI113" s="228">
        <f>IF(O113="nulová",K113,0)</f>
        <v>0</v>
      </c>
      <c r="BJ113" s="19" t="s">
        <v>83</v>
      </c>
      <c r="BK113" s="228">
        <f>ROUND(P113*H113,2)</f>
        <v>0</v>
      </c>
      <c r="BL113" s="19" t="s">
        <v>279</v>
      </c>
      <c r="BM113" s="227" t="s">
        <v>3022</v>
      </c>
    </row>
    <row r="114" s="2" customFormat="1">
      <c r="A114" s="40"/>
      <c r="B114" s="41"/>
      <c r="C114" s="42"/>
      <c r="D114" s="258" t="s">
        <v>1316</v>
      </c>
      <c r="E114" s="42"/>
      <c r="F114" s="259" t="s">
        <v>2947</v>
      </c>
      <c r="G114" s="42"/>
      <c r="H114" s="42"/>
      <c r="I114" s="248"/>
      <c r="J114" s="248"/>
      <c r="K114" s="42"/>
      <c r="L114" s="42"/>
      <c r="M114" s="46"/>
      <c r="N114" s="249"/>
      <c r="O114" s="250"/>
      <c r="P114" s="86"/>
      <c r="Q114" s="86"/>
      <c r="R114" s="86"/>
      <c r="S114" s="86"/>
      <c r="T114" s="86"/>
      <c r="U114" s="86"/>
      <c r="V114" s="86"/>
      <c r="W114" s="86"/>
      <c r="X114" s="87"/>
      <c r="Y114" s="40"/>
      <c r="Z114" s="40"/>
      <c r="AA114" s="40"/>
      <c r="AB114" s="40"/>
      <c r="AC114" s="40"/>
      <c r="AD114" s="40"/>
      <c r="AE114" s="40"/>
      <c r="AT114" s="19" t="s">
        <v>1316</v>
      </c>
      <c r="AU114" s="19" t="s">
        <v>85</v>
      </c>
    </row>
    <row r="115" s="2" customFormat="1" ht="24.15" customHeight="1">
      <c r="A115" s="40"/>
      <c r="B115" s="41"/>
      <c r="C115" s="229" t="s">
        <v>154</v>
      </c>
      <c r="D115" s="229" t="s">
        <v>222</v>
      </c>
      <c r="E115" s="230" t="s">
        <v>1761</v>
      </c>
      <c r="F115" s="231" t="s">
        <v>1762</v>
      </c>
      <c r="G115" s="232" t="s">
        <v>670</v>
      </c>
      <c r="H115" s="233">
        <v>2</v>
      </c>
      <c r="I115" s="234"/>
      <c r="J115" s="235"/>
      <c r="K115" s="236">
        <f>ROUND(P115*H115,2)</f>
        <v>0</v>
      </c>
      <c r="L115" s="231" t="s">
        <v>20</v>
      </c>
      <c r="M115" s="237"/>
      <c r="N115" s="238" t="s">
        <v>20</v>
      </c>
      <c r="O115" s="223" t="s">
        <v>45</v>
      </c>
      <c r="P115" s="224">
        <f>I115+J115</f>
        <v>0</v>
      </c>
      <c r="Q115" s="224">
        <f>ROUND(I115*H115,2)</f>
        <v>0</v>
      </c>
      <c r="R115" s="224">
        <f>ROUND(J115*H115,2)</f>
        <v>0</v>
      </c>
      <c r="S115" s="86"/>
      <c r="T115" s="225">
        <f>S115*H115</f>
        <v>0</v>
      </c>
      <c r="U115" s="225">
        <v>0.00012</v>
      </c>
      <c r="V115" s="225">
        <f>U115*H115</f>
        <v>0.00024000000000000001</v>
      </c>
      <c r="W115" s="225">
        <v>0</v>
      </c>
      <c r="X115" s="226">
        <f>W115*H115</f>
        <v>0</v>
      </c>
      <c r="Y115" s="40"/>
      <c r="Z115" s="40"/>
      <c r="AA115" s="40"/>
      <c r="AB115" s="40"/>
      <c r="AC115" s="40"/>
      <c r="AD115" s="40"/>
      <c r="AE115" s="40"/>
      <c r="AR115" s="227" t="s">
        <v>342</v>
      </c>
      <c r="AT115" s="227" t="s">
        <v>222</v>
      </c>
      <c r="AU115" s="227" t="s">
        <v>85</v>
      </c>
      <c r="AY115" s="19" t="s">
        <v>212</v>
      </c>
      <c r="BE115" s="228">
        <f>IF(O115="základní",K115,0)</f>
        <v>0</v>
      </c>
      <c r="BF115" s="228">
        <f>IF(O115="snížená",K115,0)</f>
        <v>0</v>
      </c>
      <c r="BG115" s="228">
        <f>IF(O115="zákl. přenesená",K115,0)</f>
        <v>0</v>
      </c>
      <c r="BH115" s="228">
        <f>IF(O115="sníž. přenesená",K115,0)</f>
        <v>0</v>
      </c>
      <c r="BI115" s="228">
        <f>IF(O115="nulová",K115,0)</f>
        <v>0</v>
      </c>
      <c r="BJ115" s="19" t="s">
        <v>83</v>
      </c>
      <c r="BK115" s="228">
        <f>ROUND(P115*H115,2)</f>
        <v>0</v>
      </c>
      <c r="BL115" s="19" t="s">
        <v>279</v>
      </c>
      <c r="BM115" s="227" t="s">
        <v>3023</v>
      </c>
    </row>
    <row r="116" s="2" customFormat="1" ht="24.15" customHeight="1">
      <c r="A116" s="40"/>
      <c r="B116" s="41"/>
      <c r="C116" s="215" t="s">
        <v>157</v>
      </c>
      <c r="D116" s="215" t="s">
        <v>213</v>
      </c>
      <c r="E116" s="216" t="s">
        <v>1788</v>
      </c>
      <c r="F116" s="217" t="s">
        <v>1789</v>
      </c>
      <c r="G116" s="218" t="s">
        <v>670</v>
      </c>
      <c r="H116" s="219">
        <v>1</v>
      </c>
      <c r="I116" s="220"/>
      <c r="J116" s="220"/>
      <c r="K116" s="221">
        <f>ROUND(P116*H116,2)</f>
        <v>0</v>
      </c>
      <c r="L116" s="217" t="s">
        <v>2849</v>
      </c>
      <c r="M116" s="46"/>
      <c r="N116" s="222" t="s">
        <v>20</v>
      </c>
      <c r="O116" s="223" t="s">
        <v>45</v>
      </c>
      <c r="P116" s="224">
        <f>I116+J116</f>
        <v>0</v>
      </c>
      <c r="Q116" s="224">
        <f>ROUND(I116*H116,2)</f>
        <v>0</v>
      </c>
      <c r="R116" s="224">
        <f>ROUND(J116*H116,2)</f>
        <v>0</v>
      </c>
      <c r="S116" s="86"/>
      <c r="T116" s="225">
        <f>S116*H116</f>
        <v>0</v>
      </c>
      <c r="U116" s="225">
        <v>0</v>
      </c>
      <c r="V116" s="225">
        <f>U116*H116</f>
        <v>0</v>
      </c>
      <c r="W116" s="225">
        <v>0</v>
      </c>
      <c r="X116" s="226">
        <f>W116*H116</f>
        <v>0</v>
      </c>
      <c r="Y116" s="40"/>
      <c r="Z116" s="40"/>
      <c r="AA116" s="40"/>
      <c r="AB116" s="40"/>
      <c r="AC116" s="40"/>
      <c r="AD116" s="40"/>
      <c r="AE116" s="40"/>
      <c r="AR116" s="227" t="s">
        <v>279</v>
      </c>
      <c r="AT116" s="227" t="s">
        <v>213</v>
      </c>
      <c r="AU116" s="227" t="s">
        <v>85</v>
      </c>
      <c r="AY116" s="19" t="s">
        <v>212</v>
      </c>
      <c r="BE116" s="228">
        <f>IF(O116="základní",K116,0)</f>
        <v>0</v>
      </c>
      <c r="BF116" s="228">
        <f>IF(O116="snížená",K116,0)</f>
        <v>0</v>
      </c>
      <c r="BG116" s="228">
        <f>IF(O116="zákl. přenesená",K116,0)</f>
        <v>0</v>
      </c>
      <c r="BH116" s="228">
        <f>IF(O116="sníž. přenesená",K116,0)</f>
        <v>0</v>
      </c>
      <c r="BI116" s="228">
        <f>IF(O116="nulová",K116,0)</f>
        <v>0</v>
      </c>
      <c r="BJ116" s="19" t="s">
        <v>83</v>
      </c>
      <c r="BK116" s="228">
        <f>ROUND(P116*H116,2)</f>
        <v>0</v>
      </c>
      <c r="BL116" s="19" t="s">
        <v>279</v>
      </c>
      <c r="BM116" s="227" t="s">
        <v>3024</v>
      </c>
    </row>
    <row r="117" s="2" customFormat="1">
      <c r="A117" s="40"/>
      <c r="B117" s="41"/>
      <c r="C117" s="42"/>
      <c r="D117" s="258" t="s">
        <v>1316</v>
      </c>
      <c r="E117" s="42"/>
      <c r="F117" s="259" t="s">
        <v>2950</v>
      </c>
      <c r="G117" s="42"/>
      <c r="H117" s="42"/>
      <c r="I117" s="248"/>
      <c r="J117" s="248"/>
      <c r="K117" s="42"/>
      <c r="L117" s="42"/>
      <c r="M117" s="46"/>
      <c r="N117" s="249"/>
      <c r="O117" s="250"/>
      <c r="P117" s="86"/>
      <c r="Q117" s="86"/>
      <c r="R117" s="86"/>
      <c r="S117" s="86"/>
      <c r="T117" s="86"/>
      <c r="U117" s="86"/>
      <c r="V117" s="86"/>
      <c r="W117" s="86"/>
      <c r="X117" s="87"/>
      <c r="Y117" s="40"/>
      <c r="Z117" s="40"/>
      <c r="AA117" s="40"/>
      <c r="AB117" s="40"/>
      <c r="AC117" s="40"/>
      <c r="AD117" s="40"/>
      <c r="AE117" s="40"/>
      <c r="AT117" s="19" t="s">
        <v>1316</v>
      </c>
      <c r="AU117" s="19" t="s">
        <v>85</v>
      </c>
    </row>
    <row r="118" s="2" customFormat="1" ht="21.75" customHeight="1">
      <c r="A118" s="40"/>
      <c r="B118" s="41"/>
      <c r="C118" s="229" t="s">
        <v>9</v>
      </c>
      <c r="D118" s="229" t="s">
        <v>222</v>
      </c>
      <c r="E118" s="230" t="s">
        <v>2091</v>
      </c>
      <c r="F118" s="231" t="s">
        <v>2951</v>
      </c>
      <c r="G118" s="232" t="s">
        <v>670</v>
      </c>
      <c r="H118" s="233">
        <v>1</v>
      </c>
      <c r="I118" s="234"/>
      <c r="J118" s="235"/>
      <c r="K118" s="236">
        <f>ROUND(P118*H118,2)</f>
        <v>0</v>
      </c>
      <c r="L118" s="231" t="s">
        <v>20</v>
      </c>
      <c r="M118" s="237"/>
      <c r="N118" s="238" t="s">
        <v>20</v>
      </c>
      <c r="O118" s="223" t="s">
        <v>45</v>
      </c>
      <c r="P118" s="224">
        <f>I118+J118</f>
        <v>0</v>
      </c>
      <c r="Q118" s="224">
        <f>ROUND(I118*H118,2)</f>
        <v>0</v>
      </c>
      <c r="R118" s="224">
        <f>ROUND(J118*H118,2)</f>
        <v>0</v>
      </c>
      <c r="S118" s="86"/>
      <c r="T118" s="225">
        <f>S118*H118</f>
        <v>0</v>
      </c>
      <c r="U118" s="225">
        <v>0.00040000000000000002</v>
      </c>
      <c r="V118" s="225">
        <f>U118*H118</f>
        <v>0.00040000000000000002</v>
      </c>
      <c r="W118" s="225">
        <v>0</v>
      </c>
      <c r="X118" s="226">
        <f>W118*H118</f>
        <v>0</v>
      </c>
      <c r="Y118" s="40"/>
      <c r="Z118" s="40"/>
      <c r="AA118" s="40"/>
      <c r="AB118" s="40"/>
      <c r="AC118" s="40"/>
      <c r="AD118" s="40"/>
      <c r="AE118" s="40"/>
      <c r="AR118" s="227" t="s">
        <v>342</v>
      </c>
      <c r="AT118" s="227" t="s">
        <v>222</v>
      </c>
      <c r="AU118" s="227" t="s">
        <v>85</v>
      </c>
      <c r="AY118" s="19" t="s">
        <v>212</v>
      </c>
      <c r="BE118" s="228">
        <f>IF(O118="základní",K118,0)</f>
        <v>0</v>
      </c>
      <c r="BF118" s="228">
        <f>IF(O118="snížená",K118,0)</f>
        <v>0</v>
      </c>
      <c r="BG118" s="228">
        <f>IF(O118="zákl. přenesená",K118,0)</f>
        <v>0</v>
      </c>
      <c r="BH118" s="228">
        <f>IF(O118="sníž. přenesená",K118,0)</f>
        <v>0</v>
      </c>
      <c r="BI118" s="228">
        <f>IF(O118="nulová",K118,0)</f>
        <v>0</v>
      </c>
      <c r="BJ118" s="19" t="s">
        <v>83</v>
      </c>
      <c r="BK118" s="228">
        <f>ROUND(P118*H118,2)</f>
        <v>0</v>
      </c>
      <c r="BL118" s="19" t="s">
        <v>279</v>
      </c>
      <c r="BM118" s="227" t="s">
        <v>3025</v>
      </c>
    </row>
    <row r="119" s="2" customFormat="1" ht="33" customHeight="1">
      <c r="A119" s="40"/>
      <c r="B119" s="41"/>
      <c r="C119" s="215" t="s">
        <v>162</v>
      </c>
      <c r="D119" s="215" t="s">
        <v>213</v>
      </c>
      <c r="E119" s="216" t="s">
        <v>2030</v>
      </c>
      <c r="F119" s="217" t="s">
        <v>2031</v>
      </c>
      <c r="G119" s="218" t="s">
        <v>670</v>
      </c>
      <c r="H119" s="219">
        <v>1</v>
      </c>
      <c r="I119" s="220"/>
      <c r="J119" s="220"/>
      <c r="K119" s="221">
        <f>ROUND(P119*H119,2)</f>
        <v>0</v>
      </c>
      <c r="L119" s="217" t="s">
        <v>2849</v>
      </c>
      <c r="M119" s="46"/>
      <c r="N119" s="222" t="s">
        <v>20</v>
      </c>
      <c r="O119" s="223" t="s">
        <v>45</v>
      </c>
      <c r="P119" s="224">
        <f>I119+J119</f>
        <v>0</v>
      </c>
      <c r="Q119" s="224">
        <f>ROUND(I119*H119,2)</f>
        <v>0</v>
      </c>
      <c r="R119" s="224">
        <f>ROUND(J119*H119,2)</f>
        <v>0</v>
      </c>
      <c r="S119" s="86"/>
      <c r="T119" s="225">
        <f>S119*H119</f>
        <v>0</v>
      </c>
      <c r="U119" s="225">
        <v>0</v>
      </c>
      <c r="V119" s="225">
        <f>U119*H119</f>
        <v>0</v>
      </c>
      <c r="W119" s="225">
        <v>0</v>
      </c>
      <c r="X119" s="226">
        <f>W119*H119</f>
        <v>0</v>
      </c>
      <c r="Y119" s="40"/>
      <c r="Z119" s="40"/>
      <c r="AA119" s="40"/>
      <c r="AB119" s="40"/>
      <c r="AC119" s="40"/>
      <c r="AD119" s="40"/>
      <c r="AE119" s="40"/>
      <c r="AR119" s="227" t="s">
        <v>279</v>
      </c>
      <c r="AT119" s="227" t="s">
        <v>213</v>
      </c>
      <c r="AU119" s="227" t="s">
        <v>85</v>
      </c>
      <c r="AY119" s="19" t="s">
        <v>212</v>
      </c>
      <c r="BE119" s="228">
        <f>IF(O119="základní",K119,0)</f>
        <v>0</v>
      </c>
      <c r="BF119" s="228">
        <f>IF(O119="snížená",K119,0)</f>
        <v>0</v>
      </c>
      <c r="BG119" s="228">
        <f>IF(O119="zákl. přenesená",K119,0)</f>
        <v>0</v>
      </c>
      <c r="BH119" s="228">
        <f>IF(O119="sníž. přenesená",K119,0)</f>
        <v>0</v>
      </c>
      <c r="BI119" s="228">
        <f>IF(O119="nulová",K119,0)</f>
        <v>0</v>
      </c>
      <c r="BJ119" s="19" t="s">
        <v>83</v>
      </c>
      <c r="BK119" s="228">
        <f>ROUND(P119*H119,2)</f>
        <v>0</v>
      </c>
      <c r="BL119" s="19" t="s">
        <v>279</v>
      </c>
      <c r="BM119" s="227" t="s">
        <v>3026</v>
      </c>
    </row>
    <row r="120" s="2" customFormat="1">
      <c r="A120" s="40"/>
      <c r="B120" s="41"/>
      <c r="C120" s="42"/>
      <c r="D120" s="258" t="s">
        <v>1316</v>
      </c>
      <c r="E120" s="42"/>
      <c r="F120" s="259" t="s">
        <v>2954</v>
      </c>
      <c r="G120" s="42"/>
      <c r="H120" s="42"/>
      <c r="I120" s="248"/>
      <c r="J120" s="248"/>
      <c r="K120" s="42"/>
      <c r="L120" s="42"/>
      <c r="M120" s="46"/>
      <c r="N120" s="249"/>
      <c r="O120" s="250"/>
      <c r="P120" s="86"/>
      <c r="Q120" s="86"/>
      <c r="R120" s="86"/>
      <c r="S120" s="86"/>
      <c r="T120" s="86"/>
      <c r="U120" s="86"/>
      <c r="V120" s="86"/>
      <c r="W120" s="86"/>
      <c r="X120" s="87"/>
      <c r="Y120" s="40"/>
      <c r="Z120" s="40"/>
      <c r="AA120" s="40"/>
      <c r="AB120" s="40"/>
      <c r="AC120" s="40"/>
      <c r="AD120" s="40"/>
      <c r="AE120" s="40"/>
      <c r="AT120" s="19" t="s">
        <v>1316</v>
      </c>
      <c r="AU120" s="19" t="s">
        <v>85</v>
      </c>
    </row>
    <row r="121" s="2" customFormat="1" ht="16.5" customHeight="1">
      <c r="A121" s="40"/>
      <c r="B121" s="41"/>
      <c r="C121" s="229" t="s">
        <v>165</v>
      </c>
      <c r="D121" s="229" t="s">
        <v>222</v>
      </c>
      <c r="E121" s="230" t="s">
        <v>2034</v>
      </c>
      <c r="F121" s="231" t="s">
        <v>2955</v>
      </c>
      <c r="G121" s="232" t="s">
        <v>670</v>
      </c>
      <c r="H121" s="233">
        <v>1</v>
      </c>
      <c r="I121" s="234"/>
      <c r="J121" s="235"/>
      <c r="K121" s="236">
        <f>ROUND(P121*H121,2)</f>
        <v>0</v>
      </c>
      <c r="L121" s="231" t="s">
        <v>20</v>
      </c>
      <c r="M121" s="237"/>
      <c r="N121" s="238" t="s">
        <v>20</v>
      </c>
      <c r="O121" s="223" t="s">
        <v>45</v>
      </c>
      <c r="P121" s="224">
        <f>I121+J121</f>
        <v>0</v>
      </c>
      <c r="Q121" s="224">
        <f>ROUND(I121*H121,2)</f>
        <v>0</v>
      </c>
      <c r="R121" s="224">
        <f>ROUND(J121*H121,2)</f>
        <v>0</v>
      </c>
      <c r="S121" s="86"/>
      <c r="T121" s="225">
        <f>S121*H121</f>
        <v>0</v>
      </c>
      <c r="U121" s="225">
        <v>0.00038000000000000002</v>
      </c>
      <c r="V121" s="225">
        <f>U121*H121</f>
        <v>0.00038000000000000002</v>
      </c>
      <c r="W121" s="225">
        <v>0</v>
      </c>
      <c r="X121" s="226">
        <f>W121*H121</f>
        <v>0</v>
      </c>
      <c r="Y121" s="40"/>
      <c r="Z121" s="40"/>
      <c r="AA121" s="40"/>
      <c r="AB121" s="40"/>
      <c r="AC121" s="40"/>
      <c r="AD121" s="40"/>
      <c r="AE121" s="40"/>
      <c r="AR121" s="227" t="s">
        <v>342</v>
      </c>
      <c r="AT121" s="227" t="s">
        <v>222</v>
      </c>
      <c r="AU121" s="227" t="s">
        <v>85</v>
      </c>
      <c r="AY121" s="19" t="s">
        <v>212</v>
      </c>
      <c r="BE121" s="228">
        <f>IF(O121="základní",K121,0)</f>
        <v>0</v>
      </c>
      <c r="BF121" s="228">
        <f>IF(O121="snížená",K121,0)</f>
        <v>0</v>
      </c>
      <c r="BG121" s="228">
        <f>IF(O121="zákl. přenesená",K121,0)</f>
        <v>0</v>
      </c>
      <c r="BH121" s="228">
        <f>IF(O121="sníž. přenesená",K121,0)</f>
        <v>0</v>
      </c>
      <c r="BI121" s="228">
        <f>IF(O121="nulová",K121,0)</f>
        <v>0</v>
      </c>
      <c r="BJ121" s="19" t="s">
        <v>83</v>
      </c>
      <c r="BK121" s="228">
        <f>ROUND(P121*H121,2)</f>
        <v>0</v>
      </c>
      <c r="BL121" s="19" t="s">
        <v>279</v>
      </c>
      <c r="BM121" s="227" t="s">
        <v>3027</v>
      </c>
    </row>
    <row r="122" s="2" customFormat="1" ht="16.5" customHeight="1">
      <c r="A122" s="40"/>
      <c r="B122" s="41"/>
      <c r="C122" s="229" t="s">
        <v>168</v>
      </c>
      <c r="D122" s="229" t="s">
        <v>222</v>
      </c>
      <c r="E122" s="230" t="s">
        <v>1783</v>
      </c>
      <c r="F122" s="231" t="s">
        <v>1037</v>
      </c>
      <c r="G122" s="232" t="s">
        <v>225</v>
      </c>
      <c r="H122" s="233">
        <v>1</v>
      </c>
      <c r="I122" s="234"/>
      <c r="J122" s="235"/>
      <c r="K122" s="236">
        <f>ROUND(P122*H122,2)</f>
        <v>0</v>
      </c>
      <c r="L122" s="231" t="s">
        <v>20</v>
      </c>
      <c r="M122" s="237"/>
      <c r="N122" s="238" t="s">
        <v>20</v>
      </c>
      <c r="O122" s="223" t="s">
        <v>45</v>
      </c>
      <c r="P122" s="224">
        <f>I122+J122</f>
        <v>0</v>
      </c>
      <c r="Q122" s="224">
        <f>ROUND(I122*H122,2)</f>
        <v>0</v>
      </c>
      <c r="R122" s="224">
        <f>ROUND(J122*H122,2)</f>
        <v>0</v>
      </c>
      <c r="S122" s="86"/>
      <c r="T122" s="225">
        <f>S122*H122</f>
        <v>0</v>
      </c>
      <c r="U122" s="225">
        <v>0</v>
      </c>
      <c r="V122" s="225">
        <f>U122*H122</f>
        <v>0</v>
      </c>
      <c r="W122" s="225">
        <v>0</v>
      </c>
      <c r="X122" s="226">
        <f>W122*H122</f>
        <v>0</v>
      </c>
      <c r="Y122" s="40"/>
      <c r="Z122" s="40"/>
      <c r="AA122" s="40"/>
      <c r="AB122" s="40"/>
      <c r="AC122" s="40"/>
      <c r="AD122" s="40"/>
      <c r="AE122" s="40"/>
      <c r="AR122" s="227" t="s">
        <v>342</v>
      </c>
      <c r="AT122" s="227" t="s">
        <v>222</v>
      </c>
      <c r="AU122" s="227" t="s">
        <v>85</v>
      </c>
      <c r="AY122" s="19" t="s">
        <v>212</v>
      </c>
      <c r="BE122" s="228">
        <f>IF(O122="základní",K122,0)</f>
        <v>0</v>
      </c>
      <c r="BF122" s="228">
        <f>IF(O122="snížená",K122,0)</f>
        <v>0</v>
      </c>
      <c r="BG122" s="228">
        <f>IF(O122="zákl. přenesená",K122,0)</f>
        <v>0</v>
      </c>
      <c r="BH122" s="228">
        <f>IF(O122="sníž. přenesená",K122,0)</f>
        <v>0</v>
      </c>
      <c r="BI122" s="228">
        <f>IF(O122="nulová",K122,0)</f>
        <v>0</v>
      </c>
      <c r="BJ122" s="19" t="s">
        <v>83</v>
      </c>
      <c r="BK122" s="228">
        <f>ROUND(P122*H122,2)</f>
        <v>0</v>
      </c>
      <c r="BL122" s="19" t="s">
        <v>279</v>
      </c>
      <c r="BM122" s="227" t="s">
        <v>3028</v>
      </c>
    </row>
    <row r="123" s="2" customFormat="1" ht="16.5" customHeight="1">
      <c r="A123" s="40"/>
      <c r="B123" s="41"/>
      <c r="C123" s="229" t="s">
        <v>279</v>
      </c>
      <c r="D123" s="229" t="s">
        <v>222</v>
      </c>
      <c r="E123" s="230" t="s">
        <v>1785</v>
      </c>
      <c r="F123" s="231" t="s">
        <v>1786</v>
      </c>
      <c r="G123" s="232" t="s">
        <v>20</v>
      </c>
      <c r="H123" s="233">
        <v>1</v>
      </c>
      <c r="I123" s="234"/>
      <c r="J123" s="235"/>
      <c r="K123" s="236">
        <f>ROUND(P123*H123,2)</f>
        <v>0</v>
      </c>
      <c r="L123" s="231" t="s">
        <v>20</v>
      </c>
      <c r="M123" s="237"/>
      <c r="N123" s="238" t="s">
        <v>20</v>
      </c>
      <c r="O123" s="223" t="s">
        <v>45</v>
      </c>
      <c r="P123" s="224">
        <f>I123+J123</f>
        <v>0</v>
      </c>
      <c r="Q123" s="224">
        <f>ROUND(I123*H123,2)</f>
        <v>0</v>
      </c>
      <c r="R123" s="224">
        <f>ROUND(J123*H123,2)</f>
        <v>0</v>
      </c>
      <c r="S123" s="86"/>
      <c r="T123" s="225">
        <f>S123*H123</f>
        <v>0</v>
      </c>
      <c r="U123" s="225">
        <v>0</v>
      </c>
      <c r="V123" s="225">
        <f>U123*H123</f>
        <v>0</v>
      </c>
      <c r="W123" s="225">
        <v>0</v>
      </c>
      <c r="X123" s="226">
        <f>W123*H123</f>
        <v>0</v>
      </c>
      <c r="Y123" s="40"/>
      <c r="Z123" s="40"/>
      <c r="AA123" s="40"/>
      <c r="AB123" s="40"/>
      <c r="AC123" s="40"/>
      <c r="AD123" s="40"/>
      <c r="AE123" s="40"/>
      <c r="AR123" s="227" t="s">
        <v>342</v>
      </c>
      <c r="AT123" s="227" t="s">
        <v>222</v>
      </c>
      <c r="AU123" s="227" t="s">
        <v>85</v>
      </c>
      <c r="AY123" s="19" t="s">
        <v>212</v>
      </c>
      <c r="BE123" s="228">
        <f>IF(O123="základní",K123,0)</f>
        <v>0</v>
      </c>
      <c r="BF123" s="228">
        <f>IF(O123="snížená",K123,0)</f>
        <v>0</v>
      </c>
      <c r="BG123" s="228">
        <f>IF(O123="zákl. přenesená",K123,0)</f>
        <v>0</v>
      </c>
      <c r="BH123" s="228">
        <f>IF(O123="sníž. přenesená",K123,0)</f>
        <v>0</v>
      </c>
      <c r="BI123" s="228">
        <f>IF(O123="nulová",K123,0)</f>
        <v>0</v>
      </c>
      <c r="BJ123" s="19" t="s">
        <v>83</v>
      </c>
      <c r="BK123" s="228">
        <f>ROUND(P123*H123,2)</f>
        <v>0</v>
      </c>
      <c r="BL123" s="19" t="s">
        <v>279</v>
      </c>
      <c r="BM123" s="227" t="s">
        <v>3029</v>
      </c>
    </row>
    <row r="124" s="11" customFormat="1" ht="22.8" customHeight="1">
      <c r="A124" s="11"/>
      <c r="B124" s="200"/>
      <c r="C124" s="201"/>
      <c r="D124" s="202" t="s">
        <v>75</v>
      </c>
      <c r="E124" s="256" t="s">
        <v>1939</v>
      </c>
      <c r="F124" s="256" t="s">
        <v>1940</v>
      </c>
      <c r="G124" s="201"/>
      <c r="H124" s="201"/>
      <c r="I124" s="204"/>
      <c r="J124" s="204"/>
      <c r="K124" s="257">
        <f>BK124</f>
        <v>0</v>
      </c>
      <c r="L124" s="201"/>
      <c r="M124" s="206"/>
      <c r="N124" s="207"/>
      <c r="O124" s="208"/>
      <c r="P124" s="208"/>
      <c r="Q124" s="209">
        <f>SUM(Q125:Q127)</f>
        <v>0</v>
      </c>
      <c r="R124" s="209">
        <f>SUM(R125:R127)</f>
        <v>0</v>
      </c>
      <c r="S124" s="208"/>
      <c r="T124" s="210">
        <f>SUM(T125:T127)</f>
        <v>0</v>
      </c>
      <c r="U124" s="208"/>
      <c r="V124" s="210">
        <f>SUM(V125:V127)</f>
        <v>0.0050000000000000001</v>
      </c>
      <c r="W124" s="208"/>
      <c r="X124" s="211">
        <f>SUM(X125:X127)</f>
        <v>0</v>
      </c>
      <c r="Y124" s="11"/>
      <c r="Z124" s="11"/>
      <c r="AA124" s="11"/>
      <c r="AB124" s="11"/>
      <c r="AC124" s="11"/>
      <c r="AD124" s="11"/>
      <c r="AE124" s="11"/>
      <c r="AR124" s="212" t="s">
        <v>85</v>
      </c>
      <c r="AT124" s="213" t="s">
        <v>75</v>
      </c>
      <c r="AU124" s="213" t="s">
        <v>83</v>
      </c>
      <c r="AY124" s="212" t="s">
        <v>212</v>
      </c>
      <c r="BK124" s="214">
        <f>SUM(BK125:BK127)</f>
        <v>0</v>
      </c>
    </row>
    <row r="125" s="2" customFormat="1" ht="24.15" customHeight="1">
      <c r="A125" s="40"/>
      <c r="B125" s="41"/>
      <c r="C125" s="215" t="s">
        <v>283</v>
      </c>
      <c r="D125" s="215" t="s">
        <v>213</v>
      </c>
      <c r="E125" s="216" t="s">
        <v>2064</v>
      </c>
      <c r="F125" s="217" t="s">
        <v>2065</v>
      </c>
      <c r="G125" s="218" t="s">
        <v>670</v>
      </c>
      <c r="H125" s="219">
        <v>1</v>
      </c>
      <c r="I125" s="220"/>
      <c r="J125" s="220"/>
      <c r="K125" s="221">
        <f>ROUND(P125*H125,2)</f>
        <v>0</v>
      </c>
      <c r="L125" s="217" t="s">
        <v>1649</v>
      </c>
      <c r="M125" s="46"/>
      <c r="N125" s="222" t="s">
        <v>20</v>
      </c>
      <c r="O125" s="223" t="s">
        <v>45</v>
      </c>
      <c r="P125" s="224">
        <f>I125+J125</f>
        <v>0</v>
      </c>
      <c r="Q125" s="224">
        <f>ROUND(I125*H125,2)</f>
        <v>0</v>
      </c>
      <c r="R125" s="224">
        <f>ROUND(J125*H125,2)</f>
        <v>0</v>
      </c>
      <c r="S125" s="86"/>
      <c r="T125" s="225">
        <f>S125*H125</f>
        <v>0</v>
      </c>
      <c r="U125" s="225">
        <v>0</v>
      </c>
      <c r="V125" s="225">
        <f>U125*H125</f>
        <v>0</v>
      </c>
      <c r="W125" s="225">
        <v>0</v>
      </c>
      <c r="X125" s="226">
        <f>W125*H125</f>
        <v>0</v>
      </c>
      <c r="Y125" s="40"/>
      <c r="Z125" s="40"/>
      <c r="AA125" s="40"/>
      <c r="AB125" s="40"/>
      <c r="AC125" s="40"/>
      <c r="AD125" s="40"/>
      <c r="AE125" s="40"/>
      <c r="AR125" s="227" t="s">
        <v>279</v>
      </c>
      <c r="AT125" s="227" t="s">
        <v>213</v>
      </c>
      <c r="AU125" s="227" t="s">
        <v>85</v>
      </c>
      <c r="AY125" s="19" t="s">
        <v>212</v>
      </c>
      <c r="BE125" s="228">
        <f>IF(O125="základní",K125,0)</f>
        <v>0</v>
      </c>
      <c r="BF125" s="228">
        <f>IF(O125="snížená",K125,0)</f>
        <v>0</v>
      </c>
      <c r="BG125" s="228">
        <f>IF(O125="zákl. přenesená",K125,0)</f>
        <v>0</v>
      </c>
      <c r="BH125" s="228">
        <f>IF(O125="sníž. přenesená",K125,0)</f>
        <v>0</v>
      </c>
      <c r="BI125" s="228">
        <f>IF(O125="nulová",K125,0)</f>
        <v>0</v>
      </c>
      <c r="BJ125" s="19" t="s">
        <v>83</v>
      </c>
      <c r="BK125" s="228">
        <f>ROUND(P125*H125,2)</f>
        <v>0</v>
      </c>
      <c r="BL125" s="19" t="s">
        <v>279</v>
      </c>
      <c r="BM125" s="227" t="s">
        <v>3030</v>
      </c>
    </row>
    <row r="126" s="2" customFormat="1">
      <c r="A126" s="40"/>
      <c r="B126" s="41"/>
      <c r="C126" s="42"/>
      <c r="D126" s="258" t="s">
        <v>1316</v>
      </c>
      <c r="E126" s="42"/>
      <c r="F126" s="259" t="s">
        <v>2067</v>
      </c>
      <c r="G126" s="42"/>
      <c r="H126" s="42"/>
      <c r="I126" s="248"/>
      <c r="J126" s="248"/>
      <c r="K126" s="42"/>
      <c r="L126" s="42"/>
      <c r="M126" s="46"/>
      <c r="N126" s="249"/>
      <c r="O126" s="250"/>
      <c r="P126" s="86"/>
      <c r="Q126" s="86"/>
      <c r="R126" s="86"/>
      <c r="S126" s="86"/>
      <c r="T126" s="86"/>
      <c r="U126" s="86"/>
      <c r="V126" s="86"/>
      <c r="W126" s="86"/>
      <c r="X126" s="87"/>
      <c r="Y126" s="40"/>
      <c r="Z126" s="40"/>
      <c r="AA126" s="40"/>
      <c r="AB126" s="40"/>
      <c r="AC126" s="40"/>
      <c r="AD126" s="40"/>
      <c r="AE126" s="40"/>
      <c r="AT126" s="19" t="s">
        <v>1316</v>
      </c>
      <c r="AU126" s="19" t="s">
        <v>85</v>
      </c>
    </row>
    <row r="127" s="2" customFormat="1" ht="24.15" customHeight="1">
      <c r="A127" s="40"/>
      <c r="B127" s="41"/>
      <c r="C127" s="229" t="s">
        <v>287</v>
      </c>
      <c r="D127" s="229" t="s">
        <v>222</v>
      </c>
      <c r="E127" s="230" t="s">
        <v>2977</v>
      </c>
      <c r="F127" s="231" t="s">
        <v>2978</v>
      </c>
      <c r="G127" s="232" t="s">
        <v>670</v>
      </c>
      <c r="H127" s="233">
        <v>1</v>
      </c>
      <c r="I127" s="234"/>
      <c r="J127" s="235"/>
      <c r="K127" s="236">
        <f>ROUND(P127*H127,2)</f>
        <v>0</v>
      </c>
      <c r="L127" s="231" t="s">
        <v>20</v>
      </c>
      <c r="M127" s="237"/>
      <c r="N127" s="238" t="s">
        <v>20</v>
      </c>
      <c r="O127" s="223" t="s">
        <v>45</v>
      </c>
      <c r="P127" s="224">
        <f>I127+J127</f>
        <v>0</v>
      </c>
      <c r="Q127" s="224">
        <f>ROUND(I127*H127,2)</f>
        <v>0</v>
      </c>
      <c r="R127" s="224">
        <f>ROUND(J127*H127,2)</f>
        <v>0</v>
      </c>
      <c r="S127" s="86"/>
      <c r="T127" s="225">
        <f>S127*H127</f>
        <v>0</v>
      </c>
      <c r="U127" s="225">
        <v>0.0050000000000000001</v>
      </c>
      <c r="V127" s="225">
        <f>U127*H127</f>
        <v>0.0050000000000000001</v>
      </c>
      <c r="W127" s="225">
        <v>0</v>
      </c>
      <c r="X127" s="226">
        <f>W127*H127</f>
        <v>0</v>
      </c>
      <c r="Y127" s="40"/>
      <c r="Z127" s="40"/>
      <c r="AA127" s="40"/>
      <c r="AB127" s="40"/>
      <c r="AC127" s="40"/>
      <c r="AD127" s="40"/>
      <c r="AE127" s="40"/>
      <c r="AR127" s="227" t="s">
        <v>342</v>
      </c>
      <c r="AT127" s="227" t="s">
        <v>222</v>
      </c>
      <c r="AU127" s="227" t="s">
        <v>85</v>
      </c>
      <c r="AY127" s="19" t="s">
        <v>212</v>
      </c>
      <c r="BE127" s="228">
        <f>IF(O127="základní",K127,0)</f>
        <v>0</v>
      </c>
      <c r="BF127" s="228">
        <f>IF(O127="snížená",K127,0)</f>
        <v>0</v>
      </c>
      <c r="BG127" s="228">
        <f>IF(O127="zákl. přenesená",K127,0)</f>
        <v>0</v>
      </c>
      <c r="BH127" s="228">
        <f>IF(O127="sníž. přenesená",K127,0)</f>
        <v>0</v>
      </c>
      <c r="BI127" s="228">
        <f>IF(O127="nulová",K127,0)</f>
        <v>0</v>
      </c>
      <c r="BJ127" s="19" t="s">
        <v>83</v>
      </c>
      <c r="BK127" s="228">
        <f>ROUND(P127*H127,2)</f>
        <v>0</v>
      </c>
      <c r="BL127" s="19" t="s">
        <v>279</v>
      </c>
      <c r="BM127" s="227" t="s">
        <v>3031</v>
      </c>
    </row>
    <row r="128" s="11" customFormat="1" ht="25.92" customHeight="1">
      <c r="A128" s="11"/>
      <c r="B128" s="200"/>
      <c r="C128" s="201"/>
      <c r="D128" s="202" t="s">
        <v>75</v>
      </c>
      <c r="E128" s="203" t="s">
        <v>222</v>
      </c>
      <c r="F128" s="203" t="s">
        <v>1608</v>
      </c>
      <c r="G128" s="201"/>
      <c r="H128" s="201"/>
      <c r="I128" s="204"/>
      <c r="J128" s="204"/>
      <c r="K128" s="205">
        <f>BK128</f>
        <v>0</v>
      </c>
      <c r="L128" s="201"/>
      <c r="M128" s="206"/>
      <c r="N128" s="207"/>
      <c r="O128" s="208"/>
      <c r="P128" s="208"/>
      <c r="Q128" s="209">
        <f>Q129</f>
        <v>0</v>
      </c>
      <c r="R128" s="209">
        <f>R129</f>
        <v>0</v>
      </c>
      <c r="S128" s="208"/>
      <c r="T128" s="210">
        <f>T129</f>
        <v>0</v>
      </c>
      <c r="U128" s="208"/>
      <c r="V128" s="210">
        <f>V129</f>
        <v>0.0007000000000000001</v>
      </c>
      <c r="W128" s="208"/>
      <c r="X128" s="211">
        <f>X129</f>
        <v>0</v>
      </c>
      <c r="Y128" s="11"/>
      <c r="Z128" s="11"/>
      <c r="AA128" s="11"/>
      <c r="AB128" s="11"/>
      <c r="AC128" s="11"/>
      <c r="AD128" s="11"/>
      <c r="AE128" s="11"/>
      <c r="AR128" s="212" t="s">
        <v>105</v>
      </c>
      <c r="AT128" s="213" t="s">
        <v>75</v>
      </c>
      <c r="AU128" s="213" t="s">
        <v>76</v>
      </c>
      <c r="AY128" s="212" t="s">
        <v>212</v>
      </c>
      <c r="BK128" s="214">
        <f>BK129</f>
        <v>0</v>
      </c>
    </row>
    <row r="129" s="11" customFormat="1" ht="22.8" customHeight="1">
      <c r="A129" s="11"/>
      <c r="B129" s="200"/>
      <c r="C129" s="201"/>
      <c r="D129" s="202" t="s">
        <v>75</v>
      </c>
      <c r="E129" s="256" t="s">
        <v>1609</v>
      </c>
      <c r="F129" s="256" t="s">
        <v>1610</v>
      </c>
      <c r="G129" s="201"/>
      <c r="H129" s="201"/>
      <c r="I129" s="204"/>
      <c r="J129" s="204"/>
      <c r="K129" s="257">
        <f>BK129</f>
        <v>0</v>
      </c>
      <c r="L129" s="201"/>
      <c r="M129" s="206"/>
      <c r="N129" s="207"/>
      <c r="O129" s="208"/>
      <c r="P129" s="208"/>
      <c r="Q129" s="209">
        <f>SUM(Q130:Q135)</f>
        <v>0</v>
      </c>
      <c r="R129" s="209">
        <f>SUM(R130:R135)</f>
        <v>0</v>
      </c>
      <c r="S129" s="208"/>
      <c r="T129" s="210">
        <f>SUM(T130:T135)</f>
        <v>0</v>
      </c>
      <c r="U129" s="208"/>
      <c r="V129" s="210">
        <f>SUM(V130:V135)</f>
        <v>0.0007000000000000001</v>
      </c>
      <c r="W129" s="208"/>
      <c r="X129" s="211">
        <f>SUM(X130:X135)</f>
        <v>0</v>
      </c>
      <c r="Y129" s="11"/>
      <c r="Z129" s="11"/>
      <c r="AA129" s="11"/>
      <c r="AB129" s="11"/>
      <c r="AC129" s="11"/>
      <c r="AD129" s="11"/>
      <c r="AE129" s="11"/>
      <c r="AR129" s="212" t="s">
        <v>105</v>
      </c>
      <c r="AT129" s="213" t="s">
        <v>75</v>
      </c>
      <c r="AU129" s="213" t="s">
        <v>83</v>
      </c>
      <c r="AY129" s="212" t="s">
        <v>212</v>
      </c>
      <c r="BK129" s="214">
        <f>SUM(BK130:BK135)</f>
        <v>0</v>
      </c>
    </row>
    <row r="130" s="2" customFormat="1" ht="37.8" customHeight="1">
      <c r="A130" s="40"/>
      <c r="B130" s="41"/>
      <c r="C130" s="215" t="s">
        <v>291</v>
      </c>
      <c r="D130" s="215" t="s">
        <v>213</v>
      </c>
      <c r="E130" s="216" t="s">
        <v>2980</v>
      </c>
      <c r="F130" s="217" t="s">
        <v>2981</v>
      </c>
      <c r="G130" s="218" t="s">
        <v>670</v>
      </c>
      <c r="H130" s="219">
        <v>3</v>
      </c>
      <c r="I130" s="220"/>
      <c r="J130" s="220"/>
      <c r="K130" s="221">
        <f>ROUND(P130*H130,2)</f>
        <v>0</v>
      </c>
      <c r="L130" s="217" t="s">
        <v>2849</v>
      </c>
      <c r="M130" s="46"/>
      <c r="N130" s="222" t="s">
        <v>20</v>
      </c>
      <c r="O130" s="223" t="s">
        <v>45</v>
      </c>
      <c r="P130" s="224">
        <f>I130+J130</f>
        <v>0</v>
      </c>
      <c r="Q130" s="224">
        <f>ROUND(I130*H130,2)</f>
        <v>0</v>
      </c>
      <c r="R130" s="224">
        <f>ROUND(J130*H130,2)</f>
        <v>0</v>
      </c>
      <c r="S130" s="86"/>
      <c r="T130" s="225">
        <f>S130*H130</f>
        <v>0</v>
      </c>
      <c r="U130" s="225">
        <v>0</v>
      </c>
      <c r="V130" s="225">
        <f>U130*H130</f>
        <v>0</v>
      </c>
      <c r="W130" s="225">
        <v>0</v>
      </c>
      <c r="X130" s="226">
        <f>W130*H130</f>
        <v>0</v>
      </c>
      <c r="Y130" s="40"/>
      <c r="Z130" s="40"/>
      <c r="AA130" s="40"/>
      <c r="AB130" s="40"/>
      <c r="AC130" s="40"/>
      <c r="AD130" s="40"/>
      <c r="AE130" s="40"/>
      <c r="AR130" s="227" t="s">
        <v>217</v>
      </c>
      <c r="AT130" s="227" t="s">
        <v>213</v>
      </c>
      <c r="AU130" s="227" t="s">
        <v>85</v>
      </c>
      <c r="AY130" s="19" t="s">
        <v>212</v>
      </c>
      <c r="BE130" s="228">
        <f>IF(O130="základní",K130,0)</f>
        <v>0</v>
      </c>
      <c r="BF130" s="228">
        <f>IF(O130="snížená",K130,0)</f>
        <v>0</v>
      </c>
      <c r="BG130" s="228">
        <f>IF(O130="zákl. přenesená",K130,0)</f>
        <v>0</v>
      </c>
      <c r="BH130" s="228">
        <f>IF(O130="sníž. přenesená",K130,0)</f>
        <v>0</v>
      </c>
      <c r="BI130" s="228">
        <f>IF(O130="nulová",K130,0)</f>
        <v>0</v>
      </c>
      <c r="BJ130" s="19" t="s">
        <v>83</v>
      </c>
      <c r="BK130" s="228">
        <f>ROUND(P130*H130,2)</f>
        <v>0</v>
      </c>
      <c r="BL130" s="19" t="s">
        <v>217</v>
      </c>
      <c r="BM130" s="227" t="s">
        <v>3032</v>
      </c>
    </row>
    <row r="131" s="2" customFormat="1">
      <c r="A131" s="40"/>
      <c r="B131" s="41"/>
      <c r="C131" s="42"/>
      <c r="D131" s="258" t="s">
        <v>1316</v>
      </c>
      <c r="E131" s="42"/>
      <c r="F131" s="259" t="s">
        <v>2983</v>
      </c>
      <c r="G131" s="42"/>
      <c r="H131" s="42"/>
      <c r="I131" s="248"/>
      <c r="J131" s="248"/>
      <c r="K131" s="42"/>
      <c r="L131" s="42"/>
      <c r="M131" s="46"/>
      <c r="N131" s="249"/>
      <c r="O131" s="250"/>
      <c r="P131" s="86"/>
      <c r="Q131" s="86"/>
      <c r="R131" s="86"/>
      <c r="S131" s="86"/>
      <c r="T131" s="86"/>
      <c r="U131" s="86"/>
      <c r="V131" s="86"/>
      <c r="W131" s="86"/>
      <c r="X131" s="87"/>
      <c r="Y131" s="40"/>
      <c r="Z131" s="40"/>
      <c r="AA131" s="40"/>
      <c r="AB131" s="40"/>
      <c r="AC131" s="40"/>
      <c r="AD131" s="40"/>
      <c r="AE131" s="40"/>
      <c r="AT131" s="19" t="s">
        <v>1316</v>
      </c>
      <c r="AU131" s="19" t="s">
        <v>85</v>
      </c>
    </row>
    <row r="132" s="2" customFormat="1" ht="33" customHeight="1">
      <c r="A132" s="40"/>
      <c r="B132" s="41"/>
      <c r="C132" s="215" t="s">
        <v>295</v>
      </c>
      <c r="D132" s="215" t="s">
        <v>213</v>
      </c>
      <c r="E132" s="216" t="s">
        <v>2984</v>
      </c>
      <c r="F132" s="217" t="s">
        <v>2985</v>
      </c>
      <c r="G132" s="218" t="s">
        <v>670</v>
      </c>
      <c r="H132" s="219">
        <v>1</v>
      </c>
      <c r="I132" s="220"/>
      <c r="J132" s="220"/>
      <c r="K132" s="221">
        <f>ROUND(P132*H132,2)</f>
        <v>0</v>
      </c>
      <c r="L132" s="217" t="s">
        <v>2849</v>
      </c>
      <c r="M132" s="46"/>
      <c r="N132" s="222" t="s">
        <v>20</v>
      </c>
      <c r="O132" s="223" t="s">
        <v>45</v>
      </c>
      <c r="P132" s="224">
        <f>I132+J132</f>
        <v>0</v>
      </c>
      <c r="Q132" s="224">
        <f>ROUND(I132*H132,2)</f>
        <v>0</v>
      </c>
      <c r="R132" s="224">
        <f>ROUND(J132*H132,2)</f>
        <v>0</v>
      </c>
      <c r="S132" s="86"/>
      <c r="T132" s="225">
        <f>S132*H132</f>
        <v>0</v>
      </c>
      <c r="U132" s="225">
        <v>0</v>
      </c>
      <c r="V132" s="225">
        <f>U132*H132</f>
        <v>0</v>
      </c>
      <c r="W132" s="225">
        <v>0</v>
      </c>
      <c r="X132" s="226">
        <f>W132*H132</f>
        <v>0</v>
      </c>
      <c r="Y132" s="40"/>
      <c r="Z132" s="40"/>
      <c r="AA132" s="40"/>
      <c r="AB132" s="40"/>
      <c r="AC132" s="40"/>
      <c r="AD132" s="40"/>
      <c r="AE132" s="40"/>
      <c r="AR132" s="227" t="s">
        <v>217</v>
      </c>
      <c r="AT132" s="227" t="s">
        <v>213</v>
      </c>
      <c r="AU132" s="227" t="s">
        <v>85</v>
      </c>
      <c r="AY132" s="19" t="s">
        <v>212</v>
      </c>
      <c r="BE132" s="228">
        <f>IF(O132="základní",K132,0)</f>
        <v>0</v>
      </c>
      <c r="BF132" s="228">
        <f>IF(O132="snížená",K132,0)</f>
        <v>0</v>
      </c>
      <c r="BG132" s="228">
        <f>IF(O132="zákl. přenesená",K132,0)</f>
        <v>0</v>
      </c>
      <c r="BH132" s="228">
        <f>IF(O132="sníž. přenesená",K132,0)</f>
        <v>0</v>
      </c>
      <c r="BI132" s="228">
        <f>IF(O132="nulová",K132,0)</f>
        <v>0</v>
      </c>
      <c r="BJ132" s="19" t="s">
        <v>83</v>
      </c>
      <c r="BK132" s="228">
        <f>ROUND(P132*H132,2)</f>
        <v>0</v>
      </c>
      <c r="BL132" s="19" t="s">
        <v>217</v>
      </c>
      <c r="BM132" s="227" t="s">
        <v>3033</v>
      </c>
    </row>
    <row r="133" s="2" customFormat="1">
      <c r="A133" s="40"/>
      <c r="B133" s="41"/>
      <c r="C133" s="42"/>
      <c r="D133" s="258" t="s">
        <v>1316</v>
      </c>
      <c r="E133" s="42"/>
      <c r="F133" s="259" t="s">
        <v>2987</v>
      </c>
      <c r="G133" s="42"/>
      <c r="H133" s="42"/>
      <c r="I133" s="248"/>
      <c r="J133" s="248"/>
      <c r="K133" s="42"/>
      <c r="L133" s="42"/>
      <c r="M133" s="46"/>
      <c r="N133" s="249"/>
      <c r="O133" s="250"/>
      <c r="P133" s="86"/>
      <c r="Q133" s="86"/>
      <c r="R133" s="86"/>
      <c r="S133" s="86"/>
      <c r="T133" s="86"/>
      <c r="U133" s="86"/>
      <c r="V133" s="86"/>
      <c r="W133" s="86"/>
      <c r="X133" s="87"/>
      <c r="Y133" s="40"/>
      <c r="Z133" s="40"/>
      <c r="AA133" s="40"/>
      <c r="AB133" s="40"/>
      <c r="AC133" s="40"/>
      <c r="AD133" s="40"/>
      <c r="AE133" s="40"/>
      <c r="AT133" s="19" t="s">
        <v>1316</v>
      </c>
      <c r="AU133" s="19" t="s">
        <v>85</v>
      </c>
    </row>
    <row r="134" s="2" customFormat="1" ht="16.5" customHeight="1">
      <c r="A134" s="40"/>
      <c r="B134" s="41"/>
      <c r="C134" s="229" t="s">
        <v>8</v>
      </c>
      <c r="D134" s="229" t="s">
        <v>222</v>
      </c>
      <c r="E134" s="230" t="s">
        <v>2988</v>
      </c>
      <c r="F134" s="231" t="s">
        <v>2989</v>
      </c>
      <c r="G134" s="232" t="s">
        <v>670</v>
      </c>
      <c r="H134" s="233">
        <v>1</v>
      </c>
      <c r="I134" s="234"/>
      <c r="J134" s="235"/>
      <c r="K134" s="236">
        <f>ROUND(P134*H134,2)</f>
        <v>0</v>
      </c>
      <c r="L134" s="231" t="s">
        <v>20</v>
      </c>
      <c r="M134" s="237"/>
      <c r="N134" s="238" t="s">
        <v>20</v>
      </c>
      <c r="O134" s="223" t="s">
        <v>45</v>
      </c>
      <c r="P134" s="224">
        <f>I134+J134</f>
        <v>0</v>
      </c>
      <c r="Q134" s="224">
        <f>ROUND(I134*H134,2)</f>
        <v>0</v>
      </c>
      <c r="R134" s="224">
        <f>ROUND(J134*H134,2)</f>
        <v>0</v>
      </c>
      <c r="S134" s="86"/>
      <c r="T134" s="225">
        <f>S134*H134</f>
        <v>0</v>
      </c>
      <c r="U134" s="225">
        <v>0.00055000000000000003</v>
      </c>
      <c r="V134" s="225">
        <f>U134*H134</f>
        <v>0.00055000000000000003</v>
      </c>
      <c r="W134" s="225">
        <v>0</v>
      </c>
      <c r="X134" s="226">
        <f>W134*H134</f>
        <v>0</v>
      </c>
      <c r="Y134" s="40"/>
      <c r="Z134" s="40"/>
      <c r="AA134" s="40"/>
      <c r="AB134" s="40"/>
      <c r="AC134" s="40"/>
      <c r="AD134" s="40"/>
      <c r="AE134" s="40"/>
      <c r="AR134" s="227" t="s">
        <v>226</v>
      </c>
      <c r="AT134" s="227" t="s">
        <v>222</v>
      </c>
      <c r="AU134" s="227" t="s">
        <v>85</v>
      </c>
      <c r="AY134" s="19" t="s">
        <v>212</v>
      </c>
      <c r="BE134" s="228">
        <f>IF(O134="základní",K134,0)</f>
        <v>0</v>
      </c>
      <c r="BF134" s="228">
        <f>IF(O134="snížená",K134,0)</f>
        <v>0</v>
      </c>
      <c r="BG134" s="228">
        <f>IF(O134="zákl. přenesená",K134,0)</f>
        <v>0</v>
      </c>
      <c r="BH134" s="228">
        <f>IF(O134="sníž. přenesená",K134,0)</f>
        <v>0</v>
      </c>
      <c r="BI134" s="228">
        <f>IF(O134="nulová",K134,0)</f>
        <v>0</v>
      </c>
      <c r="BJ134" s="19" t="s">
        <v>83</v>
      </c>
      <c r="BK134" s="228">
        <f>ROUND(P134*H134,2)</f>
        <v>0</v>
      </c>
      <c r="BL134" s="19" t="s">
        <v>217</v>
      </c>
      <c r="BM134" s="227" t="s">
        <v>3034</v>
      </c>
    </row>
    <row r="135" s="2" customFormat="1" ht="16.5" customHeight="1">
      <c r="A135" s="40"/>
      <c r="B135" s="41"/>
      <c r="C135" s="229" t="s">
        <v>302</v>
      </c>
      <c r="D135" s="229" t="s">
        <v>222</v>
      </c>
      <c r="E135" s="230" t="s">
        <v>2991</v>
      </c>
      <c r="F135" s="231" t="s">
        <v>2992</v>
      </c>
      <c r="G135" s="232" t="s">
        <v>670</v>
      </c>
      <c r="H135" s="233">
        <v>3</v>
      </c>
      <c r="I135" s="234"/>
      <c r="J135" s="235"/>
      <c r="K135" s="236">
        <f>ROUND(P135*H135,2)</f>
        <v>0</v>
      </c>
      <c r="L135" s="231" t="s">
        <v>20</v>
      </c>
      <c r="M135" s="237"/>
      <c r="N135" s="239" t="s">
        <v>20</v>
      </c>
      <c r="O135" s="240" t="s">
        <v>45</v>
      </c>
      <c r="P135" s="241">
        <f>I135+J135</f>
        <v>0</v>
      </c>
      <c r="Q135" s="241">
        <f>ROUND(I135*H135,2)</f>
        <v>0</v>
      </c>
      <c r="R135" s="241">
        <f>ROUND(J135*H135,2)</f>
        <v>0</v>
      </c>
      <c r="S135" s="242"/>
      <c r="T135" s="243">
        <f>S135*H135</f>
        <v>0</v>
      </c>
      <c r="U135" s="243">
        <v>5.0000000000000002E-05</v>
      </c>
      <c r="V135" s="243">
        <f>U135*H135</f>
        <v>0.00015000000000000001</v>
      </c>
      <c r="W135" s="243">
        <v>0</v>
      </c>
      <c r="X135" s="244">
        <f>W135*H135</f>
        <v>0</v>
      </c>
      <c r="Y135" s="40"/>
      <c r="Z135" s="40"/>
      <c r="AA135" s="40"/>
      <c r="AB135" s="40"/>
      <c r="AC135" s="40"/>
      <c r="AD135" s="40"/>
      <c r="AE135" s="40"/>
      <c r="AR135" s="227" t="s">
        <v>226</v>
      </c>
      <c r="AT135" s="227" t="s">
        <v>222</v>
      </c>
      <c r="AU135" s="227" t="s">
        <v>85</v>
      </c>
      <c r="AY135" s="19" t="s">
        <v>212</v>
      </c>
      <c r="BE135" s="228">
        <f>IF(O135="základní",K135,0)</f>
        <v>0</v>
      </c>
      <c r="BF135" s="228">
        <f>IF(O135="snížená",K135,0)</f>
        <v>0</v>
      </c>
      <c r="BG135" s="228">
        <f>IF(O135="zákl. přenesená",K135,0)</f>
        <v>0</v>
      </c>
      <c r="BH135" s="228">
        <f>IF(O135="sníž. přenesená",K135,0)</f>
        <v>0</v>
      </c>
      <c r="BI135" s="228">
        <f>IF(O135="nulová",K135,0)</f>
        <v>0</v>
      </c>
      <c r="BJ135" s="19" t="s">
        <v>83</v>
      </c>
      <c r="BK135" s="228">
        <f>ROUND(P135*H135,2)</f>
        <v>0</v>
      </c>
      <c r="BL135" s="19" t="s">
        <v>217</v>
      </c>
      <c r="BM135" s="227" t="s">
        <v>3035</v>
      </c>
    </row>
    <row r="136" s="2" customFormat="1" ht="6.96" customHeight="1">
      <c r="A136" s="40"/>
      <c r="B136" s="61"/>
      <c r="C136" s="62"/>
      <c r="D136" s="62"/>
      <c r="E136" s="62"/>
      <c r="F136" s="62"/>
      <c r="G136" s="62"/>
      <c r="H136" s="62"/>
      <c r="I136" s="62"/>
      <c r="J136" s="62"/>
      <c r="K136" s="62"/>
      <c r="L136" s="62"/>
      <c r="M136" s="46"/>
      <c r="N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</row>
  </sheetData>
  <sheetProtection sheet="1" autoFilter="0" formatColumns="0" formatRows="0" objects="1" scenarios="1" spinCount="100000" saltValue="aNKASe7/c8QBFdkGIQU7bSaqyTpH17xznXzXYjcI8P3yzyWjeUIRFi5+Ra7z86cQ4egtQiwxx389uCOk/vA9dA==" hashValue="uYER1hs3xshXk8dLtrQZq8QXchPZNHApT4HLjHPp1hVqSVR5l3Q13MXJuVRsTVRFrbB8MhrSaZGSFic1J242sQ==" algorithmName="SHA-512" password="CC35"/>
  <autoFilter ref="C97:L135"/>
  <mergeCells count="15">
    <mergeCell ref="E7:H7"/>
    <mergeCell ref="E11:H11"/>
    <mergeCell ref="E9:H9"/>
    <mergeCell ref="E13:H13"/>
    <mergeCell ref="E22:H22"/>
    <mergeCell ref="E31:H31"/>
    <mergeCell ref="E54:H54"/>
    <mergeCell ref="E58:H58"/>
    <mergeCell ref="E56:H56"/>
    <mergeCell ref="E60:H60"/>
    <mergeCell ref="E84:H84"/>
    <mergeCell ref="E88:H88"/>
    <mergeCell ref="E86:H86"/>
    <mergeCell ref="E90:H90"/>
    <mergeCell ref="M2:Z2"/>
  </mergeCells>
  <hyperlinks>
    <hyperlink ref="F103" r:id="rId1" display="https://podminky.urs.cz/item/CS_URS_2024_02/741130021"/>
    <hyperlink ref="F105" r:id="rId2" display="https://podminky.urs.cz/item/CS_URS_2023_02/741210001"/>
    <hyperlink ref="F108" r:id="rId3" display="https://podminky.urs.cz/item/CS_URS_2023_02/741231002"/>
    <hyperlink ref="F111" r:id="rId4" display="https://podminky.urs.cz/item/CS_URS_2023_02/741240011"/>
    <hyperlink ref="F114" r:id="rId5" display="https://podminky.urs.cz/item/CS_URS_2023_02/741320105"/>
    <hyperlink ref="F117" r:id="rId6" display="https://podminky.urs.cz/item/CS_URS_2023_02/741320201"/>
    <hyperlink ref="F120" r:id="rId7" display="https://podminky.urs.cz/item/CS_URS_2023_02/741322061"/>
    <hyperlink ref="F126" r:id="rId8" display="https://podminky.urs.cz/item/CS_URS_2021_02/742210031"/>
    <hyperlink ref="F131" r:id="rId9" display="https://podminky.urs.cz/item/CS_URS_2023_02/210120101"/>
    <hyperlink ref="F133" r:id="rId10" display="https://podminky.urs.cz/item/CS_URS_2023_02/21012060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1"/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156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>
      <c r="B8" s="22"/>
      <c r="D8" s="150" t="s">
        <v>175</v>
      </c>
      <c r="M8" s="22"/>
    </row>
    <row r="9" s="1" customFormat="1" ht="16.5" customHeight="1">
      <c r="B9" s="22"/>
      <c r="E9" s="151" t="s">
        <v>2817</v>
      </c>
      <c r="F9" s="1"/>
      <c r="G9" s="1"/>
      <c r="H9" s="1"/>
      <c r="M9" s="22"/>
    </row>
    <row r="10" s="1" customFormat="1" ht="12" customHeight="1">
      <c r="B10" s="22"/>
      <c r="D10" s="150" t="s">
        <v>177</v>
      </c>
      <c r="M10" s="22"/>
    </row>
    <row r="11" s="2" customFormat="1" ht="16.5" customHeight="1">
      <c r="A11" s="40"/>
      <c r="B11" s="46"/>
      <c r="C11" s="40"/>
      <c r="D11" s="40"/>
      <c r="E11" s="164" t="s">
        <v>2831</v>
      </c>
      <c r="F11" s="40"/>
      <c r="G11" s="40"/>
      <c r="H11" s="40"/>
      <c r="I11" s="40"/>
      <c r="J11" s="40"/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50" t="s">
        <v>1483</v>
      </c>
      <c r="E12" s="40"/>
      <c r="F12" s="40"/>
      <c r="G12" s="40"/>
      <c r="H12" s="40"/>
      <c r="I12" s="40"/>
      <c r="J12" s="40"/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6.5" customHeight="1">
      <c r="A13" s="40"/>
      <c r="B13" s="46"/>
      <c r="C13" s="40"/>
      <c r="D13" s="40"/>
      <c r="E13" s="153" t="s">
        <v>3036</v>
      </c>
      <c r="F13" s="40"/>
      <c r="G13" s="40"/>
      <c r="H13" s="40"/>
      <c r="I13" s="40"/>
      <c r="J13" s="40"/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>
      <c r="A14" s="40"/>
      <c r="B14" s="46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2" customHeight="1">
      <c r="A15" s="40"/>
      <c r="B15" s="46"/>
      <c r="C15" s="40"/>
      <c r="D15" s="150" t="s">
        <v>19</v>
      </c>
      <c r="E15" s="40"/>
      <c r="F15" s="137" t="s">
        <v>20</v>
      </c>
      <c r="G15" s="40"/>
      <c r="H15" s="40"/>
      <c r="I15" s="150" t="s">
        <v>21</v>
      </c>
      <c r="J15" s="137" t="s">
        <v>20</v>
      </c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50" t="s">
        <v>22</v>
      </c>
      <c r="E16" s="40"/>
      <c r="F16" s="137" t="s">
        <v>33</v>
      </c>
      <c r="G16" s="40"/>
      <c r="H16" s="40"/>
      <c r="I16" s="150" t="s">
        <v>24</v>
      </c>
      <c r="J16" s="154" t="str">
        <f>'Rekapitulace stavby'!AN8</f>
        <v>24. 1. 2025</v>
      </c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0.8" customHeight="1">
      <c r="A17" s="40"/>
      <c r="B17" s="46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2" customHeight="1">
      <c r="A18" s="40"/>
      <c r="B18" s="46"/>
      <c r="C18" s="40"/>
      <c r="D18" s="150" t="s">
        <v>26</v>
      </c>
      <c r="E18" s="40"/>
      <c r="F18" s="40"/>
      <c r="G18" s="40"/>
      <c r="H18" s="40"/>
      <c r="I18" s="150" t="s">
        <v>27</v>
      </c>
      <c r="J18" s="137" t="s">
        <v>20</v>
      </c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8" customHeight="1">
      <c r="A19" s="40"/>
      <c r="B19" s="46"/>
      <c r="C19" s="40"/>
      <c r="D19" s="40"/>
      <c r="E19" s="137" t="s">
        <v>33</v>
      </c>
      <c r="F19" s="40"/>
      <c r="G19" s="40"/>
      <c r="H19" s="40"/>
      <c r="I19" s="150" t="s">
        <v>29</v>
      </c>
      <c r="J19" s="137" t="s">
        <v>20</v>
      </c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6.96" customHeight="1">
      <c r="A20" s="40"/>
      <c r="B20" s="46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2" customHeight="1">
      <c r="A21" s="40"/>
      <c r="B21" s="46"/>
      <c r="C21" s="40"/>
      <c r="D21" s="150" t="s">
        <v>30</v>
      </c>
      <c r="E21" s="40"/>
      <c r="F21" s="40"/>
      <c r="G21" s="40"/>
      <c r="H21" s="40"/>
      <c r="I21" s="150" t="s">
        <v>27</v>
      </c>
      <c r="J21" s="35" t="str">
        <f>'Rekapitulace stavby'!AN13</f>
        <v>Vyplň údaj</v>
      </c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8" customHeight="1">
      <c r="A22" s="40"/>
      <c r="B22" s="46"/>
      <c r="C22" s="40"/>
      <c r="D22" s="40"/>
      <c r="E22" s="35" t="str">
        <f>'Rekapitulace stavby'!E14</f>
        <v>Vyplň údaj</v>
      </c>
      <c r="F22" s="137"/>
      <c r="G22" s="137"/>
      <c r="H22" s="137"/>
      <c r="I22" s="150" t="s">
        <v>29</v>
      </c>
      <c r="J22" s="35" t="str">
        <f>'Rekapitulace stavby'!AN14</f>
        <v>Vyplň údaj</v>
      </c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6.96" customHeight="1">
      <c r="A23" s="40"/>
      <c r="B23" s="46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2" customHeight="1">
      <c r="A24" s="40"/>
      <c r="B24" s="46"/>
      <c r="C24" s="40"/>
      <c r="D24" s="150" t="s">
        <v>32</v>
      </c>
      <c r="E24" s="40"/>
      <c r="F24" s="40"/>
      <c r="G24" s="40"/>
      <c r="H24" s="40"/>
      <c r="I24" s="150" t="s">
        <v>27</v>
      </c>
      <c r="J24" s="137" t="s">
        <v>20</v>
      </c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8" customHeight="1">
      <c r="A25" s="40"/>
      <c r="B25" s="46"/>
      <c r="C25" s="40"/>
      <c r="D25" s="40"/>
      <c r="E25" s="137" t="s">
        <v>33</v>
      </c>
      <c r="F25" s="40"/>
      <c r="G25" s="40"/>
      <c r="H25" s="40"/>
      <c r="I25" s="150" t="s">
        <v>29</v>
      </c>
      <c r="J25" s="137" t="s">
        <v>20</v>
      </c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6.96" customHeight="1">
      <c r="A26" s="40"/>
      <c r="B26" s="46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12" customHeight="1">
      <c r="A27" s="40"/>
      <c r="B27" s="46"/>
      <c r="C27" s="40"/>
      <c r="D27" s="150" t="s">
        <v>34</v>
      </c>
      <c r="E27" s="40"/>
      <c r="F27" s="40"/>
      <c r="G27" s="40"/>
      <c r="H27" s="40"/>
      <c r="I27" s="150" t="s">
        <v>27</v>
      </c>
      <c r="J27" s="137" t="s">
        <v>20</v>
      </c>
      <c r="K27" s="40"/>
      <c r="L27" s="40"/>
      <c r="M27" s="152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8" customHeight="1">
      <c r="A28" s="40"/>
      <c r="B28" s="46"/>
      <c r="C28" s="40"/>
      <c r="D28" s="40"/>
      <c r="E28" s="137" t="s">
        <v>33</v>
      </c>
      <c r="F28" s="40"/>
      <c r="G28" s="40"/>
      <c r="H28" s="40"/>
      <c r="I28" s="150" t="s">
        <v>29</v>
      </c>
      <c r="J28" s="137" t="s">
        <v>20</v>
      </c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152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12" customHeight="1">
      <c r="A30" s="40"/>
      <c r="B30" s="46"/>
      <c r="C30" s="40"/>
      <c r="D30" s="150" t="s">
        <v>38</v>
      </c>
      <c r="E30" s="40"/>
      <c r="F30" s="40"/>
      <c r="G30" s="40"/>
      <c r="H30" s="40"/>
      <c r="I30" s="40"/>
      <c r="J30" s="40"/>
      <c r="K30" s="40"/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8" customFormat="1" ht="16.5" customHeight="1">
      <c r="A31" s="155"/>
      <c r="B31" s="156"/>
      <c r="C31" s="155"/>
      <c r="D31" s="155"/>
      <c r="E31" s="157" t="s">
        <v>20</v>
      </c>
      <c r="F31" s="157"/>
      <c r="G31" s="157"/>
      <c r="H31" s="157"/>
      <c r="I31" s="155"/>
      <c r="J31" s="155"/>
      <c r="K31" s="155"/>
      <c r="L31" s="155"/>
      <c r="M31" s="158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</row>
    <row r="32" s="2" customFormat="1" ht="6.96" customHeight="1">
      <c r="A32" s="40"/>
      <c r="B32" s="46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9"/>
      <c r="E33" s="159"/>
      <c r="F33" s="159"/>
      <c r="G33" s="159"/>
      <c r="H33" s="159"/>
      <c r="I33" s="159"/>
      <c r="J33" s="159"/>
      <c r="K33" s="159"/>
      <c r="L33" s="159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>
      <c r="A34" s="40"/>
      <c r="B34" s="46"/>
      <c r="C34" s="40"/>
      <c r="D34" s="40"/>
      <c r="E34" s="150" t="s">
        <v>179</v>
      </c>
      <c r="F34" s="40"/>
      <c r="G34" s="40"/>
      <c r="H34" s="40"/>
      <c r="I34" s="40"/>
      <c r="J34" s="40"/>
      <c r="K34" s="160">
        <f>I69</f>
        <v>0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>
      <c r="A35" s="40"/>
      <c r="B35" s="46"/>
      <c r="C35" s="40"/>
      <c r="D35" s="40"/>
      <c r="E35" s="150" t="s">
        <v>180</v>
      </c>
      <c r="F35" s="40"/>
      <c r="G35" s="40"/>
      <c r="H35" s="40"/>
      <c r="I35" s="40"/>
      <c r="J35" s="40"/>
      <c r="K35" s="160">
        <f>J69</f>
        <v>0</v>
      </c>
      <c r="L35" s="40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25.44" customHeight="1">
      <c r="A36" s="40"/>
      <c r="B36" s="46"/>
      <c r="C36" s="40"/>
      <c r="D36" s="161" t="s">
        <v>40</v>
      </c>
      <c r="E36" s="40"/>
      <c r="F36" s="40"/>
      <c r="G36" s="40"/>
      <c r="H36" s="40"/>
      <c r="I36" s="40"/>
      <c r="J36" s="40"/>
      <c r="K36" s="162">
        <f>ROUND(K98, 2)</f>
        <v>0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s="2" customFormat="1" ht="6.96" customHeight="1">
      <c r="A37" s="40"/>
      <c r="B37" s="46"/>
      <c r="C37" s="40"/>
      <c r="D37" s="159"/>
      <c r="E37" s="159"/>
      <c r="F37" s="159"/>
      <c r="G37" s="159"/>
      <c r="H37" s="159"/>
      <c r="I37" s="159"/>
      <c r="J37" s="159"/>
      <c r="K37" s="159"/>
      <c r="L37" s="159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14.4" customHeight="1">
      <c r="A38" s="40"/>
      <c r="B38" s="46"/>
      <c r="C38" s="40"/>
      <c r="D38" s="40"/>
      <c r="E38" s="40"/>
      <c r="F38" s="163" t="s">
        <v>42</v>
      </c>
      <c r="G38" s="40"/>
      <c r="H38" s="40"/>
      <c r="I38" s="163" t="s">
        <v>41</v>
      </c>
      <c r="J38" s="40"/>
      <c r="K38" s="163" t="s">
        <v>43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14.4" customHeight="1">
      <c r="A39" s="40"/>
      <c r="B39" s="46"/>
      <c r="C39" s="40"/>
      <c r="D39" s="164" t="s">
        <v>44</v>
      </c>
      <c r="E39" s="150" t="s">
        <v>45</v>
      </c>
      <c r="F39" s="160">
        <f>ROUND((SUM(BE98:BE135)),  2)</f>
        <v>0</v>
      </c>
      <c r="G39" s="40"/>
      <c r="H39" s="40"/>
      <c r="I39" s="165">
        <v>0.20999999999999999</v>
      </c>
      <c r="J39" s="40"/>
      <c r="K39" s="160">
        <f>ROUND(((SUM(BE98:BE135))*I39),  2)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46"/>
      <c r="C40" s="40"/>
      <c r="D40" s="40"/>
      <c r="E40" s="150" t="s">
        <v>46</v>
      </c>
      <c r="F40" s="160">
        <f>ROUND((SUM(BF98:BF135)),  2)</f>
        <v>0</v>
      </c>
      <c r="G40" s="40"/>
      <c r="H40" s="40"/>
      <c r="I40" s="165">
        <v>0.12</v>
      </c>
      <c r="J40" s="40"/>
      <c r="K40" s="160">
        <f>ROUND(((SUM(BF98:BF135))*I40),  2)</f>
        <v>0</v>
      </c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hidden="1" s="2" customFormat="1" ht="14.4" customHeight="1">
      <c r="A41" s="40"/>
      <c r="B41" s="46"/>
      <c r="C41" s="40"/>
      <c r="D41" s="40"/>
      <c r="E41" s="150" t="s">
        <v>47</v>
      </c>
      <c r="F41" s="160">
        <f>ROUND((SUM(BG98:BG135)),  2)</f>
        <v>0</v>
      </c>
      <c r="G41" s="40"/>
      <c r="H41" s="40"/>
      <c r="I41" s="165">
        <v>0.20999999999999999</v>
      </c>
      <c r="J41" s="40"/>
      <c r="K41" s="160">
        <f>0</f>
        <v>0</v>
      </c>
      <c r="L41" s="40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hidden="1" s="2" customFormat="1" ht="14.4" customHeight="1">
      <c r="A42" s="40"/>
      <c r="B42" s="46"/>
      <c r="C42" s="40"/>
      <c r="D42" s="40"/>
      <c r="E42" s="150" t="s">
        <v>48</v>
      </c>
      <c r="F42" s="160">
        <f>ROUND((SUM(BH98:BH135)),  2)</f>
        <v>0</v>
      </c>
      <c r="G42" s="40"/>
      <c r="H42" s="40"/>
      <c r="I42" s="165">
        <v>0.12</v>
      </c>
      <c r="J42" s="40"/>
      <c r="K42" s="160">
        <f>0</f>
        <v>0</v>
      </c>
      <c r="L42" s="40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3" hidden="1" s="2" customFormat="1" ht="14.4" customHeight="1">
      <c r="A43" s="40"/>
      <c r="B43" s="46"/>
      <c r="C43" s="40"/>
      <c r="D43" s="40"/>
      <c r="E43" s="150" t="s">
        <v>49</v>
      </c>
      <c r="F43" s="160">
        <f>ROUND((SUM(BI98:BI135)),  2)</f>
        <v>0</v>
      </c>
      <c r="G43" s="40"/>
      <c r="H43" s="40"/>
      <c r="I43" s="165">
        <v>0</v>
      </c>
      <c r="J43" s="40"/>
      <c r="K43" s="160">
        <f>0</f>
        <v>0</v>
      </c>
      <c r="L43" s="40"/>
      <c r="M43" s="152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4" s="2" customFormat="1" ht="6.96" customHeight="1">
      <c r="A44" s="40"/>
      <c r="B44" s="46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152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5.44" customHeight="1">
      <c r="A45" s="40"/>
      <c r="B45" s="46"/>
      <c r="C45" s="166"/>
      <c r="D45" s="167" t="s">
        <v>50</v>
      </c>
      <c r="E45" s="168"/>
      <c r="F45" s="168"/>
      <c r="G45" s="169" t="s">
        <v>51</v>
      </c>
      <c r="H45" s="170" t="s">
        <v>52</v>
      </c>
      <c r="I45" s="168"/>
      <c r="J45" s="168"/>
      <c r="K45" s="171">
        <f>SUM(K36:K43)</f>
        <v>0</v>
      </c>
      <c r="L45" s="172"/>
      <c r="M45" s="152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14.4" customHeight="1">
      <c r="A46" s="40"/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52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50" s="2" customFormat="1" ht="6.96" customHeight="1">
      <c r="A50" s="40"/>
      <c r="B50" s="175"/>
      <c r="C50" s="176"/>
      <c r="D50" s="176"/>
      <c r="E50" s="176"/>
      <c r="F50" s="176"/>
      <c r="G50" s="176"/>
      <c r="H50" s="176"/>
      <c r="I50" s="176"/>
      <c r="J50" s="176"/>
      <c r="K50" s="176"/>
      <c r="L50" s="176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24.96" customHeight="1">
      <c r="A51" s="40"/>
      <c r="B51" s="41"/>
      <c r="C51" s="25" t="s">
        <v>181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6.96" customHeight="1">
      <c r="A52" s="40"/>
      <c r="B52" s="41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17</v>
      </c>
      <c r="D53" s="42"/>
      <c r="E53" s="42"/>
      <c r="F53" s="42"/>
      <c r="G53" s="42"/>
      <c r="H53" s="42"/>
      <c r="I53" s="42"/>
      <c r="J53" s="42"/>
      <c r="K53" s="42"/>
      <c r="L53" s="42"/>
      <c r="M53" s="152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6.25" customHeight="1">
      <c r="A54" s="40"/>
      <c r="B54" s="41"/>
      <c r="C54" s="42"/>
      <c r="D54" s="42"/>
      <c r="E54" s="177" t="str">
        <f>E7</f>
        <v>Rekonstrukce plynové kotelny v IB, instalace plynové kogenerační jednotky včetně tepelných čerpadel</v>
      </c>
      <c r="F54" s="34"/>
      <c r="G54" s="34"/>
      <c r="H54" s="34"/>
      <c r="I54" s="42"/>
      <c r="J54" s="42"/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1" customFormat="1" ht="12" customHeight="1">
      <c r="B55" s="23"/>
      <c r="C55" s="34" t="s">
        <v>175</v>
      </c>
      <c r="D55" s="24"/>
      <c r="E55" s="24"/>
      <c r="F55" s="24"/>
      <c r="G55" s="24"/>
      <c r="H55" s="24"/>
      <c r="I55" s="24"/>
      <c r="J55" s="24"/>
      <c r="K55" s="24"/>
      <c r="L55" s="24"/>
      <c r="M55" s="22"/>
    </row>
    <row r="56" s="1" customFormat="1" ht="16.5" customHeight="1">
      <c r="B56" s="23"/>
      <c r="C56" s="24"/>
      <c r="D56" s="24"/>
      <c r="E56" s="177" t="s">
        <v>2817</v>
      </c>
      <c r="F56" s="24"/>
      <c r="G56" s="24"/>
      <c r="H56" s="24"/>
      <c r="I56" s="24"/>
      <c r="J56" s="24"/>
      <c r="K56" s="24"/>
      <c r="L56" s="24"/>
      <c r="M56" s="22"/>
    </row>
    <row r="57" s="1" customFormat="1" ht="12" customHeight="1">
      <c r="B57" s="23"/>
      <c r="C57" s="34" t="s">
        <v>177</v>
      </c>
      <c r="D57" s="24"/>
      <c r="E57" s="24"/>
      <c r="F57" s="24"/>
      <c r="G57" s="24"/>
      <c r="H57" s="24"/>
      <c r="I57" s="24"/>
      <c r="J57" s="24"/>
      <c r="K57" s="24"/>
      <c r="L57" s="24"/>
      <c r="M57" s="22"/>
    </row>
    <row r="58" s="2" customFormat="1" ht="16.5" customHeight="1">
      <c r="A58" s="40"/>
      <c r="B58" s="41"/>
      <c r="C58" s="42"/>
      <c r="D58" s="42"/>
      <c r="E58" s="297" t="s">
        <v>2831</v>
      </c>
      <c r="F58" s="42"/>
      <c r="G58" s="42"/>
      <c r="H58" s="42"/>
      <c r="I58" s="42"/>
      <c r="J58" s="42"/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2" customHeight="1">
      <c r="A59" s="40"/>
      <c r="B59" s="41"/>
      <c r="C59" s="34" t="s">
        <v>1483</v>
      </c>
      <c r="D59" s="42"/>
      <c r="E59" s="42"/>
      <c r="F59" s="42"/>
      <c r="G59" s="42"/>
      <c r="H59" s="42"/>
      <c r="I59" s="42"/>
      <c r="J59" s="42"/>
      <c r="K59" s="42"/>
      <c r="L59" s="42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6.5" customHeight="1">
      <c r="A60" s="40"/>
      <c r="B60" s="41"/>
      <c r="C60" s="42"/>
      <c r="D60" s="42"/>
      <c r="E60" s="71" t="str">
        <f>E13</f>
        <v>10 - Rozvaděč R3.1-IRC</v>
      </c>
      <c r="F60" s="42"/>
      <c r="G60" s="42"/>
      <c r="H60" s="42"/>
      <c r="I60" s="42"/>
      <c r="J60" s="42"/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6.96" customHeight="1">
      <c r="A61" s="40"/>
      <c r="B61" s="41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2" customHeight="1">
      <c r="A62" s="40"/>
      <c r="B62" s="41"/>
      <c r="C62" s="34" t="s">
        <v>22</v>
      </c>
      <c r="D62" s="42"/>
      <c r="E62" s="42"/>
      <c r="F62" s="29" t="str">
        <f>F16</f>
        <v xml:space="preserve"> </v>
      </c>
      <c r="G62" s="42"/>
      <c r="H62" s="42"/>
      <c r="I62" s="34" t="s">
        <v>24</v>
      </c>
      <c r="J62" s="74" t="str">
        <f>IF(J16="","",J16)</f>
        <v>24. 1. 2025</v>
      </c>
      <c r="K62" s="42"/>
      <c r="L62" s="42"/>
      <c r="M62" s="152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6.96" customHeight="1">
      <c r="A63" s="40"/>
      <c r="B63" s="41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152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15.15" customHeight="1">
      <c r="A64" s="40"/>
      <c r="B64" s="41"/>
      <c r="C64" s="34" t="s">
        <v>26</v>
      </c>
      <c r="D64" s="42"/>
      <c r="E64" s="42"/>
      <c r="F64" s="29" t="str">
        <f>E19</f>
        <v xml:space="preserve"> </v>
      </c>
      <c r="G64" s="42"/>
      <c r="H64" s="42"/>
      <c r="I64" s="34" t="s">
        <v>32</v>
      </c>
      <c r="J64" s="38" t="str">
        <f>E25</f>
        <v xml:space="preserve"> </v>
      </c>
      <c r="K64" s="42"/>
      <c r="L64" s="42"/>
      <c r="M64" s="152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15.15" customHeight="1">
      <c r="A65" s="40"/>
      <c r="B65" s="41"/>
      <c r="C65" s="34" t="s">
        <v>30</v>
      </c>
      <c r="D65" s="42"/>
      <c r="E65" s="42"/>
      <c r="F65" s="29" t="str">
        <f>IF(E22="","",E22)</f>
        <v>Vyplň údaj</v>
      </c>
      <c r="G65" s="42"/>
      <c r="H65" s="42"/>
      <c r="I65" s="34" t="s">
        <v>34</v>
      </c>
      <c r="J65" s="38" t="str">
        <f>E28</f>
        <v xml:space="preserve"> </v>
      </c>
      <c r="K65" s="42"/>
      <c r="L65" s="42"/>
      <c r="M65" s="152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10.32" customHeight="1">
      <c r="A66" s="40"/>
      <c r="B66" s="41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152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67" s="2" customFormat="1" ht="29.28" customHeight="1">
      <c r="A67" s="40"/>
      <c r="B67" s="41"/>
      <c r="C67" s="178" t="s">
        <v>182</v>
      </c>
      <c r="D67" s="179"/>
      <c r="E67" s="179"/>
      <c r="F67" s="179"/>
      <c r="G67" s="179"/>
      <c r="H67" s="179"/>
      <c r="I67" s="180" t="s">
        <v>183</v>
      </c>
      <c r="J67" s="180" t="s">
        <v>184</v>
      </c>
      <c r="K67" s="180" t="s">
        <v>185</v>
      </c>
      <c r="L67" s="179"/>
      <c r="M67" s="152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10.32" customHeight="1">
      <c r="A68" s="40"/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152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22.8" customHeight="1">
      <c r="A69" s="40"/>
      <c r="B69" s="41"/>
      <c r="C69" s="181" t="s">
        <v>74</v>
      </c>
      <c r="D69" s="42"/>
      <c r="E69" s="42"/>
      <c r="F69" s="42"/>
      <c r="G69" s="42"/>
      <c r="H69" s="42"/>
      <c r="I69" s="104">
        <f>Q98</f>
        <v>0</v>
      </c>
      <c r="J69" s="104">
        <f>R98</f>
        <v>0</v>
      </c>
      <c r="K69" s="104">
        <f>K98</f>
        <v>0</v>
      </c>
      <c r="L69" s="42"/>
      <c r="M69" s="152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U69" s="19" t="s">
        <v>186</v>
      </c>
    </row>
    <row r="70" s="9" customFormat="1" ht="24.96" customHeight="1">
      <c r="A70" s="9"/>
      <c r="B70" s="182"/>
      <c r="C70" s="183"/>
      <c r="D70" s="184" t="s">
        <v>1300</v>
      </c>
      <c r="E70" s="185"/>
      <c r="F70" s="185"/>
      <c r="G70" s="185"/>
      <c r="H70" s="185"/>
      <c r="I70" s="186">
        <f>Q99</f>
        <v>0</v>
      </c>
      <c r="J70" s="186">
        <f>R99</f>
        <v>0</v>
      </c>
      <c r="K70" s="186">
        <f>K99</f>
        <v>0</v>
      </c>
      <c r="L70" s="183"/>
      <c r="M70" s="187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12" customFormat="1" ht="19.92" customHeight="1">
      <c r="A71" s="12"/>
      <c r="B71" s="251"/>
      <c r="C71" s="129"/>
      <c r="D71" s="252" t="s">
        <v>1485</v>
      </c>
      <c r="E71" s="253"/>
      <c r="F71" s="253"/>
      <c r="G71" s="253"/>
      <c r="H71" s="253"/>
      <c r="I71" s="254">
        <f>Q100</f>
        <v>0</v>
      </c>
      <c r="J71" s="254">
        <f>R100</f>
        <v>0</v>
      </c>
      <c r="K71" s="254">
        <f>K100</f>
        <v>0</v>
      </c>
      <c r="L71" s="129"/>
      <c r="M71" s="255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="12" customFormat="1" ht="19.92" customHeight="1">
      <c r="A72" s="12"/>
      <c r="B72" s="251"/>
      <c r="C72" s="129"/>
      <c r="D72" s="252" t="s">
        <v>1833</v>
      </c>
      <c r="E72" s="253"/>
      <c r="F72" s="253"/>
      <c r="G72" s="253"/>
      <c r="H72" s="253"/>
      <c r="I72" s="254">
        <f>Q124</f>
        <v>0</v>
      </c>
      <c r="J72" s="254">
        <f>R124</f>
        <v>0</v>
      </c>
      <c r="K72" s="254">
        <f>K124</f>
        <v>0</v>
      </c>
      <c r="L72" s="129"/>
      <c r="M72" s="255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="9" customFormat="1" ht="24.96" customHeight="1">
      <c r="A73" s="9"/>
      <c r="B73" s="182"/>
      <c r="C73" s="183"/>
      <c r="D73" s="184" t="s">
        <v>1486</v>
      </c>
      <c r="E73" s="185"/>
      <c r="F73" s="185"/>
      <c r="G73" s="185"/>
      <c r="H73" s="185"/>
      <c r="I73" s="186">
        <f>Q128</f>
        <v>0</v>
      </c>
      <c r="J73" s="186">
        <f>R128</f>
        <v>0</v>
      </c>
      <c r="K73" s="186">
        <f>K128</f>
        <v>0</v>
      </c>
      <c r="L73" s="183"/>
      <c r="M73" s="187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12" customFormat="1" ht="19.92" customHeight="1">
      <c r="A74" s="12"/>
      <c r="B74" s="251"/>
      <c r="C74" s="129"/>
      <c r="D74" s="252" t="s">
        <v>1487</v>
      </c>
      <c r="E74" s="253"/>
      <c r="F74" s="253"/>
      <c r="G74" s="253"/>
      <c r="H74" s="253"/>
      <c r="I74" s="254">
        <f>Q129</f>
        <v>0</v>
      </c>
      <c r="J74" s="254">
        <f>R129</f>
        <v>0</v>
      </c>
      <c r="K74" s="254">
        <f>K129</f>
        <v>0</v>
      </c>
      <c r="L74" s="129"/>
      <c r="M74" s="255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</row>
    <row r="75" s="2" customFormat="1" ht="21.84" customHeight="1">
      <c r="A75" s="40"/>
      <c r="B75" s="41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152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61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152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80" s="2" customFormat="1" ht="6.96" customHeight="1">
      <c r="A80" s="40"/>
      <c r="B80" s="63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152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24.96" customHeight="1">
      <c r="A81" s="40"/>
      <c r="B81" s="41"/>
      <c r="C81" s="25" t="s">
        <v>193</v>
      </c>
      <c r="D81" s="42"/>
      <c r="E81" s="42"/>
      <c r="F81" s="42"/>
      <c r="G81" s="42"/>
      <c r="H81" s="42"/>
      <c r="I81" s="42"/>
      <c r="J81" s="42"/>
      <c r="K81" s="42"/>
      <c r="L81" s="42"/>
      <c r="M81" s="152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152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17</v>
      </c>
      <c r="D83" s="42"/>
      <c r="E83" s="42"/>
      <c r="F83" s="42"/>
      <c r="G83" s="42"/>
      <c r="H83" s="42"/>
      <c r="I83" s="42"/>
      <c r="J83" s="42"/>
      <c r="K83" s="42"/>
      <c r="L83" s="42"/>
      <c r="M83" s="152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26.25" customHeight="1">
      <c r="A84" s="40"/>
      <c r="B84" s="41"/>
      <c r="C84" s="42"/>
      <c r="D84" s="42"/>
      <c r="E84" s="177" t="str">
        <f>E7</f>
        <v>Rekonstrukce plynové kotelny v IB, instalace plynové kogenerační jednotky včetně tepelných čerpadel</v>
      </c>
      <c r="F84" s="34"/>
      <c r="G84" s="34"/>
      <c r="H84" s="34"/>
      <c r="I84" s="42"/>
      <c r="J84" s="42"/>
      <c r="K84" s="42"/>
      <c r="L84" s="42"/>
      <c r="M84" s="152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" customFormat="1" ht="12" customHeight="1">
      <c r="B85" s="23"/>
      <c r="C85" s="34" t="s">
        <v>175</v>
      </c>
      <c r="D85" s="24"/>
      <c r="E85" s="24"/>
      <c r="F85" s="24"/>
      <c r="G85" s="24"/>
      <c r="H85" s="24"/>
      <c r="I85" s="24"/>
      <c r="J85" s="24"/>
      <c r="K85" s="24"/>
      <c r="L85" s="24"/>
      <c r="M85" s="22"/>
    </row>
    <row r="86" s="1" customFormat="1" ht="16.5" customHeight="1">
      <c r="B86" s="23"/>
      <c r="C86" s="24"/>
      <c r="D86" s="24"/>
      <c r="E86" s="177" t="s">
        <v>2817</v>
      </c>
      <c r="F86" s="24"/>
      <c r="G86" s="24"/>
      <c r="H86" s="24"/>
      <c r="I86" s="24"/>
      <c r="J86" s="24"/>
      <c r="K86" s="24"/>
      <c r="L86" s="24"/>
      <c r="M86" s="22"/>
    </row>
    <row r="87" s="1" customFormat="1" ht="12" customHeight="1">
      <c r="B87" s="23"/>
      <c r="C87" s="34" t="s">
        <v>177</v>
      </c>
      <c r="D87" s="24"/>
      <c r="E87" s="24"/>
      <c r="F87" s="24"/>
      <c r="G87" s="24"/>
      <c r="H87" s="24"/>
      <c r="I87" s="24"/>
      <c r="J87" s="24"/>
      <c r="K87" s="24"/>
      <c r="L87" s="24"/>
      <c r="M87" s="22"/>
    </row>
    <row r="88" s="2" customFormat="1" ht="16.5" customHeight="1">
      <c r="A88" s="40"/>
      <c r="B88" s="41"/>
      <c r="C88" s="42"/>
      <c r="D88" s="42"/>
      <c r="E88" s="297" t="s">
        <v>2831</v>
      </c>
      <c r="F88" s="42"/>
      <c r="G88" s="42"/>
      <c r="H88" s="42"/>
      <c r="I88" s="42"/>
      <c r="J88" s="42"/>
      <c r="K88" s="42"/>
      <c r="L88" s="42"/>
      <c r="M88" s="152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2" customHeight="1">
      <c r="A89" s="40"/>
      <c r="B89" s="41"/>
      <c r="C89" s="34" t="s">
        <v>1483</v>
      </c>
      <c r="D89" s="42"/>
      <c r="E89" s="42"/>
      <c r="F89" s="42"/>
      <c r="G89" s="42"/>
      <c r="H89" s="42"/>
      <c r="I89" s="42"/>
      <c r="J89" s="42"/>
      <c r="K89" s="42"/>
      <c r="L89" s="42"/>
      <c r="M89" s="152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6.5" customHeight="1">
      <c r="A90" s="40"/>
      <c r="B90" s="41"/>
      <c r="C90" s="42"/>
      <c r="D90" s="42"/>
      <c r="E90" s="71" t="str">
        <f>E13</f>
        <v>10 - Rozvaděč R3.1-IRC</v>
      </c>
      <c r="F90" s="42"/>
      <c r="G90" s="42"/>
      <c r="H90" s="42"/>
      <c r="I90" s="42"/>
      <c r="J90" s="42"/>
      <c r="K90" s="42"/>
      <c r="L90" s="42"/>
      <c r="M90" s="152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6.96" customHeight="1">
      <c r="A91" s="40"/>
      <c r="B91" s="41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152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2" customHeight="1">
      <c r="A92" s="40"/>
      <c r="B92" s="41"/>
      <c r="C92" s="34" t="s">
        <v>22</v>
      </c>
      <c r="D92" s="42"/>
      <c r="E92" s="42"/>
      <c r="F92" s="29" t="str">
        <f>F16</f>
        <v xml:space="preserve"> </v>
      </c>
      <c r="G92" s="42"/>
      <c r="H92" s="42"/>
      <c r="I92" s="34" t="s">
        <v>24</v>
      </c>
      <c r="J92" s="74" t="str">
        <f>IF(J16="","",J16)</f>
        <v>24. 1. 2025</v>
      </c>
      <c r="K92" s="42"/>
      <c r="L92" s="42"/>
      <c r="M92" s="152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6.96" customHeight="1">
      <c r="A93" s="40"/>
      <c r="B93" s="41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152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15.15" customHeight="1">
      <c r="A94" s="40"/>
      <c r="B94" s="41"/>
      <c r="C94" s="34" t="s">
        <v>26</v>
      </c>
      <c r="D94" s="42"/>
      <c r="E94" s="42"/>
      <c r="F94" s="29" t="str">
        <f>E19</f>
        <v xml:space="preserve"> </v>
      </c>
      <c r="G94" s="42"/>
      <c r="H94" s="42"/>
      <c r="I94" s="34" t="s">
        <v>32</v>
      </c>
      <c r="J94" s="38" t="str">
        <f>E25</f>
        <v xml:space="preserve"> </v>
      </c>
      <c r="K94" s="42"/>
      <c r="L94" s="42"/>
      <c r="M94" s="152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15.15" customHeight="1">
      <c r="A95" s="40"/>
      <c r="B95" s="41"/>
      <c r="C95" s="34" t="s">
        <v>30</v>
      </c>
      <c r="D95" s="42"/>
      <c r="E95" s="42"/>
      <c r="F95" s="29" t="str">
        <f>IF(E22="","",E22)</f>
        <v>Vyplň údaj</v>
      </c>
      <c r="G95" s="42"/>
      <c r="H95" s="42"/>
      <c r="I95" s="34" t="s">
        <v>34</v>
      </c>
      <c r="J95" s="38" t="str">
        <f>E28</f>
        <v xml:space="preserve"> </v>
      </c>
      <c r="K95" s="42"/>
      <c r="L95" s="42"/>
      <c r="M95" s="152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2" customFormat="1" ht="10.32" customHeight="1">
      <c r="A96" s="40"/>
      <c r="B96" s="41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152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  <row r="97" s="10" customFormat="1" ht="29.28" customHeight="1">
      <c r="A97" s="188"/>
      <c r="B97" s="189"/>
      <c r="C97" s="190" t="s">
        <v>194</v>
      </c>
      <c r="D97" s="191" t="s">
        <v>59</v>
      </c>
      <c r="E97" s="191" t="s">
        <v>55</v>
      </c>
      <c r="F97" s="191" t="s">
        <v>56</v>
      </c>
      <c r="G97" s="191" t="s">
        <v>195</v>
      </c>
      <c r="H97" s="191" t="s">
        <v>196</v>
      </c>
      <c r="I97" s="191" t="s">
        <v>197</v>
      </c>
      <c r="J97" s="191" t="s">
        <v>198</v>
      </c>
      <c r="K97" s="191" t="s">
        <v>185</v>
      </c>
      <c r="L97" s="192" t="s">
        <v>199</v>
      </c>
      <c r="M97" s="193"/>
      <c r="N97" s="94" t="s">
        <v>20</v>
      </c>
      <c r="O97" s="95" t="s">
        <v>44</v>
      </c>
      <c r="P97" s="95" t="s">
        <v>200</v>
      </c>
      <c r="Q97" s="95" t="s">
        <v>201</v>
      </c>
      <c r="R97" s="95" t="s">
        <v>202</v>
      </c>
      <c r="S97" s="95" t="s">
        <v>203</v>
      </c>
      <c r="T97" s="95" t="s">
        <v>204</v>
      </c>
      <c r="U97" s="95" t="s">
        <v>205</v>
      </c>
      <c r="V97" s="95" t="s">
        <v>206</v>
      </c>
      <c r="W97" s="95" t="s">
        <v>207</v>
      </c>
      <c r="X97" s="96" t="s">
        <v>208</v>
      </c>
      <c r="Y97" s="188"/>
      <c r="Z97" s="188"/>
      <c r="AA97" s="188"/>
      <c r="AB97" s="188"/>
      <c r="AC97" s="188"/>
      <c r="AD97" s="188"/>
      <c r="AE97" s="188"/>
    </row>
    <row r="98" s="2" customFormat="1" ht="22.8" customHeight="1">
      <c r="A98" s="40"/>
      <c r="B98" s="41"/>
      <c r="C98" s="101" t="s">
        <v>209</v>
      </c>
      <c r="D98" s="42"/>
      <c r="E98" s="42"/>
      <c r="F98" s="42"/>
      <c r="G98" s="42"/>
      <c r="H98" s="42"/>
      <c r="I98" s="42"/>
      <c r="J98" s="42"/>
      <c r="K98" s="194">
        <f>BK98</f>
        <v>0</v>
      </c>
      <c r="L98" s="42"/>
      <c r="M98" s="46"/>
      <c r="N98" s="97"/>
      <c r="O98" s="195"/>
      <c r="P98" s="98"/>
      <c r="Q98" s="196">
        <f>Q99+Q128</f>
        <v>0</v>
      </c>
      <c r="R98" s="196">
        <f>R99+R128</f>
        <v>0</v>
      </c>
      <c r="S98" s="98"/>
      <c r="T98" s="197">
        <f>T99+T128</f>
        <v>0</v>
      </c>
      <c r="U98" s="98"/>
      <c r="V98" s="197">
        <f>V99+V128</f>
        <v>0.024199999999999999</v>
      </c>
      <c r="W98" s="98"/>
      <c r="X98" s="198">
        <f>X99+X128</f>
        <v>0</v>
      </c>
      <c r="Y98" s="40"/>
      <c r="Z98" s="40"/>
      <c r="AA98" s="40"/>
      <c r="AB98" s="40"/>
      <c r="AC98" s="40"/>
      <c r="AD98" s="40"/>
      <c r="AE98" s="40"/>
      <c r="AT98" s="19" t="s">
        <v>75</v>
      </c>
      <c r="AU98" s="19" t="s">
        <v>186</v>
      </c>
      <c r="BK98" s="199">
        <f>BK99+BK128</f>
        <v>0</v>
      </c>
    </row>
    <row r="99" s="11" customFormat="1" ht="25.92" customHeight="1">
      <c r="A99" s="11"/>
      <c r="B99" s="200"/>
      <c r="C99" s="201"/>
      <c r="D99" s="202" t="s">
        <v>75</v>
      </c>
      <c r="E99" s="203" t="s">
        <v>1326</v>
      </c>
      <c r="F99" s="203" t="s">
        <v>1327</v>
      </c>
      <c r="G99" s="201"/>
      <c r="H99" s="201"/>
      <c r="I99" s="204"/>
      <c r="J99" s="204"/>
      <c r="K99" s="205">
        <f>BK99</f>
        <v>0</v>
      </c>
      <c r="L99" s="201"/>
      <c r="M99" s="206"/>
      <c r="N99" s="207"/>
      <c r="O99" s="208"/>
      <c r="P99" s="208"/>
      <c r="Q99" s="209">
        <f>Q100+Q124</f>
        <v>0</v>
      </c>
      <c r="R99" s="209">
        <f>R100+R124</f>
        <v>0</v>
      </c>
      <c r="S99" s="208"/>
      <c r="T99" s="210">
        <f>T100+T124</f>
        <v>0</v>
      </c>
      <c r="U99" s="208"/>
      <c r="V99" s="210">
        <f>V100+V124</f>
        <v>0.0235</v>
      </c>
      <c r="W99" s="208"/>
      <c r="X99" s="211">
        <f>X100+X124</f>
        <v>0</v>
      </c>
      <c r="Y99" s="11"/>
      <c r="Z99" s="11"/>
      <c r="AA99" s="11"/>
      <c r="AB99" s="11"/>
      <c r="AC99" s="11"/>
      <c r="AD99" s="11"/>
      <c r="AE99" s="11"/>
      <c r="AR99" s="212" t="s">
        <v>85</v>
      </c>
      <c r="AT99" s="213" t="s">
        <v>75</v>
      </c>
      <c r="AU99" s="213" t="s">
        <v>76</v>
      </c>
      <c r="AY99" s="212" t="s">
        <v>212</v>
      </c>
      <c r="BK99" s="214">
        <f>BK100+BK124</f>
        <v>0</v>
      </c>
    </row>
    <row r="100" s="11" customFormat="1" ht="22.8" customHeight="1">
      <c r="A100" s="11"/>
      <c r="B100" s="200"/>
      <c r="C100" s="201"/>
      <c r="D100" s="202" t="s">
        <v>75</v>
      </c>
      <c r="E100" s="256" t="s">
        <v>1493</v>
      </c>
      <c r="F100" s="256" t="s">
        <v>1494</v>
      </c>
      <c r="G100" s="201"/>
      <c r="H100" s="201"/>
      <c r="I100" s="204"/>
      <c r="J100" s="204"/>
      <c r="K100" s="257">
        <f>BK100</f>
        <v>0</v>
      </c>
      <c r="L100" s="201"/>
      <c r="M100" s="206"/>
      <c r="N100" s="207"/>
      <c r="O100" s="208"/>
      <c r="P100" s="208"/>
      <c r="Q100" s="209">
        <f>SUM(Q101:Q123)</f>
        <v>0</v>
      </c>
      <c r="R100" s="209">
        <f>SUM(R101:R123)</f>
        <v>0</v>
      </c>
      <c r="S100" s="208"/>
      <c r="T100" s="210">
        <f>SUM(T101:T123)</f>
        <v>0</v>
      </c>
      <c r="U100" s="208"/>
      <c r="V100" s="210">
        <f>SUM(V101:V123)</f>
        <v>0.0035000000000000005</v>
      </c>
      <c r="W100" s="208"/>
      <c r="X100" s="211">
        <f>SUM(X101:X123)</f>
        <v>0</v>
      </c>
      <c r="Y100" s="11"/>
      <c r="Z100" s="11"/>
      <c r="AA100" s="11"/>
      <c r="AB100" s="11"/>
      <c r="AC100" s="11"/>
      <c r="AD100" s="11"/>
      <c r="AE100" s="11"/>
      <c r="AR100" s="212" t="s">
        <v>85</v>
      </c>
      <c r="AT100" s="213" t="s">
        <v>75</v>
      </c>
      <c r="AU100" s="213" t="s">
        <v>83</v>
      </c>
      <c r="AY100" s="212" t="s">
        <v>212</v>
      </c>
      <c r="BK100" s="214">
        <f>SUM(BK101:BK123)</f>
        <v>0</v>
      </c>
    </row>
    <row r="101" s="2" customFormat="1" ht="24.15" customHeight="1">
      <c r="A101" s="40"/>
      <c r="B101" s="41"/>
      <c r="C101" s="229" t="s">
        <v>83</v>
      </c>
      <c r="D101" s="229" t="s">
        <v>222</v>
      </c>
      <c r="E101" s="230" t="s">
        <v>1671</v>
      </c>
      <c r="F101" s="231" t="s">
        <v>1672</v>
      </c>
      <c r="G101" s="232" t="s">
        <v>525</v>
      </c>
      <c r="H101" s="233">
        <v>50</v>
      </c>
      <c r="I101" s="234"/>
      <c r="J101" s="235"/>
      <c r="K101" s="236">
        <f>ROUND(P101*H101,2)</f>
        <v>0</v>
      </c>
      <c r="L101" s="231" t="s">
        <v>1314</v>
      </c>
      <c r="M101" s="237"/>
      <c r="N101" s="238" t="s">
        <v>20</v>
      </c>
      <c r="O101" s="223" t="s">
        <v>45</v>
      </c>
      <c r="P101" s="224">
        <f>I101+J101</f>
        <v>0</v>
      </c>
      <c r="Q101" s="224">
        <f>ROUND(I101*H101,2)</f>
        <v>0</v>
      </c>
      <c r="R101" s="224">
        <f>ROUND(J101*H101,2)</f>
        <v>0</v>
      </c>
      <c r="S101" s="86"/>
      <c r="T101" s="225">
        <f>S101*H101</f>
        <v>0</v>
      </c>
      <c r="U101" s="225">
        <v>4.0000000000000003E-05</v>
      </c>
      <c r="V101" s="225">
        <f>U101*H101</f>
        <v>0.002</v>
      </c>
      <c r="W101" s="225">
        <v>0</v>
      </c>
      <c r="X101" s="226">
        <f>W101*H101</f>
        <v>0</v>
      </c>
      <c r="Y101" s="40"/>
      <c r="Z101" s="40"/>
      <c r="AA101" s="40"/>
      <c r="AB101" s="40"/>
      <c r="AC101" s="40"/>
      <c r="AD101" s="40"/>
      <c r="AE101" s="40"/>
      <c r="AR101" s="227" t="s">
        <v>342</v>
      </c>
      <c r="AT101" s="227" t="s">
        <v>222</v>
      </c>
      <c r="AU101" s="227" t="s">
        <v>85</v>
      </c>
      <c r="AY101" s="19" t="s">
        <v>212</v>
      </c>
      <c r="BE101" s="228">
        <f>IF(O101="základní",K101,0)</f>
        <v>0</v>
      </c>
      <c r="BF101" s="228">
        <f>IF(O101="snížená",K101,0)</f>
        <v>0</v>
      </c>
      <c r="BG101" s="228">
        <f>IF(O101="zákl. přenesená",K101,0)</f>
        <v>0</v>
      </c>
      <c r="BH101" s="228">
        <f>IF(O101="sníž. přenesená",K101,0)</f>
        <v>0</v>
      </c>
      <c r="BI101" s="228">
        <f>IF(O101="nulová",K101,0)</f>
        <v>0</v>
      </c>
      <c r="BJ101" s="19" t="s">
        <v>83</v>
      </c>
      <c r="BK101" s="228">
        <f>ROUND(P101*H101,2)</f>
        <v>0</v>
      </c>
      <c r="BL101" s="19" t="s">
        <v>279</v>
      </c>
      <c r="BM101" s="227" t="s">
        <v>3037</v>
      </c>
    </row>
    <row r="102" s="2" customFormat="1" ht="37.8" customHeight="1">
      <c r="A102" s="40"/>
      <c r="B102" s="41"/>
      <c r="C102" s="215" t="s">
        <v>85</v>
      </c>
      <c r="D102" s="215" t="s">
        <v>213</v>
      </c>
      <c r="E102" s="216" t="s">
        <v>1577</v>
      </c>
      <c r="F102" s="217" t="s">
        <v>1578</v>
      </c>
      <c r="G102" s="218" t="s">
        <v>670</v>
      </c>
      <c r="H102" s="219">
        <v>100</v>
      </c>
      <c r="I102" s="220"/>
      <c r="J102" s="220"/>
      <c r="K102" s="221">
        <f>ROUND(P102*H102,2)</f>
        <v>0</v>
      </c>
      <c r="L102" s="217" t="s">
        <v>1314</v>
      </c>
      <c r="M102" s="46"/>
      <c r="N102" s="222" t="s">
        <v>20</v>
      </c>
      <c r="O102" s="223" t="s">
        <v>45</v>
      </c>
      <c r="P102" s="224">
        <f>I102+J102</f>
        <v>0</v>
      </c>
      <c r="Q102" s="224">
        <f>ROUND(I102*H102,2)</f>
        <v>0</v>
      </c>
      <c r="R102" s="224">
        <f>ROUND(J102*H102,2)</f>
        <v>0</v>
      </c>
      <c r="S102" s="86"/>
      <c r="T102" s="225">
        <f>S102*H102</f>
        <v>0</v>
      </c>
      <c r="U102" s="225">
        <v>0</v>
      </c>
      <c r="V102" s="225">
        <f>U102*H102</f>
        <v>0</v>
      </c>
      <c r="W102" s="225">
        <v>0</v>
      </c>
      <c r="X102" s="226">
        <f>W102*H102</f>
        <v>0</v>
      </c>
      <c r="Y102" s="40"/>
      <c r="Z102" s="40"/>
      <c r="AA102" s="40"/>
      <c r="AB102" s="40"/>
      <c r="AC102" s="40"/>
      <c r="AD102" s="40"/>
      <c r="AE102" s="40"/>
      <c r="AR102" s="227" t="s">
        <v>279</v>
      </c>
      <c r="AT102" s="227" t="s">
        <v>213</v>
      </c>
      <c r="AU102" s="227" t="s">
        <v>85</v>
      </c>
      <c r="AY102" s="19" t="s">
        <v>212</v>
      </c>
      <c r="BE102" s="228">
        <f>IF(O102="základní",K102,0)</f>
        <v>0</v>
      </c>
      <c r="BF102" s="228">
        <f>IF(O102="snížená",K102,0)</f>
        <v>0</v>
      </c>
      <c r="BG102" s="228">
        <f>IF(O102="zákl. přenesená",K102,0)</f>
        <v>0</v>
      </c>
      <c r="BH102" s="228">
        <f>IF(O102="sníž. přenesená",K102,0)</f>
        <v>0</v>
      </c>
      <c r="BI102" s="228">
        <f>IF(O102="nulová",K102,0)</f>
        <v>0</v>
      </c>
      <c r="BJ102" s="19" t="s">
        <v>83</v>
      </c>
      <c r="BK102" s="228">
        <f>ROUND(P102*H102,2)</f>
        <v>0</v>
      </c>
      <c r="BL102" s="19" t="s">
        <v>279</v>
      </c>
      <c r="BM102" s="227" t="s">
        <v>3038</v>
      </c>
    </row>
    <row r="103" s="2" customFormat="1">
      <c r="A103" s="40"/>
      <c r="B103" s="41"/>
      <c r="C103" s="42"/>
      <c r="D103" s="258" t="s">
        <v>1316</v>
      </c>
      <c r="E103" s="42"/>
      <c r="F103" s="259" t="s">
        <v>1580</v>
      </c>
      <c r="G103" s="42"/>
      <c r="H103" s="42"/>
      <c r="I103" s="248"/>
      <c r="J103" s="248"/>
      <c r="K103" s="42"/>
      <c r="L103" s="42"/>
      <c r="M103" s="46"/>
      <c r="N103" s="249"/>
      <c r="O103" s="250"/>
      <c r="P103" s="86"/>
      <c r="Q103" s="86"/>
      <c r="R103" s="86"/>
      <c r="S103" s="86"/>
      <c r="T103" s="86"/>
      <c r="U103" s="86"/>
      <c r="V103" s="86"/>
      <c r="W103" s="86"/>
      <c r="X103" s="87"/>
      <c r="Y103" s="40"/>
      <c r="Z103" s="40"/>
      <c r="AA103" s="40"/>
      <c r="AB103" s="40"/>
      <c r="AC103" s="40"/>
      <c r="AD103" s="40"/>
      <c r="AE103" s="40"/>
      <c r="AT103" s="19" t="s">
        <v>1316</v>
      </c>
      <c r="AU103" s="19" t="s">
        <v>85</v>
      </c>
    </row>
    <row r="104" s="2" customFormat="1" ht="33" customHeight="1">
      <c r="A104" s="40"/>
      <c r="B104" s="41"/>
      <c r="C104" s="215" t="s">
        <v>105</v>
      </c>
      <c r="D104" s="215" t="s">
        <v>213</v>
      </c>
      <c r="E104" s="216" t="s">
        <v>1581</v>
      </c>
      <c r="F104" s="217" t="s">
        <v>1582</v>
      </c>
      <c r="G104" s="218" t="s">
        <v>670</v>
      </c>
      <c r="H104" s="219">
        <v>1</v>
      </c>
      <c r="I104" s="220"/>
      <c r="J104" s="220"/>
      <c r="K104" s="221">
        <f>ROUND(P104*H104,2)</f>
        <v>0</v>
      </c>
      <c r="L104" s="217" t="s">
        <v>2849</v>
      </c>
      <c r="M104" s="46"/>
      <c r="N104" s="222" t="s">
        <v>20</v>
      </c>
      <c r="O104" s="223" t="s">
        <v>45</v>
      </c>
      <c r="P104" s="224">
        <f>I104+J104</f>
        <v>0</v>
      </c>
      <c r="Q104" s="224">
        <f>ROUND(I104*H104,2)</f>
        <v>0</v>
      </c>
      <c r="R104" s="224">
        <f>ROUND(J104*H104,2)</f>
        <v>0</v>
      </c>
      <c r="S104" s="86"/>
      <c r="T104" s="225">
        <f>S104*H104</f>
        <v>0</v>
      </c>
      <c r="U104" s="225">
        <v>0</v>
      </c>
      <c r="V104" s="225">
        <f>U104*H104</f>
        <v>0</v>
      </c>
      <c r="W104" s="225">
        <v>0</v>
      </c>
      <c r="X104" s="226">
        <f>W104*H104</f>
        <v>0</v>
      </c>
      <c r="Y104" s="40"/>
      <c r="Z104" s="40"/>
      <c r="AA104" s="40"/>
      <c r="AB104" s="40"/>
      <c r="AC104" s="40"/>
      <c r="AD104" s="40"/>
      <c r="AE104" s="40"/>
      <c r="AR104" s="227" t="s">
        <v>279</v>
      </c>
      <c r="AT104" s="227" t="s">
        <v>213</v>
      </c>
      <c r="AU104" s="227" t="s">
        <v>85</v>
      </c>
      <c r="AY104" s="19" t="s">
        <v>212</v>
      </c>
      <c r="BE104" s="228">
        <f>IF(O104="základní",K104,0)</f>
        <v>0</v>
      </c>
      <c r="BF104" s="228">
        <f>IF(O104="snížená",K104,0)</f>
        <v>0</v>
      </c>
      <c r="BG104" s="228">
        <f>IF(O104="zákl. přenesená",K104,0)</f>
        <v>0</v>
      </c>
      <c r="BH104" s="228">
        <f>IF(O104="sníž. přenesená",K104,0)</f>
        <v>0</v>
      </c>
      <c r="BI104" s="228">
        <f>IF(O104="nulová",K104,0)</f>
        <v>0</v>
      </c>
      <c r="BJ104" s="19" t="s">
        <v>83</v>
      </c>
      <c r="BK104" s="228">
        <f>ROUND(P104*H104,2)</f>
        <v>0</v>
      </c>
      <c r="BL104" s="19" t="s">
        <v>279</v>
      </c>
      <c r="BM104" s="227" t="s">
        <v>3039</v>
      </c>
    </row>
    <row r="105" s="2" customFormat="1">
      <c r="A105" s="40"/>
      <c r="B105" s="41"/>
      <c r="C105" s="42"/>
      <c r="D105" s="258" t="s">
        <v>1316</v>
      </c>
      <c r="E105" s="42"/>
      <c r="F105" s="259" t="s">
        <v>2936</v>
      </c>
      <c r="G105" s="42"/>
      <c r="H105" s="42"/>
      <c r="I105" s="248"/>
      <c r="J105" s="248"/>
      <c r="K105" s="42"/>
      <c r="L105" s="42"/>
      <c r="M105" s="46"/>
      <c r="N105" s="249"/>
      <c r="O105" s="250"/>
      <c r="P105" s="86"/>
      <c r="Q105" s="86"/>
      <c r="R105" s="86"/>
      <c r="S105" s="86"/>
      <c r="T105" s="86"/>
      <c r="U105" s="86"/>
      <c r="V105" s="86"/>
      <c r="W105" s="86"/>
      <c r="X105" s="87"/>
      <c r="Y105" s="40"/>
      <c r="Z105" s="40"/>
      <c r="AA105" s="40"/>
      <c r="AB105" s="40"/>
      <c r="AC105" s="40"/>
      <c r="AD105" s="40"/>
      <c r="AE105" s="40"/>
      <c r="AT105" s="19" t="s">
        <v>1316</v>
      </c>
      <c r="AU105" s="19" t="s">
        <v>85</v>
      </c>
    </row>
    <row r="106" s="2" customFormat="1" ht="21.75" customHeight="1">
      <c r="A106" s="40"/>
      <c r="B106" s="41"/>
      <c r="C106" s="229" t="s">
        <v>228</v>
      </c>
      <c r="D106" s="229" t="s">
        <v>222</v>
      </c>
      <c r="E106" s="230" t="s">
        <v>3040</v>
      </c>
      <c r="F106" s="231" t="s">
        <v>3041</v>
      </c>
      <c r="G106" s="232" t="s">
        <v>670</v>
      </c>
      <c r="H106" s="233">
        <v>1</v>
      </c>
      <c r="I106" s="234"/>
      <c r="J106" s="235"/>
      <c r="K106" s="236">
        <f>ROUND(P106*H106,2)</f>
        <v>0</v>
      </c>
      <c r="L106" s="231" t="s">
        <v>20</v>
      </c>
      <c r="M106" s="237"/>
      <c r="N106" s="238" t="s">
        <v>20</v>
      </c>
      <c r="O106" s="223" t="s">
        <v>45</v>
      </c>
      <c r="P106" s="224">
        <f>I106+J106</f>
        <v>0</v>
      </c>
      <c r="Q106" s="224">
        <f>ROUND(I106*H106,2)</f>
        <v>0</v>
      </c>
      <c r="R106" s="224">
        <f>ROUND(J106*H106,2)</f>
        <v>0</v>
      </c>
      <c r="S106" s="86"/>
      <c r="T106" s="225">
        <f>S106*H106</f>
        <v>0</v>
      </c>
      <c r="U106" s="225">
        <v>0</v>
      </c>
      <c r="V106" s="225">
        <f>U106*H106</f>
        <v>0</v>
      </c>
      <c r="W106" s="225">
        <v>0</v>
      </c>
      <c r="X106" s="226">
        <f>W106*H106</f>
        <v>0</v>
      </c>
      <c r="Y106" s="40"/>
      <c r="Z106" s="40"/>
      <c r="AA106" s="40"/>
      <c r="AB106" s="40"/>
      <c r="AC106" s="40"/>
      <c r="AD106" s="40"/>
      <c r="AE106" s="40"/>
      <c r="AR106" s="227" t="s">
        <v>342</v>
      </c>
      <c r="AT106" s="227" t="s">
        <v>222</v>
      </c>
      <c r="AU106" s="227" t="s">
        <v>85</v>
      </c>
      <c r="AY106" s="19" t="s">
        <v>212</v>
      </c>
      <c r="BE106" s="228">
        <f>IF(O106="základní",K106,0)</f>
        <v>0</v>
      </c>
      <c r="BF106" s="228">
        <f>IF(O106="snížená",K106,0)</f>
        <v>0</v>
      </c>
      <c r="BG106" s="228">
        <f>IF(O106="zákl. přenesená",K106,0)</f>
        <v>0</v>
      </c>
      <c r="BH106" s="228">
        <f>IF(O106="sníž. přenesená",K106,0)</f>
        <v>0</v>
      </c>
      <c r="BI106" s="228">
        <f>IF(O106="nulová",K106,0)</f>
        <v>0</v>
      </c>
      <c r="BJ106" s="19" t="s">
        <v>83</v>
      </c>
      <c r="BK106" s="228">
        <f>ROUND(P106*H106,2)</f>
        <v>0</v>
      </c>
      <c r="BL106" s="19" t="s">
        <v>279</v>
      </c>
      <c r="BM106" s="227" t="s">
        <v>3042</v>
      </c>
    </row>
    <row r="107" s="2" customFormat="1" ht="37.8" customHeight="1">
      <c r="A107" s="40"/>
      <c r="B107" s="41"/>
      <c r="C107" s="215" t="s">
        <v>234</v>
      </c>
      <c r="D107" s="215" t="s">
        <v>213</v>
      </c>
      <c r="E107" s="216" t="s">
        <v>1713</v>
      </c>
      <c r="F107" s="217" t="s">
        <v>1714</v>
      </c>
      <c r="G107" s="218" t="s">
        <v>670</v>
      </c>
      <c r="H107" s="219">
        <v>30</v>
      </c>
      <c r="I107" s="220"/>
      <c r="J107" s="220"/>
      <c r="K107" s="221">
        <f>ROUND(P107*H107,2)</f>
        <v>0</v>
      </c>
      <c r="L107" s="217" t="s">
        <v>2849</v>
      </c>
      <c r="M107" s="46"/>
      <c r="N107" s="222" t="s">
        <v>20</v>
      </c>
      <c r="O107" s="223" t="s">
        <v>45</v>
      </c>
      <c r="P107" s="224">
        <f>I107+J107</f>
        <v>0</v>
      </c>
      <c r="Q107" s="224">
        <f>ROUND(I107*H107,2)</f>
        <v>0</v>
      </c>
      <c r="R107" s="224">
        <f>ROUND(J107*H107,2)</f>
        <v>0</v>
      </c>
      <c r="S107" s="86"/>
      <c r="T107" s="225">
        <f>S107*H107</f>
        <v>0</v>
      </c>
      <c r="U107" s="225">
        <v>0</v>
      </c>
      <c r="V107" s="225">
        <f>U107*H107</f>
        <v>0</v>
      </c>
      <c r="W107" s="225">
        <v>0</v>
      </c>
      <c r="X107" s="226">
        <f>W107*H107</f>
        <v>0</v>
      </c>
      <c r="Y107" s="40"/>
      <c r="Z107" s="40"/>
      <c r="AA107" s="40"/>
      <c r="AB107" s="40"/>
      <c r="AC107" s="40"/>
      <c r="AD107" s="40"/>
      <c r="AE107" s="40"/>
      <c r="AR107" s="227" t="s">
        <v>279</v>
      </c>
      <c r="AT107" s="227" t="s">
        <v>213</v>
      </c>
      <c r="AU107" s="227" t="s">
        <v>85</v>
      </c>
      <c r="AY107" s="19" t="s">
        <v>212</v>
      </c>
      <c r="BE107" s="228">
        <f>IF(O107="základní",K107,0)</f>
        <v>0</v>
      </c>
      <c r="BF107" s="228">
        <f>IF(O107="snížená",K107,0)</f>
        <v>0</v>
      </c>
      <c r="BG107" s="228">
        <f>IF(O107="zákl. přenesená",K107,0)</f>
        <v>0</v>
      </c>
      <c r="BH107" s="228">
        <f>IF(O107="sníž. přenesená",K107,0)</f>
        <v>0</v>
      </c>
      <c r="BI107" s="228">
        <f>IF(O107="nulová",K107,0)</f>
        <v>0</v>
      </c>
      <c r="BJ107" s="19" t="s">
        <v>83</v>
      </c>
      <c r="BK107" s="228">
        <f>ROUND(P107*H107,2)</f>
        <v>0</v>
      </c>
      <c r="BL107" s="19" t="s">
        <v>279</v>
      </c>
      <c r="BM107" s="227" t="s">
        <v>3043</v>
      </c>
    </row>
    <row r="108" s="2" customFormat="1">
      <c r="A108" s="40"/>
      <c r="B108" s="41"/>
      <c r="C108" s="42"/>
      <c r="D108" s="258" t="s">
        <v>1316</v>
      </c>
      <c r="E108" s="42"/>
      <c r="F108" s="259" t="s">
        <v>2941</v>
      </c>
      <c r="G108" s="42"/>
      <c r="H108" s="42"/>
      <c r="I108" s="248"/>
      <c r="J108" s="248"/>
      <c r="K108" s="42"/>
      <c r="L108" s="42"/>
      <c r="M108" s="46"/>
      <c r="N108" s="249"/>
      <c r="O108" s="250"/>
      <c r="P108" s="86"/>
      <c r="Q108" s="86"/>
      <c r="R108" s="86"/>
      <c r="S108" s="86"/>
      <c r="T108" s="86"/>
      <c r="U108" s="86"/>
      <c r="V108" s="86"/>
      <c r="W108" s="86"/>
      <c r="X108" s="87"/>
      <c r="Y108" s="40"/>
      <c r="Z108" s="40"/>
      <c r="AA108" s="40"/>
      <c r="AB108" s="40"/>
      <c r="AC108" s="40"/>
      <c r="AD108" s="40"/>
      <c r="AE108" s="40"/>
      <c r="AT108" s="19" t="s">
        <v>1316</v>
      </c>
      <c r="AU108" s="19" t="s">
        <v>85</v>
      </c>
    </row>
    <row r="109" s="2" customFormat="1" ht="16.5" customHeight="1">
      <c r="A109" s="40"/>
      <c r="B109" s="41"/>
      <c r="C109" s="229" t="s">
        <v>238</v>
      </c>
      <c r="D109" s="229" t="s">
        <v>222</v>
      </c>
      <c r="E109" s="230" t="s">
        <v>1717</v>
      </c>
      <c r="F109" s="231" t="s">
        <v>1718</v>
      </c>
      <c r="G109" s="232" t="s">
        <v>670</v>
      </c>
      <c r="H109" s="233">
        <v>40</v>
      </c>
      <c r="I109" s="234"/>
      <c r="J109" s="235"/>
      <c r="K109" s="236">
        <f>ROUND(P109*H109,2)</f>
        <v>0</v>
      </c>
      <c r="L109" s="231" t="s">
        <v>20</v>
      </c>
      <c r="M109" s="237"/>
      <c r="N109" s="238" t="s">
        <v>20</v>
      </c>
      <c r="O109" s="223" t="s">
        <v>45</v>
      </c>
      <c r="P109" s="224">
        <f>I109+J109</f>
        <v>0</v>
      </c>
      <c r="Q109" s="224">
        <f>ROUND(I109*H109,2)</f>
        <v>0</v>
      </c>
      <c r="R109" s="224">
        <f>ROUND(J109*H109,2)</f>
        <v>0</v>
      </c>
      <c r="S109" s="86"/>
      <c r="T109" s="225">
        <f>S109*H109</f>
        <v>0</v>
      </c>
      <c r="U109" s="225">
        <v>0</v>
      </c>
      <c r="V109" s="225">
        <f>U109*H109</f>
        <v>0</v>
      </c>
      <c r="W109" s="225">
        <v>0</v>
      </c>
      <c r="X109" s="226">
        <f>W109*H109</f>
        <v>0</v>
      </c>
      <c r="Y109" s="40"/>
      <c r="Z109" s="40"/>
      <c r="AA109" s="40"/>
      <c r="AB109" s="40"/>
      <c r="AC109" s="40"/>
      <c r="AD109" s="40"/>
      <c r="AE109" s="40"/>
      <c r="AR109" s="227" t="s">
        <v>342</v>
      </c>
      <c r="AT109" s="227" t="s">
        <v>222</v>
      </c>
      <c r="AU109" s="227" t="s">
        <v>85</v>
      </c>
      <c r="AY109" s="19" t="s">
        <v>212</v>
      </c>
      <c r="BE109" s="228">
        <f>IF(O109="základní",K109,0)</f>
        <v>0</v>
      </c>
      <c r="BF109" s="228">
        <f>IF(O109="snížená",K109,0)</f>
        <v>0</v>
      </c>
      <c r="BG109" s="228">
        <f>IF(O109="zákl. přenesená",K109,0)</f>
        <v>0</v>
      </c>
      <c r="BH109" s="228">
        <f>IF(O109="sníž. přenesená",K109,0)</f>
        <v>0</v>
      </c>
      <c r="BI109" s="228">
        <f>IF(O109="nulová",K109,0)</f>
        <v>0</v>
      </c>
      <c r="BJ109" s="19" t="s">
        <v>83</v>
      </c>
      <c r="BK109" s="228">
        <f>ROUND(P109*H109,2)</f>
        <v>0</v>
      </c>
      <c r="BL109" s="19" t="s">
        <v>279</v>
      </c>
      <c r="BM109" s="227" t="s">
        <v>3044</v>
      </c>
    </row>
    <row r="110" s="2" customFormat="1" ht="66.75" customHeight="1">
      <c r="A110" s="40"/>
      <c r="B110" s="41"/>
      <c r="C110" s="215" t="s">
        <v>242</v>
      </c>
      <c r="D110" s="215" t="s">
        <v>213</v>
      </c>
      <c r="E110" s="216" t="s">
        <v>1727</v>
      </c>
      <c r="F110" s="217" t="s">
        <v>1728</v>
      </c>
      <c r="G110" s="218" t="s">
        <v>670</v>
      </c>
      <c r="H110" s="219">
        <v>40</v>
      </c>
      <c r="I110" s="220"/>
      <c r="J110" s="220"/>
      <c r="K110" s="221">
        <f>ROUND(P110*H110,2)</f>
        <v>0</v>
      </c>
      <c r="L110" s="217" t="s">
        <v>2849</v>
      </c>
      <c r="M110" s="46"/>
      <c r="N110" s="222" t="s">
        <v>20</v>
      </c>
      <c r="O110" s="223" t="s">
        <v>45</v>
      </c>
      <c r="P110" s="224">
        <f>I110+J110</f>
        <v>0</v>
      </c>
      <c r="Q110" s="224">
        <f>ROUND(I110*H110,2)</f>
        <v>0</v>
      </c>
      <c r="R110" s="224">
        <f>ROUND(J110*H110,2)</f>
        <v>0</v>
      </c>
      <c r="S110" s="86"/>
      <c r="T110" s="225">
        <f>S110*H110</f>
        <v>0</v>
      </c>
      <c r="U110" s="225">
        <v>0</v>
      </c>
      <c r="V110" s="225">
        <f>U110*H110</f>
        <v>0</v>
      </c>
      <c r="W110" s="225">
        <v>0</v>
      </c>
      <c r="X110" s="226">
        <f>W110*H110</f>
        <v>0</v>
      </c>
      <c r="Y110" s="40"/>
      <c r="Z110" s="40"/>
      <c r="AA110" s="40"/>
      <c r="AB110" s="40"/>
      <c r="AC110" s="40"/>
      <c r="AD110" s="40"/>
      <c r="AE110" s="40"/>
      <c r="AR110" s="227" t="s">
        <v>279</v>
      </c>
      <c r="AT110" s="227" t="s">
        <v>213</v>
      </c>
      <c r="AU110" s="227" t="s">
        <v>85</v>
      </c>
      <c r="AY110" s="19" t="s">
        <v>212</v>
      </c>
      <c r="BE110" s="228">
        <f>IF(O110="základní",K110,0)</f>
        <v>0</v>
      </c>
      <c r="BF110" s="228">
        <f>IF(O110="snížená",K110,0)</f>
        <v>0</v>
      </c>
      <c r="BG110" s="228">
        <f>IF(O110="zákl. přenesená",K110,0)</f>
        <v>0</v>
      </c>
      <c r="BH110" s="228">
        <f>IF(O110="sníž. přenesená",K110,0)</f>
        <v>0</v>
      </c>
      <c r="BI110" s="228">
        <f>IF(O110="nulová",K110,0)</f>
        <v>0</v>
      </c>
      <c r="BJ110" s="19" t="s">
        <v>83</v>
      </c>
      <c r="BK110" s="228">
        <f>ROUND(P110*H110,2)</f>
        <v>0</v>
      </c>
      <c r="BL110" s="19" t="s">
        <v>279</v>
      </c>
      <c r="BM110" s="227" t="s">
        <v>3045</v>
      </c>
    </row>
    <row r="111" s="2" customFormat="1">
      <c r="A111" s="40"/>
      <c r="B111" s="41"/>
      <c r="C111" s="42"/>
      <c r="D111" s="258" t="s">
        <v>1316</v>
      </c>
      <c r="E111" s="42"/>
      <c r="F111" s="259" t="s">
        <v>2944</v>
      </c>
      <c r="G111" s="42"/>
      <c r="H111" s="42"/>
      <c r="I111" s="248"/>
      <c r="J111" s="248"/>
      <c r="K111" s="42"/>
      <c r="L111" s="42"/>
      <c r="M111" s="46"/>
      <c r="N111" s="249"/>
      <c r="O111" s="250"/>
      <c r="P111" s="86"/>
      <c r="Q111" s="86"/>
      <c r="R111" s="86"/>
      <c r="S111" s="86"/>
      <c r="T111" s="86"/>
      <c r="U111" s="86"/>
      <c r="V111" s="86"/>
      <c r="W111" s="86"/>
      <c r="X111" s="87"/>
      <c r="Y111" s="40"/>
      <c r="Z111" s="40"/>
      <c r="AA111" s="40"/>
      <c r="AB111" s="40"/>
      <c r="AC111" s="40"/>
      <c r="AD111" s="40"/>
      <c r="AE111" s="40"/>
      <c r="AT111" s="19" t="s">
        <v>1316</v>
      </c>
      <c r="AU111" s="19" t="s">
        <v>85</v>
      </c>
    </row>
    <row r="112" s="2" customFormat="1" ht="16.5" customHeight="1">
      <c r="A112" s="40"/>
      <c r="B112" s="41"/>
      <c r="C112" s="229" t="s">
        <v>246</v>
      </c>
      <c r="D112" s="229" t="s">
        <v>222</v>
      </c>
      <c r="E112" s="230" t="s">
        <v>1731</v>
      </c>
      <c r="F112" s="231" t="s">
        <v>1732</v>
      </c>
      <c r="G112" s="232" t="s">
        <v>670</v>
      </c>
      <c r="H112" s="233">
        <v>30</v>
      </c>
      <c r="I112" s="234"/>
      <c r="J112" s="235"/>
      <c r="K112" s="236">
        <f>ROUND(P112*H112,2)</f>
        <v>0</v>
      </c>
      <c r="L112" s="231" t="s">
        <v>20</v>
      </c>
      <c r="M112" s="237"/>
      <c r="N112" s="238" t="s">
        <v>20</v>
      </c>
      <c r="O112" s="223" t="s">
        <v>45</v>
      </c>
      <c r="P112" s="224">
        <f>I112+J112</f>
        <v>0</v>
      </c>
      <c r="Q112" s="224">
        <f>ROUND(I112*H112,2)</f>
        <v>0</v>
      </c>
      <c r="R112" s="224">
        <f>ROUND(J112*H112,2)</f>
        <v>0</v>
      </c>
      <c r="S112" s="86"/>
      <c r="T112" s="225">
        <f>S112*H112</f>
        <v>0</v>
      </c>
      <c r="U112" s="225">
        <v>0</v>
      </c>
      <c r="V112" s="225">
        <f>U112*H112</f>
        <v>0</v>
      </c>
      <c r="W112" s="225">
        <v>0</v>
      </c>
      <c r="X112" s="226">
        <f>W112*H112</f>
        <v>0</v>
      </c>
      <c r="Y112" s="40"/>
      <c r="Z112" s="40"/>
      <c r="AA112" s="40"/>
      <c r="AB112" s="40"/>
      <c r="AC112" s="40"/>
      <c r="AD112" s="40"/>
      <c r="AE112" s="40"/>
      <c r="AR112" s="227" t="s">
        <v>342</v>
      </c>
      <c r="AT112" s="227" t="s">
        <v>222</v>
      </c>
      <c r="AU112" s="227" t="s">
        <v>85</v>
      </c>
      <c r="AY112" s="19" t="s">
        <v>212</v>
      </c>
      <c r="BE112" s="228">
        <f>IF(O112="základní",K112,0)</f>
        <v>0</v>
      </c>
      <c r="BF112" s="228">
        <f>IF(O112="snížená",K112,0)</f>
        <v>0</v>
      </c>
      <c r="BG112" s="228">
        <f>IF(O112="zákl. přenesená",K112,0)</f>
        <v>0</v>
      </c>
      <c r="BH112" s="228">
        <f>IF(O112="sníž. přenesená",K112,0)</f>
        <v>0</v>
      </c>
      <c r="BI112" s="228">
        <f>IF(O112="nulová",K112,0)</f>
        <v>0</v>
      </c>
      <c r="BJ112" s="19" t="s">
        <v>83</v>
      </c>
      <c r="BK112" s="228">
        <f>ROUND(P112*H112,2)</f>
        <v>0</v>
      </c>
      <c r="BL112" s="19" t="s">
        <v>279</v>
      </c>
      <c r="BM112" s="227" t="s">
        <v>3046</v>
      </c>
    </row>
    <row r="113" s="2" customFormat="1" ht="24.15" customHeight="1">
      <c r="A113" s="40"/>
      <c r="B113" s="41"/>
      <c r="C113" s="215" t="s">
        <v>250</v>
      </c>
      <c r="D113" s="215" t="s">
        <v>213</v>
      </c>
      <c r="E113" s="216" t="s">
        <v>1757</v>
      </c>
      <c r="F113" s="217" t="s">
        <v>1758</v>
      </c>
      <c r="G113" s="218" t="s">
        <v>670</v>
      </c>
      <c r="H113" s="219">
        <v>6</v>
      </c>
      <c r="I113" s="220"/>
      <c r="J113" s="220"/>
      <c r="K113" s="221">
        <f>ROUND(P113*H113,2)</f>
        <v>0</v>
      </c>
      <c r="L113" s="217" t="s">
        <v>2849</v>
      </c>
      <c r="M113" s="46"/>
      <c r="N113" s="222" t="s">
        <v>20</v>
      </c>
      <c r="O113" s="223" t="s">
        <v>45</v>
      </c>
      <c r="P113" s="224">
        <f>I113+J113</f>
        <v>0</v>
      </c>
      <c r="Q113" s="224">
        <f>ROUND(I113*H113,2)</f>
        <v>0</v>
      </c>
      <c r="R113" s="224">
        <f>ROUND(J113*H113,2)</f>
        <v>0</v>
      </c>
      <c r="S113" s="86"/>
      <c r="T113" s="225">
        <f>S113*H113</f>
        <v>0</v>
      </c>
      <c r="U113" s="225">
        <v>0</v>
      </c>
      <c r="V113" s="225">
        <f>U113*H113</f>
        <v>0</v>
      </c>
      <c r="W113" s="225">
        <v>0</v>
      </c>
      <c r="X113" s="226">
        <f>W113*H113</f>
        <v>0</v>
      </c>
      <c r="Y113" s="40"/>
      <c r="Z113" s="40"/>
      <c r="AA113" s="40"/>
      <c r="AB113" s="40"/>
      <c r="AC113" s="40"/>
      <c r="AD113" s="40"/>
      <c r="AE113" s="40"/>
      <c r="AR113" s="227" t="s">
        <v>279</v>
      </c>
      <c r="AT113" s="227" t="s">
        <v>213</v>
      </c>
      <c r="AU113" s="227" t="s">
        <v>85</v>
      </c>
      <c r="AY113" s="19" t="s">
        <v>212</v>
      </c>
      <c r="BE113" s="228">
        <f>IF(O113="základní",K113,0)</f>
        <v>0</v>
      </c>
      <c r="BF113" s="228">
        <f>IF(O113="snížená",K113,0)</f>
        <v>0</v>
      </c>
      <c r="BG113" s="228">
        <f>IF(O113="zákl. přenesená",K113,0)</f>
        <v>0</v>
      </c>
      <c r="BH113" s="228">
        <f>IF(O113="sníž. přenesená",K113,0)</f>
        <v>0</v>
      </c>
      <c r="BI113" s="228">
        <f>IF(O113="nulová",K113,0)</f>
        <v>0</v>
      </c>
      <c r="BJ113" s="19" t="s">
        <v>83</v>
      </c>
      <c r="BK113" s="228">
        <f>ROUND(P113*H113,2)</f>
        <v>0</v>
      </c>
      <c r="BL113" s="19" t="s">
        <v>279</v>
      </c>
      <c r="BM113" s="227" t="s">
        <v>3047</v>
      </c>
    </row>
    <row r="114" s="2" customFormat="1">
      <c r="A114" s="40"/>
      <c r="B114" s="41"/>
      <c r="C114" s="42"/>
      <c r="D114" s="258" t="s">
        <v>1316</v>
      </c>
      <c r="E114" s="42"/>
      <c r="F114" s="259" t="s">
        <v>2947</v>
      </c>
      <c r="G114" s="42"/>
      <c r="H114" s="42"/>
      <c r="I114" s="248"/>
      <c r="J114" s="248"/>
      <c r="K114" s="42"/>
      <c r="L114" s="42"/>
      <c r="M114" s="46"/>
      <c r="N114" s="249"/>
      <c r="O114" s="250"/>
      <c r="P114" s="86"/>
      <c r="Q114" s="86"/>
      <c r="R114" s="86"/>
      <c r="S114" s="86"/>
      <c r="T114" s="86"/>
      <c r="U114" s="86"/>
      <c r="V114" s="86"/>
      <c r="W114" s="86"/>
      <c r="X114" s="87"/>
      <c r="Y114" s="40"/>
      <c r="Z114" s="40"/>
      <c r="AA114" s="40"/>
      <c r="AB114" s="40"/>
      <c r="AC114" s="40"/>
      <c r="AD114" s="40"/>
      <c r="AE114" s="40"/>
      <c r="AT114" s="19" t="s">
        <v>1316</v>
      </c>
      <c r="AU114" s="19" t="s">
        <v>85</v>
      </c>
    </row>
    <row r="115" s="2" customFormat="1" ht="24.15" customHeight="1">
      <c r="A115" s="40"/>
      <c r="B115" s="41"/>
      <c r="C115" s="229" t="s">
        <v>154</v>
      </c>
      <c r="D115" s="229" t="s">
        <v>222</v>
      </c>
      <c r="E115" s="230" t="s">
        <v>1761</v>
      </c>
      <c r="F115" s="231" t="s">
        <v>1762</v>
      </c>
      <c r="G115" s="232" t="s">
        <v>670</v>
      </c>
      <c r="H115" s="233">
        <v>6</v>
      </c>
      <c r="I115" s="234"/>
      <c r="J115" s="235"/>
      <c r="K115" s="236">
        <f>ROUND(P115*H115,2)</f>
        <v>0</v>
      </c>
      <c r="L115" s="231" t="s">
        <v>20</v>
      </c>
      <c r="M115" s="237"/>
      <c r="N115" s="238" t="s">
        <v>20</v>
      </c>
      <c r="O115" s="223" t="s">
        <v>45</v>
      </c>
      <c r="P115" s="224">
        <f>I115+J115</f>
        <v>0</v>
      </c>
      <c r="Q115" s="224">
        <f>ROUND(I115*H115,2)</f>
        <v>0</v>
      </c>
      <c r="R115" s="224">
        <f>ROUND(J115*H115,2)</f>
        <v>0</v>
      </c>
      <c r="S115" s="86"/>
      <c r="T115" s="225">
        <f>S115*H115</f>
        <v>0</v>
      </c>
      <c r="U115" s="225">
        <v>0.00012</v>
      </c>
      <c r="V115" s="225">
        <f>U115*H115</f>
        <v>0.00072000000000000005</v>
      </c>
      <c r="W115" s="225">
        <v>0</v>
      </c>
      <c r="X115" s="226">
        <f>W115*H115</f>
        <v>0</v>
      </c>
      <c r="Y115" s="40"/>
      <c r="Z115" s="40"/>
      <c r="AA115" s="40"/>
      <c r="AB115" s="40"/>
      <c r="AC115" s="40"/>
      <c r="AD115" s="40"/>
      <c r="AE115" s="40"/>
      <c r="AR115" s="227" t="s">
        <v>342</v>
      </c>
      <c r="AT115" s="227" t="s">
        <v>222</v>
      </c>
      <c r="AU115" s="227" t="s">
        <v>85</v>
      </c>
      <c r="AY115" s="19" t="s">
        <v>212</v>
      </c>
      <c r="BE115" s="228">
        <f>IF(O115="základní",K115,0)</f>
        <v>0</v>
      </c>
      <c r="BF115" s="228">
        <f>IF(O115="snížená",K115,0)</f>
        <v>0</v>
      </c>
      <c r="BG115" s="228">
        <f>IF(O115="zákl. přenesená",K115,0)</f>
        <v>0</v>
      </c>
      <c r="BH115" s="228">
        <f>IF(O115="sníž. přenesená",K115,0)</f>
        <v>0</v>
      </c>
      <c r="BI115" s="228">
        <f>IF(O115="nulová",K115,0)</f>
        <v>0</v>
      </c>
      <c r="BJ115" s="19" t="s">
        <v>83</v>
      </c>
      <c r="BK115" s="228">
        <f>ROUND(P115*H115,2)</f>
        <v>0</v>
      </c>
      <c r="BL115" s="19" t="s">
        <v>279</v>
      </c>
      <c r="BM115" s="227" t="s">
        <v>3048</v>
      </c>
    </row>
    <row r="116" s="2" customFormat="1" ht="24.15" customHeight="1">
      <c r="A116" s="40"/>
      <c r="B116" s="41"/>
      <c r="C116" s="215" t="s">
        <v>157</v>
      </c>
      <c r="D116" s="215" t="s">
        <v>213</v>
      </c>
      <c r="E116" s="216" t="s">
        <v>1788</v>
      </c>
      <c r="F116" s="217" t="s">
        <v>1789</v>
      </c>
      <c r="G116" s="218" t="s">
        <v>670</v>
      </c>
      <c r="H116" s="219">
        <v>1</v>
      </c>
      <c r="I116" s="220"/>
      <c r="J116" s="220"/>
      <c r="K116" s="221">
        <f>ROUND(P116*H116,2)</f>
        <v>0</v>
      </c>
      <c r="L116" s="217" t="s">
        <v>2849</v>
      </c>
      <c r="M116" s="46"/>
      <c r="N116" s="222" t="s">
        <v>20</v>
      </c>
      <c r="O116" s="223" t="s">
        <v>45</v>
      </c>
      <c r="P116" s="224">
        <f>I116+J116</f>
        <v>0</v>
      </c>
      <c r="Q116" s="224">
        <f>ROUND(I116*H116,2)</f>
        <v>0</v>
      </c>
      <c r="R116" s="224">
        <f>ROUND(J116*H116,2)</f>
        <v>0</v>
      </c>
      <c r="S116" s="86"/>
      <c r="T116" s="225">
        <f>S116*H116</f>
        <v>0</v>
      </c>
      <c r="U116" s="225">
        <v>0</v>
      </c>
      <c r="V116" s="225">
        <f>U116*H116</f>
        <v>0</v>
      </c>
      <c r="W116" s="225">
        <v>0</v>
      </c>
      <c r="X116" s="226">
        <f>W116*H116</f>
        <v>0</v>
      </c>
      <c r="Y116" s="40"/>
      <c r="Z116" s="40"/>
      <c r="AA116" s="40"/>
      <c r="AB116" s="40"/>
      <c r="AC116" s="40"/>
      <c r="AD116" s="40"/>
      <c r="AE116" s="40"/>
      <c r="AR116" s="227" t="s">
        <v>279</v>
      </c>
      <c r="AT116" s="227" t="s">
        <v>213</v>
      </c>
      <c r="AU116" s="227" t="s">
        <v>85</v>
      </c>
      <c r="AY116" s="19" t="s">
        <v>212</v>
      </c>
      <c r="BE116" s="228">
        <f>IF(O116="základní",K116,0)</f>
        <v>0</v>
      </c>
      <c r="BF116" s="228">
        <f>IF(O116="snížená",K116,0)</f>
        <v>0</v>
      </c>
      <c r="BG116" s="228">
        <f>IF(O116="zákl. přenesená",K116,0)</f>
        <v>0</v>
      </c>
      <c r="BH116" s="228">
        <f>IF(O116="sníž. přenesená",K116,0)</f>
        <v>0</v>
      </c>
      <c r="BI116" s="228">
        <f>IF(O116="nulová",K116,0)</f>
        <v>0</v>
      </c>
      <c r="BJ116" s="19" t="s">
        <v>83</v>
      </c>
      <c r="BK116" s="228">
        <f>ROUND(P116*H116,2)</f>
        <v>0</v>
      </c>
      <c r="BL116" s="19" t="s">
        <v>279</v>
      </c>
      <c r="BM116" s="227" t="s">
        <v>3049</v>
      </c>
    </row>
    <row r="117" s="2" customFormat="1">
      <c r="A117" s="40"/>
      <c r="B117" s="41"/>
      <c r="C117" s="42"/>
      <c r="D117" s="258" t="s">
        <v>1316</v>
      </c>
      <c r="E117" s="42"/>
      <c r="F117" s="259" t="s">
        <v>2950</v>
      </c>
      <c r="G117" s="42"/>
      <c r="H117" s="42"/>
      <c r="I117" s="248"/>
      <c r="J117" s="248"/>
      <c r="K117" s="42"/>
      <c r="L117" s="42"/>
      <c r="M117" s="46"/>
      <c r="N117" s="249"/>
      <c r="O117" s="250"/>
      <c r="P117" s="86"/>
      <c r="Q117" s="86"/>
      <c r="R117" s="86"/>
      <c r="S117" s="86"/>
      <c r="T117" s="86"/>
      <c r="U117" s="86"/>
      <c r="V117" s="86"/>
      <c r="W117" s="86"/>
      <c r="X117" s="87"/>
      <c r="Y117" s="40"/>
      <c r="Z117" s="40"/>
      <c r="AA117" s="40"/>
      <c r="AB117" s="40"/>
      <c r="AC117" s="40"/>
      <c r="AD117" s="40"/>
      <c r="AE117" s="40"/>
      <c r="AT117" s="19" t="s">
        <v>1316</v>
      </c>
      <c r="AU117" s="19" t="s">
        <v>85</v>
      </c>
    </row>
    <row r="118" s="2" customFormat="1" ht="21.75" customHeight="1">
      <c r="A118" s="40"/>
      <c r="B118" s="41"/>
      <c r="C118" s="229" t="s">
        <v>9</v>
      </c>
      <c r="D118" s="229" t="s">
        <v>222</v>
      </c>
      <c r="E118" s="230" t="s">
        <v>2091</v>
      </c>
      <c r="F118" s="231" t="s">
        <v>2951</v>
      </c>
      <c r="G118" s="232" t="s">
        <v>670</v>
      </c>
      <c r="H118" s="233">
        <v>1</v>
      </c>
      <c r="I118" s="234"/>
      <c r="J118" s="235"/>
      <c r="K118" s="236">
        <f>ROUND(P118*H118,2)</f>
        <v>0</v>
      </c>
      <c r="L118" s="231" t="s">
        <v>20</v>
      </c>
      <c r="M118" s="237"/>
      <c r="N118" s="238" t="s">
        <v>20</v>
      </c>
      <c r="O118" s="223" t="s">
        <v>45</v>
      </c>
      <c r="P118" s="224">
        <f>I118+J118</f>
        <v>0</v>
      </c>
      <c r="Q118" s="224">
        <f>ROUND(I118*H118,2)</f>
        <v>0</v>
      </c>
      <c r="R118" s="224">
        <f>ROUND(J118*H118,2)</f>
        <v>0</v>
      </c>
      <c r="S118" s="86"/>
      <c r="T118" s="225">
        <f>S118*H118</f>
        <v>0</v>
      </c>
      <c r="U118" s="225">
        <v>0.00040000000000000002</v>
      </c>
      <c r="V118" s="225">
        <f>U118*H118</f>
        <v>0.00040000000000000002</v>
      </c>
      <c r="W118" s="225">
        <v>0</v>
      </c>
      <c r="X118" s="226">
        <f>W118*H118</f>
        <v>0</v>
      </c>
      <c r="Y118" s="40"/>
      <c r="Z118" s="40"/>
      <c r="AA118" s="40"/>
      <c r="AB118" s="40"/>
      <c r="AC118" s="40"/>
      <c r="AD118" s="40"/>
      <c r="AE118" s="40"/>
      <c r="AR118" s="227" t="s">
        <v>342</v>
      </c>
      <c r="AT118" s="227" t="s">
        <v>222</v>
      </c>
      <c r="AU118" s="227" t="s">
        <v>85</v>
      </c>
      <c r="AY118" s="19" t="s">
        <v>212</v>
      </c>
      <c r="BE118" s="228">
        <f>IF(O118="základní",K118,0)</f>
        <v>0</v>
      </c>
      <c r="BF118" s="228">
        <f>IF(O118="snížená",K118,0)</f>
        <v>0</v>
      </c>
      <c r="BG118" s="228">
        <f>IF(O118="zákl. přenesená",K118,0)</f>
        <v>0</v>
      </c>
      <c r="BH118" s="228">
        <f>IF(O118="sníž. přenesená",K118,0)</f>
        <v>0</v>
      </c>
      <c r="BI118" s="228">
        <f>IF(O118="nulová",K118,0)</f>
        <v>0</v>
      </c>
      <c r="BJ118" s="19" t="s">
        <v>83</v>
      </c>
      <c r="BK118" s="228">
        <f>ROUND(P118*H118,2)</f>
        <v>0</v>
      </c>
      <c r="BL118" s="19" t="s">
        <v>279</v>
      </c>
      <c r="BM118" s="227" t="s">
        <v>3050</v>
      </c>
    </row>
    <row r="119" s="2" customFormat="1" ht="33" customHeight="1">
      <c r="A119" s="40"/>
      <c r="B119" s="41"/>
      <c r="C119" s="215" t="s">
        <v>162</v>
      </c>
      <c r="D119" s="215" t="s">
        <v>213</v>
      </c>
      <c r="E119" s="216" t="s">
        <v>2030</v>
      </c>
      <c r="F119" s="217" t="s">
        <v>2031</v>
      </c>
      <c r="G119" s="218" t="s">
        <v>670</v>
      </c>
      <c r="H119" s="219">
        <v>1</v>
      </c>
      <c r="I119" s="220"/>
      <c r="J119" s="220"/>
      <c r="K119" s="221">
        <f>ROUND(P119*H119,2)</f>
        <v>0</v>
      </c>
      <c r="L119" s="217" t="s">
        <v>2849</v>
      </c>
      <c r="M119" s="46"/>
      <c r="N119" s="222" t="s">
        <v>20</v>
      </c>
      <c r="O119" s="223" t="s">
        <v>45</v>
      </c>
      <c r="P119" s="224">
        <f>I119+J119</f>
        <v>0</v>
      </c>
      <c r="Q119" s="224">
        <f>ROUND(I119*H119,2)</f>
        <v>0</v>
      </c>
      <c r="R119" s="224">
        <f>ROUND(J119*H119,2)</f>
        <v>0</v>
      </c>
      <c r="S119" s="86"/>
      <c r="T119" s="225">
        <f>S119*H119</f>
        <v>0</v>
      </c>
      <c r="U119" s="225">
        <v>0</v>
      </c>
      <c r="V119" s="225">
        <f>U119*H119</f>
        <v>0</v>
      </c>
      <c r="W119" s="225">
        <v>0</v>
      </c>
      <c r="X119" s="226">
        <f>W119*H119</f>
        <v>0</v>
      </c>
      <c r="Y119" s="40"/>
      <c r="Z119" s="40"/>
      <c r="AA119" s="40"/>
      <c r="AB119" s="40"/>
      <c r="AC119" s="40"/>
      <c r="AD119" s="40"/>
      <c r="AE119" s="40"/>
      <c r="AR119" s="227" t="s">
        <v>279</v>
      </c>
      <c r="AT119" s="227" t="s">
        <v>213</v>
      </c>
      <c r="AU119" s="227" t="s">
        <v>85</v>
      </c>
      <c r="AY119" s="19" t="s">
        <v>212</v>
      </c>
      <c r="BE119" s="228">
        <f>IF(O119="základní",K119,0)</f>
        <v>0</v>
      </c>
      <c r="BF119" s="228">
        <f>IF(O119="snížená",K119,0)</f>
        <v>0</v>
      </c>
      <c r="BG119" s="228">
        <f>IF(O119="zákl. přenesená",K119,0)</f>
        <v>0</v>
      </c>
      <c r="BH119" s="228">
        <f>IF(O119="sníž. přenesená",K119,0)</f>
        <v>0</v>
      </c>
      <c r="BI119" s="228">
        <f>IF(O119="nulová",K119,0)</f>
        <v>0</v>
      </c>
      <c r="BJ119" s="19" t="s">
        <v>83</v>
      </c>
      <c r="BK119" s="228">
        <f>ROUND(P119*H119,2)</f>
        <v>0</v>
      </c>
      <c r="BL119" s="19" t="s">
        <v>279</v>
      </c>
      <c r="BM119" s="227" t="s">
        <v>3051</v>
      </c>
    </row>
    <row r="120" s="2" customFormat="1">
      <c r="A120" s="40"/>
      <c r="B120" s="41"/>
      <c r="C120" s="42"/>
      <c r="D120" s="258" t="s">
        <v>1316</v>
      </c>
      <c r="E120" s="42"/>
      <c r="F120" s="259" t="s">
        <v>2954</v>
      </c>
      <c r="G120" s="42"/>
      <c r="H120" s="42"/>
      <c r="I120" s="248"/>
      <c r="J120" s="248"/>
      <c r="K120" s="42"/>
      <c r="L120" s="42"/>
      <c r="M120" s="46"/>
      <c r="N120" s="249"/>
      <c r="O120" s="250"/>
      <c r="P120" s="86"/>
      <c r="Q120" s="86"/>
      <c r="R120" s="86"/>
      <c r="S120" s="86"/>
      <c r="T120" s="86"/>
      <c r="U120" s="86"/>
      <c r="V120" s="86"/>
      <c r="W120" s="86"/>
      <c r="X120" s="87"/>
      <c r="Y120" s="40"/>
      <c r="Z120" s="40"/>
      <c r="AA120" s="40"/>
      <c r="AB120" s="40"/>
      <c r="AC120" s="40"/>
      <c r="AD120" s="40"/>
      <c r="AE120" s="40"/>
      <c r="AT120" s="19" t="s">
        <v>1316</v>
      </c>
      <c r="AU120" s="19" t="s">
        <v>85</v>
      </c>
    </row>
    <row r="121" s="2" customFormat="1" ht="16.5" customHeight="1">
      <c r="A121" s="40"/>
      <c r="B121" s="41"/>
      <c r="C121" s="229" t="s">
        <v>165</v>
      </c>
      <c r="D121" s="229" t="s">
        <v>222</v>
      </c>
      <c r="E121" s="230" t="s">
        <v>2034</v>
      </c>
      <c r="F121" s="231" t="s">
        <v>2955</v>
      </c>
      <c r="G121" s="232" t="s">
        <v>670</v>
      </c>
      <c r="H121" s="233">
        <v>1</v>
      </c>
      <c r="I121" s="234"/>
      <c r="J121" s="235"/>
      <c r="K121" s="236">
        <f>ROUND(P121*H121,2)</f>
        <v>0</v>
      </c>
      <c r="L121" s="231" t="s">
        <v>20</v>
      </c>
      <c r="M121" s="237"/>
      <c r="N121" s="238" t="s">
        <v>20</v>
      </c>
      <c r="O121" s="223" t="s">
        <v>45</v>
      </c>
      <c r="P121" s="224">
        <f>I121+J121</f>
        <v>0</v>
      </c>
      <c r="Q121" s="224">
        <f>ROUND(I121*H121,2)</f>
        <v>0</v>
      </c>
      <c r="R121" s="224">
        <f>ROUND(J121*H121,2)</f>
        <v>0</v>
      </c>
      <c r="S121" s="86"/>
      <c r="T121" s="225">
        <f>S121*H121</f>
        <v>0</v>
      </c>
      <c r="U121" s="225">
        <v>0.00038000000000000002</v>
      </c>
      <c r="V121" s="225">
        <f>U121*H121</f>
        <v>0.00038000000000000002</v>
      </c>
      <c r="W121" s="225">
        <v>0</v>
      </c>
      <c r="X121" s="226">
        <f>W121*H121</f>
        <v>0</v>
      </c>
      <c r="Y121" s="40"/>
      <c r="Z121" s="40"/>
      <c r="AA121" s="40"/>
      <c r="AB121" s="40"/>
      <c r="AC121" s="40"/>
      <c r="AD121" s="40"/>
      <c r="AE121" s="40"/>
      <c r="AR121" s="227" t="s">
        <v>342</v>
      </c>
      <c r="AT121" s="227" t="s">
        <v>222</v>
      </c>
      <c r="AU121" s="227" t="s">
        <v>85</v>
      </c>
      <c r="AY121" s="19" t="s">
        <v>212</v>
      </c>
      <c r="BE121" s="228">
        <f>IF(O121="základní",K121,0)</f>
        <v>0</v>
      </c>
      <c r="BF121" s="228">
        <f>IF(O121="snížená",K121,0)</f>
        <v>0</v>
      </c>
      <c r="BG121" s="228">
        <f>IF(O121="zákl. přenesená",K121,0)</f>
        <v>0</v>
      </c>
      <c r="BH121" s="228">
        <f>IF(O121="sníž. přenesená",K121,0)</f>
        <v>0</v>
      </c>
      <c r="BI121" s="228">
        <f>IF(O121="nulová",K121,0)</f>
        <v>0</v>
      </c>
      <c r="BJ121" s="19" t="s">
        <v>83</v>
      </c>
      <c r="BK121" s="228">
        <f>ROUND(P121*H121,2)</f>
        <v>0</v>
      </c>
      <c r="BL121" s="19" t="s">
        <v>279</v>
      </c>
      <c r="BM121" s="227" t="s">
        <v>3052</v>
      </c>
    </row>
    <row r="122" s="2" customFormat="1" ht="16.5" customHeight="1">
      <c r="A122" s="40"/>
      <c r="B122" s="41"/>
      <c r="C122" s="229" t="s">
        <v>168</v>
      </c>
      <c r="D122" s="229" t="s">
        <v>222</v>
      </c>
      <c r="E122" s="230" t="s">
        <v>1783</v>
      </c>
      <c r="F122" s="231" t="s">
        <v>1037</v>
      </c>
      <c r="G122" s="232" t="s">
        <v>225</v>
      </c>
      <c r="H122" s="233">
        <v>1</v>
      </c>
      <c r="I122" s="234"/>
      <c r="J122" s="235"/>
      <c r="K122" s="236">
        <f>ROUND(P122*H122,2)</f>
        <v>0</v>
      </c>
      <c r="L122" s="231" t="s">
        <v>20</v>
      </c>
      <c r="M122" s="237"/>
      <c r="N122" s="238" t="s">
        <v>20</v>
      </c>
      <c r="O122" s="223" t="s">
        <v>45</v>
      </c>
      <c r="P122" s="224">
        <f>I122+J122</f>
        <v>0</v>
      </c>
      <c r="Q122" s="224">
        <f>ROUND(I122*H122,2)</f>
        <v>0</v>
      </c>
      <c r="R122" s="224">
        <f>ROUND(J122*H122,2)</f>
        <v>0</v>
      </c>
      <c r="S122" s="86"/>
      <c r="T122" s="225">
        <f>S122*H122</f>
        <v>0</v>
      </c>
      <c r="U122" s="225">
        <v>0</v>
      </c>
      <c r="V122" s="225">
        <f>U122*H122</f>
        <v>0</v>
      </c>
      <c r="W122" s="225">
        <v>0</v>
      </c>
      <c r="X122" s="226">
        <f>W122*H122</f>
        <v>0</v>
      </c>
      <c r="Y122" s="40"/>
      <c r="Z122" s="40"/>
      <c r="AA122" s="40"/>
      <c r="AB122" s="40"/>
      <c r="AC122" s="40"/>
      <c r="AD122" s="40"/>
      <c r="AE122" s="40"/>
      <c r="AR122" s="227" t="s">
        <v>342</v>
      </c>
      <c r="AT122" s="227" t="s">
        <v>222</v>
      </c>
      <c r="AU122" s="227" t="s">
        <v>85</v>
      </c>
      <c r="AY122" s="19" t="s">
        <v>212</v>
      </c>
      <c r="BE122" s="228">
        <f>IF(O122="základní",K122,0)</f>
        <v>0</v>
      </c>
      <c r="BF122" s="228">
        <f>IF(O122="snížená",K122,0)</f>
        <v>0</v>
      </c>
      <c r="BG122" s="228">
        <f>IF(O122="zákl. přenesená",K122,0)</f>
        <v>0</v>
      </c>
      <c r="BH122" s="228">
        <f>IF(O122="sníž. přenesená",K122,0)</f>
        <v>0</v>
      </c>
      <c r="BI122" s="228">
        <f>IF(O122="nulová",K122,0)</f>
        <v>0</v>
      </c>
      <c r="BJ122" s="19" t="s">
        <v>83</v>
      </c>
      <c r="BK122" s="228">
        <f>ROUND(P122*H122,2)</f>
        <v>0</v>
      </c>
      <c r="BL122" s="19" t="s">
        <v>279</v>
      </c>
      <c r="BM122" s="227" t="s">
        <v>3053</v>
      </c>
    </row>
    <row r="123" s="2" customFormat="1" ht="16.5" customHeight="1">
      <c r="A123" s="40"/>
      <c r="B123" s="41"/>
      <c r="C123" s="229" t="s">
        <v>279</v>
      </c>
      <c r="D123" s="229" t="s">
        <v>222</v>
      </c>
      <c r="E123" s="230" t="s">
        <v>1785</v>
      </c>
      <c r="F123" s="231" t="s">
        <v>1786</v>
      </c>
      <c r="G123" s="232" t="s">
        <v>20</v>
      </c>
      <c r="H123" s="233">
        <v>1</v>
      </c>
      <c r="I123" s="234"/>
      <c r="J123" s="235"/>
      <c r="K123" s="236">
        <f>ROUND(P123*H123,2)</f>
        <v>0</v>
      </c>
      <c r="L123" s="231" t="s">
        <v>20</v>
      </c>
      <c r="M123" s="237"/>
      <c r="N123" s="238" t="s">
        <v>20</v>
      </c>
      <c r="O123" s="223" t="s">
        <v>45</v>
      </c>
      <c r="P123" s="224">
        <f>I123+J123</f>
        <v>0</v>
      </c>
      <c r="Q123" s="224">
        <f>ROUND(I123*H123,2)</f>
        <v>0</v>
      </c>
      <c r="R123" s="224">
        <f>ROUND(J123*H123,2)</f>
        <v>0</v>
      </c>
      <c r="S123" s="86"/>
      <c r="T123" s="225">
        <f>S123*H123</f>
        <v>0</v>
      </c>
      <c r="U123" s="225">
        <v>0</v>
      </c>
      <c r="V123" s="225">
        <f>U123*H123</f>
        <v>0</v>
      </c>
      <c r="W123" s="225">
        <v>0</v>
      </c>
      <c r="X123" s="226">
        <f>W123*H123</f>
        <v>0</v>
      </c>
      <c r="Y123" s="40"/>
      <c r="Z123" s="40"/>
      <c r="AA123" s="40"/>
      <c r="AB123" s="40"/>
      <c r="AC123" s="40"/>
      <c r="AD123" s="40"/>
      <c r="AE123" s="40"/>
      <c r="AR123" s="227" t="s">
        <v>342</v>
      </c>
      <c r="AT123" s="227" t="s">
        <v>222</v>
      </c>
      <c r="AU123" s="227" t="s">
        <v>85</v>
      </c>
      <c r="AY123" s="19" t="s">
        <v>212</v>
      </c>
      <c r="BE123" s="228">
        <f>IF(O123="základní",K123,0)</f>
        <v>0</v>
      </c>
      <c r="BF123" s="228">
        <f>IF(O123="snížená",K123,0)</f>
        <v>0</v>
      </c>
      <c r="BG123" s="228">
        <f>IF(O123="zákl. přenesená",K123,0)</f>
        <v>0</v>
      </c>
      <c r="BH123" s="228">
        <f>IF(O123="sníž. přenesená",K123,0)</f>
        <v>0</v>
      </c>
      <c r="BI123" s="228">
        <f>IF(O123="nulová",K123,0)</f>
        <v>0</v>
      </c>
      <c r="BJ123" s="19" t="s">
        <v>83</v>
      </c>
      <c r="BK123" s="228">
        <f>ROUND(P123*H123,2)</f>
        <v>0</v>
      </c>
      <c r="BL123" s="19" t="s">
        <v>279</v>
      </c>
      <c r="BM123" s="227" t="s">
        <v>3054</v>
      </c>
    </row>
    <row r="124" s="11" customFormat="1" ht="22.8" customHeight="1">
      <c r="A124" s="11"/>
      <c r="B124" s="200"/>
      <c r="C124" s="201"/>
      <c r="D124" s="202" t="s">
        <v>75</v>
      </c>
      <c r="E124" s="256" t="s">
        <v>1939</v>
      </c>
      <c r="F124" s="256" t="s">
        <v>1940</v>
      </c>
      <c r="G124" s="201"/>
      <c r="H124" s="201"/>
      <c r="I124" s="204"/>
      <c r="J124" s="204"/>
      <c r="K124" s="257">
        <f>BK124</f>
        <v>0</v>
      </c>
      <c r="L124" s="201"/>
      <c r="M124" s="206"/>
      <c r="N124" s="207"/>
      <c r="O124" s="208"/>
      <c r="P124" s="208"/>
      <c r="Q124" s="209">
        <f>SUM(Q125:Q127)</f>
        <v>0</v>
      </c>
      <c r="R124" s="209">
        <f>SUM(R125:R127)</f>
        <v>0</v>
      </c>
      <c r="S124" s="208"/>
      <c r="T124" s="210">
        <f>SUM(T125:T127)</f>
        <v>0</v>
      </c>
      <c r="U124" s="208"/>
      <c r="V124" s="210">
        <f>SUM(V125:V127)</f>
        <v>0.02</v>
      </c>
      <c r="W124" s="208"/>
      <c r="X124" s="211">
        <f>SUM(X125:X127)</f>
        <v>0</v>
      </c>
      <c r="Y124" s="11"/>
      <c r="Z124" s="11"/>
      <c r="AA124" s="11"/>
      <c r="AB124" s="11"/>
      <c r="AC124" s="11"/>
      <c r="AD124" s="11"/>
      <c r="AE124" s="11"/>
      <c r="AR124" s="212" t="s">
        <v>85</v>
      </c>
      <c r="AT124" s="213" t="s">
        <v>75</v>
      </c>
      <c r="AU124" s="213" t="s">
        <v>83</v>
      </c>
      <c r="AY124" s="212" t="s">
        <v>212</v>
      </c>
      <c r="BK124" s="214">
        <f>SUM(BK125:BK127)</f>
        <v>0</v>
      </c>
    </row>
    <row r="125" s="2" customFormat="1" ht="24.15" customHeight="1">
      <c r="A125" s="40"/>
      <c r="B125" s="41"/>
      <c r="C125" s="215" t="s">
        <v>283</v>
      </c>
      <c r="D125" s="215" t="s">
        <v>213</v>
      </c>
      <c r="E125" s="216" t="s">
        <v>2064</v>
      </c>
      <c r="F125" s="217" t="s">
        <v>2065</v>
      </c>
      <c r="G125" s="218" t="s">
        <v>670</v>
      </c>
      <c r="H125" s="219">
        <v>4</v>
      </c>
      <c r="I125" s="220"/>
      <c r="J125" s="220"/>
      <c r="K125" s="221">
        <f>ROUND(P125*H125,2)</f>
        <v>0</v>
      </c>
      <c r="L125" s="217" t="s">
        <v>1649</v>
      </c>
      <c r="M125" s="46"/>
      <c r="N125" s="222" t="s">
        <v>20</v>
      </c>
      <c r="O125" s="223" t="s">
        <v>45</v>
      </c>
      <c r="P125" s="224">
        <f>I125+J125</f>
        <v>0</v>
      </c>
      <c r="Q125" s="224">
        <f>ROUND(I125*H125,2)</f>
        <v>0</v>
      </c>
      <c r="R125" s="224">
        <f>ROUND(J125*H125,2)</f>
        <v>0</v>
      </c>
      <c r="S125" s="86"/>
      <c r="T125" s="225">
        <f>S125*H125</f>
        <v>0</v>
      </c>
      <c r="U125" s="225">
        <v>0</v>
      </c>
      <c r="V125" s="225">
        <f>U125*H125</f>
        <v>0</v>
      </c>
      <c r="W125" s="225">
        <v>0</v>
      </c>
      <c r="X125" s="226">
        <f>W125*H125</f>
        <v>0</v>
      </c>
      <c r="Y125" s="40"/>
      <c r="Z125" s="40"/>
      <c r="AA125" s="40"/>
      <c r="AB125" s="40"/>
      <c r="AC125" s="40"/>
      <c r="AD125" s="40"/>
      <c r="AE125" s="40"/>
      <c r="AR125" s="227" t="s">
        <v>279</v>
      </c>
      <c r="AT125" s="227" t="s">
        <v>213</v>
      </c>
      <c r="AU125" s="227" t="s">
        <v>85</v>
      </c>
      <c r="AY125" s="19" t="s">
        <v>212</v>
      </c>
      <c r="BE125" s="228">
        <f>IF(O125="základní",K125,0)</f>
        <v>0</v>
      </c>
      <c r="BF125" s="228">
        <f>IF(O125="snížená",K125,0)</f>
        <v>0</v>
      </c>
      <c r="BG125" s="228">
        <f>IF(O125="zákl. přenesená",K125,0)</f>
        <v>0</v>
      </c>
      <c r="BH125" s="228">
        <f>IF(O125="sníž. přenesená",K125,0)</f>
        <v>0</v>
      </c>
      <c r="BI125" s="228">
        <f>IF(O125="nulová",K125,0)</f>
        <v>0</v>
      </c>
      <c r="BJ125" s="19" t="s">
        <v>83</v>
      </c>
      <c r="BK125" s="228">
        <f>ROUND(P125*H125,2)</f>
        <v>0</v>
      </c>
      <c r="BL125" s="19" t="s">
        <v>279</v>
      </c>
      <c r="BM125" s="227" t="s">
        <v>3055</v>
      </c>
    </row>
    <row r="126" s="2" customFormat="1">
      <c r="A126" s="40"/>
      <c r="B126" s="41"/>
      <c r="C126" s="42"/>
      <c r="D126" s="258" t="s">
        <v>1316</v>
      </c>
      <c r="E126" s="42"/>
      <c r="F126" s="259" t="s">
        <v>2067</v>
      </c>
      <c r="G126" s="42"/>
      <c r="H126" s="42"/>
      <c r="I126" s="248"/>
      <c r="J126" s="248"/>
      <c r="K126" s="42"/>
      <c r="L126" s="42"/>
      <c r="M126" s="46"/>
      <c r="N126" s="249"/>
      <c r="O126" s="250"/>
      <c r="P126" s="86"/>
      <c r="Q126" s="86"/>
      <c r="R126" s="86"/>
      <c r="S126" s="86"/>
      <c r="T126" s="86"/>
      <c r="U126" s="86"/>
      <c r="V126" s="86"/>
      <c r="W126" s="86"/>
      <c r="X126" s="87"/>
      <c r="Y126" s="40"/>
      <c r="Z126" s="40"/>
      <c r="AA126" s="40"/>
      <c r="AB126" s="40"/>
      <c r="AC126" s="40"/>
      <c r="AD126" s="40"/>
      <c r="AE126" s="40"/>
      <c r="AT126" s="19" t="s">
        <v>1316</v>
      </c>
      <c r="AU126" s="19" t="s">
        <v>85</v>
      </c>
    </row>
    <row r="127" s="2" customFormat="1" ht="24.15" customHeight="1">
      <c r="A127" s="40"/>
      <c r="B127" s="41"/>
      <c r="C127" s="229" t="s">
        <v>287</v>
      </c>
      <c r="D127" s="229" t="s">
        <v>222</v>
      </c>
      <c r="E127" s="230" t="s">
        <v>2977</v>
      </c>
      <c r="F127" s="231" t="s">
        <v>2978</v>
      </c>
      <c r="G127" s="232" t="s">
        <v>670</v>
      </c>
      <c r="H127" s="233">
        <v>4</v>
      </c>
      <c r="I127" s="234"/>
      <c r="J127" s="235"/>
      <c r="K127" s="236">
        <f>ROUND(P127*H127,2)</f>
        <v>0</v>
      </c>
      <c r="L127" s="231" t="s">
        <v>20</v>
      </c>
      <c r="M127" s="237"/>
      <c r="N127" s="238" t="s">
        <v>20</v>
      </c>
      <c r="O127" s="223" t="s">
        <v>45</v>
      </c>
      <c r="P127" s="224">
        <f>I127+J127</f>
        <v>0</v>
      </c>
      <c r="Q127" s="224">
        <f>ROUND(I127*H127,2)</f>
        <v>0</v>
      </c>
      <c r="R127" s="224">
        <f>ROUND(J127*H127,2)</f>
        <v>0</v>
      </c>
      <c r="S127" s="86"/>
      <c r="T127" s="225">
        <f>S127*H127</f>
        <v>0</v>
      </c>
      <c r="U127" s="225">
        <v>0.0050000000000000001</v>
      </c>
      <c r="V127" s="225">
        <f>U127*H127</f>
        <v>0.02</v>
      </c>
      <c r="W127" s="225">
        <v>0</v>
      </c>
      <c r="X127" s="226">
        <f>W127*H127</f>
        <v>0</v>
      </c>
      <c r="Y127" s="40"/>
      <c r="Z127" s="40"/>
      <c r="AA127" s="40"/>
      <c r="AB127" s="40"/>
      <c r="AC127" s="40"/>
      <c r="AD127" s="40"/>
      <c r="AE127" s="40"/>
      <c r="AR127" s="227" t="s">
        <v>342</v>
      </c>
      <c r="AT127" s="227" t="s">
        <v>222</v>
      </c>
      <c r="AU127" s="227" t="s">
        <v>85</v>
      </c>
      <c r="AY127" s="19" t="s">
        <v>212</v>
      </c>
      <c r="BE127" s="228">
        <f>IF(O127="základní",K127,0)</f>
        <v>0</v>
      </c>
      <c r="BF127" s="228">
        <f>IF(O127="snížená",K127,0)</f>
        <v>0</v>
      </c>
      <c r="BG127" s="228">
        <f>IF(O127="zákl. přenesená",K127,0)</f>
        <v>0</v>
      </c>
      <c r="BH127" s="228">
        <f>IF(O127="sníž. přenesená",K127,0)</f>
        <v>0</v>
      </c>
      <c r="BI127" s="228">
        <f>IF(O127="nulová",K127,0)</f>
        <v>0</v>
      </c>
      <c r="BJ127" s="19" t="s">
        <v>83</v>
      </c>
      <c r="BK127" s="228">
        <f>ROUND(P127*H127,2)</f>
        <v>0</v>
      </c>
      <c r="BL127" s="19" t="s">
        <v>279</v>
      </c>
      <c r="BM127" s="227" t="s">
        <v>3056</v>
      </c>
    </row>
    <row r="128" s="11" customFormat="1" ht="25.92" customHeight="1">
      <c r="A128" s="11"/>
      <c r="B128" s="200"/>
      <c r="C128" s="201"/>
      <c r="D128" s="202" t="s">
        <v>75</v>
      </c>
      <c r="E128" s="203" t="s">
        <v>222</v>
      </c>
      <c r="F128" s="203" t="s">
        <v>1608</v>
      </c>
      <c r="G128" s="201"/>
      <c r="H128" s="201"/>
      <c r="I128" s="204"/>
      <c r="J128" s="204"/>
      <c r="K128" s="205">
        <f>BK128</f>
        <v>0</v>
      </c>
      <c r="L128" s="201"/>
      <c r="M128" s="206"/>
      <c r="N128" s="207"/>
      <c r="O128" s="208"/>
      <c r="P128" s="208"/>
      <c r="Q128" s="209">
        <f>Q129</f>
        <v>0</v>
      </c>
      <c r="R128" s="209">
        <f>R129</f>
        <v>0</v>
      </c>
      <c r="S128" s="208"/>
      <c r="T128" s="210">
        <f>T129</f>
        <v>0</v>
      </c>
      <c r="U128" s="208"/>
      <c r="V128" s="210">
        <f>V129</f>
        <v>0.0007000000000000001</v>
      </c>
      <c r="W128" s="208"/>
      <c r="X128" s="211">
        <f>X129</f>
        <v>0</v>
      </c>
      <c r="Y128" s="11"/>
      <c r="Z128" s="11"/>
      <c r="AA128" s="11"/>
      <c r="AB128" s="11"/>
      <c r="AC128" s="11"/>
      <c r="AD128" s="11"/>
      <c r="AE128" s="11"/>
      <c r="AR128" s="212" t="s">
        <v>105</v>
      </c>
      <c r="AT128" s="213" t="s">
        <v>75</v>
      </c>
      <c r="AU128" s="213" t="s">
        <v>76</v>
      </c>
      <c r="AY128" s="212" t="s">
        <v>212</v>
      </c>
      <c r="BK128" s="214">
        <f>BK129</f>
        <v>0</v>
      </c>
    </row>
    <row r="129" s="11" customFormat="1" ht="22.8" customHeight="1">
      <c r="A129" s="11"/>
      <c r="B129" s="200"/>
      <c r="C129" s="201"/>
      <c r="D129" s="202" t="s">
        <v>75</v>
      </c>
      <c r="E129" s="256" t="s">
        <v>1609</v>
      </c>
      <c r="F129" s="256" t="s">
        <v>1610</v>
      </c>
      <c r="G129" s="201"/>
      <c r="H129" s="201"/>
      <c r="I129" s="204"/>
      <c r="J129" s="204"/>
      <c r="K129" s="257">
        <f>BK129</f>
        <v>0</v>
      </c>
      <c r="L129" s="201"/>
      <c r="M129" s="206"/>
      <c r="N129" s="207"/>
      <c r="O129" s="208"/>
      <c r="P129" s="208"/>
      <c r="Q129" s="209">
        <f>SUM(Q130:Q135)</f>
        <v>0</v>
      </c>
      <c r="R129" s="209">
        <f>SUM(R130:R135)</f>
        <v>0</v>
      </c>
      <c r="S129" s="208"/>
      <c r="T129" s="210">
        <f>SUM(T130:T135)</f>
        <v>0</v>
      </c>
      <c r="U129" s="208"/>
      <c r="V129" s="210">
        <f>SUM(V130:V135)</f>
        <v>0.0007000000000000001</v>
      </c>
      <c r="W129" s="208"/>
      <c r="X129" s="211">
        <f>SUM(X130:X135)</f>
        <v>0</v>
      </c>
      <c r="Y129" s="11"/>
      <c r="Z129" s="11"/>
      <c r="AA129" s="11"/>
      <c r="AB129" s="11"/>
      <c r="AC129" s="11"/>
      <c r="AD129" s="11"/>
      <c r="AE129" s="11"/>
      <c r="AR129" s="212" t="s">
        <v>105</v>
      </c>
      <c r="AT129" s="213" t="s">
        <v>75</v>
      </c>
      <c r="AU129" s="213" t="s">
        <v>83</v>
      </c>
      <c r="AY129" s="212" t="s">
        <v>212</v>
      </c>
      <c r="BK129" s="214">
        <f>SUM(BK130:BK135)</f>
        <v>0</v>
      </c>
    </row>
    <row r="130" s="2" customFormat="1" ht="37.8" customHeight="1">
      <c r="A130" s="40"/>
      <c r="B130" s="41"/>
      <c r="C130" s="215" t="s">
        <v>291</v>
      </c>
      <c r="D130" s="215" t="s">
        <v>213</v>
      </c>
      <c r="E130" s="216" t="s">
        <v>2980</v>
      </c>
      <c r="F130" s="217" t="s">
        <v>2981</v>
      </c>
      <c r="G130" s="218" t="s">
        <v>670</v>
      </c>
      <c r="H130" s="219">
        <v>3</v>
      </c>
      <c r="I130" s="220"/>
      <c r="J130" s="220"/>
      <c r="K130" s="221">
        <f>ROUND(P130*H130,2)</f>
        <v>0</v>
      </c>
      <c r="L130" s="217" t="s">
        <v>2849</v>
      </c>
      <c r="M130" s="46"/>
      <c r="N130" s="222" t="s">
        <v>20</v>
      </c>
      <c r="O130" s="223" t="s">
        <v>45</v>
      </c>
      <c r="P130" s="224">
        <f>I130+J130</f>
        <v>0</v>
      </c>
      <c r="Q130" s="224">
        <f>ROUND(I130*H130,2)</f>
        <v>0</v>
      </c>
      <c r="R130" s="224">
        <f>ROUND(J130*H130,2)</f>
        <v>0</v>
      </c>
      <c r="S130" s="86"/>
      <c r="T130" s="225">
        <f>S130*H130</f>
        <v>0</v>
      </c>
      <c r="U130" s="225">
        <v>0</v>
      </c>
      <c r="V130" s="225">
        <f>U130*H130</f>
        <v>0</v>
      </c>
      <c r="W130" s="225">
        <v>0</v>
      </c>
      <c r="X130" s="226">
        <f>W130*H130</f>
        <v>0</v>
      </c>
      <c r="Y130" s="40"/>
      <c r="Z130" s="40"/>
      <c r="AA130" s="40"/>
      <c r="AB130" s="40"/>
      <c r="AC130" s="40"/>
      <c r="AD130" s="40"/>
      <c r="AE130" s="40"/>
      <c r="AR130" s="227" t="s">
        <v>217</v>
      </c>
      <c r="AT130" s="227" t="s">
        <v>213</v>
      </c>
      <c r="AU130" s="227" t="s">
        <v>85</v>
      </c>
      <c r="AY130" s="19" t="s">
        <v>212</v>
      </c>
      <c r="BE130" s="228">
        <f>IF(O130="základní",K130,0)</f>
        <v>0</v>
      </c>
      <c r="BF130" s="228">
        <f>IF(O130="snížená",K130,0)</f>
        <v>0</v>
      </c>
      <c r="BG130" s="228">
        <f>IF(O130="zákl. přenesená",K130,0)</f>
        <v>0</v>
      </c>
      <c r="BH130" s="228">
        <f>IF(O130="sníž. přenesená",K130,0)</f>
        <v>0</v>
      </c>
      <c r="BI130" s="228">
        <f>IF(O130="nulová",K130,0)</f>
        <v>0</v>
      </c>
      <c r="BJ130" s="19" t="s">
        <v>83</v>
      </c>
      <c r="BK130" s="228">
        <f>ROUND(P130*H130,2)</f>
        <v>0</v>
      </c>
      <c r="BL130" s="19" t="s">
        <v>217</v>
      </c>
      <c r="BM130" s="227" t="s">
        <v>3057</v>
      </c>
    </row>
    <row r="131" s="2" customFormat="1">
      <c r="A131" s="40"/>
      <c r="B131" s="41"/>
      <c r="C131" s="42"/>
      <c r="D131" s="258" t="s">
        <v>1316</v>
      </c>
      <c r="E131" s="42"/>
      <c r="F131" s="259" t="s">
        <v>2983</v>
      </c>
      <c r="G131" s="42"/>
      <c r="H131" s="42"/>
      <c r="I131" s="248"/>
      <c r="J131" s="248"/>
      <c r="K131" s="42"/>
      <c r="L131" s="42"/>
      <c r="M131" s="46"/>
      <c r="N131" s="249"/>
      <c r="O131" s="250"/>
      <c r="P131" s="86"/>
      <c r="Q131" s="86"/>
      <c r="R131" s="86"/>
      <c r="S131" s="86"/>
      <c r="T131" s="86"/>
      <c r="U131" s="86"/>
      <c r="V131" s="86"/>
      <c r="W131" s="86"/>
      <c r="X131" s="87"/>
      <c r="Y131" s="40"/>
      <c r="Z131" s="40"/>
      <c r="AA131" s="40"/>
      <c r="AB131" s="40"/>
      <c r="AC131" s="40"/>
      <c r="AD131" s="40"/>
      <c r="AE131" s="40"/>
      <c r="AT131" s="19" t="s">
        <v>1316</v>
      </c>
      <c r="AU131" s="19" t="s">
        <v>85</v>
      </c>
    </row>
    <row r="132" s="2" customFormat="1" ht="33" customHeight="1">
      <c r="A132" s="40"/>
      <c r="B132" s="41"/>
      <c r="C132" s="215" t="s">
        <v>295</v>
      </c>
      <c r="D132" s="215" t="s">
        <v>213</v>
      </c>
      <c r="E132" s="216" t="s">
        <v>2984</v>
      </c>
      <c r="F132" s="217" t="s">
        <v>2985</v>
      </c>
      <c r="G132" s="218" t="s">
        <v>670</v>
      </c>
      <c r="H132" s="219">
        <v>1</v>
      </c>
      <c r="I132" s="220"/>
      <c r="J132" s="220"/>
      <c r="K132" s="221">
        <f>ROUND(P132*H132,2)</f>
        <v>0</v>
      </c>
      <c r="L132" s="217" t="s">
        <v>2849</v>
      </c>
      <c r="M132" s="46"/>
      <c r="N132" s="222" t="s">
        <v>20</v>
      </c>
      <c r="O132" s="223" t="s">
        <v>45</v>
      </c>
      <c r="P132" s="224">
        <f>I132+J132</f>
        <v>0</v>
      </c>
      <c r="Q132" s="224">
        <f>ROUND(I132*H132,2)</f>
        <v>0</v>
      </c>
      <c r="R132" s="224">
        <f>ROUND(J132*H132,2)</f>
        <v>0</v>
      </c>
      <c r="S132" s="86"/>
      <c r="T132" s="225">
        <f>S132*H132</f>
        <v>0</v>
      </c>
      <c r="U132" s="225">
        <v>0</v>
      </c>
      <c r="V132" s="225">
        <f>U132*H132</f>
        <v>0</v>
      </c>
      <c r="W132" s="225">
        <v>0</v>
      </c>
      <c r="X132" s="226">
        <f>W132*H132</f>
        <v>0</v>
      </c>
      <c r="Y132" s="40"/>
      <c r="Z132" s="40"/>
      <c r="AA132" s="40"/>
      <c r="AB132" s="40"/>
      <c r="AC132" s="40"/>
      <c r="AD132" s="40"/>
      <c r="AE132" s="40"/>
      <c r="AR132" s="227" t="s">
        <v>217</v>
      </c>
      <c r="AT132" s="227" t="s">
        <v>213</v>
      </c>
      <c r="AU132" s="227" t="s">
        <v>85</v>
      </c>
      <c r="AY132" s="19" t="s">
        <v>212</v>
      </c>
      <c r="BE132" s="228">
        <f>IF(O132="základní",K132,0)</f>
        <v>0</v>
      </c>
      <c r="BF132" s="228">
        <f>IF(O132="snížená",K132,0)</f>
        <v>0</v>
      </c>
      <c r="BG132" s="228">
        <f>IF(O132="zákl. přenesená",K132,0)</f>
        <v>0</v>
      </c>
      <c r="BH132" s="228">
        <f>IF(O132="sníž. přenesená",K132,0)</f>
        <v>0</v>
      </c>
      <c r="BI132" s="228">
        <f>IF(O132="nulová",K132,0)</f>
        <v>0</v>
      </c>
      <c r="BJ132" s="19" t="s">
        <v>83</v>
      </c>
      <c r="BK132" s="228">
        <f>ROUND(P132*H132,2)</f>
        <v>0</v>
      </c>
      <c r="BL132" s="19" t="s">
        <v>217</v>
      </c>
      <c r="BM132" s="227" t="s">
        <v>3058</v>
      </c>
    </row>
    <row r="133" s="2" customFormat="1">
      <c r="A133" s="40"/>
      <c r="B133" s="41"/>
      <c r="C133" s="42"/>
      <c r="D133" s="258" t="s">
        <v>1316</v>
      </c>
      <c r="E133" s="42"/>
      <c r="F133" s="259" t="s">
        <v>2987</v>
      </c>
      <c r="G133" s="42"/>
      <c r="H133" s="42"/>
      <c r="I133" s="248"/>
      <c r="J133" s="248"/>
      <c r="K133" s="42"/>
      <c r="L133" s="42"/>
      <c r="M133" s="46"/>
      <c r="N133" s="249"/>
      <c r="O133" s="250"/>
      <c r="P133" s="86"/>
      <c r="Q133" s="86"/>
      <c r="R133" s="86"/>
      <c r="S133" s="86"/>
      <c r="T133" s="86"/>
      <c r="U133" s="86"/>
      <c r="V133" s="86"/>
      <c r="W133" s="86"/>
      <c r="X133" s="87"/>
      <c r="Y133" s="40"/>
      <c r="Z133" s="40"/>
      <c r="AA133" s="40"/>
      <c r="AB133" s="40"/>
      <c r="AC133" s="40"/>
      <c r="AD133" s="40"/>
      <c r="AE133" s="40"/>
      <c r="AT133" s="19" t="s">
        <v>1316</v>
      </c>
      <c r="AU133" s="19" t="s">
        <v>85</v>
      </c>
    </row>
    <row r="134" s="2" customFormat="1" ht="16.5" customHeight="1">
      <c r="A134" s="40"/>
      <c r="B134" s="41"/>
      <c r="C134" s="229" t="s">
        <v>8</v>
      </c>
      <c r="D134" s="229" t="s">
        <v>222</v>
      </c>
      <c r="E134" s="230" t="s">
        <v>2988</v>
      </c>
      <c r="F134" s="231" t="s">
        <v>2989</v>
      </c>
      <c r="G134" s="232" t="s">
        <v>670</v>
      </c>
      <c r="H134" s="233">
        <v>1</v>
      </c>
      <c r="I134" s="234"/>
      <c r="J134" s="235"/>
      <c r="K134" s="236">
        <f>ROUND(P134*H134,2)</f>
        <v>0</v>
      </c>
      <c r="L134" s="231" t="s">
        <v>20</v>
      </c>
      <c r="M134" s="237"/>
      <c r="N134" s="238" t="s">
        <v>20</v>
      </c>
      <c r="O134" s="223" t="s">
        <v>45</v>
      </c>
      <c r="P134" s="224">
        <f>I134+J134</f>
        <v>0</v>
      </c>
      <c r="Q134" s="224">
        <f>ROUND(I134*H134,2)</f>
        <v>0</v>
      </c>
      <c r="R134" s="224">
        <f>ROUND(J134*H134,2)</f>
        <v>0</v>
      </c>
      <c r="S134" s="86"/>
      <c r="T134" s="225">
        <f>S134*H134</f>
        <v>0</v>
      </c>
      <c r="U134" s="225">
        <v>0.00055000000000000003</v>
      </c>
      <c r="V134" s="225">
        <f>U134*H134</f>
        <v>0.00055000000000000003</v>
      </c>
      <c r="W134" s="225">
        <v>0</v>
      </c>
      <c r="X134" s="226">
        <f>W134*H134</f>
        <v>0</v>
      </c>
      <c r="Y134" s="40"/>
      <c r="Z134" s="40"/>
      <c r="AA134" s="40"/>
      <c r="AB134" s="40"/>
      <c r="AC134" s="40"/>
      <c r="AD134" s="40"/>
      <c r="AE134" s="40"/>
      <c r="AR134" s="227" t="s">
        <v>226</v>
      </c>
      <c r="AT134" s="227" t="s">
        <v>222</v>
      </c>
      <c r="AU134" s="227" t="s">
        <v>85</v>
      </c>
      <c r="AY134" s="19" t="s">
        <v>212</v>
      </c>
      <c r="BE134" s="228">
        <f>IF(O134="základní",K134,0)</f>
        <v>0</v>
      </c>
      <c r="BF134" s="228">
        <f>IF(O134="snížená",K134,0)</f>
        <v>0</v>
      </c>
      <c r="BG134" s="228">
        <f>IF(O134="zákl. přenesená",K134,0)</f>
        <v>0</v>
      </c>
      <c r="BH134" s="228">
        <f>IF(O134="sníž. přenesená",K134,0)</f>
        <v>0</v>
      </c>
      <c r="BI134" s="228">
        <f>IF(O134="nulová",K134,0)</f>
        <v>0</v>
      </c>
      <c r="BJ134" s="19" t="s">
        <v>83</v>
      </c>
      <c r="BK134" s="228">
        <f>ROUND(P134*H134,2)</f>
        <v>0</v>
      </c>
      <c r="BL134" s="19" t="s">
        <v>217</v>
      </c>
      <c r="BM134" s="227" t="s">
        <v>3059</v>
      </c>
    </row>
    <row r="135" s="2" customFormat="1" ht="16.5" customHeight="1">
      <c r="A135" s="40"/>
      <c r="B135" s="41"/>
      <c r="C135" s="229" t="s">
        <v>302</v>
      </c>
      <c r="D135" s="229" t="s">
        <v>222</v>
      </c>
      <c r="E135" s="230" t="s">
        <v>2991</v>
      </c>
      <c r="F135" s="231" t="s">
        <v>2992</v>
      </c>
      <c r="G135" s="232" t="s">
        <v>670</v>
      </c>
      <c r="H135" s="233">
        <v>3</v>
      </c>
      <c r="I135" s="234"/>
      <c r="J135" s="235"/>
      <c r="K135" s="236">
        <f>ROUND(P135*H135,2)</f>
        <v>0</v>
      </c>
      <c r="L135" s="231" t="s">
        <v>20</v>
      </c>
      <c r="M135" s="237"/>
      <c r="N135" s="239" t="s">
        <v>20</v>
      </c>
      <c r="O135" s="240" t="s">
        <v>45</v>
      </c>
      <c r="P135" s="241">
        <f>I135+J135</f>
        <v>0</v>
      </c>
      <c r="Q135" s="241">
        <f>ROUND(I135*H135,2)</f>
        <v>0</v>
      </c>
      <c r="R135" s="241">
        <f>ROUND(J135*H135,2)</f>
        <v>0</v>
      </c>
      <c r="S135" s="242"/>
      <c r="T135" s="243">
        <f>S135*H135</f>
        <v>0</v>
      </c>
      <c r="U135" s="243">
        <v>5.0000000000000002E-05</v>
      </c>
      <c r="V135" s="243">
        <f>U135*H135</f>
        <v>0.00015000000000000001</v>
      </c>
      <c r="W135" s="243">
        <v>0</v>
      </c>
      <c r="X135" s="244">
        <f>W135*H135</f>
        <v>0</v>
      </c>
      <c r="Y135" s="40"/>
      <c r="Z135" s="40"/>
      <c r="AA135" s="40"/>
      <c r="AB135" s="40"/>
      <c r="AC135" s="40"/>
      <c r="AD135" s="40"/>
      <c r="AE135" s="40"/>
      <c r="AR135" s="227" t="s">
        <v>226</v>
      </c>
      <c r="AT135" s="227" t="s">
        <v>222</v>
      </c>
      <c r="AU135" s="227" t="s">
        <v>85</v>
      </c>
      <c r="AY135" s="19" t="s">
        <v>212</v>
      </c>
      <c r="BE135" s="228">
        <f>IF(O135="základní",K135,0)</f>
        <v>0</v>
      </c>
      <c r="BF135" s="228">
        <f>IF(O135="snížená",K135,0)</f>
        <v>0</v>
      </c>
      <c r="BG135" s="228">
        <f>IF(O135="zákl. přenesená",K135,0)</f>
        <v>0</v>
      </c>
      <c r="BH135" s="228">
        <f>IF(O135="sníž. přenesená",K135,0)</f>
        <v>0</v>
      </c>
      <c r="BI135" s="228">
        <f>IF(O135="nulová",K135,0)</f>
        <v>0</v>
      </c>
      <c r="BJ135" s="19" t="s">
        <v>83</v>
      </c>
      <c r="BK135" s="228">
        <f>ROUND(P135*H135,2)</f>
        <v>0</v>
      </c>
      <c r="BL135" s="19" t="s">
        <v>217</v>
      </c>
      <c r="BM135" s="227" t="s">
        <v>3060</v>
      </c>
    </row>
    <row r="136" s="2" customFormat="1" ht="6.96" customHeight="1">
      <c r="A136" s="40"/>
      <c r="B136" s="61"/>
      <c r="C136" s="62"/>
      <c r="D136" s="62"/>
      <c r="E136" s="62"/>
      <c r="F136" s="62"/>
      <c r="G136" s="62"/>
      <c r="H136" s="62"/>
      <c r="I136" s="62"/>
      <c r="J136" s="62"/>
      <c r="K136" s="62"/>
      <c r="L136" s="62"/>
      <c r="M136" s="46"/>
      <c r="N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</row>
  </sheetData>
  <sheetProtection sheet="1" autoFilter="0" formatColumns="0" formatRows="0" objects="1" scenarios="1" spinCount="100000" saltValue="tx4fh5Eta1SFStaVaSDj3G/VcnKEXhEzvV4ZvYmCTb98TYAT2B8oCeqe9uqfuC2JEnpWM4cmaJAO9Vtlfef9rw==" hashValue="68v4TXH7cqQSszwztTtb7FASq01jTmbcZw5kBjKouASxke9/ZDgvspXwuKVfiVrWThmd1gDVjygEyzJO4V6qLQ==" algorithmName="SHA-512" password="CC35"/>
  <autoFilter ref="C97:L135"/>
  <mergeCells count="15">
    <mergeCell ref="E7:H7"/>
    <mergeCell ref="E11:H11"/>
    <mergeCell ref="E9:H9"/>
    <mergeCell ref="E13:H13"/>
    <mergeCell ref="E22:H22"/>
    <mergeCell ref="E31:H31"/>
    <mergeCell ref="E54:H54"/>
    <mergeCell ref="E58:H58"/>
    <mergeCell ref="E56:H56"/>
    <mergeCell ref="E60:H60"/>
    <mergeCell ref="E84:H84"/>
    <mergeCell ref="E88:H88"/>
    <mergeCell ref="E86:H86"/>
    <mergeCell ref="E90:H90"/>
    <mergeCell ref="M2:Z2"/>
  </mergeCells>
  <hyperlinks>
    <hyperlink ref="F103" r:id="rId1" display="https://podminky.urs.cz/item/CS_URS_2024_02/741130021"/>
    <hyperlink ref="F105" r:id="rId2" display="https://podminky.urs.cz/item/CS_URS_2023_02/741210001"/>
    <hyperlink ref="F108" r:id="rId3" display="https://podminky.urs.cz/item/CS_URS_2023_02/741231002"/>
    <hyperlink ref="F111" r:id="rId4" display="https://podminky.urs.cz/item/CS_URS_2023_02/741240011"/>
    <hyperlink ref="F114" r:id="rId5" display="https://podminky.urs.cz/item/CS_URS_2023_02/741320105"/>
    <hyperlink ref="F117" r:id="rId6" display="https://podminky.urs.cz/item/CS_URS_2023_02/741320201"/>
    <hyperlink ref="F120" r:id="rId7" display="https://podminky.urs.cz/item/CS_URS_2023_02/741322061"/>
    <hyperlink ref="F126" r:id="rId8" display="https://podminky.urs.cz/item/CS_URS_2021_02/742210031"/>
    <hyperlink ref="F131" r:id="rId9" display="https://podminky.urs.cz/item/CS_URS_2023_02/210120101"/>
    <hyperlink ref="F133" r:id="rId10" display="https://podminky.urs.cz/item/CS_URS_2023_02/21012060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1"/>
</worksheet>
</file>

<file path=xl/worksheets/sheet2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159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>
      <c r="B8" s="22"/>
      <c r="D8" s="150" t="s">
        <v>175</v>
      </c>
      <c r="M8" s="22"/>
    </row>
    <row r="9" s="1" customFormat="1" ht="16.5" customHeight="1">
      <c r="B9" s="22"/>
      <c r="E9" s="151" t="s">
        <v>2817</v>
      </c>
      <c r="F9" s="1"/>
      <c r="G9" s="1"/>
      <c r="H9" s="1"/>
      <c r="M9" s="22"/>
    </row>
    <row r="10" s="1" customFormat="1" ht="12" customHeight="1">
      <c r="B10" s="22"/>
      <c r="D10" s="150" t="s">
        <v>177</v>
      </c>
      <c r="M10" s="22"/>
    </row>
    <row r="11" s="2" customFormat="1" ht="16.5" customHeight="1">
      <c r="A11" s="40"/>
      <c r="B11" s="46"/>
      <c r="C11" s="40"/>
      <c r="D11" s="40"/>
      <c r="E11" s="164" t="s">
        <v>2831</v>
      </c>
      <c r="F11" s="40"/>
      <c r="G11" s="40"/>
      <c r="H11" s="40"/>
      <c r="I11" s="40"/>
      <c r="J11" s="40"/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50" t="s">
        <v>1483</v>
      </c>
      <c r="E12" s="40"/>
      <c r="F12" s="40"/>
      <c r="G12" s="40"/>
      <c r="H12" s="40"/>
      <c r="I12" s="40"/>
      <c r="J12" s="40"/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6.5" customHeight="1">
      <c r="A13" s="40"/>
      <c r="B13" s="46"/>
      <c r="C13" s="40"/>
      <c r="D13" s="40"/>
      <c r="E13" s="153" t="s">
        <v>3061</v>
      </c>
      <c r="F13" s="40"/>
      <c r="G13" s="40"/>
      <c r="H13" s="40"/>
      <c r="I13" s="40"/>
      <c r="J13" s="40"/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>
      <c r="A14" s="40"/>
      <c r="B14" s="46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2" customHeight="1">
      <c r="A15" s="40"/>
      <c r="B15" s="46"/>
      <c r="C15" s="40"/>
      <c r="D15" s="150" t="s">
        <v>19</v>
      </c>
      <c r="E15" s="40"/>
      <c r="F15" s="137" t="s">
        <v>20</v>
      </c>
      <c r="G15" s="40"/>
      <c r="H15" s="40"/>
      <c r="I15" s="150" t="s">
        <v>21</v>
      </c>
      <c r="J15" s="137" t="s">
        <v>20</v>
      </c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50" t="s">
        <v>22</v>
      </c>
      <c r="E16" s="40"/>
      <c r="F16" s="137" t="s">
        <v>33</v>
      </c>
      <c r="G16" s="40"/>
      <c r="H16" s="40"/>
      <c r="I16" s="150" t="s">
        <v>24</v>
      </c>
      <c r="J16" s="154" t="str">
        <f>'Rekapitulace stavby'!AN8</f>
        <v>24. 1. 2025</v>
      </c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0.8" customHeight="1">
      <c r="A17" s="40"/>
      <c r="B17" s="46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2" customHeight="1">
      <c r="A18" s="40"/>
      <c r="B18" s="46"/>
      <c r="C18" s="40"/>
      <c r="D18" s="150" t="s">
        <v>26</v>
      </c>
      <c r="E18" s="40"/>
      <c r="F18" s="40"/>
      <c r="G18" s="40"/>
      <c r="H18" s="40"/>
      <c r="I18" s="150" t="s">
        <v>27</v>
      </c>
      <c r="J18" s="137" t="s">
        <v>20</v>
      </c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8" customHeight="1">
      <c r="A19" s="40"/>
      <c r="B19" s="46"/>
      <c r="C19" s="40"/>
      <c r="D19" s="40"/>
      <c r="E19" s="137" t="s">
        <v>33</v>
      </c>
      <c r="F19" s="40"/>
      <c r="G19" s="40"/>
      <c r="H19" s="40"/>
      <c r="I19" s="150" t="s">
        <v>29</v>
      </c>
      <c r="J19" s="137" t="s">
        <v>20</v>
      </c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6.96" customHeight="1">
      <c r="A20" s="40"/>
      <c r="B20" s="46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2" customHeight="1">
      <c r="A21" s="40"/>
      <c r="B21" s="46"/>
      <c r="C21" s="40"/>
      <c r="D21" s="150" t="s">
        <v>30</v>
      </c>
      <c r="E21" s="40"/>
      <c r="F21" s="40"/>
      <c r="G21" s="40"/>
      <c r="H21" s="40"/>
      <c r="I21" s="150" t="s">
        <v>27</v>
      </c>
      <c r="J21" s="35" t="str">
        <f>'Rekapitulace stavby'!AN13</f>
        <v>Vyplň údaj</v>
      </c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8" customHeight="1">
      <c r="A22" s="40"/>
      <c r="B22" s="46"/>
      <c r="C22" s="40"/>
      <c r="D22" s="40"/>
      <c r="E22" s="35" t="str">
        <f>'Rekapitulace stavby'!E14</f>
        <v>Vyplň údaj</v>
      </c>
      <c r="F22" s="137"/>
      <c r="G22" s="137"/>
      <c r="H22" s="137"/>
      <c r="I22" s="150" t="s">
        <v>29</v>
      </c>
      <c r="J22" s="35" t="str">
        <f>'Rekapitulace stavby'!AN14</f>
        <v>Vyplň údaj</v>
      </c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6.96" customHeight="1">
      <c r="A23" s="40"/>
      <c r="B23" s="46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2" customHeight="1">
      <c r="A24" s="40"/>
      <c r="B24" s="46"/>
      <c r="C24" s="40"/>
      <c r="D24" s="150" t="s">
        <v>32</v>
      </c>
      <c r="E24" s="40"/>
      <c r="F24" s="40"/>
      <c r="G24" s="40"/>
      <c r="H24" s="40"/>
      <c r="I24" s="150" t="s">
        <v>27</v>
      </c>
      <c r="J24" s="137" t="s">
        <v>20</v>
      </c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8" customHeight="1">
      <c r="A25" s="40"/>
      <c r="B25" s="46"/>
      <c r="C25" s="40"/>
      <c r="D25" s="40"/>
      <c r="E25" s="137" t="s">
        <v>33</v>
      </c>
      <c r="F25" s="40"/>
      <c r="G25" s="40"/>
      <c r="H25" s="40"/>
      <c r="I25" s="150" t="s">
        <v>29</v>
      </c>
      <c r="J25" s="137" t="s">
        <v>20</v>
      </c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6.96" customHeight="1">
      <c r="A26" s="40"/>
      <c r="B26" s="46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12" customHeight="1">
      <c r="A27" s="40"/>
      <c r="B27" s="46"/>
      <c r="C27" s="40"/>
      <c r="D27" s="150" t="s">
        <v>34</v>
      </c>
      <c r="E27" s="40"/>
      <c r="F27" s="40"/>
      <c r="G27" s="40"/>
      <c r="H27" s="40"/>
      <c r="I27" s="150" t="s">
        <v>27</v>
      </c>
      <c r="J27" s="137" t="s">
        <v>20</v>
      </c>
      <c r="K27" s="40"/>
      <c r="L27" s="40"/>
      <c r="M27" s="152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8" customHeight="1">
      <c r="A28" s="40"/>
      <c r="B28" s="46"/>
      <c r="C28" s="40"/>
      <c r="D28" s="40"/>
      <c r="E28" s="137" t="s">
        <v>33</v>
      </c>
      <c r="F28" s="40"/>
      <c r="G28" s="40"/>
      <c r="H28" s="40"/>
      <c r="I28" s="150" t="s">
        <v>29</v>
      </c>
      <c r="J28" s="137" t="s">
        <v>20</v>
      </c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152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12" customHeight="1">
      <c r="A30" s="40"/>
      <c r="B30" s="46"/>
      <c r="C30" s="40"/>
      <c r="D30" s="150" t="s">
        <v>38</v>
      </c>
      <c r="E30" s="40"/>
      <c r="F30" s="40"/>
      <c r="G30" s="40"/>
      <c r="H30" s="40"/>
      <c r="I30" s="40"/>
      <c r="J30" s="40"/>
      <c r="K30" s="40"/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8" customFormat="1" ht="16.5" customHeight="1">
      <c r="A31" s="155"/>
      <c r="B31" s="156"/>
      <c r="C31" s="155"/>
      <c r="D31" s="155"/>
      <c r="E31" s="157" t="s">
        <v>20</v>
      </c>
      <c r="F31" s="157"/>
      <c r="G31" s="157"/>
      <c r="H31" s="157"/>
      <c r="I31" s="155"/>
      <c r="J31" s="155"/>
      <c r="K31" s="155"/>
      <c r="L31" s="155"/>
      <c r="M31" s="158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</row>
    <row r="32" s="2" customFormat="1" ht="6.96" customHeight="1">
      <c r="A32" s="40"/>
      <c r="B32" s="46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9"/>
      <c r="E33" s="159"/>
      <c r="F33" s="159"/>
      <c r="G33" s="159"/>
      <c r="H33" s="159"/>
      <c r="I33" s="159"/>
      <c r="J33" s="159"/>
      <c r="K33" s="159"/>
      <c r="L33" s="159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>
      <c r="A34" s="40"/>
      <c r="B34" s="46"/>
      <c r="C34" s="40"/>
      <c r="D34" s="40"/>
      <c r="E34" s="150" t="s">
        <v>179</v>
      </c>
      <c r="F34" s="40"/>
      <c r="G34" s="40"/>
      <c r="H34" s="40"/>
      <c r="I34" s="40"/>
      <c r="J34" s="40"/>
      <c r="K34" s="160">
        <f>I69</f>
        <v>0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>
      <c r="A35" s="40"/>
      <c r="B35" s="46"/>
      <c r="C35" s="40"/>
      <c r="D35" s="40"/>
      <c r="E35" s="150" t="s">
        <v>180</v>
      </c>
      <c r="F35" s="40"/>
      <c r="G35" s="40"/>
      <c r="H35" s="40"/>
      <c r="I35" s="40"/>
      <c r="J35" s="40"/>
      <c r="K35" s="160">
        <f>J69</f>
        <v>0</v>
      </c>
      <c r="L35" s="40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25.44" customHeight="1">
      <c r="A36" s="40"/>
      <c r="B36" s="46"/>
      <c r="C36" s="40"/>
      <c r="D36" s="161" t="s">
        <v>40</v>
      </c>
      <c r="E36" s="40"/>
      <c r="F36" s="40"/>
      <c r="G36" s="40"/>
      <c r="H36" s="40"/>
      <c r="I36" s="40"/>
      <c r="J36" s="40"/>
      <c r="K36" s="162">
        <f>ROUND(K98, 2)</f>
        <v>0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s="2" customFormat="1" ht="6.96" customHeight="1">
      <c r="A37" s="40"/>
      <c r="B37" s="46"/>
      <c r="C37" s="40"/>
      <c r="D37" s="159"/>
      <c r="E37" s="159"/>
      <c r="F37" s="159"/>
      <c r="G37" s="159"/>
      <c r="H37" s="159"/>
      <c r="I37" s="159"/>
      <c r="J37" s="159"/>
      <c r="K37" s="159"/>
      <c r="L37" s="159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14.4" customHeight="1">
      <c r="A38" s="40"/>
      <c r="B38" s="46"/>
      <c r="C38" s="40"/>
      <c r="D38" s="40"/>
      <c r="E38" s="40"/>
      <c r="F38" s="163" t="s">
        <v>42</v>
      </c>
      <c r="G38" s="40"/>
      <c r="H38" s="40"/>
      <c r="I38" s="163" t="s">
        <v>41</v>
      </c>
      <c r="J38" s="40"/>
      <c r="K38" s="163" t="s">
        <v>43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14.4" customHeight="1">
      <c r="A39" s="40"/>
      <c r="B39" s="46"/>
      <c r="C39" s="40"/>
      <c r="D39" s="164" t="s">
        <v>44</v>
      </c>
      <c r="E39" s="150" t="s">
        <v>45</v>
      </c>
      <c r="F39" s="160">
        <f>ROUND((SUM(BE98:BE135)),  2)</f>
        <v>0</v>
      </c>
      <c r="G39" s="40"/>
      <c r="H39" s="40"/>
      <c r="I39" s="165">
        <v>0.20999999999999999</v>
      </c>
      <c r="J39" s="40"/>
      <c r="K39" s="160">
        <f>ROUND(((SUM(BE98:BE135))*I39),  2)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46"/>
      <c r="C40" s="40"/>
      <c r="D40" s="40"/>
      <c r="E40" s="150" t="s">
        <v>46</v>
      </c>
      <c r="F40" s="160">
        <f>ROUND((SUM(BF98:BF135)),  2)</f>
        <v>0</v>
      </c>
      <c r="G40" s="40"/>
      <c r="H40" s="40"/>
      <c r="I40" s="165">
        <v>0.12</v>
      </c>
      <c r="J40" s="40"/>
      <c r="K40" s="160">
        <f>ROUND(((SUM(BF98:BF135))*I40),  2)</f>
        <v>0</v>
      </c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hidden="1" s="2" customFormat="1" ht="14.4" customHeight="1">
      <c r="A41" s="40"/>
      <c r="B41" s="46"/>
      <c r="C41" s="40"/>
      <c r="D41" s="40"/>
      <c r="E41" s="150" t="s">
        <v>47</v>
      </c>
      <c r="F41" s="160">
        <f>ROUND((SUM(BG98:BG135)),  2)</f>
        <v>0</v>
      </c>
      <c r="G41" s="40"/>
      <c r="H41" s="40"/>
      <c r="I41" s="165">
        <v>0.20999999999999999</v>
      </c>
      <c r="J41" s="40"/>
      <c r="K41" s="160">
        <f>0</f>
        <v>0</v>
      </c>
      <c r="L41" s="40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hidden="1" s="2" customFormat="1" ht="14.4" customHeight="1">
      <c r="A42" s="40"/>
      <c r="B42" s="46"/>
      <c r="C42" s="40"/>
      <c r="D42" s="40"/>
      <c r="E42" s="150" t="s">
        <v>48</v>
      </c>
      <c r="F42" s="160">
        <f>ROUND((SUM(BH98:BH135)),  2)</f>
        <v>0</v>
      </c>
      <c r="G42" s="40"/>
      <c r="H42" s="40"/>
      <c r="I42" s="165">
        <v>0.12</v>
      </c>
      <c r="J42" s="40"/>
      <c r="K42" s="160">
        <f>0</f>
        <v>0</v>
      </c>
      <c r="L42" s="40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3" hidden="1" s="2" customFormat="1" ht="14.4" customHeight="1">
      <c r="A43" s="40"/>
      <c r="B43" s="46"/>
      <c r="C43" s="40"/>
      <c r="D43" s="40"/>
      <c r="E43" s="150" t="s">
        <v>49</v>
      </c>
      <c r="F43" s="160">
        <f>ROUND((SUM(BI98:BI135)),  2)</f>
        <v>0</v>
      </c>
      <c r="G43" s="40"/>
      <c r="H43" s="40"/>
      <c r="I43" s="165">
        <v>0</v>
      </c>
      <c r="J43" s="40"/>
      <c r="K43" s="160">
        <f>0</f>
        <v>0</v>
      </c>
      <c r="L43" s="40"/>
      <c r="M43" s="152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4" s="2" customFormat="1" ht="6.96" customHeight="1">
      <c r="A44" s="40"/>
      <c r="B44" s="46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152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5.44" customHeight="1">
      <c r="A45" s="40"/>
      <c r="B45" s="46"/>
      <c r="C45" s="166"/>
      <c r="D45" s="167" t="s">
        <v>50</v>
      </c>
      <c r="E45" s="168"/>
      <c r="F45" s="168"/>
      <c r="G45" s="169" t="s">
        <v>51</v>
      </c>
      <c r="H45" s="170" t="s">
        <v>52</v>
      </c>
      <c r="I45" s="168"/>
      <c r="J45" s="168"/>
      <c r="K45" s="171">
        <f>SUM(K36:K43)</f>
        <v>0</v>
      </c>
      <c r="L45" s="172"/>
      <c r="M45" s="152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14.4" customHeight="1">
      <c r="A46" s="40"/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52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50" s="2" customFormat="1" ht="6.96" customHeight="1">
      <c r="A50" s="40"/>
      <c r="B50" s="175"/>
      <c r="C50" s="176"/>
      <c r="D50" s="176"/>
      <c r="E50" s="176"/>
      <c r="F50" s="176"/>
      <c r="G50" s="176"/>
      <c r="H50" s="176"/>
      <c r="I50" s="176"/>
      <c r="J50" s="176"/>
      <c r="K50" s="176"/>
      <c r="L50" s="176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24.96" customHeight="1">
      <c r="A51" s="40"/>
      <c r="B51" s="41"/>
      <c r="C51" s="25" t="s">
        <v>181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6.96" customHeight="1">
      <c r="A52" s="40"/>
      <c r="B52" s="41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17</v>
      </c>
      <c r="D53" s="42"/>
      <c r="E53" s="42"/>
      <c r="F53" s="42"/>
      <c r="G53" s="42"/>
      <c r="H53" s="42"/>
      <c r="I53" s="42"/>
      <c r="J53" s="42"/>
      <c r="K53" s="42"/>
      <c r="L53" s="42"/>
      <c r="M53" s="152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6.25" customHeight="1">
      <c r="A54" s="40"/>
      <c r="B54" s="41"/>
      <c r="C54" s="42"/>
      <c r="D54" s="42"/>
      <c r="E54" s="177" t="str">
        <f>E7</f>
        <v>Rekonstrukce plynové kotelny v IB, instalace plynové kogenerační jednotky včetně tepelných čerpadel</v>
      </c>
      <c r="F54" s="34"/>
      <c r="G54" s="34"/>
      <c r="H54" s="34"/>
      <c r="I54" s="42"/>
      <c r="J54" s="42"/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1" customFormat="1" ht="12" customHeight="1">
      <c r="B55" s="23"/>
      <c r="C55" s="34" t="s">
        <v>175</v>
      </c>
      <c r="D55" s="24"/>
      <c r="E55" s="24"/>
      <c r="F55" s="24"/>
      <c r="G55" s="24"/>
      <c r="H55" s="24"/>
      <c r="I55" s="24"/>
      <c r="J55" s="24"/>
      <c r="K55" s="24"/>
      <c r="L55" s="24"/>
      <c r="M55" s="22"/>
    </row>
    <row r="56" s="1" customFormat="1" ht="16.5" customHeight="1">
      <c r="B56" s="23"/>
      <c r="C56" s="24"/>
      <c r="D56" s="24"/>
      <c r="E56" s="177" t="s">
        <v>2817</v>
      </c>
      <c r="F56" s="24"/>
      <c r="G56" s="24"/>
      <c r="H56" s="24"/>
      <c r="I56" s="24"/>
      <c r="J56" s="24"/>
      <c r="K56" s="24"/>
      <c r="L56" s="24"/>
      <c r="M56" s="22"/>
    </row>
    <row r="57" s="1" customFormat="1" ht="12" customHeight="1">
      <c r="B57" s="23"/>
      <c r="C57" s="34" t="s">
        <v>177</v>
      </c>
      <c r="D57" s="24"/>
      <c r="E57" s="24"/>
      <c r="F57" s="24"/>
      <c r="G57" s="24"/>
      <c r="H57" s="24"/>
      <c r="I57" s="24"/>
      <c r="J57" s="24"/>
      <c r="K57" s="24"/>
      <c r="L57" s="24"/>
      <c r="M57" s="22"/>
    </row>
    <row r="58" s="2" customFormat="1" ht="16.5" customHeight="1">
      <c r="A58" s="40"/>
      <c r="B58" s="41"/>
      <c r="C58" s="42"/>
      <c r="D58" s="42"/>
      <c r="E58" s="297" t="s">
        <v>2831</v>
      </c>
      <c r="F58" s="42"/>
      <c r="G58" s="42"/>
      <c r="H58" s="42"/>
      <c r="I58" s="42"/>
      <c r="J58" s="42"/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2" customHeight="1">
      <c r="A59" s="40"/>
      <c r="B59" s="41"/>
      <c r="C59" s="34" t="s">
        <v>1483</v>
      </c>
      <c r="D59" s="42"/>
      <c r="E59" s="42"/>
      <c r="F59" s="42"/>
      <c r="G59" s="42"/>
      <c r="H59" s="42"/>
      <c r="I59" s="42"/>
      <c r="J59" s="42"/>
      <c r="K59" s="42"/>
      <c r="L59" s="42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6.5" customHeight="1">
      <c r="A60" s="40"/>
      <c r="B60" s="41"/>
      <c r="C60" s="42"/>
      <c r="D60" s="42"/>
      <c r="E60" s="71" t="str">
        <f>E13</f>
        <v>11 - Rozvaděč R3.2-IRC</v>
      </c>
      <c r="F60" s="42"/>
      <c r="G60" s="42"/>
      <c r="H60" s="42"/>
      <c r="I60" s="42"/>
      <c r="J60" s="42"/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6.96" customHeight="1">
      <c r="A61" s="40"/>
      <c r="B61" s="41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2" customHeight="1">
      <c r="A62" s="40"/>
      <c r="B62" s="41"/>
      <c r="C62" s="34" t="s">
        <v>22</v>
      </c>
      <c r="D62" s="42"/>
      <c r="E62" s="42"/>
      <c r="F62" s="29" t="str">
        <f>F16</f>
        <v xml:space="preserve"> </v>
      </c>
      <c r="G62" s="42"/>
      <c r="H62" s="42"/>
      <c r="I62" s="34" t="s">
        <v>24</v>
      </c>
      <c r="J62" s="74" t="str">
        <f>IF(J16="","",J16)</f>
        <v>24. 1. 2025</v>
      </c>
      <c r="K62" s="42"/>
      <c r="L62" s="42"/>
      <c r="M62" s="152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6.96" customHeight="1">
      <c r="A63" s="40"/>
      <c r="B63" s="41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152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15.15" customHeight="1">
      <c r="A64" s="40"/>
      <c r="B64" s="41"/>
      <c r="C64" s="34" t="s">
        <v>26</v>
      </c>
      <c r="D64" s="42"/>
      <c r="E64" s="42"/>
      <c r="F64" s="29" t="str">
        <f>E19</f>
        <v xml:space="preserve"> </v>
      </c>
      <c r="G64" s="42"/>
      <c r="H64" s="42"/>
      <c r="I64" s="34" t="s">
        <v>32</v>
      </c>
      <c r="J64" s="38" t="str">
        <f>E25</f>
        <v xml:space="preserve"> </v>
      </c>
      <c r="K64" s="42"/>
      <c r="L64" s="42"/>
      <c r="M64" s="152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15.15" customHeight="1">
      <c r="A65" s="40"/>
      <c r="B65" s="41"/>
      <c r="C65" s="34" t="s">
        <v>30</v>
      </c>
      <c r="D65" s="42"/>
      <c r="E65" s="42"/>
      <c r="F65" s="29" t="str">
        <f>IF(E22="","",E22)</f>
        <v>Vyplň údaj</v>
      </c>
      <c r="G65" s="42"/>
      <c r="H65" s="42"/>
      <c r="I65" s="34" t="s">
        <v>34</v>
      </c>
      <c r="J65" s="38" t="str">
        <f>E28</f>
        <v xml:space="preserve"> </v>
      </c>
      <c r="K65" s="42"/>
      <c r="L65" s="42"/>
      <c r="M65" s="152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10.32" customHeight="1">
      <c r="A66" s="40"/>
      <c r="B66" s="41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152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67" s="2" customFormat="1" ht="29.28" customHeight="1">
      <c r="A67" s="40"/>
      <c r="B67" s="41"/>
      <c r="C67" s="178" t="s">
        <v>182</v>
      </c>
      <c r="D67" s="179"/>
      <c r="E67" s="179"/>
      <c r="F67" s="179"/>
      <c r="G67" s="179"/>
      <c r="H67" s="179"/>
      <c r="I67" s="180" t="s">
        <v>183</v>
      </c>
      <c r="J67" s="180" t="s">
        <v>184</v>
      </c>
      <c r="K67" s="180" t="s">
        <v>185</v>
      </c>
      <c r="L67" s="179"/>
      <c r="M67" s="152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10.32" customHeight="1">
      <c r="A68" s="40"/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152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22.8" customHeight="1">
      <c r="A69" s="40"/>
      <c r="B69" s="41"/>
      <c r="C69" s="181" t="s">
        <v>74</v>
      </c>
      <c r="D69" s="42"/>
      <c r="E69" s="42"/>
      <c r="F69" s="42"/>
      <c r="G69" s="42"/>
      <c r="H69" s="42"/>
      <c r="I69" s="104">
        <f>Q98</f>
        <v>0</v>
      </c>
      <c r="J69" s="104">
        <f>R98</f>
        <v>0</v>
      </c>
      <c r="K69" s="104">
        <f>K98</f>
        <v>0</v>
      </c>
      <c r="L69" s="42"/>
      <c r="M69" s="152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U69" s="19" t="s">
        <v>186</v>
      </c>
    </row>
    <row r="70" s="9" customFormat="1" ht="24.96" customHeight="1">
      <c r="A70" s="9"/>
      <c r="B70" s="182"/>
      <c r="C70" s="183"/>
      <c r="D70" s="184" t="s">
        <v>1300</v>
      </c>
      <c r="E70" s="185"/>
      <c r="F70" s="185"/>
      <c r="G70" s="185"/>
      <c r="H70" s="185"/>
      <c r="I70" s="186">
        <f>Q99</f>
        <v>0</v>
      </c>
      <c r="J70" s="186">
        <f>R99</f>
        <v>0</v>
      </c>
      <c r="K70" s="186">
        <f>K99</f>
        <v>0</v>
      </c>
      <c r="L70" s="183"/>
      <c r="M70" s="187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12" customFormat="1" ht="19.92" customHeight="1">
      <c r="A71" s="12"/>
      <c r="B71" s="251"/>
      <c r="C71" s="129"/>
      <c r="D71" s="252" t="s">
        <v>1485</v>
      </c>
      <c r="E71" s="253"/>
      <c r="F71" s="253"/>
      <c r="G71" s="253"/>
      <c r="H71" s="253"/>
      <c r="I71" s="254">
        <f>Q100</f>
        <v>0</v>
      </c>
      <c r="J71" s="254">
        <f>R100</f>
        <v>0</v>
      </c>
      <c r="K71" s="254">
        <f>K100</f>
        <v>0</v>
      </c>
      <c r="L71" s="129"/>
      <c r="M71" s="255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="12" customFormat="1" ht="19.92" customHeight="1">
      <c r="A72" s="12"/>
      <c r="B72" s="251"/>
      <c r="C72" s="129"/>
      <c r="D72" s="252" t="s">
        <v>1833</v>
      </c>
      <c r="E72" s="253"/>
      <c r="F72" s="253"/>
      <c r="G72" s="253"/>
      <c r="H72" s="253"/>
      <c r="I72" s="254">
        <f>Q124</f>
        <v>0</v>
      </c>
      <c r="J72" s="254">
        <f>R124</f>
        <v>0</v>
      </c>
      <c r="K72" s="254">
        <f>K124</f>
        <v>0</v>
      </c>
      <c r="L72" s="129"/>
      <c r="M72" s="255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="9" customFormat="1" ht="24.96" customHeight="1">
      <c r="A73" s="9"/>
      <c r="B73" s="182"/>
      <c r="C73" s="183"/>
      <c r="D73" s="184" t="s">
        <v>1486</v>
      </c>
      <c r="E73" s="185"/>
      <c r="F73" s="185"/>
      <c r="G73" s="185"/>
      <c r="H73" s="185"/>
      <c r="I73" s="186">
        <f>Q128</f>
        <v>0</v>
      </c>
      <c r="J73" s="186">
        <f>R128</f>
        <v>0</v>
      </c>
      <c r="K73" s="186">
        <f>K128</f>
        <v>0</v>
      </c>
      <c r="L73" s="183"/>
      <c r="M73" s="187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12" customFormat="1" ht="19.92" customHeight="1">
      <c r="A74" s="12"/>
      <c r="B74" s="251"/>
      <c r="C74" s="129"/>
      <c r="D74" s="252" t="s">
        <v>1487</v>
      </c>
      <c r="E74" s="253"/>
      <c r="F74" s="253"/>
      <c r="G74" s="253"/>
      <c r="H74" s="253"/>
      <c r="I74" s="254">
        <f>Q129</f>
        <v>0</v>
      </c>
      <c r="J74" s="254">
        <f>R129</f>
        <v>0</v>
      </c>
      <c r="K74" s="254">
        <f>K129</f>
        <v>0</v>
      </c>
      <c r="L74" s="129"/>
      <c r="M74" s="255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</row>
    <row r="75" s="2" customFormat="1" ht="21.84" customHeight="1">
      <c r="A75" s="40"/>
      <c r="B75" s="41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152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61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152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80" s="2" customFormat="1" ht="6.96" customHeight="1">
      <c r="A80" s="40"/>
      <c r="B80" s="63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152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24.96" customHeight="1">
      <c r="A81" s="40"/>
      <c r="B81" s="41"/>
      <c r="C81" s="25" t="s">
        <v>193</v>
      </c>
      <c r="D81" s="42"/>
      <c r="E81" s="42"/>
      <c r="F81" s="42"/>
      <c r="G81" s="42"/>
      <c r="H81" s="42"/>
      <c r="I81" s="42"/>
      <c r="J81" s="42"/>
      <c r="K81" s="42"/>
      <c r="L81" s="42"/>
      <c r="M81" s="152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152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17</v>
      </c>
      <c r="D83" s="42"/>
      <c r="E83" s="42"/>
      <c r="F83" s="42"/>
      <c r="G83" s="42"/>
      <c r="H83" s="42"/>
      <c r="I83" s="42"/>
      <c r="J83" s="42"/>
      <c r="K83" s="42"/>
      <c r="L83" s="42"/>
      <c r="M83" s="152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26.25" customHeight="1">
      <c r="A84" s="40"/>
      <c r="B84" s="41"/>
      <c r="C84" s="42"/>
      <c r="D84" s="42"/>
      <c r="E84" s="177" t="str">
        <f>E7</f>
        <v>Rekonstrukce plynové kotelny v IB, instalace plynové kogenerační jednotky včetně tepelných čerpadel</v>
      </c>
      <c r="F84" s="34"/>
      <c r="G84" s="34"/>
      <c r="H84" s="34"/>
      <c r="I84" s="42"/>
      <c r="J84" s="42"/>
      <c r="K84" s="42"/>
      <c r="L84" s="42"/>
      <c r="M84" s="152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" customFormat="1" ht="12" customHeight="1">
      <c r="B85" s="23"/>
      <c r="C85" s="34" t="s">
        <v>175</v>
      </c>
      <c r="D85" s="24"/>
      <c r="E85" s="24"/>
      <c r="F85" s="24"/>
      <c r="G85" s="24"/>
      <c r="H85" s="24"/>
      <c r="I85" s="24"/>
      <c r="J85" s="24"/>
      <c r="K85" s="24"/>
      <c r="L85" s="24"/>
      <c r="M85" s="22"/>
    </row>
    <row r="86" s="1" customFormat="1" ht="16.5" customHeight="1">
      <c r="B86" s="23"/>
      <c r="C86" s="24"/>
      <c r="D86" s="24"/>
      <c r="E86" s="177" t="s">
        <v>2817</v>
      </c>
      <c r="F86" s="24"/>
      <c r="G86" s="24"/>
      <c r="H86" s="24"/>
      <c r="I86" s="24"/>
      <c r="J86" s="24"/>
      <c r="K86" s="24"/>
      <c r="L86" s="24"/>
      <c r="M86" s="22"/>
    </row>
    <row r="87" s="1" customFormat="1" ht="12" customHeight="1">
      <c r="B87" s="23"/>
      <c r="C87" s="34" t="s">
        <v>177</v>
      </c>
      <c r="D87" s="24"/>
      <c r="E87" s="24"/>
      <c r="F87" s="24"/>
      <c r="G87" s="24"/>
      <c r="H87" s="24"/>
      <c r="I87" s="24"/>
      <c r="J87" s="24"/>
      <c r="K87" s="24"/>
      <c r="L87" s="24"/>
      <c r="M87" s="22"/>
    </row>
    <row r="88" s="2" customFormat="1" ht="16.5" customHeight="1">
      <c r="A88" s="40"/>
      <c r="B88" s="41"/>
      <c r="C88" s="42"/>
      <c r="D88" s="42"/>
      <c r="E88" s="297" t="s">
        <v>2831</v>
      </c>
      <c r="F88" s="42"/>
      <c r="G88" s="42"/>
      <c r="H88" s="42"/>
      <c r="I88" s="42"/>
      <c r="J88" s="42"/>
      <c r="K88" s="42"/>
      <c r="L88" s="42"/>
      <c r="M88" s="152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2" customHeight="1">
      <c r="A89" s="40"/>
      <c r="B89" s="41"/>
      <c r="C89" s="34" t="s">
        <v>1483</v>
      </c>
      <c r="D89" s="42"/>
      <c r="E89" s="42"/>
      <c r="F89" s="42"/>
      <c r="G89" s="42"/>
      <c r="H89" s="42"/>
      <c r="I89" s="42"/>
      <c r="J89" s="42"/>
      <c r="K89" s="42"/>
      <c r="L89" s="42"/>
      <c r="M89" s="152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6.5" customHeight="1">
      <c r="A90" s="40"/>
      <c r="B90" s="41"/>
      <c r="C90" s="42"/>
      <c r="D90" s="42"/>
      <c r="E90" s="71" t="str">
        <f>E13</f>
        <v>11 - Rozvaděč R3.2-IRC</v>
      </c>
      <c r="F90" s="42"/>
      <c r="G90" s="42"/>
      <c r="H90" s="42"/>
      <c r="I90" s="42"/>
      <c r="J90" s="42"/>
      <c r="K90" s="42"/>
      <c r="L90" s="42"/>
      <c r="M90" s="152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6.96" customHeight="1">
      <c r="A91" s="40"/>
      <c r="B91" s="41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152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2" customHeight="1">
      <c r="A92" s="40"/>
      <c r="B92" s="41"/>
      <c r="C92" s="34" t="s">
        <v>22</v>
      </c>
      <c r="D92" s="42"/>
      <c r="E92" s="42"/>
      <c r="F92" s="29" t="str">
        <f>F16</f>
        <v xml:space="preserve"> </v>
      </c>
      <c r="G92" s="42"/>
      <c r="H92" s="42"/>
      <c r="I92" s="34" t="s">
        <v>24</v>
      </c>
      <c r="J92" s="74" t="str">
        <f>IF(J16="","",J16)</f>
        <v>24. 1. 2025</v>
      </c>
      <c r="K92" s="42"/>
      <c r="L92" s="42"/>
      <c r="M92" s="152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6.96" customHeight="1">
      <c r="A93" s="40"/>
      <c r="B93" s="41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152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15.15" customHeight="1">
      <c r="A94" s="40"/>
      <c r="B94" s="41"/>
      <c r="C94" s="34" t="s">
        <v>26</v>
      </c>
      <c r="D94" s="42"/>
      <c r="E94" s="42"/>
      <c r="F94" s="29" t="str">
        <f>E19</f>
        <v xml:space="preserve"> </v>
      </c>
      <c r="G94" s="42"/>
      <c r="H94" s="42"/>
      <c r="I94" s="34" t="s">
        <v>32</v>
      </c>
      <c r="J94" s="38" t="str">
        <f>E25</f>
        <v xml:space="preserve"> </v>
      </c>
      <c r="K94" s="42"/>
      <c r="L94" s="42"/>
      <c r="M94" s="152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15.15" customHeight="1">
      <c r="A95" s="40"/>
      <c r="B95" s="41"/>
      <c r="C95" s="34" t="s">
        <v>30</v>
      </c>
      <c r="D95" s="42"/>
      <c r="E95" s="42"/>
      <c r="F95" s="29" t="str">
        <f>IF(E22="","",E22)</f>
        <v>Vyplň údaj</v>
      </c>
      <c r="G95" s="42"/>
      <c r="H95" s="42"/>
      <c r="I95" s="34" t="s">
        <v>34</v>
      </c>
      <c r="J95" s="38" t="str">
        <f>E28</f>
        <v xml:space="preserve"> </v>
      </c>
      <c r="K95" s="42"/>
      <c r="L95" s="42"/>
      <c r="M95" s="152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2" customFormat="1" ht="10.32" customHeight="1">
      <c r="A96" s="40"/>
      <c r="B96" s="41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152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  <row r="97" s="10" customFormat="1" ht="29.28" customHeight="1">
      <c r="A97" s="188"/>
      <c r="B97" s="189"/>
      <c r="C97" s="190" t="s">
        <v>194</v>
      </c>
      <c r="D97" s="191" t="s">
        <v>59</v>
      </c>
      <c r="E97" s="191" t="s">
        <v>55</v>
      </c>
      <c r="F97" s="191" t="s">
        <v>56</v>
      </c>
      <c r="G97" s="191" t="s">
        <v>195</v>
      </c>
      <c r="H97" s="191" t="s">
        <v>196</v>
      </c>
      <c r="I97" s="191" t="s">
        <v>197</v>
      </c>
      <c r="J97" s="191" t="s">
        <v>198</v>
      </c>
      <c r="K97" s="191" t="s">
        <v>185</v>
      </c>
      <c r="L97" s="192" t="s">
        <v>199</v>
      </c>
      <c r="M97" s="193"/>
      <c r="N97" s="94" t="s">
        <v>20</v>
      </c>
      <c r="O97" s="95" t="s">
        <v>44</v>
      </c>
      <c r="P97" s="95" t="s">
        <v>200</v>
      </c>
      <c r="Q97" s="95" t="s">
        <v>201</v>
      </c>
      <c r="R97" s="95" t="s">
        <v>202</v>
      </c>
      <c r="S97" s="95" t="s">
        <v>203</v>
      </c>
      <c r="T97" s="95" t="s">
        <v>204</v>
      </c>
      <c r="U97" s="95" t="s">
        <v>205</v>
      </c>
      <c r="V97" s="95" t="s">
        <v>206</v>
      </c>
      <c r="W97" s="95" t="s">
        <v>207</v>
      </c>
      <c r="X97" s="96" t="s">
        <v>208</v>
      </c>
      <c r="Y97" s="188"/>
      <c r="Z97" s="188"/>
      <c r="AA97" s="188"/>
      <c r="AB97" s="188"/>
      <c r="AC97" s="188"/>
      <c r="AD97" s="188"/>
      <c r="AE97" s="188"/>
    </row>
    <row r="98" s="2" customFormat="1" ht="22.8" customHeight="1">
      <c r="A98" s="40"/>
      <c r="B98" s="41"/>
      <c r="C98" s="101" t="s">
        <v>209</v>
      </c>
      <c r="D98" s="42"/>
      <c r="E98" s="42"/>
      <c r="F98" s="42"/>
      <c r="G98" s="42"/>
      <c r="H98" s="42"/>
      <c r="I98" s="42"/>
      <c r="J98" s="42"/>
      <c r="K98" s="194">
        <f>BK98</f>
        <v>0</v>
      </c>
      <c r="L98" s="42"/>
      <c r="M98" s="46"/>
      <c r="N98" s="97"/>
      <c r="O98" s="195"/>
      <c r="P98" s="98"/>
      <c r="Q98" s="196">
        <f>Q99+Q128</f>
        <v>0</v>
      </c>
      <c r="R98" s="196">
        <f>R99+R128</f>
        <v>0</v>
      </c>
      <c r="S98" s="98"/>
      <c r="T98" s="197">
        <f>T99+T128</f>
        <v>0</v>
      </c>
      <c r="U98" s="98"/>
      <c r="V98" s="197">
        <f>V99+V128</f>
        <v>0.03524</v>
      </c>
      <c r="W98" s="98"/>
      <c r="X98" s="198">
        <f>X99+X128</f>
        <v>0</v>
      </c>
      <c r="Y98" s="40"/>
      <c r="Z98" s="40"/>
      <c r="AA98" s="40"/>
      <c r="AB98" s="40"/>
      <c r="AC98" s="40"/>
      <c r="AD98" s="40"/>
      <c r="AE98" s="40"/>
      <c r="AT98" s="19" t="s">
        <v>75</v>
      </c>
      <c r="AU98" s="19" t="s">
        <v>186</v>
      </c>
      <c r="BK98" s="199">
        <f>BK99+BK128</f>
        <v>0</v>
      </c>
    </row>
    <row r="99" s="11" customFormat="1" ht="25.92" customHeight="1">
      <c r="A99" s="11"/>
      <c r="B99" s="200"/>
      <c r="C99" s="201"/>
      <c r="D99" s="202" t="s">
        <v>75</v>
      </c>
      <c r="E99" s="203" t="s">
        <v>1326</v>
      </c>
      <c r="F99" s="203" t="s">
        <v>1327</v>
      </c>
      <c r="G99" s="201"/>
      <c r="H99" s="201"/>
      <c r="I99" s="204"/>
      <c r="J99" s="204"/>
      <c r="K99" s="205">
        <f>BK99</f>
        <v>0</v>
      </c>
      <c r="L99" s="201"/>
      <c r="M99" s="206"/>
      <c r="N99" s="207"/>
      <c r="O99" s="208"/>
      <c r="P99" s="208"/>
      <c r="Q99" s="209">
        <f>Q100+Q124</f>
        <v>0</v>
      </c>
      <c r="R99" s="209">
        <f>R100+R124</f>
        <v>0</v>
      </c>
      <c r="S99" s="208"/>
      <c r="T99" s="210">
        <f>T100+T124</f>
        <v>0</v>
      </c>
      <c r="U99" s="208"/>
      <c r="V99" s="210">
        <f>V100+V124</f>
        <v>0.034540000000000001</v>
      </c>
      <c r="W99" s="208"/>
      <c r="X99" s="211">
        <f>X100+X124</f>
        <v>0</v>
      </c>
      <c r="Y99" s="11"/>
      <c r="Z99" s="11"/>
      <c r="AA99" s="11"/>
      <c r="AB99" s="11"/>
      <c r="AC99" s="11"/>
      <c r="AD99" s="11"/>
      <c r="AE99" s="11"/>
      <c r="AR99" s="212" t="s">
        <v>85</v>
      </c>
      <c r="AT99" s="213" t="s">
        <v>75</v>
      </c>
      <c r="AU99" s="213" t="s">
        <v>76</v>
      </c>
      <c r="AY99" s="212" t="s">
        <v>212</v>
      </c>
      <c r="BK99" s="214">
        <f>BK100+BK124</f>
        <v>0</v>
      </c>
    </row>
    <row r="100" s="11" customFormat="1" ht="22.8" customHeight="1">
      <c r="A100" s="11"/>
      <c r="B100" s="200"/>
      <c r="C100" s="201"/>
      <c r="D100" s="202" t="s">
        <v>75</v>
      </c>
      <c r="E100" s="256" t="s">
        <v>1493</v>
      </c>
      <c r="F100" s="256" t="s">
        <v>1494</v>
      </c>
      <c r="G100" s="201"/>
      <c r="H100" s="201"/>
      <c r="I100" s="204"/>
      <c r="J100" s="204"/>
      <c r="K100" s="257">
        <f>BK100</f>
        <v>0</v>
      </c>
      <c r="L100" s="201"/>
      <c r="M100" s="206"/>
      <c r="N100" s="207"/>
      <c r="O100" s="208"/>
      <c r="P100" s="208"/>
      <c r="Q100" s="209">
        <f>SUM(Q101:Q123)</f>
        <v>0</v>
      </c>
      <c r="R100" s="209">
        <f>SUM(R101:R123)</f>
        <v>0</v>
      </c>
      <c r="S100" s="208"/>
      <c r="T100" s="210">
        <f>SUM(T101:T123)</f>
        <v>0</v>
      </c>
      <c r="U100" s="208"/>
      <c r="V100" s="210">
        <f>SUM(V101:V123)</f>
        <v>0.0045400000000000006</v>
      </c>
      <c r="W100" s="208"/>
      <c r="X100" s="211">
        <f>SUM(X101:X123)</f>
        <v>0</v>
      </c>
      <c r="Y100" s="11"/>
      <c r="Z100" s="11"/>
      <c r="AA100" s="11"/>
      <c r="AB100" s="11"/>
      <c r="AC100" s="11"/>
      <c r="AD100" s="11"/>
      <c r="AE100" s="11"/>
      <c r="AR100" s="212" t="s">
        <v>85</v>
      </c>
      <c r="AT100" s="213" t="s">
        <v>75</v>
      </c>
      <c r="AU100" s="213" t="s">
        <v>83</v>
      </c>
      <c r="AY100" s="212" t="s">
        <v>212</v>
      </c>
      <c r="BK100" s="214">
        <f>SUM(BK101:BK123)</f>
        <v>0</v>
      </c>
    </row>
    <row r="101" s="2" customFormat="1" ht="24.15" customHeight="1">
      <c r="A101" s="40"/>
      <c r="B101" s="41"/>
      <c r="C101" s="229" t="s">
        <v>83</v>
      </c>
      <c r="D101" s="229" t="s">
        <v>222</v>
      </c>
      <c r="E101" s="230" t="s">
        <v>1671</v>
      </c>
      <c r="F101" s="231" t="s">
        <v>1672</v>
      </c>
      <c r="G101" s="232" t="s">
        <v>525</v>
      </c>
      <c r="H101" s="233">
        <v>70</v>
      </c>
      <c r="I101" s="234"/>
      <c r="J101" s="235"/>
      <c r="K101" s="236">
        <f>ROUND(P101*H101,2)</f>
        <v>0</v>
      </c>
      <c r="L101" s="231" t="s">
        <v>1314</v>
      </c>
      <c r="M101" s="237"/>
      <c r="N101" s="238" t="s">
        <v>20</v>
      </c>
      <c r="O101" s="223" t="s">
        <v>45</v>
      </c>
      <c r="P101" s="224">
        <f>I101+J101</f>
        <v>0</v>
      </c>
      <c r="Q101" s="224">
        <f>ROUND(I101*H101,2)</f>
        <v>0</v>
      </c>
      <c r="R101" s="224">
        <f>ROUND(J101*H101,2)</f>
        <v>0</v>
      </c>
      <c r="S101" s="86"/>
      <c r="T101" s="225">
        <f>S101*H101</f>
        <v>0</v>
      </c>
      <c r="U101" s="225">
        <v>4.0000000000000003E-05</v>
      </c>
      <c r="V101" s="225">
        <f>U101*H101</f>
        <v>0.0028000000000000004</v>
      </c>
      <c r="W101" s="225">
        <v>0</v>
      </c>
      <c r="X101" s="226">
        <f>W101*H101</f>
        <v>0</v>
      </c>
      <c r="Y101" s="40"/>
      <c r="Z101" s="40"/>
      <c r="AA101" s="40"/>
      <c r="AB101" s="40"/>
      <c r="AC101" s="40"/>
      <c r="AD101" s="40"/>
      <c r="AE101" s="40"/>
      <c r="AR101" s="227" t="s">
        <v>342</v>
      </c>
      <c r="AT101" s="227" t="s">
        <v>222</v>
      </c>
      <c r="AU101" s="227" t="s">
        <v>85</v>
      </c>
      <c r="AY101" s="19" t="s">
        <v>212</v>
      </c>
      <c r="BE101" s="228">
        <f>IF(O101="základní",K101,0)</f>
        <v>0</v>
      </c>
      <c r="BF101" s="228">
        <f>IF(O101="snížená",K101,0)</f>
        <v>0</v>
      </c>
      <c r="BG101" s="228">
        <f>IF(O101="zákl. přenesená",K101,0)</f>
        <v>0</v>
      </c>
      <c r="BH101" s="228">
        <f>IF(O101="sníž. přenesená",K101,0)</f>
        <v>0</v>
      </c>
      <c r="BI101" s="228">
        <f>IF(O101="nulová",K101,0)</f>
        <v>0</v>
      </c>
      <c r="BJ101" s="19" t="s">
        <v>83</v>
      </c>
      <c r="BK101" s="228">
        <f>ROUND(P101*H101,2)</f>
        <v>0</v>
      </c>
      <c r="BL101" s="19" t="s">
        <v>279</v>
      </c>
      <c r="BM101" s="227" t="s">
        <v>3062</v>
      </c>
    </row>
    <row r="102" s="2" customFormat="1" ht="37.8" customHeight="1">
      <c r="A102" s="40"/>
      <c r="B102" s="41"/>
      <c r="C102" s="215" t="s">
        <v>85</v>
      </c>
      <c r="D102" s="215" t="s">
        <v>213</v>
      </c>
      <c r="E102" s="216" t="s">
        <v>1577</v>
      </c>
      <c r="F102" s="217" t="s">
        <v>1578</v>
      </c>
      <c r="G102" s="218" t="s">
        <v>670</v>
      </c>
      <c r="H102" s="219">
        <v>150</v>
      </c>
      <c r="I102" s="220"/>
      <c r="J102" s="220"/>
      <c r="K102" s="221">
        <f>ROUND(P102*H102,2)</f>
        <v>0</v>
      </c>
      <c r="L102" s="217" t="s">
        <v>1314</v>
      </c>
      <c r="M102" s="46"/>
      <c r="N102" s="222" t="s">
        <v>20</v>
      </c>
      <c r="O102" s="223" t="s">
        <v>45</v>
      </c>
      <c r="P102" s="224">
        <f>I102+J102</f>
        <v>0</v>
      </c>
      <c r="Q102" s="224">
        <f>ROUND(I102*H102,2)</f>
        <v>0</v>
      </c>
      <c r="R102" s="224">
        <f>ROUND(J102*H102,2)</f>
        <v>0</v>
      </c>
      <c r="S102" s="86"/>
      <c r="T102" s="225">
        <f>S102*H102</f>
        <v>0</v>
      </c>
      <c r="U102" s="225">
        <v>0</v>
      </c>
      <c r="V102" s="225">
        <f>U102*H102</f>
        <v>0</v>
      </c>
      <c r="W102" s="225">
        <v>0</v>
      </c>
      <c r="X102" s="226">
        <f>W102*H102</f>
        <v>0</v>
      </c>
      <c r="Y102" s="40"/>
      <c r="Z102" s="40"/>
      <c r="AA102" s="40"/>
      <c r="AB102" s="40"/>
      <c r="AC102" s="40"/>
      <c r="AD102" s="40"/>
      <c r="AE102" s="40"/>
      <c r="AR102" s="227" t="s">
        <v>279</v>
      </c>
      <c r="AT102" s="227" t="s">
        <v>213</v>
      </c>
      <c r="AU102" s="227" t="s">
        <v>85</v>
      </c>
      <c r="AY102" s="19" t="s">
        <v>212</v>
      </c>
      <c r="BE102" s="228">
        <f>IF(O102="základní",K102,0)</f>
        <v>0</v>
      </c>
      <c r="BF102" s="228">
        <f>IF(O102="snížená",K102,0)</f>
        <v>0</v>
      </c>
      <c r="BG102" s="228">
        <f>IF(O102="zákl. přenesená",K102,0)</f>
        <v>0</v>
      </c>
      <c r="BH102" s="228">
        <f>IF(O102="sníž. přenesená",K102,0)</f>
        <v>0</v>
      </c>
      <c r="BI102" s="228">
        <f>IF(O102="nulová",K102,0)</f>
        <v>0</v>
      </c>
      <c r="BJ102" s="19" t="s">
        <v>83</v>
      </c>
      <c r="BK102" s="228">
        <f>ROUND(P102*H102,2)</f>
        <v>0</v>
      </c>
      <c r="BL102" s="19" t="s">
        <v>279</v>
      </c>
      <c r="BM102" s="227" t="s">
        <v>3063</v>
      </c>
    </row>
    <row r="103" s="2" customFormat="1">
      <c r="A103" s="40"/>
      <c r="B103" s="41"/>
      <c r="C103" s="42"/>
      <c r="D103" s="258" t="s">
        <v>1316</v>
      </c>
      <c r="E103" s="42"/>
      <c r="F103" s="259" t="s">
        <v>1580</v>
      </c>
      <c r="G103" s="42"/>
      <c r="H103" s="42"/>
      <c r="I103" s="248"/>
      <c r="J103" s="248"/>
      <c r="K103" s="42"/>
      <c r="L103" s="42"/>
      <c r="M103" s="46"/>
      <c r="N103" s="249"/>
      <c r="O103" s="250"/>
      <c r="P103" s="86"/>
      <c r="Q103" s="86"/>
      <c r="R103" s="86"/>
      <c r="S103" s="86"/>
      <c r="T103" s="86"/>
      <c r="U103" s="86"/>
      <c r="V103" s="86"/>
      <c r="W103" s="86"/>
      <c r="X103" s="87"/>
      <c r="Y103" s="40"/>
      <c r="Z103" s="40"/>
      <c r="AA103" s="40"/>
      <c r="AB103" s="40"/>
      <c r="AC103" s="40"/>
      <c r="AD103" s="40"/>
      <c r="AE103" s="40"/>
      <c r="AT103" s="19" t="s">
        <v>1316</v>
      </c>
      <c r="AU103" s="19" t="s">
        <v>85</v>
      </c>
    </row>
    <row r="104" s="2" customFormat="1" ht="33" customHeight="1">
      <c r="A104" s="40"/>
      <c r="B104" s="41"/>
      <c r="C104" s="215" t="s">
        <v>105</v>
      </c>
      <c r="D104" s="215" t="s">
        <v>213</v>
      </c>
      <c r="E104" s="216" t="s">
        <v>1581</v>
      </c>
      <c r="F104" s="217" t="s">
        <v>1582</v>
      </c>
      <c r="G104" s="218" t="s">
        <v>670</v>
      </c>
      <c r="H104" s="219">
        <v>1</v>
      </c>
      <c r="I104" s="220"/>
      <c r="J104" s="220"/>
      <c r="K104" s="221">
        <f>ROUND(P104*H104,2)</f>
        <v>0</v>
      </c>
      <c r="L104" s="217" t="s">
        <v>2849</v>
      </c>
      <c r="M104" s="46"/>
      <c r="N104" s="222" t="s">
        <v>20</v>
      </c>
      <c r="O104" s="223" t="s">
        <v>45</v>
      </c>
      <c r="P104" s="224">
        <f>I104+J104</f>
        <v>0</v>
      </c>
      <c r="Q104" s="224">
        <f>ROUND(I104*H104,2)</f>
        <v>0</v>
      </c>
      <c r="R104" s="224">
        <f>ROUND(J104*H104,2)</f>
        <v>0</v>
      </c>
      <c r="S104" s="86"/>
      <c r="T104" s="225">
        <f>S104*H104</f>
        <v>0</v>
      </c>
      <c r="U104" s="225">
        <v>0</v>
      </c>
      <c r="V104" s="225">
        <f>U104*H104</f>
        <v>0</v>
      </c>
      <c r="W104" s="225">
        <v>0</v>
      </c>
      <c r="X104" s="226">
        <f>W104*H104</f>
        <v>0</v>
      </c>
      <c r="Y104" s="40"/>
      <c r="Z104" s="40"/>
      <c r="AA104" s="40"/>
      <c r="AB104" s="40"/>
      <c r="AC104" s="40"/>
      <c r="AD104" s="40"/>
      <c r="AE104" s="40"/>
      <c r="AR104" s="227" t="s">
        <v>279</v>
      </c>
      <c r="AT104" s="227" t="s">
        <v>213</v>
      </c>
      <c r="AU104" s="227" t="s">
        <v>85</v>
      </c>
      <c r="AY104" s="19" t="s">
        <v>212</v>
      </c>
      <c r="BE104" s="228">
        <f>IF(O104="základní",K104,0)</f>
        <v>0</v>
      </c>
      <c r="BF104" s="228">
        <f>IF(O104="snížená",K104,0)</f>
        <v>0</v>
      </c>
      <c r="BG104" s="228">
        <f>IF(O104="zákl. přenesená",K104,0)</f>
        <v>0</v>
      </c>
      <c r="BH104" s="228">
        <f>IF(O104="sníž. přenesená",K104,0)</f>
        <v>0</v>
      </c>
      <c r="BI104" s="228">
        <f>IF(O104="nulová",K104,0)</f>
        <v>0</v>
      </c>
      <c r="BJ104" s="19" t="s">
        <v>83</v>
      </c>
      <c r="BK104" s="228">
        <f>ROUND(P104*H104,2)</f>
        <v>0</v>
      </c>
      <c r="BL104" s="19" t="s">
        <v>279</v>
      </c>
      <c r="BM104" s="227" t="s">
        <v>3064</v>
      </c>
    </row>
    <row r="105" s="2" customFormat="1">
      <c r="A105" s="40"/>
      <c r="B105" s="41"/>
      <c r="C105" s="42"/>
      <c r="D105" s="258" t="s">
        <v>1316</v>
      </c>
      <c r="E105" s="42"/>
      <c r="F105" s="259" t="s">
        <v>2936</v>
      </c>
      <c r="G105" s="42"/>
      <c r="H105" s="42"/>
      <c r="I105" s="248"/>
      <c r="J105" s="248"/>
      <c r="K105" s="42"/>
      <c r="L105" s="42"/>
      <c r="M105" s="46"/>
      <c r="N105" s="249"/>
      <c r="O105" s="250"/>
      <c r="P105" s="86"/>
      <c r="Q105" s="86"/>
      <c r="R105" s="86"/>
      <c r="S105" s="86"/>
      <c r="T105" s="86"/>
      <c r="U105" s="86"/>
      <c r="V105" s="86"/>
      <c r="W105" s="86"/>
      <c r="X105" s="87"/>
      <c r="Y105" s="40"/>
      <c r="Z105" s="40"/>
      <c r="AA105" s="40"/>
      <c r="AB105" s="40"/>
      <c r="AC105" s="40"/>
      <c r="AD105" s="40"/>
      <c r="AE105" s="40"/>
      <c r="AT105" s="19" t="s">
        <v>1316</v>
      </c>
      <c r="AU105" s="19" t="s">
        <v>85</v>
      </c>
    </row>
    <row r="106" s="2" customFormat="1" ht="21.75" customHeight="1">
      <c r="A106" s="40"/>
      <c r="B106" s="41"/>
      <c r="C106" s="229" t="s">
        <v>228</v>
      </c>
      <c r="D106" s="229" t="s">
        <v>222</v>
      </c>
      <c r="E106" s="230" t="s">
        <v>3065</v>
      </c>
      <c r="F106" s="231" t="s">
        <v>3066</v>
      </c>
      <c r="G106" s="232" t="s">
        <v>670</v>
      </c>
      <c r="H106" s="233">
        <v>1</v>
      </c>
      <c r="I106" s="234"/>
      <c r="J106" s="235"/>
      <c r="K106" s="236">
        <f>ROUND(P106*H106,2)</f>
        <v>0</v>
      </c>
      <c r="L106" s="231" t="s">
        <v>20</v>
      </c>
      <c r="M106" s="237"/>
      <c r="N106" s="238" t="s">
        <v>20</v>
      </c>
      <c r="O106" s="223" t="s">
        <v>45</v>
      </c>
      <c r="P106" s="224">
        <f>I106+J106</f>
        <v>0</v>
      </c>
      <c r="Q106" s="224">
        <f>ROUND(I106*H106,2)</f>
        <v>0</v>
      </c>
      <c r="R106" s="224">
        <f>ROUND(J106*H106,2)</f>
        <v>0</v>
      </c>
      <c r="S106" s="86"/>
      <c r="T106" s="225">
        <f>S106*H106</f>
        <v>0</v>
      </c>
      <c r="U106" s="225">
        <v>0</v>
      </c>
      <c r="V106" s="225">
        <f>U106*H106</f>
        <v>0</v>
      </c>
      <c r="W106" s="225">
        <v>0</v>
      </c>
      <c r="X106" s="226">
        <f>W106*H106</f>
        <v>0</v>
      </c>
      <c r="Y106" s="40"/>
      <c r="Z106" s="40"/>
      <c r="AA106" s="40"/>
      <c r="AB106" s="40"/>
      <c r="AC106" s="40"/>
      <c r="AD106" s="40"/>
      <c r="AE106" s="40"/>
      <c r="AR106" s="227" t="s">
        <v>342</v>
      </c>
      <c r="AT106" s="227" t="s">
        <v>222</v>
      </c>
      <c r="AU106" s="227" t="s">
        <v>85</v>
      </c>
      <c r="AY106" s="19" t="s">
        <v>212</v>
      </c>
      <c r="BE106" s="228">
        <f>IF(O106="základní",K106,0)</f>
        <v>0</v>
      </c>
      <c r="BF106" s="228">
        <f>IF(O106="snížená",K106,0)</f>
        <v>0</v>
      </c>
      <c r="BG106" s="228">
        <f>IF(O106="zákl. přenesená",K106,0)</f>
        <v>0</v>
      </c>
      <c r="BH106" s="228">
        <f>IF(O106="sníž. přenesená",K106,0)</f>
        <v>0</v>
      </c>
      <c r="BI106" s="228">
        <f>IF(O106="nulová",K106,0)</f>
        <v>0</v>
      </c>
      <c r="BJ106" s="19" t="s">
        <v>83</v>
      </c>
      <c r="BK106" s="228">
        <f>ROUND(P106*H106,2)</f>
        <v>0</v>
      </c>
      <c r="BL106" s="19" t="s">
        <v>279</v>
      </c>
      <c r="BM106" s="227" t="s">
        <v>3067</v>
      </c>
    </row>
    <row r="107" s="2" customFormat="1" ht="37.8" customHeight="1">
      <c r="A107" s="40"/>
      <c r="B107" s="41"/>
      <c r="C107" s="215" t="s">
        <v>234</v>
      </c>
      <c r="D107" s="215" t="s">
        <v>213</v>
      </c>
      <c r="E107" s="216" t="s">
        <v>1713</v>
      </c>
      <c r="F107" s="217" t="s">
        <v>1714</v>
      </c>
      <c r="G107" s="218" t="s">
        <v>670</v>
      </c>
      <c r="H107" s="219">
        <v>50</v>
      </c>
      <c r="I107" s="220"/>
      <c r="J107" s="220"/>
      <c r="K107" s="221">
        <f>ROUND(P107*H107,2)</f>
        <v>0</v>
      </c>
      <c r="L107" s="217" t="s">
        <v>2849</v>
      </c>
      <c r="M107" s="46"/>
      <c r="N107" s="222" t="s">
        <v>20</v>
      </c>
      <c r="O107" s="223" t="s">
        <v>45</v>
      </c>
      <c r="P107" s="224">
        <f>I107+J107</f>
        <v>0</v>
      </c>
      <c r="Q107" s="224">
        <f>ROUND(I107*H107,2)</f>
        <v>0</v>
      </c>
      <c r="R107" s="224">
        <f>ROUND(J107*H107,2)</f>
        <v>0</v>
      </c>
      <c r="S107" s="86"/>
      <c r="T107" s="225">
        <f>S107*H107</f>
        <v>0</v>
      </c>
      <c r="U107" s="225">
        <v>0</v>
      </c>
      <c r="V107" s="225">
        <f>U107*H107</f>
        <v>0</v>
      </c>
      <c r="W107" s="225">
        <v>0</v>
      </c>
      <c r="X107" s="226">
        <f>W107*H107</f>
        <v>0</v>
      </c>
      <c r="Y107" s="40"/>
      <c r="Z107" s="40"/>
      <c r="AA107" s="40"/>
      <c r="AB107" s="40"/>
      <c r="AC107" s="40"/>
      <c r="AD107" s="40"/>
      <c r="AE107" s="40"/>
      <c r="AR107" s="227" t="s">
        <v>279</v>
      </c>
      <c r="AT107" s="227" t="s">
        <v>213</v>
      </c>
      <c r="AU107" s="227" t="s">
        <v>85</v>
      </c>
      <c r="AY107" s="19" t="s">
        <v>212</v>
      </c>
      <c r="BE107" s="228">
        <f>IF(O107="základní",K107,0)</f>
        <v>0</v>
      </c>
      <c r="BF107" s="228">
        <f>IF(O107="snížená",K107,0)</f>
        <v>0</v>
      </c>
      <c r="BG107" s="228">
        <f>IF(O107="zákl. přenesená",K107,0)</f>
        <v>0</v>
      </c>
      <c r="BH107" s="228">
        <f>IF(O107="sníž. přenesená",K107,0)</f>
        <v>0</v>
      </c>
      <c r="BI107" s="228">
        <f>IF(O107="nulová",K107,0)</f>
        <v>0</v>
      </c>
      <c r="BJ107" s="19" t="s">
        <v>83</v>
      </c>
      <c r="BK107" s="228">
        <f>ROUND(P107*H107,2)</f>
        <v>0</v>
      </c>
      <c r="BL107" s="19" t="s">
        <v>279</v>
      </c>
      <c r="BM107" s="227" t="s">
        <v>3068</v>
      </c>
    </row>
    <row r="108" s="2" customFormat="1">
      <c r="A108" s="40"/>
      <c r="B108" s="41"/>
      <c r="C108" s="42"/>
      <c r="D108" s="258" t="s">
        <v>1316</v>
      </c>
      <c r="E108" s="42"/>
      <c r="F108" s="259" t="s">
        <v>2941</v>
      </c>
      <c r="G108" s="42"/>
      <c r="H108" s="42"/>
      <c r="I108" s="248"/>
      <c r="J108" s="248"/>
      <c r="K108" s="42"/>
      <c r="L108" s="42"/>
      <c r="M108" s="46"/>
      <c r="N108" s="249"/>
      <c r="O108" s="250"/>
      <c r="P108" s="86"/>
      <c r="Q108" s="86"/>
      <c r="R108" s="86"/>
      <c r="S108" s="86"/>
      <c r="T108" s="86"/>
      <c r="U108" s="86"/>
      <c r="V108" s="86"/>
      <c r="W108" s="86"/>
      <c r="X108" s="87"/>
      <c r="Y108" s="40"/>
      <c r="Z108" s="40"/>
      <c r="AA108" s="40"/>
      <c r="AB108" s="40"/>
      <c r="AC108" s="40"/>
      <c r="AD108" s="40"/>
      <c r="AE108" s="40"/>
      <c r="AT108" s="19" t="s">
        <v>1316</v>
      </c>
      <c r="AU108" s="19" t="s">
        <v>85</v>
      </c>
    </row>
    <row r="109" s="2" customFormat="1" ht="16.5" customHeight="1">
      <c r="A109" s="40"/>
      <c r="B109" s="41"/>
      <c r="C109" s="229" t="s">
        <v>238</v>
      </c>
      <c r="D109" s="229" t="s">
        <v>222</v>
      </c>
      <c r="E109" s="230" t="s">
        <v>1717</v>
      </c>
      <c r="F109" s="231" t="s">
        <v>1718</v>
      </c>
      <c r="G109" s="232" t="s">
        <v>670</v>
      </c>
      <c r="H109" s="233">
        <v>50</v>
      </c>
      <c r="I109" s="234"/>
      <c r="J109" s="235"/>
      <c r="K109" s="236">
        <f>ROUND(P109*H109,2)</f>
        <v>0</v>
      </c>
      <c r="L109" s="231" t="s">
        <v>20</v>
      </c>
      <c r="M109" s="237"/>
      <c r="N109" s="238" t="s">
        <v>20</v>
      </c>
      <c r="O109" s="223" t="s">
        <v>45</v>
      </c>
      <c r="P109" s="224">
        <f>I109+J109</f>
        <v>0</v>
      </c>
      <c r="Q109" s="224">
        <f>ROUND(I109*H109,2)</f>
        <v>0</v>
      </c>
      <c r="R109" s="224">
        <f>ROUND(J109*H109,2)</f>
        <v>0</v>
      </c>
      <c r="S109" s="86"/>
      <c r="T109" s="225">
        <f>S109*H109</f>
        <v>0</v>
      </c>
      <c r="U109" s="225">
        <v>0</v>
      </c>
      <c r="V109" s="225">
        <f>U109*H109</f>
        <v>0</v>
      </c>
      <c r="W109" s="225">
        <v>0</v>
      </c>
      <c r="X109" s="226">
        <f>W109*H109</f>
        <v>0</v>
      </c>
      <c r="Y109" s="40"/>
      <c r="Z109" s="40"/>
      <c r="AA109" s="40"/>
      <c r="AB109" s="40"/>
      <c r="AC109" s="40"/>
      <c r="AD109" s="40"/>
      <c r="AE109" s="40"/>
      <c r="AR109" s="227" t="s">
        <v>342</v>
      </c>
      <c r="AT109" s="227" t="s">
        <v>222</v>
      </c>
      <c r="AU109" s="227" t="s">
        <v>85</v>
      </c>
      <c r="AY109" s="19" t="s">
        <v>212</v>
      </c>
      <c r="BE109" s="228">
        <f>IF(O109="základní",K109,0)</f>
        <v>0</v>
      </c>
      <c r="BF109" s="228">
        <f>IF(O109="snížená",K109,0)</f>
        <v>0</v>
      </c>
      <c r="BG109" s="228">
        <f>IF(O109="zákl. přenesená",K109,0)</f>
        <v>0</v>
      </c>
      <c r="BH109" s="228">
        <f>IF(O109="sníž. přenesená",K109,0)</f>
        <v>0</v>
      </c>
      <c r="BI109" s="228">
        <f>IF(O109="nulová",K109,0)</f>
        <v>0</v>
      </c>
      <c r="BJ109" s="19" t="s">
        <v>83</v>
      </c>
      <c r="BK109" s="228">
        <f>ROUND(P109*H109,2)</f>
        <v>0</v>
      </c>
      <c r="BL109" s="19" t="s">
        <v>279</v>
      </c>
      <c r="BM109" s="227" t="s">
        <v>3069</v>
      </c>
    </row>
    <row r="110" s="2" customFormat="1" ht="66.75" customHeight="1">
      <c r="A110" s="40"/>
      <c r="B110" s="41"/>
      <c r="C110" s="215" t="s">
        <v>242</v>
      </c>
      <c r="D110" s="215" t="s">
        <v>213</v>
      </c>
      <c r="E110" s="216" t="s">
        <v>1727</v>
      </c>
      <c r="F110" s="217" t="s">
        <v>1728</v>
      </c>
      <c r="G110" s="218" t="s">
        <v>670</v>
      </c>
      <c r="H110" s="219">
        <v>50</v>
      </c>
      <c r="I110" s="220"/>
      <c r="J110" s="220"/>
      <c r="K110" s="221">
        <f>ROUND(P110*H110,2)</f>
        <v>0</v>
      </c>
      <c r="L110" s="217" t="s">
        <v>2849</v>
      </c>
      <c r="M110" s="46"/>
      <c r="N110" s="222" t="s">
        <v>20</v>
      </c>
      <c r="O110" s="223" t="s">
        <v>45</v>
      </c>
      <c r="P110" s="224">
        <f>I110+J110</f>
        <v>0</v>
      </c>
      <c r="Q110" s="224">
        <f>ROUND(I110*H110,2)</f>
        <v>0</v>
      </c>
      <c r="R110" s="224">
        <f>ROUND(J110*H110,2)</f>
        <v>0</v>
      </c>
      <c r="S110" s="86"/>
      <c r="T110" s="225">
        <f>S110*H110</f>
        <v>0</v>
      </c>
      <c r="U110" s="225">
        <v>0</v>
      </c>
      <c r="V110" s="225">
        <f>U110*H110</f>
        <v>0</v>
      </c>
      <c r="W110" s="225">
        <v>0</v>
      </c>
      <c r="X110" s="226">
        <f>W110*H110</f>
        <v>0</v>
      </c>
      <c r="Y110" s="40"/>
      <c r="Z110" s="40"/>
      <c r="AA110" s="40"/>
      <c r="AB110" s="40"/>
      <c r="AC110" s="40"/>
      <c r="AD110" s="40"/>
      <c r="AE110" s="40"/>
      <c r="AR110" s="227" t="s">
        <v>279</v>
      </c>
      <c r="AT110" s="227" t="s">
        <v>213</v>
      </c>
      <c r="AU110" s="227" t="s">
        <v>85</v>
      </c>
      <c r="AY110" s="19" t="s">
        <v>212</v>
      </c>
      <c r="BE110" s="228">
        <f>IF(O110="základní",K110,0)</f>
        <v>0</v>
      </c>
      <c r="BF110" s="228">
        <f>IF(O110="snížená",K110,0)</f>
        <v>0</v>
      </c>
      <c r="BG110" s="228">
        <f>IF(O110="zákl. přenesená",K110,0)</f>
        <v>0</v>
      </c>
      <c r="BH110" s="228">
        <f>IF(O110="sníž. přenesená",K110,0)</f>
        <v>0</v>
      </c>
      <c r="BI110" s="228">
        <f>IF(O110="nulová",K110,0)</f>
        <v>0</v>
      </c>
      <c r="BJ110" s="19" t="s">
        <v>83</v>
      </c>
      <c r="BK110" s="228">
        <f>ROUND(P110*H110,2)</f>
        <v>0</v>
      </c>
      <c r="BL110" s="19" t="s">
        <v>279</v>
      </c>
      <c r="BM110" s="227" t="s">
        <v>3070</v>
      </c>
    </row>
    <row r="111" s="2" customFormat="1">
      <c r="A111" s="40"/>
      <c r="B111" s="41"/>
      <c r="C111" s="42"/>
      <c r="D111" s="258" t="s">
        <v>1316</v>
      </c>
      <c r="E111" s="42"/>
      <c r="F111" s="259" t="s">
        <v>2944</v>
      </c>
      <c r="G111" s="42"/>
      <c r="H111" s="42"/>
      <c r="I111" s="248"/>
      <c r="J111" s="248"/>
      <c r="K111" s="42"/>
      <c r="L111" s="42"/>
      <c r="M111" s="46"/>
      <c r="N111" s="249"/>
      <c r="O111" s="250"/>
      <c r="P111" s="86"/>
      <c r="Q111" s="86"/>
      <c r="R111" s="86"/>
      <c r="S111" s="86"/>
      <c r="T111" s="86"/>
      <c r="U111" s="86"/>
      <c r="V111" s="86"/>
      <c r="W111" s="86"/>
      <c r="X111" s="87"/>
      <c r="Y111" s="40"/>
      <c r="Z111" s="40"/>
      <c r="AA111" s="40"/>
      <c r="AB111" s="40"/>
      <c r="AC111" s="40"/>
      <c r="AD111" s="40"/>
      <c r="AE111" s="40"/>
      <c r="AT111" s="19" t="s">
        <v>1316</v>
      </c>
      <c r="AU111" s="19" t="s">
        <v>85</v>
      </c>
    </row>
    <row r="112" s="2" customFormat="1" ht="16.5" customHeight="1">
      <c r="A112" s="40"/>
      <c r="B112" s="41"/>
      <c r="C112" s="229" t="s">
        <v>246</v>
      </c>
      <c r="D112" s="229" t="s">
        <v>222</v>
      </c>
      <c r="E112" s="230" t="s">
        <v>1731</v>
      </c>
      <c r="F112" s="231" t="s">
        <v>1732</v>
      </c>
      <c r="G112" s="232" t="s">
        <v>670</v>
      </c>
      <c r="H112" s="233">
        <v>50</v>
      </c>
      <c r="I112" s="234"/>
      <c r="J112" s="235"/>
      <c r="K112" s="236">
        <f>ROUND(P112*H112,2)</f>
        <v>0</v>
      </c>
      <c r="L112" s="231" t="s">
        <v>20</v>
      </c>
      <c r="M112" s="237"/>
      <c r="N112" s="238" t="s">
        <v>20</v>
      </c>
      <c r="O112" s="223" t="s">
        <v>45</v>
      </c>
      <c r="P112" s="224">
        <f>I112+J112</f>
        <v>0</v>
      </c>
      <c r="Q112" s="224">
        <f>ROUND(I112*H112,2)</f>
        <v>0</v>
      </c>
      <c r="R112" s="224">
        <f>ROUND(J112*H112,2)</f>
        <v>0</v>
      </c>
      <c r="S112" s="86"/>
      <c r="T112" s="225">
        <f>S112*H112</f>
        <v>0</v>
      </c>
      <c r="U112" s="225">
        <v>0</v>
      </c>
      <c r="V112" s="225">
        <f>U112*H112</f>
        <v>0</v>
      </c>
      <c r="W112" s="225">
        <v>0</v>
      </c>
      <c r="X112" s="226">
        <f>W112*H112</f>
        <v>0</v>
      </c>
      <c r="Y112" s="40"/>
      <c r="Z112" s="40"/>
      <c r="AA112" s="40"/>
      <c r="AB112" s="40"/>
      <c r="AC112" s="40"/>
      <c r="AD112" s="40"/>
      <c r="AE112" s="40"/>
      <c r="AR112" s="227" t="s">
        <v>342</v>
      </c>
      <c r="AT112" s="227" t="s">
        <v>222</v>
      </c>
      <c r="AU112" s="227" t="s">
        <v>85</v>
      </c>
      <c r="AY112" s="19" t="s">
        <v>212</v>
      </c>
      <c r="BE112" s="228">
        <f>IF(O112="základní",K112,0)</f>
        <v>0</v>
      </c>
      <c r="BF112" s="228">
        <f>IF(O112="snížená",K112,0)</f>
        <v>0</v>
      </c>
      <c r="BG112" s="228">
        <f>IF(O112="zákl. přenesená",K112,0)</f>
        <v>0</v>
      </c>
      <c r="BH112" s="228">
        <f>IF(O112="sníž. přenesená",K112,0)</f>
        <v>0</v>
      </c>
      <c r="BI112" s="228">
        <f>IF(O112="nulová",K112,0)</f>
        <v>0</v>
      </c>
      <c r="BJ112" s="19" t="s">
        <v>83</v>
      </c>
      <c r="BK112" s="228">
        <f>ROUND(P112*H112,2)</f>
        <v>0</v>
      </c>
      <c r="BL112" s="19" t="s">
        <v>279</v>
      </c>
      <c r="BM112" s="227" t="s">
        <v>3071</v>
      </c>
    </row>
    <row r="113" s="2" customFormat="1" ht="24.15" customHeight="1">
      <c r="A113" s="40"/>
      <c r="B113" s="41"/>
      <c r="C113" s="215" t="s">
        <v>250</v>
      </c>
      <c r="D113" s="215" t="s">
        <v>213</v>
      </c>
      <c r="E113" s="216" t="s">
        <v>1757</v>
      </c>
      <c r="F113" s="217" t="s">
        <v>1758</v>
      </c>
      <c r="G113" s="218" t="s">
        <v>670</v>
      </c>
      <c r="H113" s="219">
        <v>8</v>
      </c>
      <c r="I113" s="220"/>
      <c r="J113" s="220"/>
      <c r="K113" s="221">
        <f>ROUND(P113*H113,2)</f>
        <v>0</v>
      </c>
      <c r="L113" s="217" t="s">
        <v>2849</v>
      </c>
      <c r="M113" s="46"/>
      <c r="N113" s="222" t="s">
        <v>20</v>
      </c>
      <c r="O113" s="223" t="s">
        <v>45</v>
      </c>
      <c r="P113" s="224">
        <f>I113+J113</f>
        <v>0</v>
      </c>
      <c r="Q113" s="224">
        <f>ROUND(I113*H113,2)</f>
        <v>0</v>
      </c>
      <c r="R113" s="224">
        <f>ROUND(J113*H113,2)</f>
        <v>0</v>
      </c>
      <c r="S113" s="86"/>
      <c r="T113" s="225">
        <f>S113*H113</f>
        <v>0</v>
      </c>
      <c r="U113" s="225">
        <v>0</v>
      </c>
      <c r="V113" s="225">
        <f>U113*H113</f>
        <v>0</v>
      </c>
      <c r="W113" s="225">
        <v>0</v>
      </c>
      <c r="X113" s="226">
        <f>W113*H113</f>
        <v>0</v>
      </c>
      <c r="Y113" s="40"/>
      <c r="Z113" s="40"/>
      <c r="AA113" s="40"/>
      <c r="AB113" s="40"/>
      <c r="AC113" s="40"/>
      <c r="AD113" s="40"/>
      <c r="AE113" s="40"/>
      <c r="AR113" s="227" t="s">
        <v>279</v>
      </c>
      <c r="AT113" s="227" t="s">
        <v>213</v>
      </c>
      <c r="AU113" s="227" t="s">
        <v>85</v>
      </c>
      <c r="AY113" s="19" t="s">
        <v>212</v>
      </c>
      <c r="BE113" s="228">
        <f>IF(O113="základní",K113,0)</f>
        <v>0</v>
      </c>
      <c r="BF113" s="228">
        <f>IF(O113="snížená",K113,0)</f>
        <v>0</v>
      </c>
      <c r="BG113" s="228">
        <f>IF(O113="zákl. přenesená",K113,0)</f>
        <v>0</v>
      </c>
      <c r="BH113" s="228">
        <f>IF(O113="sníž. přenesená",K113,0)</f>
        <v>0</v>
      </c>
      <c r="BI113" s="228">
        <f>IF(O113="nulová",K113,0)</f>
        <v>0</v>
      </c>
      <c r="BJ113" s="19" t="s">
        <v>83</v>
      </c>
      <c r="BK113" s="228">
        <f>ROUND(P113*H113,2)</f>
        <v>0</v>
      </c>
      <c r="BL113" s="19" t="s">
        <v>279</v>
      </c>
      <c r="BM113" s="227" t="s">
        <v>3072</v>
      </c>
    </row>
    <row r="114" s="2" customFormat="1">
      <c r="A114" s="40"/>
      <c r="B114" s="41"/>
      <c r="C114" s="42"/>
      <c r="D114" s="258" t="s">
        <v>1316</v>
      </c>
      <c r="E114" s="42"/>
      <c r="F114" s="259" t="s">
        <v>2947</v>
      </c>
      <c r="G114" s="42"/>
      <c r="H114" s="42"/>
      <c r="I114" s="248"/>
      <c r="J114" s="248"/>
      <c r="K114" s="42"/>
      <c r="L114" s="42"/>
      <c r="M114" s="46"/>
      <c r="N114" s="249"/>
      <c r="O114" s="250"/>
      <c r="P114" s="86"/>
      <c r="Q114" s="86"/>
      <c r="R114" s="86"/>
      <c r="S114" s="86"/>
      <c r="T114" s="86"/>
      <c r="U114" s="86"/>
      <c r="V114" s="86"/>
      <c r="W114" s="86"/>
      <c r="X114" s="87"/>
      <c r="Y114" s="40"/>
      <c r="Z114" s="40"/>
      <c r="AA114" s="40"/>
      <c r="AB114" s="40"/>
      <c r="AC114" s="40"/>
      <c r="AD114" s="40"/>
      <c r="AE114" s="40"/>
      <c r="AT114" s="19" t="s">
        <v>1316</v>
      </c>
      <c r="AU114" s="19" t="s">
        <v>85</v>
      </c>
    </row>
    <row r="115" s="2" customFormat="1" ht="24.15" customHeight="1">
      <c r="A115" s="40"/>
      <c r="B115" s="41"/>
      <c r="C115" s="229" t="s">
        <v>154</v>
      </c>
      <c r="D115" s="229" t="s">
        <v>222</v>
      </c>
      <c r="E115" s="230" t="s">
        <v>1761</v>
      </c>
      <c r="F115" s="231" t="s">
        <v>1762</v>
      </c>
      <c r="G115" s="232" t="s">
        <v>670</v>
      </c>
      <c r="H115" s="233">
        <v>8</v>
      </c>
      <c r="I115" s="234"/>
      <c r="J115" s="235"/>
      <c r="K115" s="236">
        <f>ROUND(P115*H115,2)</f>
        <v>0</v>
      </c>
      <c r="L115" s="231" t="s">
        <v>20</v>
      </c>
      <c r="M115" s="237"/>
      <c r="N115" s="238" t="s">
        <v>20</v>
      </c>
      <c r="O115" s="223" t="s">
        <v>45</v>
      </c>
      <c r="P115" s="224">
        <f>I115+J115</f>
        <v>0</v>
      </c>
      <c r="Q115" s="224">
        <f>ROUND(I115*H115,2)</f>
        <v>0</v>
      </c>
      <c r="R115" s="224">
        <f>ROUND(J115*H115,2)</f>
        <v>0</v>
      </c>
      <c r="S115" s="86"/>
      <c r="T115" s="225">
        <f>S115*H115</f>
        <v>0</v>
      </c>
      <c r="U115" s="225">
        <v>0.00012</v>
      </c>
      <c r="V115" s="225">
        <f>U115*H115</f>
        <v>0.00096000000000000002</v>
      </c>
      <c r="W115" s="225">
        <v>0</v>
      </c>
      <c r="X115" s="226">
        <f>W115*H115</f>
        <v>0</v>
      </c>
      <c r="Y115" s="40"/>
      <c r="Z115" s="40"/>
      <c r="AA115" s="40"/>
      <c r="AB115" s="40"/>
      <c r="AC115" s="40"/>
      <c r="AD115" s="40"/>
      <c r="AE115" s="40"/>
      <c r="AR115" s="227" t="s">
        <v>342</v>
      </c>
      <c r="AT115" s="227" t="s">
        <v>222</v>
      </c>
      <c r="AU115" s="227" t="s">
        <v>85</v>
      </c>
      <c r="AY115" s="19" t="s">
        <v>212</v>
      </c>
      <c r="BE115" s="228">
        <f>IF(O115="základní",K115,0)</f>
        <v>0</v>
      </c>
      <c r="BF115" s="228">
        <f>IF(O115="snížená",K115,0)</f>
        <v>0</v>
      </c>
      <c r="BG115" s="228">
        <f>IF(O115="zákl. přenesená",K115,0)</f>
        <v>0</v>
      </c>
      <c r="BH115" s="228">
        <f>IF(O115="sníž. přenesená",K115,0)</f>
        <v>0</v>
      </c>
      <c r="BI115" s="228">
        <f>IF(O115="nulová",K115,0)</f>
        <v>0</v>
      </c>
      <c r="BJ115" s="19" t="s">
        <v>83</v>
      </c>
      <c r="BK115" s="228">
        <f>ROUND(P115*H115,2)</f>
        <v>0</v>
      </c>
      <c r="BL115" s="19" t="s">
        <v>279</v>
      </c>
      <c r="BM115" s="227" t="s">
        <v>3073</v>
      </c>
    </row>
    <row r="116" s="2" customFormat="1" ht="24.15" customHeight="1">
      <c r="A116" s="40"/>
      <c r="B116" s="41"/>
      <c r="C116" s="215" t="s">
        <v>157</v>
      </c>
      <c r="D116" s="215" t="s">
        <v>213</v>
      </c>
      <c r="E116" s="216" t="s">
        <v>1788</v>
      </c>
      <c r="F116" s="217" t="s">
        <v>1789</v>
      </c>
      <c r="G116" s="218" t="s">
        <v>670</v>
      </c>
      <c r="H116" s="219">
        <v>1</v>
      </c>
      <c r="I116" s="220"/>
      <c r="J116" s="220"/>
      <c r="K116" s="221">
        <f>ROUND(P116*H116,2)</f>
        <v>0</v>
      </c>
      <c r="L116" s="217" t="s">
        <v>2849</v>
      </c>
      <c r="M116" s="46"/>
      <c r="N116" s="222" t="s">
        <v>20</v>
      </c>
      <c r="O116" s="223" t="s">
        <v>45</v>
      </c>
      <c r="P116" s="224">
        <f>I116+J116</f>
        <v>0</v>
      </c>
      <c r="Q116" s="224">
        <f>ROUND(I116*H116,2)</f>
        <v>0</v>
      </c>
      <c r="R116" s="224">
        <f>ROUND(J116*H116,2)</f>
        <v>0</v>
      </c>
      <c r="S116" s="86"/>
      <c r="T116" s="225">
        <f>S116*H116</f>
        <v>0</v>
      </c>
      <c r="U116" s="225">
        <v>0</v>
      </c>
      <c r="V116" s="225">
        <f>U116*H116</f>
        <v>0</v>
      </c>
      <c r="W116" s="225">
        <v>0</v>
      </c>
      <c r="X116" s="226">
        <f>W116*H116</f>
        <v>0</v>
      </c>
      <c r="Y116" s="40"/>
      <c r="Z116" s="40"/>
      <c r="AA116" s="40"/>
      <c r="AB116" s="40"/>
      <c r="AC116" s="40"/>
      <c r="AD116" s="40"/>
      <c r="AE116" s="40"/>
      <c r="AR116" s="227" t="s">
        <v>279</v>
      </c>
      <c r="AT116" s="227" t="s">
        <v>213</v>
      </c>
      <c r="AU116" s="227" t="s">
        <v>85</v>
      </c>
      <c r="AY116" s="19" t="s">
        <v>212</v>
      </c>
      <c r="BE116" s="228">
        <f>IF(O116="základní",K116,0)</f>
        <v>0</v>
      </c>
      <c r="BF116" s="228">
        <f>IF(O116="snížená",K116,0)</f>
        <v>0</v>
      </c>
      <c r="BG116" s="228">
        <f>IF(O116="zákl. přenesená",K116,0)</f>
        <v>0</v>
      </c>
      <c r="BH116" s="228">
        <f>IF(O116="sníž. přenesená",K116,0)</f>
        <v>0</v>
      </c>
      <c r="BI116" s="228">
        <f>IF(O116="nulová",K116,0)</f>
        <v>0</v>
      </c>
      <c r="BJ116" s="19" t="s">
        <v>83</v>
      </c>
      <c r="BK116" s="228">
        <f>ROUND(P116*H116,2)</f>
        <v>0</v>
      </c>
      <c r="BL116" s="19" t="s">
        <v>279</v>
      </c>
      <c r="BM116" s="227" t="s">
        <v>3074</v>
      </c>
    </row>
    <row r="117" s="2" customFormat="1">
      <c r="A117" s="40"/>
      <c r="B117" s="41"/>
      <c r="C117" s="42"/>
      <c r="D117" s="258" t="s">
        <v>1316</v>
      </c>
      <c r="E117" s="42"/>
      <c r="F117" s="259" t="s">
        <v>2950</v>
      </c>
      <c r="G117" s="42"/>
      <c r="H117" s="42"/>
      <c r="I117" s="248"/>
      <c r="J117" s="248"/>
      <c r="K117" s="42"/>
      <c r="L117" s="42"/>
      <c r="M117" s="46"/>
      <c r="N117" s="249"/>
      <c r="O117" s="250"/>
      <c r="P117" s="86"/>
      <c r="Q117" s="86"/>
      <c r="R117" s="86"/>
      <c r="S117" s="86"/>
      <c r="T117" s="86"/>
      <c r="U117" s="86"/>
      <c r="V117" s="86"/>
      <c r="W117" s="86"/>
      <c r="X117" s="87"/>
      <c r="Y117" s="40"/>
      <c r="Z117" s="40"/>
      <c r="AA117" s="40"/>
      <c r="AB117" s="40"/>
      <c r="AC117" s="40"/>
      <c r="AD117" s="40"/>
      <c r="AE117" s="40"/>
      <c r="AT117" s="19" t="s">
        <v>1316</v>
      </c>
      <c r="AU117" s="19" t="s">
        <v>85</v>
      </c>
    </row>
    <row r="118" s="2" customFormat="1" ht="21.75" customHeight="1">
      <c r="A118" s="40"/>
      <c r="B118" s="41"/>
      <c r="C118" s="229" t="s">
        <v>9</v>
      </c>
      <c r="D118" s="229" t="s">
        <v>222</v>
      </c>
      <c r="E118" s="230" t="s">
        <v>2091</v>
      </c>
      <c r="F118" s="231" t="s">
        <v>2951</v>
      </c>
      <c r="G118" s="232" t="s">
        <v>670</v>
      </c>
      <c r="H118" s="233">
        <v>1</v>
      </c>
      <c r="I118" s="234"/>
      <c r="J118" s="235"/>
      <c r="K118" s="236">
        <f>ROUND(P118*H118,2)</f>
        <v>0</v>
      </c>
      <c r="L118" s="231" t="s">
        <v>20</v>
      </c>
      <c r="M118" s="237"/>
      <c r="N118" s="238" t="s">
        <v>20</v>
      </c>
      <c r="O118" s="223" t="s">
        <v>45</v>
      </c>
      <c r="P118" s="224">
        <f>I118+J118</f>
        <v>0</v>
      </c>
      <c r="Q118" s="224">
        <f>ROUND(I118*H118,2)</f>
        <v>0</v>
      </c>
      <c r="R118" s="224">
        <f>ROUND(J118*H118,2)</f>
        <v>0</v>
      </c>
      <c r="S118" s="86"/>
      <c r="T118" s="225">
        <f>S118*H118</f>
        <v>0</v>
      </c>
      <c r="U118" s="225">
        <v>0.00040000000000000002</v>
      </c>
      <c r="V118" s="225">
        <f>U118*H118</f>
        <v>0.00040000000000000002</v>
      </c>
      <c r="W118" s="225">
        <v>0</v>
      </c>
      <c r="X118" s="226">
        <f>W118*H118</f>
        <v>0</v>
      </c>
      <c r="Y118" s="40"/>
      <c r="Z118" s="40"/>
      <c r="AA118" s="40"/>
      <c r="AB118" s="40"/>
      <c r="AC118" s="40"/>
      <c r="AD118" s="40"/>
      <c r="AE118" s="40"/>
      <c r="AR118" s="227" t="s">
        <v>342</v>
      </c>
      <c r="AT118" s="227" t="s">
        <v>222</v>
      </c>
      <c r="AU118" s="227" t="s">
        <v>85</v>
      </c>
      <c r="AY118" s="19" t="s">
        <v>212</v>
      </c>
      <c r="BE118" s="228">
        <f>IF(O118="základní",K118,0)</f>
        <v>0</v>
      </c>
      <c r="BF118" s="228">
        <f>IF(O118="snížená",K118,0)</f>
        <v>0</v>
      </c>
      <c r="BG118" s="228">
        <f>IF(O118="zákl. přenesená",K118,0)</f>
        <v>0</v>
      </c>
      <c r="BH118" s="228">
        <f>IF(O118="sníž. přenesená",K118,0)</f>
        <v>0</v>
      </c>
      <c r="BI118" s="228">
        <f>IF(O118="nulová",K118,0)</f>
        <v>0</v>
      </c>
      <c r="BJ118" s="19" t="s">
        <v>83</v>
      </c>
      <c r="BK118" s="228">
        <f>ROUND(P118*H118,2)</f>
        <v>0</v>
      </c>
      <c r="BL118" s="19" t="s">
        <v>279</v>
      </c>
      <c r="BM118" s="227" t="s">
        <v>3075</v>
      </c>
    </row>
    <row r="119" s="2" customFormat="1" ht="33" customHeight="1">
      <c r="A119" s="40"/>
      <c r="B119" s="41"/>
      <c r="C119" s="215" t="s">
        <v>162</v>
      </c>
      <c r="D119" s="215" t="s">
        <v>213</v>
      </c>
      <c r="E119" s="216" t="s">
        <v>2030</v>
      </c>
      <c r="F119" s="217" t="s">
        <v>2031</v>
      </c>
      <c r="G119" s="218" t="s">
        <v>670</v>
      </c>
      <c r="H119" s="219">
        <v>1</v>
      </c>
      <c r="I119" s="220"/>
      <c r="J119" s="220"/>
      <c r="K119" s="221">
        <f>ROUND(P119*H119,2)</f>
        <v>0</v>
      </c>
      <c r="L119" s="217" t="s">
        <v>2849</v>
      </c>
      <c r="M119" s="46"/>
      <c r="N119" s="222" t="s">
        <v>20</v>
      </c>
      <c r="O119" s="223" t="s">
        <v>45</v>
      </c>
      <c r="P119" s="224">
        <f>I119+J119</f>
        <v>0</v>
      </c>
      <c r="Q119" s="224">
        <f>ROUND(I119*H119,2)</f>
        <v>0</v>
      </c>
      <c r="R119" s="224">
        <f>ROUND(J119*H119,2)</f>
        <v>0</v>
      </c>
      <c r="S119" s="86"/>
      <c r="T119" s="225">
        <f>S119*H119</f>
        <v>0</v>
      </c>
      <c r="U119" s="225">
        <v>0</v>
      </c>
      <c r="V119" s="225">
        <f>U119*H119</f>
        <v>0</v>
      </c>
      <c r="W119" s="225">
        <v>0</v>
      </c>
      <c r="X119" s="226">
        <f>W119*H119</f>
        <v>0</v>
      </c>
      <c r="Y119" s="40"/>
      <c r="Z119" s="40"/>
      <c r="AA119" s="40"/>
      <c r="AB119" s="40"/>
      <c r="AC119" s="40"/>
      <c r="AD119" s="40"/>
      <c r="AE119" s="40"/>
      <c r="AR119" s="227" t="s">
        <v>279</v>
      </c>
      <c r="AT119" s="227" t="s">
        <v>213</v>
      </c>
      <c r="AU119" s="227" t="s">
        <v>85</v>
      </c>
      <c r="AY119" s="19" t="s">
        <v>212</v>
      </c>
      <c r="BE119" s="228">
        <f>IF(O119="základní",K119,0)</f>
        <v>0</v>
      </c>
      <c r="BF119" s="228">
        <f>IF(O119="snížená",K119,0)</f>
        <v>0</v>
      </c>
      <c r="BG119" s="228">
        <f>IF(O119="zákl. přenesená",K119,0)</f>
        <v>0</v>
      </c>
      <c r="BH119" s="228">
        <f>IF(O119="sníž. přenesená",K119,0)</f>
        <v>0</v>
      </c>
      <c r="BI119" s="228">
        <f>IF(O119="nulová",K119,0)</f>
        <v>0</v>
      </c>
      <c r="BJ119" s="19" t="s">
        <v>83</v>
      </c>
      <c r="BK119" s="228">
        <f>ROUND(P119*H119,2)</f>
        <v>0</v>
      </c>
      <c r="BL119" s="19" t="s">
        <v>279</v>
      </c>
      <c r="BM119" s="227" t="s">
        <v>3076</v>
      </c>
    </row>
    <row r="120" s="2" customFormat="1">
      <c r="A120" s="40"/>
      <c r="B120" s="41"/>
      <c r="C120" s="42"/>
      <c r="D120" s="258" t="s">
        <v>1316</v>
      </c>
      <c r="E120" s="42"/>
      <c r="F120" s="259" t="s">
        <v>2954</v>
      </c>
      <c r="G120" s="42"/>
      <c r="H120" s="42"/>
      <c r="I120" s="248"/>
      <c r="J120" s="248"/>
      <c r="K120" s="42"/>
      <c r="L120" s="42"/>
      <c r="M120" s="46"/>
      <c r="N120" s="249"/>
      <c r="O120" s="250"/>
      <c r="P120" s="86"/>
      <c r="Q120" s="86"/>
      <c r="R120" s="86"/>
      <c r="S120" s="86"/>
      <c r="T120" s="86"/>
      <c r="U120" s="86"/>
      <c r="V120" s="86"/>
      <c r="W120" s="86"/>
      <c r="X120" s="87"/>
      <c r="Y120" s="40"/>
      <c r="Z120" s="40"/>
      <c r="AA120" s="40"/>
      <c r="AB120" s="40"/>
      <c r="AC120" s="40"/>
      <c r="AD120" s="40"/>
      <c r="AE120" s="40"/>
      <c r="AT120" s="19" t="s">
        <v>1316</v>
      </c>
      <c r="AU120" s="19" t="s">
        <v>85</v>
      </c>
    </row>
    <row r="121" s="2" customFormat="1" ht="16.5" customHeight="1">
      <c r="A121" s="40"/>
      <c r="B121" s="41"/>
      <c r="C121" s="229" t="s">
        <v>165</v>
      </c>
      <c r="D121" s="229" t="s">
        <v>222</v>
      </c>
      <c r="E121" s="230" t="s">
        <v>2034</v>
      </c>
      <c r="F121" s="231" t="s">
        <v>2955</v>
      </c>
      <c r="G121" s="232" t="s">
        <v>670</v>
      </c>
      <c r="H121" s="233">
        <v>1</v>
      </c>
      <c r="I121" s="234"/>
      <c r="J121" s="235"/>
      <c r="K121" s="236">
        <f>ROUND(P121*H121,2)</f>
        <v>0</v>
      </c>
      <c r="L121" s="231" t="s">
        <v>20</v>
      </c>
      <c r="M121" s="237"/>
      <c r="N121" s="238" t="s">
        <v>20</v>
      </c>
      <c r="O121" s="223" t="s">
        <v>45</v>
      </c>
      <c r="P121" s="224">
        <f>I121+J121</f>
        <v>0</v>
      </c>
      <c r="Q121" s="224">
        <f>ROUND(I121*H121,2)</f>
        <v>0</v>
      </c>
      <c r="R121" s="224">
        <f>ROUND(J121*H121,2)</f>
        <v>0</v>
      </c>
      <c r="S121" s="86"/>
      <c r="T121" s="225">
        <f>S121*H121</f>
        <v>0</v>
      </c>
      <c r="U121" s="225">
        <v>0.00038000000000000002</v>
      </c>
      <c r="V121" s="225">
        <f>U121*H121</f>
        <v>0.00038000000000000002</v>
      </c>
      <c r="W121" s="225">
        <v>0</v>
      </c>
      <c r="X121" s="226">
        <f>W121*H121</f>
        <v>0</v>
      </c>
      <c r="Y121" s="40"/>
      <c r="Z121" s="40"/>
      <c r="AA121" s="40"/>
      <c r="AB121" s="40"/>
      <c r="AC121" s="40"/>
      <c r="AD121" s="40"/>
      <c r="AE121" s="40"/>
      <c r="AR121" s="227" t="s">
        <v>342</v>
      </c>
      <c r="AT121" s="227" t="s">
        <v>222</v>
      </c>
      <c r="AU121" s="227" t="s">
        <v>85</v>
      </c>
      <c r="AY121" s="19" t="s">
        <v>212</v>
      </c>
      <c r="BE121" s="228">
        <f>IF(O121="základní",K121,0)</f>
        <v>0</v>
      </c>
      <c r="BF121" s="228">
        <f>IF(O121="snížená",K121,0)</f>
        <v>0</v>
      </c>
      <c r="BG121" s="228">
        <f>IF(O121="zákl. přenesená",K121,0)</f>
        <v>0</v>
      </c>
      <c r="BH121" s="228">
        <f>IF(O121="sníž. přenesená",K121,0)</f>
        <v>0</v>
      </c>
      <c r="BI121" s="228">
        <f>IF(O121="nulová",K121,0)</f>
        <v>0</v>
      </c>
      <c r="BJ121" s="19" t="s">
        <v>83</v>
      </c>
      <c r="BK121" s="228">
        <f>ROUND(P121*H121,2)</f>
        <v>0</v>
      </c>
      <c r="BL121" s="19" t="s">
        <v>279</v>
      </c>
      <c r="BM121" s="227" t="s">
        <v>3077</v>
      </c>
    </row>
    <row r="122" s="2" customFormat="1" ht="16.5" customHeight="1">
      <c r="A122" s="40"/>
      <c r="B122" s="41"/>
      <c r="C122" s="229" t="s">
        <v>168</v>
      </c>
      <c r="D122" s="229" t="s">
        <v>222</v>
      </c>
      <c r="E122" s="230" t="s">
        <v>1783</v>
      </c>
      <c r="F122" s="231" t="s">
        <v>1037</v>
      </c>
      <c r="G122" s="232" t="s">
        <v>225</v>
      </c>
      <c r="H122" s="233">
        <v>1</v>
      </c>
      <c r="I122" s="234"/>
      <c r="J122" s="235"/>
      <c r="K122" s="236">
        <f>ROUND(P122*H122,2)</f>
        <v>0</v>
      </c>
      <c r="L122" s="231" t="s">
        <v>20</v>
      </c>
      <c r="M122" s="237"/>
      <c r="N122" s="238" t="s">
        <v>20</v>
      </c>
      <c r="O122" s="223" t="s">
        <v>45</v>
      </c>
      <c r="P122" s="224">
        <f>I122+J122</f>
        <v>0</v>
      </c>
      <c r="Q122" s="224">
        <f>ROUND(I122*H122,2)</f>
        <v>0</v>
      </c>
      <c r="R122" s="224">
        <f>ROUND(J122*H122,2)</f>
        <v>0</v>
      </c>
      <c r="S122" s="86"/>
      <c r="T122" s="225">
        <f>S122*H122</f>
        <v>0</v>
      </c>
      <c r="U122" s="225">
        <v>0</v>
      </c>
      <c r="V122" s="225">
        <f>U122*H122</f>
        <v>0</v>
      </c>
      <c r="W122" s="225">
        <v>0</v>
      </c>
      <c r="X122" s="226">
        <f>W122*H122</f>
        <v>0</v>
      </c>
      <c r="Y122" s="40"/>
      <c r="Z122" s="40"/>
      <c r="AA122" s="40"/>
      <c r="AB122" s="40"/>
      <c r="AC122" s="40"/>
      <c r="AD122" s="40"/>
      <c r="AE122" s="40"/>
      <c r="AR122" s="227" t="s">
        <v>342</v>
      </c>
      <c r="AT122" s="227" t="s">
        <v>222</v>
      </c>
      <c r="AU122" s="227" t="s">
        <v>85</v>
      </c>
      <c r="AY122" s="19" t="s">
        <v>212</v>
      </c>
      <c r="BE122" s="228">
        <f>IF(O122="základní",K122,0)</f>
        <v>0</v>
      </c>
      <c r="BF122" s="228">
        <f>IF(O122="snížená",K122,0)</f>
        <v>0</v>
      </c>
      <c r="BG122" s="228">
        <f>IF(O122="zákl. přenesená",K122,0)</f>
        <v>0</v>
      </c>
      <c r="BH122" s="228">
        <f>IF(O122="sníž. přenesená",K122,0)</f>
        <v>0</v>
      </c>
      <c r="BI122" s="228">
        <f>IF(O122="nulová",K122,0)</f>
        <v>0</v>
      </c>
      <c r="BJ122" s="19" t="s">
        <v>83</v>
      </c>
      <c r="BK122" s="228">
        <f>ROUND(P122*H122,2)</f>
        <v>0</v>
      </c>
      <c r="BL122" s="19" t="s">
        <v>279</v>
      </c>
      <c r="BM122" s="227" t="s">
        <v>3078</v>
      </c>
    </row>
    <row r="123" s="2" customFormat="1" ht="16.5" customHeight="1">
      <c r="A123" s="40"/>
      <c r="B123" s="41"/>
      <c r="C123" s="229" t="s">
        <v>279</v>
      </c>
      <c r="D123" s="229" t="s">
        <v>222</v>
      </c>
      <c r="E123" s="230" t="s">
        <v>1785</v>
      </c>
      <c r="F123" s="231" t="s">
        <v>1786</v>
      </c>
      <c r="G123" s="232" t="s">
        <v>20</v>
      </c>
      <c r="H123" s="233">
        <v>1</v>
      </c>
      <c r="I123" s="234"/>
      <c r="J123" s="235"/>
      <c r="K123" s="236">
        <f>ROUND(P123*H123,2)</f>
        <v>0</v>
      </c>
      <c r="L123" s="231" t="s">
        <v>20</v>
      </c>
      <c r="M123" s="237"/>
      <c r="N123" s="238" t="s">
        <v>20</v>
      </c>
      <c r="O123" s="223" t="s">
        <v>45</v>
      </c>
      <c r="P123" s="224">
        <f>I123+J123</f>
        <v>0</v>
      </c>
      <c r="Q123" s="224">
        <f>ROUND(I123*H123,2)</f>
        <v>0</v>
      </c>
      <c r="R123" s="224">
        <f>ROUND(J123*H123,2)</f>
        <v>0</v>
      </c>
      <c r="S123" s="86"/>
      <c r="T123" s="225">
        <f>S123*H123</f>
        <v>0</v>
      </c>
      <c r="U123" s="225">
        <v>0</v>
      </c>
      <c r="V123" s="225">
        <f>U123*H123</f>
        <v>0</v>
      </c>
      <c r="W123" s="225">
        <v>0</v>
      </c>
      <c r="X123" s="226">
        <f>W123*H123</f>
        <v>0</v>
      </c>
      <c r="Y123" s="40"/>
      <c r="Z123" s="40"/>
      <c r="AA123" s="40"/>
      <c r="AB123" s="40"/>
      <c r="AC123" s="40"/>
      <c r="AD123" s="40"/>
      <c r="AE123" s="40"/>
      <c r="AR123" s="227" t="s">
        <v>342</v>
      </c>
      <c r="AT123" s="227" t="s">
        <v>222</v>
      </c>
      <c r="AU123" s="227" t="s">
        <v>85</v>
      </c>
      <c r="AY123" s="19" t="s">
        <v>212</v>
      </c>
      <c r="BE123" s="228">
        <f>IF(O123="základní",K123,0)</f>
        <v>0</v>
      </c>
      <c r="BF123" s="228">
        <f>IF(O123="snížená",K123,0)</f>
        <v>0</v>
      </c>
      <c r="BG123" s="228">
        <f>IF(O123="zákl. přenesená",K123,0)</f>
        <v>0</v>
      </c>
      <c r="BH123" s="228">
        <f>IF(O123="sníž. přenesená",K123,0)</f>
        <v>0</v>
      </c>
      <c r="BI123" s="228">
        <f>IF(O123="nulová",K123,0)</f>
        <v>0</v>
      </c>
      <c r="BJ123" s="19" t="s">
        <v>83</v>
      </c>
      <c r="BK123" s="228">
        <f>ROUND(P123*H123,2)</f>
        <v>0</v>
      </c>
      <c r="BL123" s="19" t="s">
        <v>279</v>
      </c>
      <c r="BM123" s="227" t="s">
        <v>3079</v>
      </c>
    </row>
    <row r="124" s="11" customFormat="1" ht="22.8" customHeight="1">
      <c r="A124" s="11"/>
      <c r="B124" s="200"/>
      <c r="C124" s="201"/>
      <c r="D124" s="202" t="s">
        <v>75</v>
      </c>
      <c r="E124" s="256" t="s">
        <v>1939</v>
      </c>
      <c r="F124" s="256" t="s">
        <v>1940</v>
      </c>
      <c r="G124" s="201"/>
      <c r="H124" s="201"/>
      <c r="I124" s="204"/>
      <c r="J124" s="204"/>
      <c r="K124" s="257">
        <f>BK124</f>
        <v>0</v>
      </c>
      <c r="L124" s="201"/>
      <c r="M124" s="206"/>
      <c r="N124" s="207"/>
      <c r="O124" s="208"/>
      <c r="P124" s="208"/>
      <c r="Q124" s="209">
        <f>SUM(Q125:Q127)</f>
        <v>0</v>
      </c>
      <c r="R124" s="209">
        <f>SUM(R125:R127)</f>
        <v>0</v>
      </c>
      <c r="S124" s="208"/>
      <c r="T124" s="210">
        <f>SUM(T125:T127)</f>
        <v>0</v>
      </c>
      <c r="U124" s="208"/>
      <c r="V124" s="210">
        <f>SUM(V125:V127)</f>
        <v>0.029999999999999999</v>
      </c>
      <c r="W124" s="208"/>
      <c r="X124" s="211">
        <f>SUM(X125:X127)</f>
        <v>0</v>
      </c>
      <c r="Y124" s="11"/>
      <c r="Z124" s="11"/>
      <c r="AA124" s="11"/>
      <c r="AB124" s="11"/>
      <c r="AC124" s="11"/>
      <c r="AD124" s="11"/>
      <c r="AE124" s="11"/>
      <c r="AR124" s="212" t="s">
        <v>85</v>
      </c>
      <c r="AT124" s="213" t="s">
        <v>75</v>
      </c>
      <c r="AU124" s="213" t="s">
        <v>83</v>
      </c>
      <c r="AY124" s="212" t="s">
        <v>212</v>
      </c>
      <c r="BK124" s="214">
        <f>SUM(BK125:BK127)</f>
        <v>0</v>
      </c>
    </row>
    <row r="125" s="2" customFormat="1" ht="24.15" customHeight="1">
      <c r="A125" s="40"/>
      <c r="B125" s="41"/>
      <c r="C125" s="215" t="s">
        <v>283</v>
      </c>
      <c r="D125" s="215" t="s">
        <v>213</v>
      </c>
      <c r="E125" s="216" t="s">
        <v>2064</v>
      </c>
      <c r="F125" s="217" t="s">
        <v>2065</v>
      </c>
      <c r="G125" s="218" t="s">
        <v>670</v>
      </c>
      <c r="H125" s="219">
        <v>6</v>
      </c>
      <c r="I125" s="220"/>
      <c r="J125" s="220"/>
      <c r="K125" s="221">
        <f>ROUND(P125*H125,2)</f>
        <v>0</v>
      </c>
      <c r="L125" s="217" t="s">
        <v>1649</v>
      </c>
      <c r="M125" s="46"/>
      <c r="N125" s="222" t="s">
        <v>20</v>
      </c>
      <c r="O125" s="223" t="s">
        <v>45</v>
      </c>
      <c r="P125" s="224">
        <f>I125+J125</f>
        <v>0</v>
      </c>
      <c r="Q125" s="224">
        <f>ROUND(I125*H125,2)</f>
        <v>0</v>
      </c>
      <c r="R125" s="224">
        <f>ROUND(J125*H125,2)</f>
        <v>0</v>
      </c>
      <c r="S125" s="86"/>
      <c r="T125" s="225">
        <f>S125*H125</f>
        <v>0</v>
      </c>
      <c r="U125" s="225">
        <v>0</v>
      </c>
      <c r="V125" s="225">
        <f>U125*H125</f>
        <v>0</v>
      </c>
      <c r="W125" s="225">
        <v>0</v>
      </c>
      <c r="X125" s="226">
        <f>W125*H125</f>
        <v>0</v>
      </c>
      <c r="Y125" s="40"/>
      <c r="Z125" s="40"/>
      <c r="AA125" s="40"/>
      <c r="AB125" s="40"/>
      <c r="AC125" s="40"/>
      <c r="AD125" s="40"/>
      <c r="AE125" s="40"/>
      <c r="AR125" s="227" t="s">
        <v>279</v>
      </c>
      <c r="AT125" s="227" t="s">
        <v>213</v>
      </c>
      <c r="AU125" s="227" t="s">
        <v>85</v>
      </c>
      <c r="AY125" s="19" t="s">
        <v>212</v>
      </c>
      <c r="BE125" s="228">
        <f>IF(O125="základní",K125,0)</f>
        <v>0</v>
      </c>
      <c r="BF125" s="228">
        <f>IF(O125="snížená",K125,0)</f>
        <v>0</v>
      </c>
      <c r="BG125" s="228">
        <f>IF(O125="zákl. přenesená",K125,0)</f>
        <v>0</v>
      </c>
      <c r="BH125" s="228">
        <f>IF(O125="sníž. přenesená",K125,0)</f>
        <v>0</v>
      </c>
      <c r="BI125" s="228">
        <f>IF(O125="nulová",K125,0)</f>
        <v>0</v>
      </c>
      <c r="BJ125" s="19" t="s">
        <v>83</v>
      </c>
      <c r="BK125" s="228">
        <f>ROUND(P125*H125,2)</f>
        <v>0</v>
      </c>
      <c r="BL125" s="19" t="s">
        <v>279</v>
      </c>
      <c r="BM125" s="227" t="s">
        <v>3080</v>
      </c>
    </row>
    <row r="126" s="2" customFormat="1">
      <c r="A126" s="40"/>
      <c r="B126" s="41"/>
      <c r="C126" s="42"/>
      <c r="D126" s="258" t="s">
        <v>1316</v>
      </c>
      <c r="E126" s="42"/>
      <c r="F126" s="259" t="s">
        <v>2067</v>
      </c>
      <c r="G126" s="42"/>
      <c r="H126" s="42"/>
      <c r="I126" s="248"/>
      <c r="J126" s="248"/>
      <c r="K126" s="42"/>
      <c r="L126" s="42"/>
      <c r="M126" s="46"/>
      <c r="N126" s="249"/>
      <c r="O126" s="250"/>
      <c r="P126" s="86"/>
      <c r="Q126" s="86"/>
      <c r="R126" s="86"/>
      <c r="S126" s="86"/>
      <c r="T126" s="86"/>
      <c r="U126" s="86"/>
      <c r="V126" s="86"/>
      <c r="W126" s="86"/>
      <c r="X126" s="87"/>
      <c r="Y126" s="40"/>
      <c r="Z126" s="40"/>
      <c r="AA126" s="40"/>
      <c r="AB126" s="40"/>
      <c r="AC126" s="40"/>
      <c r="AD126" s="40"/>
      <c r="AE126" s="40"/>
      <c r="AT126" s="19" t="s">
        <v>1316</v>
      </c>
      <c r="AU126" s="19" t="s">
        <v>85</v>
      </c>
    </row>
    <row r="127" s="2" customFormat="1" ht="24.15" customHeight="1">
      <c r="A127" s="40"/>
      <c r="B127" s="41"/>
      <c r="C127" s="229" t="s">
        <v>287</v>
      </c>
      <c r="D127" s="229" t="s">
        <v>222</v>
      </c>
      <c r="E127" s="230" t="s">
        <v>2977</v>
      </c>
      <c r="F127" s="231" t="s">
        <v>2978</v>
      </c>
      <c r="G127" s="232" t="s">
        <v>670</v>
      </c>
      <c r="H127" s="233">
        <v>6</v>
      </c>
      <c r="I127" s="234"/>
      <c r="J127" s="235"/>
      <c r="K127" s="236">
        <f>ROUND(P127*H127,2)</f>
        <v>0</v>
      </c>
      <c r="L127" s="231" t="s">
        <v>20</v>
      </c>
      <c r="M127" s="237"/>
      <c r="N127" s="238" t="s">
        <v>20</v>
      </c>
      <c r="O127" s="223" t="s">
        <v>45</v>
      </c>
      <c r="P127" s="224">
        <f>I127+J127</f>
        <v>0</v>
      </c>
      <c r="Q127" s="224">
        <f>ROUND(I127*H127,2)</f>
        <v>0</v>
      </c>
      <c r="R127" s="224">
        <f>ROUND(J127*H127,2)</f>
        <v>0</v>
      </c>
      <c r="S127" s="86"/>
      <c r="T127" s="225">
        <f>S127*H127</f>
        <v>0</v>
      </c>
      <c r="U127" s="225">
        <v>0.0050000000000000001</v>
      </c>
      <c r="V127" s="225">
        <f>U127*H127</f>
        <v>0.029999999999999999</v>
      </c>
      <c r="W127" s="225">
        <v>0</v>
      </c>
      <c r="X127" s="226">
        <f>W127*H127</f>
        <v>0</v>
      </c>
      <c r="Y127" s="40"/>
      <c r="Z127" s="40"/>
      <c r="AA127" s="40"/>
      <c r="AB127" s="40"/>
      <c r="AC127" s="40"/>
      <c r="AD127" s="40"/>
      <c r="AE127" s="40"/>
      <c r="AR127" s="227" t="s">
        <v>342</v>
      </c>
      <c r="AT127" s="227" t="s">
        <v>222</v>
      </c>
      <c r="AU127" s="227" t="s">
        <v>85</v>
      </c>
      <c r="AY127" s="19" t="s">
        <v>212</v>
      </c>
      <c r="BE127" s="228">
        <f>IF(O127="základní",K127,0)</f>
        <v>0</v>
      </c>
      <c r="BF127" s="228">
        <f>IF(O127="snížená",K127,0)</f>
        <v>0</v>
      </c>
      <c r="BG127" s="228">
        <f>IF(O127="zákl. přenesená",K127,0)</f>
        <v>0</v>
      </c>
      <c r="BH127" s="228">
        <f>IF(O127="sníž. přenesená",K127,0)</f>
        <v>0</v>
      </c>
      <c r="BI127" s="228">
        <f>IF(O127="nulová",K127,0)</f>
        <v>0</v>
      </c>
      <c r="BJ127" s="19" t="s">
        <v>83</v>
      </c>
      <c r="BK127" s="228">
        <f>ROUND(P127*H127,2)</f>
        <v>0</v>
      </c>
      <c r="BL127" s="19" t="s">
        <v>279</v>
      </c>
      <c r="BM127" s="227" t="s">
        <v>3081</v>
      </c>
    </row>
    <row r="128" s="11" customFormat="1" ht="25.92" customHeight="1">
      <c r="A128" s="11"/>
      <c r="B128" s="200"/>
      <c r="C128" s="201"/>
      <c r="D128" s="202" t="s">
        <v>75</v>
      </c>
      <c r="E128" s="203" t="s">
        <v>222</v>
      </c>
      <c r="F128" s="203" t="s">
        <v>1608</v>
      </c>
      <c r="G128" s="201"/>
      <c r="H128" s="201"/>
      <c r="I128" s="204"/>
      <c r="J128" s="204"/>
      <c r="K128" s="205">
        <f>BK128</f>
        <v>0</v>
      </c>
      <c r="L128" s="201"/>
      <c r="M128" s="206"/>
      <c r="N128" s="207"/>
      <c r="O128" s="208"/>
      <c r="P128" s="208"/>
      <c r="Q128" s="209">
        <f>Q129</f>
        <v>0</v>
      </c>
      <c r="R128" s="209">
        <f>R129</f>
        <v>0</v>
      </c>
      <c r="S128" s="208"/>
      <c r="T128" s="210">
        <f>T129</f>
        <v>0</v>
      </c>
      <c r="U128" s="208"/>
      <c r="V128" s="210">
        <f>V129</f>
        <v>0.0007000000000000001</v>
      </c>
      <c r="W128" s="208"/>
      <c r="X128" s="211">
        <f>X129</f>
        <v>0</v>
      </c>
      <c r="Y128" s="11"/>
      <c r="Z128" s="11"/>
      <c r="AA128" s="11"/>
      <c r="AB128" s="11"/>
      <c r="AC128" s="11"/>
      <c r="AD128" s="11"/>
      <c r="AE128" s="11"/>
      <c r="AR128" s="212" t="s">
        <v>105</v>
      </c>
      <c r="AT128" s="213" t="s">
        <v>75</v>
      </c>
      <c r="AU128" s="213" t="s">
        <v>76</v>
      </c>
      <c r="AY128" s="212" t="s">
        <v>212</v>
      </c>
      <c r="BK128" s="214">
        <f>BK129</f>
        <v>0</v>
      </c>
    </row>
    <row r="129" s="11" customFormat="1" ht="22.8" customHeight="1">
      <c r="A129" s="11"/>
      <c r="B129" s="200"/>
      <c r="C129" s="201"/>
      <c r="D129" s="202" t="s">
        <v>75</v>
      </c>
      <c r="E129" s="256" t="s">
        <v>1609</v>
      </c>
      <c r="F129" s="256" t="s">
        <v>1610</v>
      </c>
      <c r="G129" s="201"/>
      <c r="H129" s="201"/>
      <c r="I129" s="204"/>
      <c r="J129" s="204"/>
      <c r="K129" s="257">
        <f>BK129</f>
        <v>0</v>
      </c>
      <c r="L129" s="201"/>
      <c r="M129" s="206"/>
      <c r="N129" s="207"/>
      <c r="O129" s="208"/>
      <c r="P129" s="208"/>
      <c r="Q129" s="209">
        <f>SUM(Q130:Q135)</f>
        <v>0</v>
      </c>
      <c r="R129" s="209">
        <f>SUM(R130:R135)</f>
        <v>0</v>
      </c>
      <c r="S129" s="208"/>
      <c r="T129" s="210">
        <f>SUM(T130:T135)</f>
        <v>0</v>
      </c>
      <c r="U129" s="208"/>
      <c r="V129" s="210">
        <f>SUM(V130:V135)</f>
        <v>0.0007000000000000001</v>
      </c>
      <c r="W129" s="208"/>
      <c r="X129" s="211">
        <f>SUM(X130:X135)</f>
        <v>0</v>
      </c>
      <c r="Y129" s="11"/>
      <c r="Z129" s="11"/>
      <c r="AA129" s="11"/>
      <c r="AB129" s="11"/>
      <c r="AC129" s="11"/>
      <c r="AD129" s="11"/>
      <c r="AE129" s="11"/>
      <c r="AR129" s="212" t="s">
        <v>105</v>
      </c>
      <c r="AT129" s="213" t="s">
        <v>75</v>
      </c>
      <c r="AU129" s="213" t="s">
        <v>83</v>
      </c>
      <c r="AY129" s="212" t="s">
        <v>212</v>
      </c>
      <c r="BK129" s="214">
        <f>SUM(BK130:BK135)</f>
        <v>0</v>
      </c>
    </row>
    <row r="130" s="2" customFormat="1" ht="37.8" customHeight="1">
      <c r="A130" s="40"/>
      <c r="B130" s="41"/>
      <c r="C130" s="215" t="s">
        <v>291</v>
      </c>
      <c r="D130" s="215" t="s">
        <v>213</v>
      </c>
      <c r="E130" s="216" t="s">
        <v>2980</v>
      </c>
      <c r="F130" s="217" t="s">
        <v>2981</v>
      </c>
      <c r="G130" s="218" t="s">
        <v>670</v>
      </c>
      <c r="H130" s="219">
        <v>3</v>
      </c>
      <c r="I130" s="220"/>
      <c r="J130" s="220"/>
      <c r="K130" s="221">
        <f>ROUND(P130*H130,2)</f>
        <v>0</v>
      </c>
      <c r="L130" s="217" t="s">
        <v>2849</v>
      </c>
      <c r="M130" s="46"/>
      <c r="N130" s="222" t="s">
        <v>20</v>
      </c>
      <c r="O130" s="223" t="s">
        <v>45</v>
      </c>
      <c r="P130" s="224">
        <f>I130+J130</f>
        <v>0</v>
      </c>
      <c r="Q130" s="224">
        <f>ROUND(I130*H130,2)</f>
        <v>0</v>
      </c>
      <c r="R130" s="224">
        <f>ROUND(J130*H130,2)</f>
        <v>0</v>
      </c>
      <c r="S130" s="86"/>
      <c r="T130" s="225">
        <f>S130*H130</f>
        <v>0</v>
      </c>
      <c r="U130" s="225">
        <v>0</v>
      </c>
      <c r="V130" s="225">
        <f>U130*H130</f>
        <v>0</v>
      </c>
      <c r="W130" s="225">
        <v>0</v>
      </c>
      <c r="X130" s="226">
        <f>W130*H130</f>
        <v>0</v>
      </c>
      <c r="Y130" s="40"/>
      <c r="Z130" s="40"/>
      <c r="AA130" s="40"/>
      <c r="AB130" s="40"/>
      <c r="AC130" s="40"/>
      <c r="AD130" s="40"/>
      <c r="AE130" s="40"/>
      <c r="AR130" s="227" t="s">
        <v>217</v>
      </c>
      <c r="AT130" s="227" t="s">
        <v>213</v>
      </c>
      <c r="AU130" s="227" t="s">
        <v>85</v>
      </c>
      <c r="AY130" s="19" t="s">
        <v>212</v>
      </c>
      <c r="BE130" s="228">
        <f>IF(O130="základní",K130,0)</f>
        <v>0</v>
      </c>
      <c r="BF130" s="228">
        <f>IF(O130="snížená",K130,0)</f>
        <v>0</v>
      </c>
      <c r="BG130" s="228">
        <f>IF(O130="zákl. přenesená",K130,0)</f>
        <v>0</v>
      </c>
      <c r="BH130" s="228">
        <f>IF(O130="sníž. přenesená",K130,0)</f>
        <v>0</v>
      </c>
      <c r="BI130" s="228">
        <f>IF(O130="nulová",K130,0)</f>
        <v>0</v>
      </c>
      <c r="BJ130" s="19" t="s">
        <v>83</v>
      </c>
      <c r="BK130" s="228">
        <f>ROUND(P130*H130,2)</f>
        <v>0</v>
      </c>
      <c r="BL130" s="19" t="s">
        <v>217</v>
      </c>
      <c r="BM130" s="227" t="s">
        <v>3082</v>
      </c>
    </row>
    <row r="131" s="2" customFormat="1">
      <c r="A131" s="40"/>
      <c r="B131" s="41"/>
      <c r="C131" s="42"/>
      <c r="D131" s="258" t="s">
        <v>1316</v>
      </c>
      <c r="E131" s="42"/>
      <c r="F131" s="259" t="s">
        <v>2983</v>
      </c>
      <c r="G131" s="42"/>
      <c r="H131" s="42"/>
      <c r="I131" s="248"/>
      <c r="J131" s="248"/>
      <c r="K131" s="42"/>
      <c r="L131" s="42"/>
      <c r="M131" s="46"/>
      <c r="N131" s="249"/>
      <c r="O131" s="250"/>
      <c r="P131" s="86"/>
      <c r="Q131" s="86"/>
      <c r="R131" s="86"/>
      <c r="S131" s="86"/>
      <c r="T131" s="86"/>
      <c r="U131" s="86"/>
      <c r="V131" s="86"/>
      <c r="W131" s="86"/>
      <c r="X131" s="87"/>
      <c r="Y131" s="40"/>
      <c r="Z131" s="40"/>
      <c r="AA131" s="40"/>
      <c r="AB131" s="40"/>
      <c r="AC131" s="40"/>
      <c r="AD131" s="40"/>
      <c r="AE131" s="40"/>
      <c r="AT131" s="19" t="s">
        <v>1316</v>
      </c>
      <c r="AU131" s="19" t="s">
        <v>85</v>
      </c>
    </row>
    <row r="132" s="2" customFormat="1" ht="33" customHeight="1">
      <c r="A132" s="40"/>
      <c r="B132" s="41"/>
      <c r="C132" s="215" t="s">
        <v>295</v>
      </c>
      <c r="D132" s="215" t="s">
        <v>213</v>
      </c>
      <c r="E132" s="216" t="s">
        <v>2984</v>
      </c>
      <c r="F132" s="217" t="s">
        <v>2985</v>
      </c>
      <c r="G132" s="218" t="s">
        <v>670</v>
      </c>
      <c r="H132" s="219">
        <v>1</v>
      </c>
      <c r="I132" s="220"/>
      <c r="J132" s="220"/>
      <c r="K132" s="221">
        <f>ROUND(P132*H132,2)</f>
        <v>0</v>
      </c>
      <c r="L132" s="217" t="s">
        <v>2849</v>
      </c>
      <c r="M132" s="46"/>
      <c r="N132" s="222" t="s">
        <v>20</v>
      </c>
      <c r="O132" s="223" t="s">
        <v>45</v>
      </c>
      <c r="P132" s="224">
        <f>I132+J132</f>
        <v>0</v>
      </c>
      <c r="Q132" s="224">
        <f>ROUND(I132*H132,2)</f>
        <v>0</v>
      </c>
      <c r="R132" s="224">
        <f>ROUND(J132*H132,2)</f>
        <v>0</v>
      </c>
      <c r="S132" s="86"/>
      <c r="T132" s="225">
        <f>S132*H132</f>
        <v>0</v>
      </c>
      <c r="U132" s="225">
        <v>0</v>
      </c>
      <c r="V132" s="225">
        <f>U132*H132</f>
        <v>0</v>
      </c>
      <c r="W132" s="225">
        <v>0</v>
      </c>
      <c r="X132" s="226">
        <f>W132*H132</f>
        <v>0</v>
      </c>
      <c r="Y132" s="40"/>
      <c r="Z132" s="40"/>
      <c r="AA132" s="40"/>
      <c r="AB132" s="40"/>
      <c r="AC132" s="40"/>
      <c r="AD132" s="40"/>
      <c r="AE132" s="40"/>
      <c r="AR132" s="227" t="s">
        <v>217</v>
      </c>
      <c r="AT132" s="227" t="s">
        <v>213</v>
      </c>
      <c r="AU132" s="227" t="s">
        <v>85</v>
      </c>
      <c r="AY132" s="19" t="s">
        <v>212</v>
      </c>
      <c r="BE132" s="228">
        <f>IF(O132="základní",K132,0)</f>
        <v>0</v>
      </c>
      <c r="BF132" s="228">
        <f>IF(O132="snížená",K132,0)</f>
        <v>0</v>
      </c>
      <c r="BG132" s="228">
        <f>IF(O132="zákl. přenesená",K132,0)</f>
        <v>0</v>
      </c>
      <c r="BH132" s="228">
        <f>IF(O132="sníž. přenesená",K132,0)</f>
        <v>0</v>
      </c>
      <c r="BI132" s="228">
        <f>IF(O132="nulová",K132,0)</f>
        <v>0</v>
      </c>
      <c r="BJ132" s="19" t="s">
        <v>83</v>
      </c>
      <c r="BK132" s="228">
        <f>ROUND(P132*H132,2)</f>
        <v>0</v>
      </c>
      <c r="BL132" s="19" t="s">
        <v>217</v>
      </c>
      <c r="BM132" s="227" t="s">
        <v>3083</v>
      </c>
    </row>
    <row r="133" s="2" customFormat="1">
      <c r="A133" s="40"/>
      <c r="B133" s="41"/>
      <c r="C133" s="42"/>
      <c r="D133" s="258" t="s">
        <v>1316</v>
      </c>
      <c r="E133" s="42"/>
      <c r="F133" s="259" t="s">
        <v>2987</v>
      </c>
      <c r="G133" s="42"/>
      <c r="H133" s="42"/>
      <c r="I133" s="248"/>
      <c r="J133" s="248"/>
      <c r="K133" s="42"/>
      <c r="L133" s="42"/>
      <c r="M133" s="46"/>
      <c r="N133" s="249"/>
      <c r="O133" s="250"/>
      <c r="P133" s="86"/>
      <c r="Q133" s="86"/>
      <c r="R133" s="86"/>
      <c r="S133" s="86"/>
      <c r="T133" s="86"/>
      <c r="U133" s="86"/>
      <c r="V133" s="86"/>
      <c r="W133" s="86"/>
      <c r="X133" s="87"/>
      <c r="Y133" s="40"/>
      <c r="Z133" s="40"/>
      <c r="AA133" s="40"/>
      <c r="AB133" s="40"/>
      <c r="AC133" s="40"/>
      <c r="AD133" s="40"/>
      <c r="AE133" s="40"/>
      <c r="AT133" s="19" t="s">
        <v>1316</v>
      </c>
      <c r="AU133" s="19" t="s">
        <v>85</v>
      </c>
    </row>
    <row r="134" s="2" customFormat="1" ht="16.5" customHeight="1">
      <c r="A134" s="40"/>
      <c r="B134" s="41"/>
      <c r="C134" s="229" t="s">
        <v>8</v>
      </c>
      <c r="D134" s="229" t="s">
        <v>222</v>
      </c>
      <c r="E134" s="230" t="s">
        <v>2988</v>
      </c>
      <c r="F134" s="231" t="s">
        <v>2989</v>
      </c>
      <c r="G134" s="232" t="s">
        <v>670</v>
      </c>
      <c r="H134" s="233">
        <v>1</v>
      </c>
      <c r="I134" s="234"/>
      <c r="J134" s="235"/>
      <c r="K134" s="236">
        <f>ROUND(P134*H134,2)</f>
        <v>0</v>
      </c>
      <c r="L134" s="231" t="s">
        <v>20</v>
      </c>
      <c r="M134" s="237"/>
      <c r="N134" s="238" t="s">
        <v>20</v>
      </c>
      <c r="O134" s="223" t="s">
        <v>45</v>
      </c>
      <c r="P134" s="224">
        <f>I134+J134</f>
        <v>0</v>
      </c>
      <c r="Q134" s="224">
        <f>ROUND(I134*H134,2)</f>
        <v>0</v>
      </c>
      <c r="R134" s="224">
        <f>ROUND(J134*H134,2)</f>
        <v>0</v>
      </c>
      <c r="S134" s="86"/>
      <c r="T134" s="225">
        <f>S134*H134</f>
        <v>0</v>
      </c>
      <c r="U134" s="225">
        <v>0.00055000000000000003</v>
      </c>
      <c r="V134" s="225">
        <f>U134*H134</f>
        <v>0.00055000000000000003</v>
      </c>
      <c r="W134" s="225">
        <v>0</v>
      </c>
      <c r="X134" s="226">
        <f>W134*H134</f>
        <v>0</v>
      </c>
      <c r="Y134" s="40"/>
      <c r="Z134" s="40"/>
      <c r="AA134" s="40"/>
      <c r="AB134" s="40"/>
      <c r="AC134" s="40"/>
      <c r="AD134" s="40"/>
      <c r="AE134" s="40"/>
      <c r="AR134" s="227" t="s">
        <v>226</v>
      </c>
      <c r="AT134" s="227" t="s">
        <v>222</v>
      </c>
      <c r="AU134" s="227" t="s">
        <v>85</v>
      </c>
      <c r="AY134" s="19" t="s">
        <v>212</v>
      </c>
      <c r="BE134" s="228">
        <f>IF(O134="základní",K134,0)</f>
        <v>0</v>
      </c>
      <c r="BF134" s="228">
        <f>IF(O134="snížená",K134,0)</f>
        <v>0</v>
      </c>
      <c r="BG134" s="228">
        <f>IF(O134="zákl. přenesená",K134,0)</f>
        <v>0</v>
      </c>
      <c r="BH134" s="228">
        <f>IF(O134="sníž. přenesená",K134,0)</f>
        <v>0</v>
      </c>
      <c r="BI134" s="228">
        <f>IF(O134="nulová",K134,0)</f>
        <v>0</v>
      </c>
      <c r="BJ134" s="19" t="s">
        <v>83</v>
      </c>
      <c r="BK134" s="228">
        <f>ROUND(P134*H134,2)</f>
        <v>0</v>
      </c>
      <c r="BL134" s="19" t="s">
        <v>217</v>
      </c>
      <c r="BM134" s="227" t="s">
        <v>3084</v>
      </c>
    </row>
    <row r="135" s="2" customFormat="1" ht="16.5" customHeight="1">
      <c r="A135" s="40"/>
      <c r="B135" s="41"/>
      <c r="C135" s="229" t="s">
        <v>302</v>
      </c>
      <c r="D135" s="229" t="s">
        <v>222</v>
      </c>
      <c r="E135" s="230" t="s">
        <v>2991</v>
      </c>
      <c r="F135" s="231" t="s">
        <v>2992</v>
      </c>
      <c r="G135" s="232" t="s">
        <v>670</v>
      </c>
      <c r="H135" s="233">
        <v>3</v>
      </c>
      <c r="I135" s="234"/>
      <c r="J135" s="235"/>
      <c r="K135" s="236">
        <f>ROUND(P135*H135,2)</f>
        <v>0</v>
      </c>
      <c r="L135" s="231" t="s">
        <v>20</v>
      </c>
      <c r="M135" s="237"/>
      <c r="N135" s="239" t="s">
        <v>20</v>
      </c>
      <c r="O135" s="240" t="s">
        <v>45</v>
      </c>
      <c r="P135" s="241">
        <f>I135+J135</f>
        <v>0</v>
      </c>
      <c r="Q135" s="241">
        <f>ROUND(I135*H135,2)</f>
        <v>0</v>
      </c>
      <c r="R135" s="241">
        <f>ROUND(J135*H135,2)</f>
        <v>0</v>
      </c>
      <c r="S135" s="242"/>
      <c r="T135" s="243">
        <f>S135*H135</f>
        <v>0</v>
      </c>
      <c r="U135" s="243">
        <v>5.0000000000000002E-05</v>
      </c>
      <c r="V135" s="243">
        <f>U135*H135</f>
        <v>0.00015000000000000001</v>
      </c>
      <c r="W135" s="243">
        <v>0</v>
      </c>
      <c r="X135" s="244">
        <f>W135*H135</f>
        <v>0</v>
      </c>
      <c r="Y135" s="40"/>
      <c r="Z135" s="40"/>
      <c r="AA135" s="40"/>
      <c r="AB135" s="40"/>
      <c r="AC135" s="40"/>
      <c r="AD135" s="40"/>
      <c r="AE135" s="40"/>
      <c r="AR135" s="227" t="s">
        <v>226</v>
      </c>
      <c r="AT135" s="227" t="s">
        <v>222</v>
      </c>
      <c r="AU135" s="227" t="s">
        <v>85</v>
      </c>
      <c r="AY135" s="19" t="s">
        <v>212</v>
      </c>
      <c r="BE135" s="228">
        <f>IF(O135="základní",K135,0)</f>
        <v>0</v>
      </c>
      <c r="BF135" s="228">
        <f>IF(O135="snížená",K135,0)</f>
        <v>0</v>
      </c>
      <c r="BG135" s="228">
        <f>IF(O135="zákl. přenesená",K135,0)</f>
        <v>0</v>
      </c>
      <c r="BH135" s="228">
        <f>IF(O135="sníž. přenesená",K135,0)</f>
        <v>0</v>
      </c>
      <c r="BI135" s="228">
        <f>IF(O135="nulová",K135,0)</f>
        <v>0</v>
      </c>
      <c r="BJ135" s="19" t="s">
        <v>83</v>
      </c>
      <c r="BK135" s="228">
        <f>ROUND(P135*H135,2)</f>
        <v>0</v>
      </c>
      <c r="BL135" s="19" t="s">
        <v>217</v>
      </c>
      <c r="BM135" s="227" t="s">
        <v>3085</v>
      </c>
    </row>
    <row r="136" s="2" customFormat="1" ht="6.96" customHeight="1">
      <c r="A136" s="40"/>
      <c r="B136" s="61"/>
      <c r="C136" s="62"/>
      <c r="D136" s="62"/>
      <c r="E136" s="62"/>
      <c r="F136" s="62"/>
      <c r="G136" s="62"/>
      <c r="H136" s="62"/>
      <c r="I136" s="62"/>
      <c r="J136" s="62"/>
      <c r="K136" s="62"/>
      <c r="L136" s="62"/>
      <c r="M136" s="46"/>
      <c r="N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</row>
  </sheetData>
  <sheetProtection sheet="1" autoFilter="0" formatColumns="0" formatRows="0" objects="1" scenarios="1" spinCount="100000" saltValue="QCI2BZyHas4OxKusnVJhf7qDHqqrQvJXiFbxoeL9LgaPFaPu7CgqDxigf5J4eSRA3WDcb/7AeqkImH3/znw3Ow==" hashValue="CpyPbJG/lGhdhDPYyeR6rxsQzZjHpHKs2HgeRKcmCAr2F0BI5/ls1y8F8cDcYJDFib5Xsdcq17dnzqLI0BbOGw==" algorithmName="SHA-512" password="CC35"/>
  <autoFilter ref="C97:L135"/>
  <mergeCells count="15">
    <mergeCell ref="E7:H7"/>
    <mergeCell ref="E11:H11"/>
    <mergeCell ref="E9:H9"/>
    <mergeCell ref="E13:H13"/>
    <mergeCell ref="E22:H22"/>
    <mergeCell ref="E31:H31"/>
    <mergeCell ref="E54:H54"/>
    <mergeCell ref="E58:H58"/>
    <mergeCell ref="E56:H56"/>
    <mergeCell ref="E60:H60"/>
    <mergeCell ref="E84:H84"/>
    <mergeCell ref="E88:H88"/>
    <mergeCell ref="E86:H86"/>
    <mergeCell ref="E90:H90"/>
    <mergeCell ref="M2:Z2"/>
  </mergeCells>
  <hyperlinks>
    <hyperlink ref="F103" r:id="rId1" display="https://podminky.urs.cz/item/CS_URS_2024_02/741130021"/>
    <hyperlink ref="F105" r:id="rId2" display="https://podminky.urs.cz/item/CS_URS_2023_02/741210001"/>
    <hyperlink ref="F108" r:id="rId3" display="https://podminky.urs.cz/item/CS_URS_2023_02/741231002"/>
    <hyperlink ref="F111" r:id="rId4" display="https://podminky.urs.cz/item/CS_URS_2023_02/741240011"/>
    <hyperlink ref="F114" r:id="rId5" display="https://podminky.urs.cz/item/CS_URS_2023_02/741320105"/>
    <hyperlink ref="F117" r:id="rId6" display="https://podminky.urs.cz/item/CS_URS_2023_02/741320201"/>
    <hyperlink ref="F120" r:id="rId7" display="https://podminky.urs.cz/item/CS_URS_2023_02/741322061"/>
    <hyperlink ref="F126" r:id="rId8" display="https://podminky.urs.cz/item/CS_URS_2021_02/742210031"/>
    <hyperlink ref="F131" r:id="rId9" display="https://podminky.urs.cz/item/CS_URS_2023_02/210120101"/>
    <hyperlink ref="F133" r:id="rId10" display="https://podminky.urs.cz/item/CS_URS_2023_02/21012060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1"/>
</worksheet>
</file>

<file path=xl/worksheets/sheet2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161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>
      <c r="B8" s="22"/>
      <c r="D8" s="150" t="s">
        <v>175</v>
      </c>
      <c r="M8" s="22"/>
    </row>
    <row r="9" s="1" customFormat="1" ht="16.5" customHeight="1">
      <c r="B9" s="22"/>
      <c r="E9" s="151" t="s">
        <v>2817</v>
      </c>
      <c r="F9" s="1"/>
      <c r="G9" s="1"/>
      <c r="H9" s="1"/>
      <c r="M9" s="22"/>
    </row>
    <row r="10" s="1" customFormat="1" ht="12" customHeight="1">
      <c r="B10" s="22"/>
      <c r="D10" s="150" t="s">
        <v>177</v>
      </c>
      <c r="M10" s="22"/>
    </row>
    <row r="11" s="2" customFormat="1" ht="16.5" customHeight="1">
      <c r="A11" s="40"/>
      <c r="B11" s="46"/>
      <c r="C11" s="40"/>
      <c r="D11" s="40"/>
      <c r="E11" s="164" t="s">
        <v>2831</v>
      </c>
      <c r="F11" s="40"/>
      <c r="G11" s="40"/>
      <c r="H11" s="40"/>
      <c r="I11" s="40"/>
      <c r="J11" s="40"/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50" t="s">
        <v>1483</v>
      </c>
      <c r="E12" s="40"/>
      <c r="F12" s="40"/>
      <c r="G12" s="40"/>
      <c r="H12" s="40"/>
      <c r="I12" s="40"/>
      <c r="J12" s="40"/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6.5" customHeight="1">
      <c r="A13" s="40"/>
      <c r="B13" s="46"/>
      <c r="C13" s="40"/>
      <c r="D13" s="40"/>
      <c r="E13" s="153" t="s">
        <v>3086</v>
      </c>
      <c r="F13" s="40"/>
      <c r="G13" s="40"/>
      <c r="H13" s="40"/>
      <c r="I13" s="40"/>
      <c r="J13" s="40"/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>
      <c r="A14" s="40"/>
      <c r="B14" s="46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2" customHeight="1">
      <c r="A15" s="40"/>
      <c r="B15" s="46"/>
      <c r="C15" s="40"/>
      <c r="D15" s="150" t="s">
        <v>19</v>
      </c>
      <c r="E15" s="40"/>
      <c r="F15" s="137" t="s">
        <v>20</v>
      </c>
      <c r="G15" s="40"/>
      <c r="H15" s="40"/>
      <c r="I15" s="150" t="s">
        <v>21</v>
      </c>
      <c r="J15" s="137" t="s">
        <v>20</v>
      </c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50" t="s">
        <v>22</v>
      </c>
      <c r="E16" s="40"/>
      <c r="F16" s="137" t="s">
        <v>33</v>
      </c>
      <c r="G16" s="40"/>
      <c r="H16" s="40"/>
      <c r="I16" s="150" t="s">
        <v>24</v>
      </c>
      <c r="J16" s="154" t="str">
        <f>'Rekapitulace stavby'!AN8</f>
        <v>24. 1. 2025</v>
      </c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0.8" customHeight="1">
      <c r="A17" s="40"/>
      <c r="B17" s="46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2" customHeight="1">
      <c r="A18" s="40"/>
      <c r="B18" s="46"/>
      <c r="C18" s="40"/>
      <c r="D18" s="150" t="s">
        <v>26</v>
      </c>
      <c r="E18" s="40"/>
      <c r="F18" s="40"/>
      <c r="G18" s="40"/>
      <c r="H18" s="40"/>
      <c r="I18" s="150" t="s">
        <v>27</v>
      </c>
      <c r="J18" s="137" t="s">
        <v>20</v>
      </c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8" customHeight="1">
      <c r="A19" s="40"/>
      <c r="B19" s="46"/>
      <c r="C19" s="40"/>
      <c r="D19" s="40"/>
      <c r="E19" s="137" t="s">
        <v>33</v>
      </c>
      <c r="F19" s="40"/>
      <c r="G19" s="40"/>
      <c r="H19" s="40"/>
      <c r="I19" s="150" t="s">
        <v>29</v>
      </c>
      <c r="J19" s="137" t="s">
        <v>20</v>
      </c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6.96" customHeight="1">
      <c r="A20" s="40"/>
      <c r="B20" s="46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2" customHeight="1">
      <c r="A21" s="40"/>
      <c r="B21" s="46"/>
      <c r="C21" s="40"/>
      <c r="D21" s="150" t="s">
        <v>30</v>
      </c>
      <c r="E21" s="40"/>
      <c r="F21" s="40"/>
      <c r="G21" s="40"/>
      <c r="H21" s="40"/>
      <c r="I21" s="150" t="s">
        <v>27</v>
      </c>
      <c r="J21" s="35" t="str">
        <f>'Rekapitulace stavby'!AN13</f>
        <v>Vyplň údaj</v>
      </c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8" customHeight="1">
      <c r="A22" s="40"/>
      <c r="B22" s="46"/>
      <c r="C22" s="40"/>
      <c r="D22" s="40"/>
      <c r="E22" s="35" t="str">
        <f>'Rekapitulace stavby'!E14</f>
        <v>Vyplň údaj</v>
      </c>
      <c r="F22" s="137"/>
      <c r="G22" s="137"/>
      <c r="H22" s="137"/>
      <c r="I22" s="150" t="s">
        <v>29</v>
      </c>
      <c r="J22" s="35" t="str">
        <f>'Rekapitulace stavby'!AN14</f>
        <v>Vyplň údaj</v>
      </c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6.96" customHeight="1">
      <c r="A23" s="40"/>
      <c r="B23" s="46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2" customHeight="1">
      <c r="A24" s="40"/>
      <c r="B24" s="46"/>
      <c r="C24" s="40"/>
      <c r="D24" s="150" t="s">
        <v>32</v>
      </c>
      <c r="E24" s="40"/>
      <c r="F24" s="40"/>
      <c r="G24" s="40"/>
      <c r="H24" s="40"/>
      <c r="I24" s="150" t="s">
        <v>27</v>
      </c>
      <c r="J24" s="137" t="s">
        <v>20</v>
      </c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8" customHeight="1">
      <c r="A25" s="40"/>
      <c r="B25" s="46"/>
      <c r="C25" s="40"/>
      <c r="D25" s="40"/>
      <c r="E25" s="137" t="s">
        <v>33</v>
      </c>
      <c r="F25" s="40"/>
      <c r="G25" s="40"/>
      <c r="H25" s="40"/>
      <c r="I25" s="150" t="s">
        <v>29</v>
      </c>
      <c r="J25" s="137" t="s">
        <v>20</v>
      </c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6.96" customHeight="1">
      <c r="A26" s="40"/>
      <c r="B26" s="46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12" customHeight="1">
      <c r="A27" s="40"/>
      <c r="B27" s="46"/>
      <c r="C27" s="40"/>
      <c r="D27" s="150" t="s">
        <v>34</v>
      </c>
      <c r="E27" s="40"/>
      <c r="F27" s="40"/>
      <c r="G27" s="40"/>
      <c r="H27" s="40"/>
      <c r="I27" s="150" t="s">
        <v>27</v>
      </c>
      <c r="J27" s="137" t="s">
        <v>20</v>
      </c>
      <c r="K27" s="40"/>
      <c r="L27" s="40"/>
      <c r="M27" s="152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8" customHeight="1">
      <c r="A28" s="40"/>
      <c r="B28" s="46"/>
      <c r="C28" s="40"/>
      <c r="D28" s="40"/>
      <c r="E28" s="137" t="s">
        <v>33</v>
      </c>
      <c r="F28" s="40"/>
      <c r="G28" s="40"/>
      <c r="H28" s="40"/>
      <c r="I28" s="150" t="s">
        <v>29</v>
      </c>
      <c r="J28" s="137" t="s">
        <v>20</v>
      </c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152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12" customHeight="1">
      <c r="A30" s="40"/>
      <c r="B30" s="46"/>
      <c r="C30" s="40"/>
      <c r="D30" s="150" t="s">
        <v>38</v>
      </c>
      <c r="E30" s="40"/>
      <c r="F30" s="40"/>
      <c r="G30" s="40"/>
      <c r="H30" s="40"/>
      <c r="I30" s="40"/>
      <c r="J30" s="40"/>
      <c r="K30" s="40"/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8" customFormat="1" ht="16.5" customHeight="1">
      <c r="A31" s="155"/>
      <c r="B31" s="156"/>
      <c r="C31" s="155"/>
      <c r="D31" s="155"/>
      <c r="E31" s="157" t="s">
        <v>20</v>
      </c>
      <c r="F31" s="157"/>
      <c r="G31" s="157"/>
      <c r="H31" s="157"/>
      <c r="I31" s="155"/>
      <c r="J31" s="155"/>
      <c r="K31" s="155"/>
      <c r="L31" s="155"/>
      <c r="M31" s="158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</row>
    <row r="32" s="2" customFormat="1" ht="6.96" customHeight="1">
      <c r="A32" s="40"/>
      <c r="B32" s="46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9"/>
      <c r="E33" s="159"/>
      <c r="F33" s="159"/>
      <c r="G33" s="159"/>
      <c r="H33" s="159"/>
      <c r="I33" s="159"/>
      <c r="J33" s="159"/>
      <c r="K33" s="159"/>
      <c r="L33" s="159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>
      <c r="A34" s="40"/>
      <c r="B34" s="46"/>
      <c r="C34" s="40"/>
      <c r="D34" s="40"/>
      <c r="E34" s="150" t="s">
        <v>179</v>
      </c>
      <c r="F34" s="40"/>
      <c r="G34" s="40"/>
      <c r="H34" s="40"/>
      <c r="I34" s="40"/>
      <c r="J34" s="40"/>
      <c r="K34" s="160">
        <f>I69</f>
        <v>0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>
      <c r="A35" s="40"/>
      <c r="B35" s="46"/>
      <c r="C35" s="40"/>
      <c r="D35" s="40"/>
      <c r="E35" s="150" t="s">
        <v>180</v>
      </c>
      <c r="F35" s="40"/>
      <c r="G35" s="40"/>
      <c r="H35" s="40"/>
      <c r="I35" s="40"/>
      <c r="J35" s="40"/>
      <c r="K35" s="160">
        <f>J69</f>
        <v>0</v>
      </c>
      <c r="L35" s="40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25.44" customHeight="1">
      <c r="A36" s="40"/>
      <c r="B36" s="46"/>
      <c r="C36" s="40"/>
      <c r="D36" s="161" t="s">
        <v>40</v>
      </c>
      <c r="E36" s="40"/>
      <c r="F36" s="40"/>
      <c r="G36" s="40"/>
      <c r="H36" s="40"/>
      <c r="I36" s="40"/>
      <c r="J36" s="40"/>
      <c r="K36" s="162">
        <f>ROUND(K98, 2)</f>
        <v>0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s="2" customFormat="1" ht="6.96" customHeight="1">
      <c r="A37" s="40"/>
      <c r="B37" s="46"/>
      <c r="C37" s="40"/>
      <c r="D37" s="159"/>
      <c r="E37" s="159"/>
      <c r="F37" s="159"/>
      <c r="G37" s="159"/>
      <c r="H37" s="159"/>
      <c r="I37" s="159"/>
      <c r="J37" s="159"/>
      <c r="K37" s="159"/>
      <c r="L37" s="159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14.4" customHeight="1">
      <c r="A38" s="40"/>
      <c r="B38" s="46"/>
      <c r="C38" s="40"/>
      <c r="D38" s="40"/>
      <c r="E38" s="40"/>
      <c r="F38" s="163" t="s">
        <v>42</v>
      </c>
      <c r="G38" s="40"/>
      <c r="H38" s="40"/>
      <c r="I38" s="163" t="s">
        <v>41</v>
      </c>
      <c r="J38" s="40"/>
      <c r="K38" s="163" t="s">
        <v>43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14.4" customHeight="1">
      <c r="A39" s="40"/>
      <c r="B39" s="46"/>
      <c r="C39" s="40"/>
      <c r="D39" s="164" t="s">
        <v>44</v>
      </c>
      <c r="E39" s="150" t="s">
        <v>45</v>
      </c>
      <c r="F39" s="160">
        <f>ROUND((SUM(BE98:BE135)),  2)</f>
        <v>0</v>
      </c>
      <c r="G39" s="40"/>
      <c r="H39" s="40"/>
      <c r="I39" s="165">
        <v>0.20999999999999999</v>
      </c>
      <c r="J39" s="40"/>
      <c r="K39" s="160">
        <f>ROUND(((SUM(BE98:BE135))*I39),  2)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46"/>
      <c r="C40" s="40"/>
      <c r="D40" s="40"/>
      <c r="E40" s="150" t="s">
        <v>46</v>
      </c>
      <c r="F40" s="160">
        <f>ROUND((SUM(BF98:BF135)),  2)</f>
        <v>0</v>
      </c>
      <c r="G40" s="40"/>
      <c r="H40" s="40"/>
      <c r="I40" s="165">
        <v>0.12</v>
      </c>
      <c r="J40" s="40"/>
      <c r="K40" s="160">
        <f>ROUND(((SUM(BF98:BF135))*I40),  2)</f>
        <v>0</v>
      </c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hidden="1" s="2" customFormat="1" ht="14.4" customHeight="1">
      <c r="A41" s="40"/>
      <c r="B41" s="46"/>
      <c r="C41" s="40"/>
      <c r="D41" s="40"/>
      <c r="E41" s="150" t="s">
        <v>47</v>
      </c>
      <c r="F41" s="160">
        <f>ROUND((SUM(BG98:BG135)),  2)</f>
        <v>0</v>
      </c>
      <c r="G41" s="40"/>
      <c r="H41" s="40"/>
      <c r="I41" s="165">
        <v>0.20999999999999999</v>
      </c>
      <c r="J41" s="40"/>
      <c r="K41" s="160">
        <f>0</f>
        <v>0</v>
      </c>
      <c r="L41" s="40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hidden="1" s="2" customFormat="1" ht="14.4" customHeight="1">
      <c r="A42" s="40"/>
      <c r="B42" s="46"/>
      <c r="C42" s="40"/>
      <c r="D42" s="40"/>
      <c r="E42" s="150" t="s">
        <v>48</v>
      </c>
      <c r="F42" s="160">
        <f>ROUND((SUM(BH98:BH135)),  2)</f>
        <v>0</v>
      </c>
      <c r="G42" s="40"/>
      <c r="H42" s="40"/>
      <c r="I42" s="165">
        <v>0.12</v>
      </c>
      <c r="J42" s="40"/>
      <c r="K42" s="160">
        <f>0</f>
        <v>0</v>
      </c>
      <c r="L42" s="40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3" hidden="1" s="2" customFormat="1" ht="14.4" customHeight="1">
      <c r="A43" s="40"/>
      <c r="B43" s="46"/>
      <c r="C43" s="40"/>
      <c r="D43" s="40"/>
      <c r="E43" s="150" t="s">
        <v>49</v>
      </c>
      <c r="F43" s="160">
        <f>ROUND((SUM(BI98:BI135)),  2)</f>
        <v>0</v>
      </c>
      <c r="G43" s="40"/>
      <c r="H43" s="40"/>
      <c r="I43" s="165">
        <v>0</v>
      </c>
      <c r="J43" s="40"/>
      <c r="K43" s="160">
        <f>0</f>
        <v>0</v>
      </c>
      <c r="L43" s="40"/>
      <c r="M43" s="152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4" s="2" customFormat="1" ht="6.96" customHeight="1">
      <c r="A44" s="40"/>
      <c r="B44" s="46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152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5.44" customHeight="1">
      <c r="A45" s="40"/>
      <c r="B45" s="46"/>
      <c r="C45" s="166"/>
      <c r="D45" s="167" t="s">
        <v>50</v>
      </c>
      <c r="E45" s="168"/>
      <c r="F45" s="168"/>
      <c r="G45" s="169" t="s">
        <v>51</v>
      </c>
      <c r="H45" s="170" t="s">
        <v>52</v>
      </c>
      <c r="I45" s="168"/>
      <c r="J45" s="168"/>
      <c r="K45" s="171">
        <f>SUM(K36:K43)</f>
        <v>0</v>
      </c>
      <c r="L45" s="172"/>
      <c r="M45" s="152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14.4" customHeight="1">
      <c r="A46" s="40"/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52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50" s="2" customFormat="1" ht="6.96" customHeight="1">
      <c r="A50" s="40"/>
      <c r="B50" s="175"/>
      <c r="C50" s="176"/>
      <c r="D50" s="176"/>
      <c r="E50" s="176"/>
      <c r="F50" s="176"/>
      <c r="G50" s="176"/>
      <c r="H50" s="176"/>
      <c r="I50" s="176"/>
      <c r="J50" s="176"/>
      <c r="K50" s="176"/>
      <c r="L50" s="176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24.96" customHeight="1">
      <c r="A51" s="40"/>
      <c r="B51" s="41"/>
      <c r="C51" s="25" t="s">
        <v>181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6.96" customHeight="1">
      <c r="A52" s="40"/>
      <c r="B52" s="41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17</v>
      </c>
      <c r="D53" s="42"/>
      <c r="E53" s="42"/>
      <c r="F53" s="42"/>
      <c r="G53" s="42"/>
      <c r="H53" s="42"/>
      <c r="I53" s="42"/>
      <c r="J53" s="42"/>
      <c r="K53" s="42"/>
      <c r="L53" s="42"/>
      <c r="M53" s="152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6.25" customHeight="1">
      <c r="A54" s="40"/>
      <c r="B54" s="41"/>
      <c r="C54" s="42"/>
      <c r="D54" s="42"/>
      <c r="E54" s="177" t="str">
        <f>E7</f>
        <v>Rekonstrukce plynové kotelny v IB, instalace plynové kogenerační jednotky včetně tepelných čerpadel</v>
      </c>
      <c r="F54" s="34"/>
      <c r="G54" s="34"/>
      <c r="H54" s="34"/>
      <c r="I54" s="42"/>
      <c r="J54" s="42"/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1" customFormat="1" ht="12" customHeight="1">
      <c r="B55" s="23"/>
      <c r="C55" s="34" t="s">
        <v>175</v>
      </c>
      <c r="D55" s="24"/>
      <c r="E55" s="24"/>
      <c r="F55" s="24"/>
      <c r="G55" s="24"/>
      <c r="H55" s="24"/>
      <c r="I55" s="24"/>
      <c r="J55" s="24"/>
      <c r="K55" s="24"/>
      <c r="L55" s="24"/>
      <c r="M55" s="22"/>
    </row>
    <row r="56" s="1" customFormat="1" ht="16.5" customHeight="1">
      <c r="B56" s="23"/>
      <c r="C56" s="24"/>
      <c r="D56" s="24"/>
      <c r="E56" s="177" t="s">
        <v>2817</v>
      </c>
      <c r="F56" s="24"/>
      <c r="G56" s="24"/>
      <c r="H56" s="24"/>
      <c r="I56" s="24"/>
      <c r="J56" s="24"/>
      <c r="K56" s="24"/>
      <c r="L56" s="24"/>
      <c r="M56" s="22"/>
    </row>
    <row r="57" s="1" customFormat="1" ht="12" customHeight="1">
      <c r="B57" s="23"/>
      <c r="C57" s="34" t="s">
        <v>177</v>
      </c>
      <c r="D57" s="24"/>
      <c r="E57" s="24"/>
      <c r="F57" s="24"/>
      <c r="G57" s="24"/>
      <c r="H57" s="24"/>
      <c r="I57" s="24"/>
      <c r="J57" s="24"/>
      <c r="K57" s="24"/>
      <c r="L57" s="24"/>
      <c r="M57" s="22"/>
    </row>
    <row r="58" s="2" customFormat="1" ht="16.5" customHeight="1">
      <c r="A58" s="40"/>
      <c r="B58" s="41"/>
      <c r="C58" s="42"/>
      <c r="D58" s="42"/>
      <c r="E58" s="297" t="s">
        <v>2831</v>
      </c>
      <c r="F58" s="42"/>
      <c r="G58" s="42"/>
      <c r="H58" s="42"/>
      <c r="I58" s="42"/>
      <c r="J58" s="42"/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2" customHeight="1">
      <c r="A59" s="40"/>
      <c r="B59" s="41"/>
      <c r="C59" s="34" t="s">
        <v>1483</v>
      </c>
      <c r="D59" s="42"/>
      <c r="E59" s="42"/>
      <c r="F59" s="42"/>
      <c r="G59" s="42"/>
      <c r="H59" s="42"/>
      <c r="I59" s="42"/>
      <c r="J59" s="42"/>
      <c r="K59" s="42"/>
      <c r="L59" s="42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6.5" customHeight="1">
      <c r="A60" s="40"/>
      <c r="B60" s="41"/>
      <c r="C60" s="42"/>
      <c r="D60" s="42"/>
      <c r="E60" s="71" t="str">
        <f>E13</f>
        <v>12 - Roxvaděč R4.1-IRC</v>
      </c>
      <c r="F60" s="42"/>
      <c r="G60" s="42"/>
      <c r="H60" s="42"/>
      <c r="I60" s="42"/>
      <c r="J60" s="42"/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6.96" customHeight="1">
      <c r="A61" s="40"/>
      <c r="B61" s="41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2" customHeight="1">
      <c r="A62" s="40"/>
      <c r="B62" s="41"/>
      <c r="C62" s="34" t="s">
        <v>22</v>
      </c>
      <c r="D62" s="42"/>
      <c r="E62" s="42"/>
      <c r="F62" s="29" t="str">
        <f>F16</f>
        <v xml:space="preserve"> </v>
      </c>
      <c r="G62" s="42"/>
      <c r="H62" s="42"/>
      <c r="I62" s="34" t="s">
        <v>24</v>
      </c>
      <c r="J62" s="74" t="str">
        <f>IF(J16="","",J16)</f>
        <v>24. 1. 2025</v>
      </c>
      <c r="K62" s="42"/>
      <c r="L62" s="42"/>
      <c r="M62" s="152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6.96" customHeight="1">
      <c r="A63" s="40"/>
      <c r="B63" s="41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152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15.15" customHeight="1">
      <c r="A64" s="40"/>
      <c r="B64" s="41"/>
      <c r="C64" s="34" t="s">
        <v>26</v>
      </c>
      <c r="D64" s="42"/>
      <c r="E64" s="42"/>
      <c r="F64" s="29" t="str">
        <f>E19</f>
        <v xml:space="preserve"> </v>
      </c>
      <c r="G64" s="42"/>
      <c r="H64" s="42"/>
      <c r="I64" s="34" t="s">
        <v>32</v>
      </c>
      <c r="J64" s="38" t="str">
        <f>E25</f>
        <v xml:space="preserve"> </v>
      </c>
      <c r="K64" s="42"/>
      <c r="L64" s="42"/>
      <c r="M64" s="152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15.15" customHeight="1">
      <c r="A65" s="40"/>
      <c r="B65" s="41"/>
      <c r="C65" s="34" t="s">
        <v>30</v>
      </c>
      <c r="D65" s="42"/>
      <c r="E65" s="42"/>
      <c r="F65" s="29" t="str">
        <f>IF(E22="","",E22)</f>
        <v>Vyplň údaj</v>
      </c>
      <c r="G65" s="42"/>
      <c r="H65" s="42"/>
      <c r="I65" s="34" t="s">
        <v>34</v>
      </c>
      <c r="J65" s="38" t="str">
        <f>E28</f>
        <v xml:space="preserve"> </v>
      </c>
      <c r="K65" s="42"/>
      <c r="L65" s="42"/>
      <c r="M65" s="152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10.32" customHeight="1">
      <c r="A66" s="40"/>
      <c r="B66" s="41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152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67" s="2" customFormat="1" ht="29.28" customHeight="1">
      <c r="A67" s="40"/>
      <c r="B67" s="41"/>
      <c r="C67" s="178" t="s">
        <v>182</v>
      </c>
      <c r="D67" s="179"/>
      <c r="E67" s="179"/>
      <c r="F67" s="179"/>
      <c r="G67" s="179"/>
      <c r="H67" s="179"/>
      <c r="I67" s="180" t="s">
        <v>183</v>
      </c>
      <c r="J67" s="180" t="s">
        <v>184</v>
      </c>
      <c r="K67" s="180" t="s">
        <v>185</v>
      </c>
      <c r="L67" s="179"/>
      <c r="M67" s="152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10.32" customHeight="1">
      <c r="A68" s="40"/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152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22.8" customHeight="1">
      <c r="A69" s="40"/>
      <c r="B69" s="41"/>
      <c r="C69" s="181" t="s">
        <v>74</v>
      </c>
      <c r="D69" s="42"/>
      <c r="E69" s="42"/>
      <c r="F69" s="42"/>
      <c r="G69" s="42"/>
      <c r="H69" s="42"/>
      <c r="I69" s="104">
        <f>Q98</f>
        <v>0</v>
      </c>
      <c r="J69" s="104">
        <f>R98</f>
        <v>0</v>
      </c>
      <c r="K69" s="104">
        <f>K98</f>
        <v>0</v>
      </c>
      <c r="L69" s="42"/>
      <c r="M69" s="152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U69" s="19" t="s">
        <v>186</v>
      </c>
    </row>
    <row r="70" s="9" customFormat="1" ht="24.96" customHeight="1">
      <c r="A70" s="9"/>
      <c r="B70" s="182"/>
      <c r="C70" s="183"/>
      <c r="D70" s="184" t="s">
        <v>1300</v>
      </c>
      <c r="E70" s="185"/>
      <c r="F70" s="185"/>
      <c r="G70" s="185"/>
      <c r="H70" s="185"/>
      <c r="I70" s="186">
        <f>Q99</f>
        <v>0</v>
      </c>
      <c r="J70" s="186">
        <f>R99</f>
        <v>0</v>
      </c>
      <c r="K70" s="186">
        <f>K99</f>
        <v>0</v>
      </c>
      <c r="L70" s="183"/>
      <c r="M70" s="187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12" customFormat="1" ht="19.92" customHeight="1">
      <c r="A71" s="12"/>
      <c r="B71" s="251"/>
      <c r="C71" s="129"/>
      <c r="D71" s="252" t="s">
        <v>1485</v>
      </c>
      <c r="E71" s="253"/>
      <c r="F71" s="253"/>
      <c r="G71" s="253"/>
      <c r="H71" s="253"/>
      <c r="I71" s="254">
        <f>Q100</f>
        <v>0</v>
      </c>
      <c r="J71" s="254">
        <f>R100</f>
        <v>0</v>
      </c>
      <c r="K71" s="254">
        <f>K100</f>
        <v>0</v>
      </c>
      <c r="L71" s="129"/>
      <c r="M71" s="255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="12" customFormat="1" ht="19.92" customHeight="1">
      <c r="A72" s="12"/>
      <c r="B72" s="251"/>
      <c r="C72" s="129"/>
      <c r="D72" s="252" t="s">
        <v>1833</v>
      </c>
      <c r="E72" s="253"/>
      <c r="F72" s="253"/>
      <c r="G72" s="253"/>
      <c r="H72" s="253"/>
      <c r="I72" s="254">
        <f>Q124</f>
        <v>0</v>
      </c>
      <c r="J72" s="254">
        <f>R124</f>
        <v>0</v>
      </c>
      <c r="K72" s="254">
        <f>K124</f>
        <v>0</v>
      </c>
      <c r="L72" s="129"/>
      <c r="M72" s="255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="9" customFormat="1" ht="24.96" customHeight="1">
      <c r="A73" s="9"/>
      <c r="B73" s="182"/>
      <c r="C73" s="183"/>
      <c r="D73" s="184" t="s">
        <v>1486</v>
      </c>
      <c r="E73" s="185"/>
      <c r="F73" s="185"/>
      <c r="G73" s="185"/>
      <c r="H73" s="185"/>
      <c r="I73" s="186">
        <f>Q128</f>
        <v>0</v>
      </c>
      <c r="J73" s="186">
        <f>R128</f>
        <v>0</v>
      </c>
      <c r="K73" s="186">
        <f>K128</f>
        <v>0</v>
      </c>
      <c r="L73" s="183"/>
      <c r="M73" s="187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12" customFormat="1" ht="19.92" customHeight="1">
      <c r="A74" s="12"/>
      <c r="B74" s="251"/>
      <c r="C74" s="129"/>
      <c r="D74" s="252" t="s">
        <v>1487</v>
      </c>
      <c r="E74" s="253"/>
      <c r="F74" s="253"/>
      <c r="G74" s="253"/>
      <c r="H74" s="253"/>
      <c r="I74" s="254">
        <f>Q129</f>
        <v>0</v>
      </c>
      <c r="J74" s="254">
        <f>R129</f>
        <v>0</v>
      </c>
      <c r="K74" s="254">
        <f>K129</f>
        <v>0</v>
      </c>
      <c r="L74" s="129"/>
      <c r="M74" s="255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</row>
    <row r="75" s="2" customFormat="1" ht="21.84" customHeight="1">
      <c r="A75" s="40"/>
      <c r="B75" s="41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152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61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152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80" s="2" customFormat="1" ht="6.96" customHeight="1">
      <c r="A80" s="40"/>
      <c r="B80" s="63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152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24.96" customHeight="1">
      <c r="A81" s="40"/>
      <c r="B81" s="41"/>
      <c r="C81" s="25" t="s">
        <v>193</v>
      </c>
      <c r="D81" s="42"/>
      <c r="E81" s="42"/>
      <c r="F81" s="42"/>
      <c r="G81" s="42"/>
      <c r="H81" s="42"/>
      <c r="I81" s="42"/>
      <c r="J81" s="42"/>
      <c r="K81" s="42"/>
      <c r="L81" s="42"/>
      <c r="M81" s="152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152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17</v>
      </c>
      <c r="D83" s="42"/>
      <c r="E83" s="42"/>
      <c r="F83" s="42"/>
      <c r="G83" s="42"/>
      <c r="H83" s="42"/>
      <c r="I83" s="42"/>
      <c r="J83" s="42"/>
      <c r="K83" s="42"/>
      <c r="L83" s="42"/>
      <c r="M83" s="152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26.25" customHeight="1">
      <c r="A84" s="40"/>
      <c r="B84" s="41"/>
      <c r="C84" s="42"/>
      <c r="D84" s="42"/>
      <c r="E84" s="177" t="str">
        <f>E7</f>
        <v>Rekonstrukce plynové kotelny v IB, instalace plynové kogenerační jednotky včetně tepelných čerpadel</v>
      </c>
      <c r="F84" s="34"/>
      <c r="G84" s="34"/>
      <c r="H84" s="34"/>
      <c r="I84" s="42"/>
      <c r="J84" s="42"/>
      <c r="K84" s="42"/>
      <c r="L84" s="42"/>
      <c r="M84" s="152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" customFormat="1" ht="12" customHeight="1">
      <c r="B85" s="23"/>
      <c r="C85" s="34" t="s">
        <v>175</v>
      </c>
      <c r="D85" s="24"/>
      <c r="E85" s="24"/>
      <c r="F85" s="24"/>
      <c r="G85" s="24"/>
      <c r="H85" s="24"/>
      <c r="I85" s="24"/>
      <c r="J85" s="24"/>
      <c r="K85" s="24"/>
      <c r="L85" s="24"/>
      <c r="M85" s="22"/>
    </row>
    <row r="86" s="1" customFormat="1" ht="16.5" customHeight="1">
      <c r="B86" s="23"/>
      <c r="C86" s="24"/>
      <c r="D86" s="24"/>
      <c r="E86" s="177" t="s">
        <v>2817</v>
      </c>
      <c r="F86" s="24"/>
      <c r="G86" s="24"/>
      <c r="H86" s="24"/>
      <c r="I86" s="24"/>
      <c r="J86" s="24"/>
      <c r="K86" s="24"/>
      <c r="L86" s="24"/>
      <c r="M86" s="22"/>
    </row>
    <row r="87" s="1" customFormat="1" ht="12" customHeight="1">
      <c r="B87" s="23"/>
      <c r="C87" s="34" t="s">
        <v>177</v>
      </c>
      <c r="D87" s="24"/>
      <c r="E87" s="24"/>
      <c r="F87" s="24"/>
      <c r="G87" s="24"/>
      <c r="H87" s="24"/>
      <c r="I87" s="24"/>
      <c r="J87" s="24"/>
      <c r="K87" s="24"/>
      <c r="L87" s="24"/>
      <c r="M87" s="22"/>
    </row>
    <row r="88" s="2" customFormat="1" ht="16.5" customHeight="1">
      <c r="A88" s="40"/>
      <c r="B88" s="41"/>
      <c r="C88" s="42"/>
      <c r="D88" s="42"/>
      <c r="E88" s="297" t="s">
        <v>2831</v>
      </c>
      <c r="F88" s="42"/>
      <c r="G88" s="42"/>
      <c r="H88" s="42"/>
      <c r="I88" s="42"/>
      <c r="J88" s="42"/>
      <c r="K88" s="42"/>
      <c r="L88" s="42"/>
      <c r="M88" s="152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2" customHeight="1">
      <c r="A89" s="40"/>
      <c r="B89" s="41"/>
      <c r="C89" s="34" t="s">
        <v>1483</v>
      </c>
      <c r="D89" s="42"/>
      <c r="E89" s="42"/>
      <c r="F89" s="42"/>
      <c r="G89" s="42"/>
      <c r="H89" s="42"/>
      <c r="I89" s="42"/>
      <c r="J89" s="42"/>
      <c r="K89" s="42"/>
      <c r="L89" s="42"/>
      <c r="M89" s="152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6.5" customHeight="1">
      <c r="A90" s="40"/>
      <c r="B90" s="41"/>
      <c r="C90" s="42"/>
      <c r="D90" s="42"/>
      <c r="E90" s="71" t="str">
        <f>E13</f>
        <v>12 - Roxvaděč R4.1-IRC</v>
      </c>
      <c r="F90" s="42"/>
      <c r="G90" s="42"/>
      <c r="H90" s="42"/>
      <c r="I90" s="42"/>
      <c r="J90" s="42"/>
      <c r="K90" s="42"/>
      <c r="L90" s="42"/>
      <c r="M90" s="152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6.96" customHeight="1">
      <c r="A91" s="40"/>
      <c r="B91" s="41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152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2" customHeight="1">
      <c r="A92" s="40"/>
      <c r="B92" s="41"/>
      <c r="C92" s="34" t="s">
        <v>22</v>
      </c>
      <c r="D92" s="42"/>
      <c r="E92" s="42"/>
      <c r="F92" s="29" t="str">
        <f>F16</f>
        <v xml:space="preserve"> </v>
      </c>
      <c r="G92" s="42"/>
      <c r="H92" s="42"/>
      <c r="I92" s="34" t="s">
        <v>24</v>
      </c>
      <c r="J92" s="74" t="str">
        <f>IF(J16="","",J16)</f>
        <v>24. 1. 2025</v>
      </c>
      <c r="K92" s="42"/>
      <c r="L92" s="42"/>
      <c r="M92" s="152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6.96" customHeight="1">
      <c r="A93" s="40"/>
      <c r="B93" s="41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152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15.15" customHeight="1">
      <c r="A94" s="40"/>
      <c r="B94" s="41"/>
      <c r="C94" s="34" t="s">
        <v>26</v>
      </c>
      <c r="D94" s="42"/>
      <c r="E94" s="42"/>
      <c r="F94" s="29" t="str">
        <f>E19</f>
        <v xml:space="preserve"> </v>
      </c>
      <c r="G94" s="42"/>
      <c r="H94" s="42"/>
      <c r="I94" s="34" t="s">
        <v>32</v>
      </c>
      <c r="J94" s="38" t="str">
        <f>E25</f>
        <v xml:space="preserve"> </v>
      </c>
      <c r="K94" s="42"/>
      <c r="L94" s="42"/>
      <c r="M94" s="152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15.15" customHeight="1">
      <c r="A95" s="40"/>
      <c r="B95" s="41"/>
      <c r="C95" s="34" t="s">
        <v>30</v>
      </c>
      <c r="D95" s="42"/>
      <c r="E95" s="42"/>
      <c r="F95" s="29" t="str">
        <f>IF(E22="","",E22)</f>
        <v>Vyplň údaj</v>
      </c>
      <c r="G95" s="42"/>
      <c r="H95" s="42"/>
      <c r="I95" s="34" t="s">
        <v>34</v>
      </c>
      <c r="J95" s="38" t="str">
        <f>E28</f>
        <v xml:space="preserve"> </v>
      </c>
      <c r="K95" s="42"/>
      <c r="L95" s="42"/>
      <c r="M95" s="152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2" customFormat="1" ht="10.32" customHeight="1">
      <c r="A96" s="40"/>
      <c r="B96" s="41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152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  <row r="97" s="10" customFormat="1" ht="29.28" customHeight="1">
      <c r="A97" s="188"/>
      <c r="B97" s="189"/>
      <c r="C97" s="190" t="s">
        <v>194</v>
      </c>
      <c r="D97" s="191" t="s">
        <v>59</v>
      </c>
      <c r="E97" s="191" t="s">
        <v>55</v>
      </c>
      <c r="F97" s="191" t="s">
        <v>56</v>
      </c>
      <c r="G97" s="191" t="s">
        <v>195</v>
      </c>
      <c r="H97" s="191" t="s">
        <v>196</v>
      </c>
      <c r="I97" s="191" t="s">
        <v>197</v>
      </c>
      <c r="J97" s="191" t="s">
        <v>198</v>
      </c>
      <c r="K97" s="191" t="s">
        <v>185</v>
      </c>
      <c r="L97" s="192" t="s">
        <v>199</v>
      </c>
      <c r="M97" s="193"/>
      <c r="N97" s="94" t="s">
        <v>20</v>
      </c>
      <c r="O97" s="95" t="s">
        <v>44</v>
      </c>
      <c r="P97" s="95" t="s">
        <v>200</v>
      </c>
      <c r="Q97" s="95" t="s">
        <v>201</v>
      </c>
      <c r="R97" s="95" t="s">
        <v>202</v>
      </c>
      <c r="S97" s="95" t="s">
        <v>203</v>
      </c>
      <c r="T97" s="95" t="s">
        <v>204</v>
      </c>
      <c r="U97" s="95" t="s">
        <v>205</v>
      </c>
      <c r="V97" s="95" t="s">
        <v>206</v>
      </c>
      <c r="W97" s="95" t="s">
        <v>207</v>
      </c>
      <c r="X97" s="96" t="s">
        <v>208</v>
      </c>
      <c r="Y97" s="188"/>
      <c r="Z97" s="188"/>
      <c r="AA97" s="188"/>
      <c r="AB97" s="188"/>
      <c r="AC97" s="188"/>
      <c r="AD97" s="188"/>
      <c r="AE97" s="188"/>
    </row>
    <row r="98" s="2" customFormat="1" ht="22.8" customHeight="1">
      <c r="A98" s="40"/>
      <c r="B98" s="41"/>
      <c r="C98" s="101" t="s">
        <v>209</v>
      </c>
      <c r="D98" s="42"/>
      <c r="E98" s="42"/>
      <c r="F98" s="42"/>
      <c r="G98" s="42"/>
      <c r="H98" s="42"/>
      <c r="I98" s="42"/>
      <c r="J98" s="42"/>
      <c r="K98" s="194">
        <f>BK98</f>
        <v>0</v>
      </c>
      <c r="L98" s="42"/>
      <c r="M98" s="46"/>
      <c r="N98" s="97"/>
      <c r="O98" s="195"/>
      <c r="P98" s="98"/>
      <c r="Q98" s="196">
        <f>Q99+Q128</f>
        <v>0</v>
      </c>
      <c r="R98" s="196">
        <f>R99+R128</f>
        <v>0</v>
      </c>
      <c r="S98" s="98"/>
      <c r="T98" s="197">
        <f>T99+T128</f>
        <v>0</v>
      </c>
      <c r="U98" s="98"/>
      <c r="V98" s="197">
        <f>V99+V128</f>
        <v>0.024199999999999999</v>
      </c>
      <c r="W98" s="98"/>
      <c r="X98" s="198">
        <f>X99+X128</f>
        <v>0</v>
      </c>
      <c r="Y98" s="40"/>
      <c r="Z98" s="40"/>
      <c r="AA98" s="40"/>
      <c r="AB98" s="40"/>
      <c r="AC98" s="40"/>
      <c r="AD98" s="40"/>
      <c r="AE98" s="40"/>
      <c r="AT98" s="19" t="s">
        <v>75</v>
      </c>
      <c r="AU98" s="19" t="s">
        <v>186</v>
      </c>
      <c r="BK98" s="199">
        <f>BK99+BK128</f>
        <v>0</v>
      </c>
    </row>
    <row r="99" s="11" customFormat="1" ht="25.92" customHeight="1">
      <c r="A99" s="11"/>
      <c r="B99" s="200"/>
      <c r="C99" s="201"/>
      <c r="D99" s="202" t="s">
        <v>75</v>
      </c>
      <c r="E99" s="203" t="s">
        <v>1326</v>
      </c>
      <c r="F99" s="203" t="s">
        <v>1327</v>
      </c>
      <c r="G99" s="201"/>
      <c r="H99" s="201"/>
      <c r="I99" s="204"/>
      <c r="J99" s="204"/>
      <c r="K99" s="205">
        <f>BK99</f>
        <v>0</v>
      </c>
      <c r="L99" s="201"/>
      <c r="M99" s="206"/>
      <c r="N99" s="207"/>
      <c r="O99" s="208"/>
      <c r="P99" s="208"/>
      <c r="Q99" s="209">
        <f>Q100+Q124</f>
        <v>0</v>
      </c>
      <c r="R99" s="209">
        <f>R100+R124</f>
        <v>0</v>
      </c>
      <c r="S99" s="208"/>
      <c r="T99" s="210">
        <f>T100+T124</f>
        <v>0</v>
      </c>
      <c r="U99" s="208"/>
      <c r="V99" s="210">
        <f>V100+V124</f>
        <v>0.0235</v>
      </c>
      <c r="W99" s="208"/>
      <c r="X99" s="211">
        <f>X100+X124</f>
        <v>0</v>
      </c>
      <c r="Y99" s="11"/>
      <c r="Z99" s="11"/>
      <c r="AA99" s="11"/>
      <c r="AB99" s="11"/>
      <c r="AC99" s="11"/>
      <c r="AD99" s="11"/>
      <c r="AE99" s="11"/>
      <c r="AR99" s="212" t="s">
        <v>85</v>
      </c>
      <c r="AT99" s="213" t="s">
        <v>75</v>
      </c>
      <c r="AU99" s="213" t="s">
        <v>76</v>
      </c>
      <c r="AY99" s="212" t="s">
        <v>212</v>
      </c>
      <c r="BK99" s="214">
        <f>BK100+BK124</f>
        <v>0</v>
      </c>
    </row>
    <row r="100" s="11" customFormat="1" ht="22.8" customHeight="1">
      <c r="A100" s="11"/>
      <c r="B100" s="200"/>
      <c r="C100" s="201"/>
      <c r="D100" s="202" t="s">
        <v>75</v>
      </c>
      <c r="E100" s="256" t="s">
        <v>1493</v>
      </c>
      <c r="F100" s="256" t="s">
        <v>1494</v>
      </c>
      <c r="G100" s="201"/>
      <c r="H100" s="201"/>
      <c r="I100" s="204"/>
      <c r="J100" s="204"/>
      <c r="K100" s="257">
        <f>BK100</f>
        <v>0</v>
      </c>
      <c r="L100" s="201"/>
      <c r="M100" s="206"/>
      <c r="N100" s="207"/>
      <c r="O100" s="208"/>
      <c r="P100" s="208"/>
      <c r="Q100" s="209">
        <f>SUM(Q101:Q123)</f>
        <v>0</v>
      </c>
      <c r="R100" s="209">
        <f>SUM(R101:R123)</f>
        <v>0</v>
      </c>
      <c r="S100" s="208"/>
      <c r="T100" s="210">
        <f>SUM(T101:T123)</f>
        <v>0</v>
      </c>
      <c r="U100" s="208"/>
      <c r="V100" s="210">
        <f>SUM(V101:V123)</f>
        <v>0.0035000000000000005</v>
      </c>
      <c r="W100" s="208"/>
      <c r="X100" s="211">
        <f>SUM(X101:X123)</f>
        <v>0</v>
      </c>
      <c r="Y100" s="11"/>
      <c r="Z100" s="11"/>
      <c r="AA100" s="11"/>
      <c r="AB100" s="11"/>
      <c r="AC100" s="11"/>
      <c r="AD100" s="11"/>
      <c r="AE100" s="11"/>
      <c r="AR100" s="212" t="s">
        <v>85</v>
      </c>
      <c r="AT100" s="213" t="s">
        <v>75</v>
      </c>
      <c r="AU100" s="213" t="s">
        <v>83</v>
      </c>
      <c r="AY100" s="212" t="s">
        <v>212</v>
      </c>
      <c r="BK100" s="214">
        <f>SUM(BK101:BK123)</f>
        <v>0</v>
      </c>
    </row>
    <row r="101" s="2" customFormat="1" ht="24.15" customHeight="1">
      <c r="A101" s="40"/>
      <c r="B101" s="41"/>
      <c r="C101" s="229" t="s">
        <v>83</v>
      </c>
      <c r="D101" s="229" t="s">
        <v>222</v>
      </c>
      <c r="E101" s="230" t="s">
        <v>1671</v>
      </c>
      <c r="F101" s="231" t="s">
        <v>1672</v>
      </c>
      <c r="G101" s="232" t="s">
        <v>525</v>
      </c>
      <c r="H101" s="233">
        <v>50</v>
      </c>
      <c r="I101" s="234"/>
      <c r="J101" s="235"/>
      <c r="K101" s="236">
        <f>ROUND(P101*H101,2)</f>
        <v>0</v>
      </c>
      <c r="L101" s="231" t="s">
        <v>1314</v>
      </c>
      <c r="M101" s="237"/>
      <c r="N101" s="238" t="s">
        <v>20</v>
      </c>
      <c r="O101" s="223" t="s">
        <v>45</v>
      </c>
      <c r="P101" s="224">
        <f>I101+J101</f>
        <v>0</v>
      </c>
      <c r="Q101" s="224">
        <f>ROUND(I101*H101,2)</f>
        <v>0</v>
      </c>
      <c r="R101" s="224">
        <f>ROUND(J101*H101,2)</f>
        <v>0</v>
      </c>
      <c r="S101" s="86"/>
      <c r="T101" s="225">
        <f>S101*H101</f>
        <v>0</v>
      </c>
      <c r="U101" s="225">
        <v>4.0000000000000003E-05</v>
      </c>
      <c r="V101" s="225">
        <f>U101*H101</f>
        <v>0.002</v>
      </c>
      <c r="W101" s="225">
        <v>0</v>
      </c>
      <c r="X101" s="226">
        <f>W101*H101</f>
        <v>0</v>
      </c>
      <c r="Y101" s="40"/>
      <c r="Z101" s="40"/>
      <c r="AA101" s="40"/>
      <c r="AB101" s="40"/>
      <c r="AC101" s="40"/>
      <c r="AD101" s="40"/>
      <c r="AE101" s="40"/>
      <c r="AR101" s="227" t="s">
        <v>342</v>
      </c>
      <c r="AT101" s="227" t="s">
        <v>222</v>
      </c>
      <c r="AU101" s="227" t="s">
        <v>85</v>
      </c>
      <c r="AY101" s="19" t="s">
        <v>212</v>
      </c>
      <c r="BE101" s="228">
        <f>IF(O101="základní",K101,0)</f>
        <v>0</v>
      </c>
      <c r="BF101" s="228">
        <f>IF(O101="snížená",K101,0)</f>
        <v>0</v>
      </c>
      <c r="BG101" s="228">
        <f>IF(O101="zákl. přenesená",K101,0)</f>
        <v>0</v>
      </c>
      <c r="BH101" s="228">
        <f>IF(O101="sníž. přenesená",K101,0)</f>
        <v>0</v>
      </c>
      <c r="BI101" s="228">
        <f>IF(O101="nulová",K101,0)</f>
        <v>0</v>
      </c>
      <c r="BJ101" s="19" t="s">
        <v>83</v>
      </c>
      <c r="BK101" s="228">
        <f>ROUND(P101*H101,2)</f>
        <v>0</v>
      </c>
      <c r="BL101" s="19" t="s">
        <v>279</v>
      </c>
      <c r="BM101" s="227" t="s">
        <v>3087</v>
      </c>
    </row>
    <row r="102" s="2" customFormat="1" ht="37.8" customHeight="1">
      <c r="A102" s="40"/>
      <c r="B102" s="41"/>
      <c r="C102" s="215" t="s">
        <v>85</v>
      </c>
      <c r="D102" s="215" t="s">
        <v>213</v>
      </c>
      <c r="E102" s="216" t="s">
        <v>1577</v>
      </c>
      <c r="F102" s="217" t="s">
        <v>1578</v>
      </c>
      <c r="G102" s="218" t="s">
        <v>670</v>
      </c>
      <c r="H102" s="219">
        <v>100</v>
      </c>
      <c r="I102" s="220"/>
      <c r="J102" s="220"/>
      <c r="K102" s="221">
        <f>ROUND(P102*H102,2)</f>
        <v>0</v>
      </c>
      <c r="L102" s="217" t="s">
        <v>1314</v>
      </c>
      <c r="M102" s="46"/>
      <c r="N102" s="222" t="s">
        <v>20</v>
      </c>
      <c r="O102" s="223" t="s">
        <v>45</v>
      </c>
      <c r="P102" s="224">
        <f>I102+J102</f>
        <v>0</v>
      </c>
      <c r="Q102" s="224">
        <f>ROUND(I102*H102,2)</f>
        <v>0</v>
      </c>
      <c r="R102" s="224">
        <f>ROUND(J102*H102,2)</f>
        <v>0</v>
      </c>
      <c r="S102" s="86"/>
      <c r="T102" s="225">
        <f>S102*H102</f>
        <v>0</v>
      </c>
      <c r="U102" s="225">
        <v>0</v>
      </c>
      <c r="V102" s="225">
        <f>U102*H102</f>
        <v>0</v>
      </c>
      <c r="W102" s="225">
        <v>0</v>
      </c>
      <c r="X102" s="226">
        <f>W102*H102</f>
        <v>0</v>
      </c>
      <c r="Y102" s="40"/>
      <c r="Z102" s="40"/>
      <c r="AA102" s="40"/>
      <c r="AB102" s="40"/>
      <c r="AC102" s="40"/>
      <c r="AD102" s="40"/>
      <c r="AE102" s="40"/>
      <c r="AR102" s="227" t="s">
        <v>279</v>
      </c>
      <c r="AT102" s="227" t="s">
        <v>213</v>
      </c>
      <c r="AU102" s="227" t="s">
        <v>85</v>
      </c>
      <c r="AY102" s="19" t="s">
        <v>212</v>
      </c>
      <c r="BE102" s="228">
        <f>IF(O102="základní",K102,0)</f>
        <v>0</v>
      </c>
      <c r="BF102" s="228">
        <f>IF(O102="snížená",K102,0)</f>
        <v>0</v>
      </c>
      <c r="BG102" s="228">
        <f>IF(O102="zákl. přenesená",K102,0)</f>
        <v>0</v>
      </c>
      <c r="BH102" s="228">
        <f>IF(O102="sníž. přenesená",K102,0)</f>
        <v>0</v>
      </c>
      <c r="BI102" s="228">
        <f>IF(O102="nulová",K102,0)</f>
        <v>0</v>
      </c>
      <c r="BJ102" s="19" t="s">
        <v>83</v>
      </c>
      <c r="BK102" s="228">
        <f>ROUND(P102*H102,2)</f>
        <v>0</v>
      </c>
      <c r="BL102" s="19" t="s">
        <v>279</v>
      </c>
      <c r="BM102" s="227" t="s">
        <v>3088</v>
      </c>
    </row>
    <row r="103" s="2" customFormat="1">
      <c r="A103" s="40"/>
      <c r="B103" s="41"/>
      <c r="C103" s="42"/>
      <c r="D103" s="258" t="s">
        <v>1316</v>
      </c>
      <c r="E103" s="42"/>
      <c r="F103" s="259" t="s">
        <v>1580</v>
      </c>
      <c r="G103" s="42"/>
      <c r="H103" s="42"/>
      <c r="I103" s="248"/>
      <c r="J103" s="248"/>
      <c r="K103" s="42"/>
      <c r="L103" s="42"/>
      <c r="M103" s="46"/>
      <c r="N103" s="249"/>
      <c r="O103" s="250"/>
      <c r="P103" s="86"/>
      <c r="Q103" s="86"/>
      <c r="R103" s="86"/>
      <c r="S103" s="86"/>
      <c r="T103" s="86"/>
      <c r="U103" s="86"/>
      <c r="V103" s="86"/>
      <c r="W103" s="86"/>
      <c r="X103" s="87"/>
      <c r="Y103" s="40"/>
      <c r="Z103" s="40"/>
      <c r="AA103" s="40"/>
      <c r="AB103" s="40"/>
      <c r="AC103" s="40"/>
      <c r="AD103" s="40"/>
      <c r="AE103" s="40"/>
      <c r="AT103" s="19" t="s">
        <v>1316</v>
      </c>
      <c r="AU103" s="19" t="s">
        <v>85</v>
      </c>
    </row>
    <row r="104" s="2" customFormat="1" ht="33" customHeight="1">
      <c r="A104" s="40"/>
      <c r="B104" s="41"/>
      <c r="C104" s="215" t="s">
        <v>105</v>
      </c>
      <c r="D104" s="215" t="s">
        <v>213</v>
      </c>
      <c r="E104" s="216" t="s">
        <v>1581</v>
      </c>
      <c r="F104" s="217" t="s">
        <v>1582</v>
      </c>
      <c r="G104" s="218" t="s">
        <v>670</v>
      </c>
      <c r="H104" s="219">
        <v>1</v>
      </c>
      <c r="I104" s="220"/>
      <c r="J104" s="220"/>
      <c r="K104" s="221">
        <f>ROUND(P104*H104,2)</f>
        <v>0</v>
      </c>
      <c r="L104" s="217" t="s">
        <v>2849</v>
      </c>
      <c r="M104" s="46"/>
      <c r="N104" s="222" t="s">
        <v>20</v>
      </c>
      <c r="O104" s="223" t="s">
        <v>45</v>
      </c>
      <c r="P104" s="224">
        <f>I104+J104</f>
        <v>0</v>
      </c>
      <c r="Q104" s="224">
        <f>ROUND(I104*H104,2)</f>
        <v>0</v>
      </c>
      <c r="R104" s="224">
        <f>ROUND(J104*H104,2)</f>
        <v>0</v>
      </c>
      <c r="S104" s="86"/>
      <c r="T104" s="225">
        <f>S104*H104</f>
        <v>0</v>
      </c>
      <c r="U104" s="225">
        <v>0</v>
      </c>
      <c r="V104" s="225">
        <f>U104*H104</f>
        <v>0</v>
      </c>
      <c r="W104" s="225">
        <v>0</v>
      </c>
      <c r="X104" s="226">
        <f>W104*H104</f>
        <v>0</v>
      </c>
      <c r="Y104" s="40"/>
      <c r="Z104" s="40"/>
      <c r="AA104" s="40"/>
      <c r="AB104" s="40"/>
      <c r="AC104" s="40"/>
      <c r="AD104" s="40"/>
      <c r="AE104" s="40"/>
      <c r="AR104" s="227" t="s">
        <v>279</v>
      </c>
      <c r="AT104" s="227" t="s">
        <v>213</v>
      </c>
      <c r="AU104" s="227" t="s">
        <v>85</v>
      </c>
      <c r="AY104" s="19" t="s">
        <v>212</v>
      </c>
      <c r="BE104" s="228">
        <f>IF(O104="základní",K104,0)</f>
        <v>0</v>
      </c>
      <c r="BF104" s="228">
        <f>IF(O104="snížená",K104,0)</f>
        <v>0</v>
      </c>
      <c r="BG104" s="228">
        <f>IF(O104="zákl. přenesená",K104,0)</f>
        <v>0</v>
      </c>
      <c r="BH104" s="228">
        <f>IF(O104="sníž. přenesená",K104,0)</f>
        <v>0</v>
      </c>
      <c r="BI104" s="228">
        <f>IF(O104="nulová",K104,0)</f>
        <v>0</v>
      </c>
      <c r="BJ104" s="19" t="s">
        <v>83</v>
      </c>
      <c r="BK104" s="228">
        <f>ROUND(P104*H104,2)</f>
        <v>0</v>
      </c>
      <c r="BL104" s="19" t="s">
        <v>279</v>
      </c>
      <c r="BM104" s="227" t="s">
        <v>3089</v>
      </c>
    </row>
    <row r="105" s="2" customFormat="1">
      <c r="A105" s="40"/>
      <c r="B105" s="41"/>
      <c r="C105" s="42"/>
      <c r="D105" s="258" t="s">
        <v>1316</v>
      </c>
      <c r="E105" s="42"/>
      <c r="F105" s="259" t="s">
        <v>2936</v>
      </c>
      <c r="G105" s="42"/>
      <c r="H105" s="42"/>
      <c r="I105" s="248"/>
      <c r="J105" s="248"/>
      <c r="K105" s="42"/>
      <c r="L105" s="42"/>
      <c r="M105" s="46"/>
      <c r="N105" s="249"/>
      <c r="O105" s="250"/>
      <c r="P105" s="86"/>
      <c r="Q105" s="86"/>
      <c r="R105" s="86"/>
      <c r="S105" s="86"/>
      <c r="T105" s="86"/>
      <c r="U105" s="86"/>
      <c r="V105" s="86"/>
      <c r="W105" s="86"/>
      <c r="X105" s="87"/>
      <c r="Y105" s="40"/>
      <c r="Z105" s="40"/>
      <c r="AA105" s="40"/>
      <c r="AB105" s="40"/>
      <c r="AC105" s="40"/>
      <c r="AD105" s="40"/>
      <c r="AE105" s="40"/>
      <c r="AT105" s="19" t="s">
        <v>1316</v>
      </c>
      <c r="AU105" s="19" t="s">
        <v>85</v>
      </c>
    </row>
    <row r="106" s="2" customFormat="1" ht="21.75" customHeight="1">
      <c r="A106" s="40"/>
      <c r="B106" s="41"/>
      <c r="C106" s="229" t="s">
        <v>228</v>
      </c>
      <c r="D106" s="229" t="s">
        <v>222</v>
      </c>
      <c r="E106" s="230" t="s">
        <v>3040</v>
      </c>
      <c r="F106" s="231" t="s">
        <v>3041</v>
      </c>
      <c r="G106" s="232" t="s">
        <v>670</v>
      </c>
      <c r="H106" s="233">
        <v>1</v>
      </c>
      <c r="I106" s="234"/>
      <c r="J106" s="235"/>
      <c r="K106" s="236">
        <f>ROUND(P106*H106,2)</f>
        <v>0</v>
      </c>
      <c r="L106" s="231" t="s">
        <v>20</v>
      </c>
      <c r="M106" s="237"/>
      <c r="N106" s="238" t="s">
        <v>20</v>
      </c>
      <c r="O106" s="223" t="s">
        <v>45</v>
      </c>
      <c r="P106" s="224">
        <f>I106+J106</f>
        <v>0</v>
      </c>
      <c r="Q106" s="224">
        <f>ROUND(I106*H106,2)</f>
        <v>0</v>
      </c>
      <c r="R106" s="224">
        <f>ROUND(J106*H106,2)</f>
        <v>0</v>
      </c>
      <c r="S106" s="86"/>
      <c r="T106" s="225">
        <f>S106*H106</f>
        <v>0</v>
      </c>
      <c r="U106" s="225">
        <v>0</v>
      </c>
      <c r="V106" s="225">
        <f>U106*H106</f>
        <v>0</v>
      </c>
      <c r="W106" s="225">
        <v>0</v>
      </c>
      <c r="X106" s="226">
        <f>W106*H106</f>
        <v>0</v>
      </c>
      <c r="Y106" s="40"/>
      <c r="Z106" s="40"/>
      <c r="AA106" s="40"/>
      <c r="AB106" s="40"/>
      <c r="AC106" s="40"/>
      <c r="AD106" s="40"/>
      <c r="AE106" s="40"/>
      <c r="AR106" s="227" t="s">
        <v>342</v>
      </c>
      <c r="AT106" s="227" t="s">
        <v>222</v>
      </c>
      <c r="AU106" s="227" t="s">
        <v>85</v>
      </c>
      <c r="AY106" s="19" t="s">
        <v>212</v>
      </c>
      <c r="BE106" s="228">
        <f>IF(O106="základní",K106,0)</f>
        <v>0</v>
      </c>
      <c r="BF106" s="228">
        <f>IF(O106="snížená",K106,0)</f>
        <v>0</v>
      </c>
      <c r="BG106" s="228">
        <f>IF(O106="zákl. přenesená",K106,0)</f>
        <v>0</v>
      </c>
      <c r="BH106" s="228">
        <f>IF(O106="sníž. přenesená",K106,0)</f>
        <v>0</v>
      </c>
      <c r="BI106" s="228">
        <f>IF(O106="nulová",K106,0)</f>
        <v>0</v>
      </c>
      <c r="BJ106" s="19" t="s">
        <v>83</v>
      </c>
      <c r="BK106" s="228">
        <f>ROUND(P106*H106,2)</f>
        <v>0</v>
      </c>
      <c r="BL106" s="19" t="s">
        <v>279</v>
      </c>
      <c r="BM106" s="227" t="s">
        <v>3090</v>
      </c>
    </row>
    <row r="107" s="2" customFormat="1" ht="37.8" customHeight="1">
      <c r="A107" s="40"/>
      <c r="B107" s="41"/>
      <c r="C107" s="215" t="s">
        <v>234</v>
      </c>
      <c r="D107" s="215" t="s">
        <v>213</v>
      </c>
      <c r="E107" s="216" t="s">
        <v>1713</v>
      </c>
      <c r="F107" s="217" t="s">
        <v>1714</v>
      </c>
      <c r="G107" s="218" t="s">
        <v>670</v>
      </c>
      <c r="H107" s="219">
        <v>30</v>
      </c>
      <c r="I107" s="220"/>
      <c r="J107" s="220"/>
      <c r="K107" s="221">
        <f>ROUND(P107*H107,2)</f>
        <v>0</v>
      </c>
      <c r="L107" s="217" t="s">
        <v>2849</v>
      </c>
      <c r="M107" s="46"/>
      <c r="N107" s="222" t="s">
        <v>20</v>
      </c>
      <c r="O107" s="223" t="s">
        <v>45</v>
      </c>
      <c r="P107" s="224">
        <f>I107+J107</f>
        <v>0</v>
      </c>
      <c r="Q107" s="224">
        <f>ROUND(I107*H107,2)</f>
        <v>0</v>
      </c>
      <c r="R107" s="224">
        <f>ROUND(J107*H107,2)</f>
        <v>0</v>
      </c>
      <c r="S107" s="86"/>
      <c r="T107" s="225">
        <f>S107*H107</f>
        <v>0</v>
      </c>
      <c r="U107" s="225">
        <v>0</v>
      </c>
      <c r="V107" s="225">
        <f>U107*H107</f>
        <v>0</v>
      </c>
      <c r="W107" s="225">
        <v>0</v>
      </c>
      <c r="X107" s="226">
        <f>W107*H107</f>
        <v>0</v>
      </c>
      <c r="Y107" s="40"/>
      <c r="Z107" s="40"/>
      <c r="AA107" s="40"/>
      <c r="AB107" s="40"/>
      <c r="AC107" s="40"/>
      <c r="AD107" s="40"/>
      <c r="AE107" s="40"/>
      <c r="AR107" s="227" t="s">
        <v>279</v>
      </c>
      <c r="AT107" s="227" t="s">
        <v>213</v>
      </c>
      <c r="AU107" s="227" t="s">
        <v>85</v>
      </c>
      <c r="AY107" s="19" t="s">
        <v>212</v>
      </c>
      <c r="BE107" s="228">
        <f>IF(O107="základní",K107,0)</f>
        <v>0</v>
      </c>
      <c r="BF107" s="228">
        <f>IF(O107="snížená",K107,0)</f>
        <v>0</v>
      </c>
      <c r="BG107" s="228">
        <f>IF(O107="zákl. přenesená",K107,0)</f>
        <v>0</v>
      </c>
      <c r="BH107" s="228">
        <f>IF(O107="sníž. přenesená",K107,0)</f>
        <v>0</v>
      </c>
      <c r="BI107" s="228">
        <f>IF(O107="nulová",K107,0)</f>
        <v>0</v>
      </c>
      <c r="BJ107" s="19" t="s">
        <v>83</v>
      </c>
      <c r="BK107" s="228">
        <f>ROUND(P107*H107,2)</f>
        <v>0</v>
      </c>
      <c r="BL107" s="19" t="s">
        <v>279</v>
      </c>
      <c r="BM107" s="227" t="s">
        <v>3091</v>
      </c>
    </row>
    <row r="108" s="2" customFormat="1">
      <c r="A108" s="40"/>
      <c r="B108" s="41"/>
      <c r="C108" s="42"/>
      <c r="D108" s="258" t="s">
        <v>1316</v>
      </c>
      <c r="E108" s="42"/>
      <c r="F108" s="259" t="s">
        <v>2941</v>
      </c>
      <c r="G108" s="42"/>
      <c r="H108" s="42"/>
      <c r="I108" s="248"/>
      <c r="J108" s="248"/>
      <c r="K108" s="42"/>
      <c r="L108" s="42"/>
      <c r="M108" s="46"/>
      <c r="N108" s="249"/>
      <c r="O108" s="250"/>
      <c r="P108" s="86"/>
      <c r="Q108" s="86"/>
      <c r="R108" s="86"/>
      <c r="S108" s="86"/>
      <c r="T108" s="86"/>
      <c r="U108" s="86"/>
      <c r="V108" s="86"/>
      <c r="W108" s="86"/>
      <c r="X108" s="87"/>
      <c r="Y108" s="40"/>
      <c r="Z108" s="40"/>
      <c r="AA108" s="40"/>
      <c r="AB108" s="40"/>
      <c r="AC108" s="40"/>
      <c r="AD108" s="40"/>
      <c r="AE108" s="40"/>
      <c r="AT108" s="19" t="s">
        <v>1316</v>
      </c>
      <c r="AU108" s="19" t="s">
        <v>85</v>
      </c>
    </row>
    <row r="109" s="2" customFormat="1" ht="16.5" customHeight="1">
      <c r="A109" s="40"/>
      <c r="B109" s="41"/>
      <c r="C109" s="229" t="s">
        <v>238</v>
      </c>
      <c r="D109" s="229" t="s">
        <v>222</v>
      </c>
      <c r="E109" s="230" t="s">
        <v>1717</v>
      </c>
      <c r="F109" s="231" t="s">
        <v>1718</v>
      </c>
      <c r="G109" s="232" t="s">
        <v>670</v>
      </c>
      <c r="H109" s="233">
        <v>40</v>
      </c>
      <c r="I109" s="234"/>
      <c r="J109" s="235"/>
      <c r="K109" s="236">
        <f>ROUND(P109*H109,2)</f>
        <v>0</v>
      </c>
      <c r="L109" s="231" t="s">
        <v>20</v>
      </c>
      <c r="M109" s="237"/>
      <c r="N109" s="238" t="s">
        <v>20</v>
      </c>
      <c r="O109" s="223" t="s">
        <v>45</v>
      </c>
      <c r="P109" s="224">
        <f>I109+J109</f>
        <v>0</v>
      </c>
      <c r="Q109" s="224">
        <f>ROUND(I109*H109,2)</f>
        <v>0</v>
      </c>
      <c r="R109" s="224">
        <f>ROUND(J109*H109,2)</f>
        <v>0</v>
      </c>
      <c r="S109" s="86"/>
      <c r="T109" s="225">
        <f>S109*H109</f>
        <v>0</v>
      </c>
      <c r="U109" s="225">
        <v>0</v>
      </c>
      <c r="V109" s="225">
        <f>U109*H109</f>
        <v>0</v>
      </c>
      <c r="W109" s="225">
        <v>0</v>
      </c>
      <c r="X109" s="226">
        <f>W109*H109</f>
        <v>0</v>
      </c>
      <c r="Y109" s="40"/>
      <c r="Z109" s="40"/>
      <c r="AA109" s="40"/>
      <c r="AB109" s="40"/>
      <c r="AC109" s="40"/>
      <c r="AD109" s="40"/>
      <c r="AE109" s="40"/>
      <c r="AR109" s="227" t="s">
        <v>342</v>
      </c>
      <c r="AT109" s="227" t="s">
        <v>222</v>
      </c>
      <c r="AU109" s="227" t="s">
        <v>85</v>
      </c>
      <c r="AY109" s="19" t="s">
        <v>212</v>
      </c>
      <c r="BE109" s="228">
        <f>IF(O109="základní",K109,0)</f>
        <v>0</v>
      </c>
      <c r="BF109" s="228">
        <f>IF(O109="snížená",K109,0)</f>
        <v>0</v>
      </c>
      <c r="BG109" s="228">
        <f>IF(O109="zákl. přenesená",K109,0)</f>
        <v>0</v>
      </c>
      <c r="BH109" s="228">
        <f>IF(O109="sníž. přenesená",K109,0)</f>
        <v>0</v>
      </c>
      <c r="BI109" s="228">
        <f>IF(O109="nulová",K109,0)</f>
        <v>0</v>
      </c>
      <c r="BJ109" s="19" t="s">
        <v>83</v>
      </c>
      <c r="BK109" s="228">
        <f>ROUND(P109*H109,2)</f>
        <v>0</v>
      </c>
      <c r="BL109" s="19" t="s">
        <v>279</v>
      </c>
      <c r="BM109" s="227" t="s">
        <v>3092</v>
      </c>
    </row>
    <row r="110" s="2" customFormat="1" ht="66.75" customHeight="1">
      <c r="A110" s="40"/>
      <c r="B110" s="41"/>
      <c r="C110" s="215" t="s">
        <v>242</v>
      </c>
      <c r="D110" s="215" t="s">
        <v>213</v>
      </c>
      <c r="E110" s="216" t="s">
        <v>1727</v>
      </c>
      <c r="F110" s="217" t="s">
        <v>1728</v>
      </c>
      <c r="G110" s="218" t="s">
        <v>670</v>
      </c>
      <c r="H110" s="219">
        <v>40</v>
      </c>
      <c r="I110" s="220"/>
      <c r="J110" s="220"/>
      <c r="K110" s="221">
        <f>ROUND(P110*H110,2)</f>
        <v>0</v>
      </c>
      <c r="L110" s="217" t="s">
        <v>2849</v>
      </c>
      <c r="M110" s="46"/>
      <c r="N110" s="222" t="s">
        <v>20</v>
      </c>
      <c r="O110" s="223" t="s">
        <v>45</v>
      </c>
      <c r="P110" s="224">
        <f>I110+J110</f>
        <v>0</v>
      </c>
      <c r="Q110" s="224">
        <f>ROUND(I110*H110,2)</f>
        <v>0</v>
      </c>
      <c r="R110" s="224">
        <f>ROUND(J110*H110,2)</f>
        <v>0</v>
      </c>
      <c r="S110" s="86"/>
      <c r="T110" s="225">
        <f>S110*H110</f>
        <v>0</v>
      </c>
      <c r="U110" s="225">
        <v>0</v>
      </c>
      <c r="V110" s="225">
        <f>U110*H110</f>
        <v>0</v>
      </c>
      <c r="W110" s="225">
        <v>0</v>
      </c>
      <c r="X110" s="226">
        <f>W110*H110</f>
        <v>0</v>
      </c>
      <c r="Y110" s="40"/>
      <c r="Z110" s="40"/>
      <c r="AA110" s="40"/>
      <c r="AB110" s="40"/>
      <c r="AC110" s="40"/>
      <c r="AD110" s="40"/>
      <c r="AE110" s="40"/>
      <c r="AR110" s="227" t="s">
        <v>279</v>
      </c>
      <c r="AT110" s="227" t="s">
        <v>213</v>
      </c>
      <c r="AU110" s="227" t="s">
        <v>85</v>
      </c>
      <c r="AY110" s="19" t="s">
        <v>212</v>
      </c>
      <c r="BE110" s="228">
        <f>IF(O110="základní",K110,0)</f>
        <v>0</v>
      </c>
      <c r="BF110" s="228">
        <f>IF(O110="snížená",K110,0)</f>
        <v>0</v>
      </c>
      <c r="BG110" s="228">
        <f>IF(O110="zákl. přenesená",K110,0)</f>
        <v>0</v>
      </c>
      <c r="BH110" s="228">
        <f>IF(O110="sníž. přenesená",K110,0)</f>
        <v>0</v>
      </c>
      <c r="BI110" s="228">
        <f>IF(O110="nulová",K110,0)</f>
        <v>0</v>
      </c>
      <c r="BJ110" s="19" t="s">
        <v>83</v>
      </c>
      <c r="BK110" s="228">
        <f>ROUND(P110*H110,2)</f>
        <v>0</v>
      </c>
      <c r="BL110" s="19" t="s">
        <v>279</v>
      </c>
      <c r="BM110" s="227" t="s">
        <v>3093</v>
      </c>
    </row>
    <row r="111" s="2" customFormat="1">
      <c r="A111" s="40"/>
      <c r="B111" s="41"/>
      <c r="C111" s="42"/>
      <c r="D111" s="258" t="s">
        <v>1316</v>
      </c>
      <c r="E111" s="42"/>
      <c r="F111" s="259" t="s">
        <v>2944</v>
      </c>
      <c r="G111" s="42"/>
      <c r="H111" s="42"/>
      <c r="I111" s="248"/>
      <c r="J111" s="248"/>
      <c r="K111" s="42"/>
      <c r="L111" s="42"/>
      <c r="M111" s="46"/>
      <c r="N111" s="249"/>
      <c r="O111" s="250"/>
      <c r="P111" s="86"/>
      <c r="Q111" s="86"/>
      <c r="R111" s="86"/>
      <c r="S111" s="86"/>
      <c r="T111" s="86"/>
      <c r="U111" s="86"/>
      <c r="V111" s="86"/>
      <c r="W111" s="86"/>
      <c r="X111" s="87"/>
      <c r="Y111" s="40"/>
      <c r="Z111" s="40"/>
      <c r="AA111" s="40"/>
      <c r="AB111" s="40"/>
      <c r="AC111" s="40"/>
      <c r="AD111" s="40"/>
      <c r="AE111" s="40"/>
      <c r="AT111" s="19" t="s">
        <v>1316</v>
      </c>
      <c r="AU111" s="19" t="s">
        <v>85</v>
      </c>
    </row>
    <row r="112" s="2" customFormat="1" ht="16.5" customHeight="1">
      <c r="A112" s="40"/>
      <c r="B112" s="41"/>
      <c r="C112" s="229" t="s">
        <v>246</v>
      </c>
      <c r="D112" s="229" t="s">
        <v>222</v>
      </c>
      <c r="E112" s="230" t="s">
        <v>1731</v>
      </c>
      <c r="F112" s="231" t="s">
        <v>1732</v>
      </c>
      <c r="G112" s="232" t="s">
        <v>670</v>
      </c>
      <c r="H112" s="233">
        <v>30</v>
      </c>
      <c r="I112" s="234"/>
      <c r="J112" s="235"/>
      <c r="K112" s="236">
        <f>ROUND(P112*H112,2)</f>
        <v>0</v>
      </c>
      <c r="L112" s="231" t="s">
        <v>20</v>
      </c>
      <c r="M112" s="237"/>
      <c r="N112" s="238" t="s">
        <v>20</v>
      </c>
      <c r="O112" s="223" t="s">
        <v>45</v>
      </c>
      <c r="P112" s="224">
        <f>I112+J112</f>
        <v>0</v>
      </c>
      <c r="Q112" s="224">
        <f>ROUND(I112*H112,2)</f>
        <v>0</v>
      </c>
      <c r="R112" s="224">
        <f>ROUND(J112*H112,2)</f>
        <v>0</v>
      </c>
      <c r="S112" s="86"/>
      <c r="T112" s="225">
        <f>S112*H112</f>
        <v>0</v>
      </c>
      <c r="U112" s="225">
        <v>0</v>
      </c>
      <c r="V112" s="225">
        <f>U112*H112</f>
        <v>0</v>
      </c>
      <c r="W112" s="225">
        <v>0</v>
      </c>
      <c r="X112" s="226">
        <f>W112*H112</f>
        <v>0</v>
      </c>
      <c r="Y112" s="40"/>
      <c r="Z112" s="40"/>
      <c r="AA112" s="40"/>
      <c r="AB112" s="40"/>
      <c r="AC112" s="40"/>
      <c r="AD112" s="40"/>
      <c r="AE112" s="40"/>
      <c r="AR112" s="227" t="s">
        <v>342</v>
      </c>
      <c r="AT112" s="227" t="s">
        <v>222</v>
      </c>
      <c r="AU112" s="227" t="s">
        <v>85</v>
      </c>
      <c r="AY112" s="19" t="s">
        <v>212</v>
      </c>
      <c r="BE112" s="228">
        <f>IF(O112="základní",K112,0)</f>
        <v>0</v>
      </c>
      <c r="BF112" s="228">
        <f>IF(O112="snížená",K112,0)</f>
        <v>0</v>
      </c>
      <c r="BG112" s="228">
        <f>IF(O112="zákl. přenesená",K112,0)</f>
        <v>0</v>
      </c>
      <c r="BH112" s="228">
        <f>IF(O112="sníž. přenesená",K112,0)</f>
        <v>0</v>
      </c>
      <c r="BI112" s="228">
        <f>IF(O112="nulová",K112,0)</f>
        <v>0</v>
      </c>
      <c r="BJ112" s="19" t="s">
        <v>83</v>
      </c>
      <c r="BK112" s="228">
        <f>ROUND(P112*H112,2)</f>
        <v>0</v>
      </c>
      <c r="BL112" s="19" t="s">
        <v>279</v>
      </c>
      <c r="BM112" s="227" t="s">
        <v>3094</v>
      </c>
    </row>
    <row r="113" s="2" customFormat="1" ht="24.15" customHeight="1">
      <c r="A113" s="40"/>
      <c r="B113" s="41"/>
      <c r="C113" s="215" t="s">
        <v>250</v>
      </c>
      <c r="D113" s="215" t="s">
        <v>213</v>
      </c>
      <c r="E113" s="216" t="s">
        <v>1757</v>
      </c>
      <c r="F113" s="217" t="s">
        <v>1758</v>
      </c>
      <c r="G113" s="218" t="s">
        <v>670</v>
      </c>
      <c r="H113" s="219">
        <v>6</v>
      </c>
      <c r="I113" s="220"/>
      <c r="J113" s="220"/>
      <c r="K113" s="221">
        <f>ROUND(P113*H113,2)</f>
        <v>0</v>
      </c>
      <c r="L113" s="217" t="s">
        <v>2849</v>
      </c>
      <c r="M113" s="46"/>
      <c r="N113" s="222" t="s">
        <v>20</v>
      </c>
      <c r="O113" s="223" t="s">
        <v>45</v>
      </c>
      <c r="P113" s="224">
        <f>I113+J113</f>
        <v>0</v>
      </c>
      <c r="Q113" s="224">
        <f>ROUND(I113*H113,2)</f>
        <v>0</v>
      </c>
      <c r="R113" s="224">
        <f>ROUND(J113*H113,2)</f>
        <v>0</v>
      </c>
      <c r="S113" s="86"/>
      <c r="T113" s="225">
        <f>S113*H113</f>
        <v>0</v>
      </c>
      <c r="U113" s="225">
        <v>0</v>
      </c>
      <c r="V113" s="225">
        <f>U113*H113</f>
        <v>0</v>
      </c>
      <c r="W113" s="225">
        <v>0</v>
      </c>
      <c r="X113" s="226">
        <f>W113*H113</f>
        <v>0</v>
      </c>
      <c r="Y113" s="40"/>
      <c r="Z113" s="40"/>
      <c r="AA113" s="40"/>
      <c r="AB113" s="40"/>
      <c r="AC113" s="40"/>
      <c r="AD113" s="40"/>
      <c r="AE113" s="40"/>
      <c r="AR113" s="227" t="s">
        <v>279</v>
      </c>
      <c r="AT113" s="227" t="s">
        <v>213</v>
      </c>
      <c r="AU113" s="227" t="s">
        <v>85</v>
      </c>
      <c r="AY113" s="19" t="s">
        <v>212</v>
      </c>
      <c r="BE113" s="228">
        <f>IF(O113="základní",K113,0)</f>
        <v>0</v>
      </c>
      <c r="BF113" s="228">
        <f>IF(O113="snížená",K113,0)</f>
        <v>0</v>
      </c>
      <c r="BG113" s="228">
        <f>IF(O113="zákl. přenesená",K113,0)</f>
        <v>0</v>
      </c>
      <c r="BH113" s="228">
        <f>IF(O113="sníž. přenesená",K113,0)</f>
        <v>0</v>
      </c>
      <c r="BI113" s="228">
        <f>IF(O113="nulová",K113,0)</f>
        <v>0</v>
      </c>
      <c r="BJ113" s="19" t="s">
        <v>83</v>
      </c>
      <c r="BK113" s="228">
        <f>ROUND(P113*H113,2)</f>
        <v>0</v>
      </c>
      <c r="BL113" s="19" t="s">
        <v>279</v>
      </c>
      <c r="BM113" s="227" t="s">
        <v>3095</v>
      </c>
    </row>
    <row r="114" s="2" customFormat="1">
      <c r="A114" s="40"/>
      <c r="B114" s="41"/>
      <c r="C114" s="42"/>
      <c r="D114" s="258" t="s">
        <v>1316</v>
      </c>
      <c r="E114" s="42"/>
      <c r="F114" s="259" t="s">
        <v>2947</v>
      </c>
      <c r="G114" s="42"/>
      <c r="H114" s="42"/>
      <c r="I114" s="248"/>
      <c r="J114" s="248"/>
      <c r="K114" s="42"/>
      <c r="L114" s="42"/>
      <c r="M114" s="46"/>
      <c r="N114" s="249"/>
      <c r="O114" s="250"/>
      <c r="P114" s="86"/>
      <c r="Q114" s="86"/>
      <c r="R114" s="86"/>
      <c r="S114" s="86"/>
      <c r="T114" s="86"/>
      <c r="U114" s="86"/>
      <c r="V114" s="86"/>
      <c r="W114" s="86"/>
      <c r="X114" s="87"/>
      <c r="Y114" s="40"/>
      <c r="Z114" s="40"/>
      <c r="AA114" s="40"/>
      <c r="AB114" s="40"/>
      <c r="AC114" s="40"/>
      <c r="AD114" s="40"/>
      <c r="AE114" s="40"/>
      <c r="AT114" s="19" t="s">
        <v>1316</v>
      </c>
      <c r="AU114" s="19" t="s">
        <v>85</v>
      </c>
    </row>
    <row r="115" s="2" customFormat="1" ht="24.15" customHeight="1">
      <c r="A115" s="40"/>
      <c r="B115" s="41"/>
      <c r="C115" s="229" t="s">
        <v>154</v>
      </c>
      <c r="D115" s="229" t="s">
        <v>222</v>
      </c>
      <c r="E115" s="230" t="s">
        <v>1761</v>
      </c>
      <c r="F115" s="231" t="s">
        <v>1762</v>
      </c>
      <c r="G115" s="232" t="s">
        <v>670</v>
      </c>
      <c r="H115" s="233">
        <v>6</v>
      </c>
      <c r="I115" s="234"/>
      <c r="J115" s="235"/>
      <c r="K115" s="236">
        <f>ROUND(P115*H115,2)</f>
        <v>0</v>
      </c>
      <c r="L115" s="231" t="s">
        <v>20</v>
      </c>
      <c r="M115" s="237"/>
      <c r="N115" s="238" t="s">
        <v>20</v>
      </c>
      <c r="O115" s="223" t="s">
        <v>45</v>
      </c>
      <c r="P115" s="224">
        <f>I115+J115</f>
        <v>0</v>
      </c>
      <c r="Q115" s="224">
        <f>ROUND(I115*H115,2)</f>
        <v>0</v>
      </c>
      <c r="R115" s="224">
        <f>ROUND(J115*H115,2)</f>
        <v>0</v>
      </c>
      <c r="S115" s="86"/>
      <c r="T115" s="225">
        <f>S115*H115</f>
        <v>0</v>
      </c>
      <c r="U115" s="225">
        <v>0.00012</v>
      </c>
      <c r="V115" s="225">
        <f>U115*H115</f>
        <v>0.00072000000000000005</v>
      </c>
      <c r="W115" s="225">
        <v>0</v>
      </c>
      <c r="X115" s="226">
        <f>W115*H115</f>
        <v>0</v>
      </c>
      <c r="Y115" s="40"/>
      <c r="Z115" s="40"/>
      <c r="AA115" s="40"/>
      <c r="AB115" s="40"/>
      <c r="AC115" s="40"/>
      <c r="AD115" s="40"/>
      <c r="AE115" s="40"/>
      <c r="AR115" s="227" t="s">
        <v>342</v>
      </c>
      <c r="AT115" s="227" t="s">
        <v>222</v>
      </c>
      <c r="AU115" s="227" t="s">
        <v>85</v>
      </c>
      <c r="AY115" s="19" t="s">
        <v>212</v>
      </c>
      <c r="BE115" s="228">
        <f>IF(O115="základní",K115,0)</f>
        <v>0</v>
      </c>
      <c r="BF115" s="228">
        <f>IF(O115="snížená",K115,0)</f>
        <v>0</v>
      </c>
      <c r="BG115" s="228">
        <f>IF(O115="zákl. přenesená",K115,0)</f>
        <v>0</v>
      </c>
      <c r="BH115" s="228">
        <f>IF(O115="sníž. přenesená",K115,0)</f>
        <v>0</v>
      </c>
      <c r="BI115" s="228">
        <f>IF(O115="nulová",K115,0)</f>
        <v>0</v>
      </c>
      <c r="BJ115" s="19" t="s">
        <v>83</v>
      </c>
      <c r="BK115" s="228">
        <f>ROUND(P115*H115,2)</f>
        <v>0</v>
      </c>
      <c r="BL115" s="19" t="s">
        <v>279</v>
      </c>
      <c r="BM115" s="227" t="s">
        <v>3096</v>
      </c>
    </row>
    <row r="116" s="2" customFormat="1" ht="24.15" customHeight="1">
      <c r="A116" s="40"/>
      <c r="B116" s="41"/>
      <c r="C116" s="215" t="s">
        <v>157</v>
      </c>
      <c r="D116" s="215" t="s">
        <v>213</v>
      </c>
      <c r="E116" s="216" t="s">
        <v>1788</v>
      </c>
      <c r="F116" s="217" t="s">
        <v>1789</v>
      </c>
      <c r="G116" s="218" t="s">
        <v>670</v>
      </c>
      <c r="H116" s="219">
        <v>1</v>
      </c>
      <c r="I116" s="220"/>
      <c r="J116" s="220"/>
      <c r="K116" s="221">
        <f>ROUND(P116*H116,2)</f>
        <v>0</v>
      </c>
      <c r="L116" s="217" t="s">
        <v>2849</v>
      </c>
      <c r="M116" s="46"/>
      <c r="N116" s="222" t="s">
        <v>20</v>
      </c>
      <c r="O116" s="223" t="s">
        <v>45</v>
      </c>
      <c r="P116" s="224">
        <f>I116+J116</f>
        <v>0</v>
      </c>
      <c r="Q116" s="224">
        <f>ROUND(I116*H116,2)</f>
        <v>0</v>
      </c>
      <c r="R116" s="224">
        <f>ROUND(J116*H116,2)</f>
        <v>0</v>
      </c>
      <c r="S116" s="86"/>
      <c r="T116" s="225">
        <f>S116*H116</f>
        <v>0</v>
      </c>
      <c r="U116" s="225">
        <v>0</v>
      </c>
      <c r="V116" s="225">
        <f>U116*H116</f>
        <v>0</v>
      </c>
      <c r="W116" s="225">
        <v>0</v>
      </c>
      <c r="X116" s="226">
        <f>W116*H116</f>
        <v>0</v>
      </c>
      <c r="Y116" s="40"/>
      <c r="Z116" s="40"/>
      <c r="AA116" s="40"/>
      <c r="AB116" s="40"/>
      <c r="AC116" s="40"/>
      <c r="AD116" s="40"/>
      <c r="AE116" s="40"/>
      <c r="AR116" s="227" t="s">
        <v>279</v>
      </c>
      <c r="AT116" s="227" t="s">
        <v>213</v>
      </c>
      <c r="AU116" s="227" t="s">
        <v>85</v>
      </c>
      <c r="AY116" s="19" t="s">
        <v>212</v>
      </c>
      <c r="BE116" s="228">
        <f>IF(O116="základní",K116,0)</f>
        <v>0</v>
      </c>
      <c r="BF116" s="228">
        <f>IF(O116="snížená",K116,0)</f>
        <v>0</v>
      </c>
      <c r="BG116" s="228">
        <f>IF(O116="zákl. přenesená",K116,0)</f>
        <v>0</v>
      </c>
      <c r="BH116" s="228">
        <f>IF(O116="sníž. přenesená",K116,0)</f>
        <v>0</v>
      </c>
      <c r="BI116" s="228">
        <f>IF(O116="nulová",K116,0)</f>
        <v>0</v>
      </c>
      <c r="BJ116" s="19" t="s">
        <v>83</v>
      </c>
      <c r="BK116" s="228">
        <f>ROUND(P116*H116,2)</f>
        <v>0</v>
      </c>
      <c r="BL116" s="19" t="s">
        <v>279</v>
      </c>
      <c r="BM116" s="227" t="s">
        <v>3097</v>
      </c>
    </row>
    <row r="117" s="2" customFormat="1">
      <c r="A117" s="40"/>
      <c r="B117" s="41"/>
      <c r="C117" s="42"/>
      <c r="D117" s="258" t="s">
        <v>1316</v>
      </c>
      <c r="E117" s="42"/>
      <c r="F117" s="259" t="s">
        <v>2950</v>
      </c>
      <c r="G117" s="42"/>
      <c r="H117" s="42"/>
      <c r="I117" s="248"/>
      <c r="J117" s="248"/>
      <c r="K117" s="42"/>
      <c r="L117" s="42"/>
      <c r="M117" s="46"/>
      <c r="N117" s="249"/>
      <c r="O117" s="250"/>
      <c r="P117" s="86"/>
      <c r="Q117" s="86"/>
      <c r="R117" s="86"/>
      <c r="S117" s="86"/>
      <c r="T117" s="86"/>
      <c r="U117" s="86"/>
      <c r="V117" s="86"/>
      <c r="W117" s="86"/>
      <c r="X117" s="87"/>
      <c r="Y117" s="40"/>
      <c r="Z117" s="40"/>
      <c r="AA117" s="40"/>
      <c r="AB117" s="40"/>
      <c r="AC117" s="40"/>
      <c r="AD117" s="40"/>
      <c r="AE117" s="40"/>
      <c r="AT117" s="19" t="s">
        <v>1316</v>
      </c>
      <c r="AU117" s="19" t="s">
        <v>85</v>
      </c>
    </row>
    <row r="118" s="2" customFormat="1" ht="21.75" customHeight="1">
      <c r="A118" s="40"/>
      <c r="B118" s="41"/>
      <c r="C118" s="229" t="s">
        <v>9</v>
      </c>
      <c r="D118" s="229" t="s">
        <v>222</v>
      </c>
      <c r="E118" s="230" t="s">
        <v>2091</v>
      </c>
      <c r="F118" s="231" t="s">
        <v>2951</v>
      </c>
      <c r="G118" s="232" t="s">
        <v>670</v>
      </c>
      <c r="H118" s="233">
        <v>1</v>
      </c>
      <c r="I118" s="234"/>
      <c r="J118" s="235"/>
      <c r="K118" s="236">
        <f>ROUND(P118*H118,2)</f>
        <v>0</v>
      </c>
      <c r="L118" s="231" t="s">
        <v>20</v>
      </c>
      <c r="M118" s="237"/>
      <c r="N118" s="238" t="s">
        <v>20</v>
      </c>
      <c r="O118" s="223" t="s">
        <v>45</v>
      </c>
      <c r="P118" s="224">
        <f>I118+J118</f>
        <v>0</v>
      </c>
      <c r="Q118" s="224">
        <f>ROUND(I118*H118,2)</f>
        <v>0</v>
      </c>
      <c r="R118" s="224">
        <f>ROUND(J118*H118,2)</f>
        <v>0</v>
      </c>
      <c r="S118" s="86"/>
      <c r="T118" s="225">
        <f>S118*H118</f>
        <v>0</v>
      </c>
      <c r="U118" s="225">
        <v>0.00040000000000000002</v>
      </c>
      <c r="V118" s="225">
        <f>U118*H118</f>
        <v>0.00040000000000000002</v>
      </c>
      <c r="W118" s="225">
        <v>0</v>
      </c>
      <c r="X118" s="226">
        <f>W118*H118</f>
        <v>0</v>
      </c>
      <c r="Y118" s="40"/>
      <c r="Z118" s="40"/>
      <c r="AA118" s="40"/>
      <c r="AB118" s="40"/>
      <c r="AC118" s="40"/>
      <c r="AD118" s="40"/>
      <c r="AE118" s="40"/>
      <c r="AR118" s="227" t="s">
        <v>342</v>
      </c>
      <c r="AT118" s="227" t="s">
        <v>222</v>
      </c>
      <c r="AU118" s="227" t="s">
        <v>85</v>
      </c>
      <c r="AY118" s="19" t="s">
        <v>212</v>
      </c>
      <c r="BE118" s="228">
        <f>IF(O118="základní",K118,0)</f>
        <v>0</v>
      </c>
      <c r="BF118" s="228">
        <f>IF(O118="snížená",K118,0)</f>
        <v>0</v>
      </c>
      <c r="BG118" s="228">
        <f>IF(O118="zákl. přenesená",K118,0)</f>
        <v>0</v>
      </c>
      <c r="BH118" s="228">
        <f>IF(O118="sníž. přenesená",K118,0)</f>
        <v>0</v>
      </c>
      <c r="BI118" s="228">
        <f>IF(O118="nulová",K118,0)</f>
        <v>0</v>
      </c>
      <c r="BJ118" s="19" t="s">
        <v>83</v>
      </c>
      <c r="BK118" s="228">
        <f>ROUND(P118*H118,2)</f>
        <v>0</v>
      </c>
      <c r="BL118" s="19" t="s">
        <v>279</v>
      </c>
      <c r="BM118" s="227" t="s">
        <v>3098</v>
      </c>
    </row>
    <row r="119" s="2" customFormat="1" ht="33" customHeight="1">
      <c r="A119" s="40"/>
      <c r="B119" s="41"/>
      <c r="C119" s="215" t="s">
        <v>162</v>
      </c>
      <c r="D119" s="215" t="s">
        <v>213</v>
      </c>
      <c r="E119" s="216" t="s">
        <v>2030</v>
      </c>
      <c r="F119" s="217" t="s">
        <v>2031</v>
      </c>
      <c r="G119" s="218" t="s">
        <v>670</v>
      </c>
      <c r="H119" s="219">
        <v>1</v>
      </c>
      <c r="I119" s="220"/>
      <c r="J119" s="220"/>
      <c r="K119" s="221">
        <f>ROUND(P119*H119,2)</f>
        <v>0</v>
      </c>
      <c r="L119" s="217" t="s">
        <v>2849</v>
      </c>
      <c r="M119" s="46"/>
      <c r="N119" s="222" t="s">
        <v>20</v>
      </c>
      <c r="O119" s="223" t="s">
        <v>45</v>
      </c>
      <c r="P119" s="224">
        <f>I119+J119</f>
        <v>0</v>
      </c>
      <c r="Q119" s="224">
        <f>ROUND(I119*H119,2)</f>
        <v>0</v>
      </c>
      <c r="R119" s="224">
        <f>ROUND(J119*H119,2)</f>
        <v>0</v>
      </c>
      <c r="S119" s="86"/>
      <c r="T119" s="225">
        <f>S119*H119</f>
        <v>0</v>
      </c>
      <c r="U119" s="225">
        <v>0</v>
      </c>
      <c r="V119" s="225">
        <f>U119*H119</f>
        <v>0</v>
      </c>
      <c r="W119" s="225">
        <v>0</v>
      </c>
      <c r="X119" s="226">
        <f>W119*H119</f>
        <v>0</v>
      </c>
      <c r="Y119" s="40"/>
      <c r="Z119" s="40"/>
      <c r="AA119" s="40"/>
      <c r="AB119" s="40"/>
      <c r="AC119" s="40"/>
      <c r="AD119" s="40"/>
      <c r="AE119" s="40"/>
      <c r="AR119" s="227" t="s">
        <v>279</v>
      </c>
      <c r="AT119" s="227" t="s">
        <v>213</v>
      </c>
      <c r="AU119" s="227" t="s">
        <v>85</v>
      </c>
      <c r="AY119" s="19" t="s">
        <v>212</v>
      </c>
      <c r="BE119" s="228">
        <f>IF(O119="základní",K119,0)</f>
        <v>0</v>
      </c>
      <c r="BF119" s="228">
        <f>IF(O119="snížená",K119,0)</f>
        <v>0</v>
      </c>
      <c r="BG119" s="228">
        <f>IF(O119="zákl. přenesená",K119,0)</f>
        <v>0</v>
      </c>
      <c r="BH119" s="228">
        <f>IF(O119="sníž. přenesená",K119,0)</f>
        <v>0</v>
      </c>
      <c r="BI119" s="228">
        <f>IF(O119="nulová",K119,0)</f>
        <v>0</v>
      </c>
      <c r="BJ119" s="19" t="s">
        <v>83</v>
      </c>
      <c r="BK119" s="228">
        <f>ROUND(P119*H119,2)</f>
        <v>0</v>
      </c>
      <c r="BL119" s="19" t="s">
        <v>279</v>
      </c>
      <c r="BM119" s="227" t="s">
        <v>3099</v>
      </c>
    </row>
    <row r="120" s="2" customFormat="1">
      <c r="A120" s="40"/>
      <c r="B120" s="41"/>
      <c r="C120" s="42"/>
      <c r="D120" s="258" t="s">
        <v>1316</v>
      </c>
      <c r="E120" s="42"/>
      <c r="F120" s="259" t="s">
        <v>2954</v>
      </c>
      <c r="G120" s="42"/>
      <c r="H120" s="42"/>
      <c r="I120" s="248"/>
      <c r="J120" s="248"/>
      <c r="K120" s="42"/>
      <c r="L120" s="42"/>
      <c r="M120" s="46"/>
      <c r="N120" s="249"/>
      <c r="O120" s="250"/>
      <c r="P120" s="86"/>
      <c r="Q120" s="86"/>
      <c r="R120" s="86"/>
      <c r="S120" s="86"/>
      <c r="T120" s="86"/>
      <c r="U120" s="86"/>
      <c r="V120" s="86"/>
      <c r="W120" s="86"/>
      <c r="X120" s="87"/>
      <c r="Y120" s="40"/>
      <c r="Z120" s="40"/>
      <c r="AA120" s="40"/>
      <c r="AB120" s="40"/>
      <c r="AC120" s="40"/>
      <c r="AD120" s="40"/>
      <c r="AE120" s="40"/>
      <c r="AT120" s="19" t="s">
        <v>1316</v>
      </c>
      <c r="AU120" s="19" t="s">
        <v>85</v>
      </c>
    </row>
    <row r="121" s="2" customFormat="1" ht="16.5" customHeight="1">
      <c r="A121" s="40"/>
      <c r="B121" s="41"/>
      <c r="C121" s="229" t="s">
        <v>165</v>
      </c>
      <c r="D121" s="229" t="s">
        <v>222</v>
      </c>
      <c r="E121" s="230" t="s">
        <v>2034</v>
      </c>
      <c r="F121" s="231" t="s">
        <v>2955</v>
      </c>
      <c r="G121" s="232" t="s">
        <v>670</v>
      </c>
      <c r="H121" s="233">
        <v>1</v>
      </c>
      <c r="I121" s="234"/>
      <c r="J121" s="235"/>
      <c r="K121" s="236">
        <f>ROUND(P121*H121,2)</f>
        <v>0</v>
      </c>
      <c r="L121" s="231" t="s">
        <v>20</v>
      </c>
      <c r="M121" s="237"/>
      <c r="N121" s="238" t="s">
        <v>20</v>
      </c>
      <c r="O121" s="223" t="s">
        <v>45</v>
      </c>
      <c r="P121" s="224">
        <f>I121+J121</f>
        <v>0</v>
      </c>
      <c r="Q121" s="224">
        <f>ROUND(I121*H121,2)</f>
        <v>0</v>
      </c>
      <c r="R121" s="224">
        <f>ROUND(J121*H121,2)</f>
        <v>0</v>
      </c>
      <c r="S121" s="86"/>
      <c r="T121" s="225">
        <f>S121*H121</f>
        <v>0</v>
      </c>
      <c r="U121" s="225">
        <v>0.00038000000000000002</v>
      </c>
      <c r="V121" s="225">
        <f>U121*H121</f>
        <v>0.00038000000000000002</v>
      </c>
      <c r="W121" s="225">
        <v>0</v>
      </c>
      <c r="X121" s="226">
        <f>W121*H121</f>
        <v>0</v>
      </c>
      <c r="Y121" s="40"/>
      <c r="Z121" s="40"/>
      <c r="AA121" s="40"/>
      <c r="AB121" s="40"/>
      <c r="AC121" s="40"/>
      <c r="AD121" s="40"/>
      <c r="AE121" s="40"/>
      <c r="AR121" s="227" t="s">
        <v>342</v>
      </c>
      <c r="AT121" s="227" t="s">
        <v>222</v>
      </c>
      <c r="AU121" s="227" t="s">
        <v>85</v>
      </c>
      <c r="AY121" s="19" t="s">
        <v>212</v>
      </c>
      <c r="BE121" s="228">
        <f>IF(O121="základní",K121,0)</f>
        <v>0</v>
      </c>
      <c r="BF121" s="228">
        <f>IF(O121="snížená",K121,0)</f>
        <v>0</v>
      </c>
      <c r="BG121" s="228">
        <f>IF(O121="zákl. přenesená",K121,0)</f>
        <v>0</v>
      </c>
      <c r="BH121" s="228">
        <f>IF(O121="sníž. přenesená",K121,0)</f>
        <v>0</v>
      </c>
      <c r="BI121" s="228">
        <f>IF(O121="nulová",K121,0)</f>
        <v>0</v>
      </c>
      <c r="BJ121" s="19" t="s">
        <v>83</v>
      </c>
      <c r="BK121" s="228">
        <f>ROUND(P121*H121,2)</f>
        <v>0</v>
      </c>
      <c r="BL121" s="19" t="s">
        <v>279</v>
      </c>
      <c r="BM121" s="227" t="s">
        <v>3100</v>
      </c>
    </row>
    <row r="122" s="2" customFormat="1" ht="16.5" customHeight="1">
      <c r="A122" s="40"/>
      <c r="B122" s="41"/>
      <c r="C122" s="229" t="s">
        <v>168</v>
      </c>
      <c r="D122" s="229" t="s">
        <v>222</v>
      </c>
      <c r="E122" s="230" t="s">
        <v>1783</v>
      </c>
      <c r="F122" s="231" t="s">
        <v>1037</v>
      </c>
      <c r="G122" s="232" t="s">
        <v>225</v>
      </c>
      <c r="H122" s="233">
        <v>1</v>
      </c>
      <c r="I122" s="234"/>
      <c r="J122" s="235"/>
      <c r="K122" s="236">
        <f>ROUND(P122*H122,2)</f>
        <v>0</v>
      </c>
      <c r="L122" s="231" t="s">
        <v>20</v>
      </c>
      <c r="M122" s="237"/>
      <c r="N122" s="238" t="s">
        <v>20</v>
      </c>
      <c r="O122" s="223" t="s">
        <v>45</v>
      </c>
      <c r="P122" s="224">
        <f>I122+J122</f>
        <v>0</v>
      </c>
      <c r="Q122" s="224">
        <f>ROUND(I122*H122,2)</f>
        <v>0</v>
      </c>
      <c r="R122" s="224">
        <f>ROUND(J122*H122,2)</f>
        <v>0</v>
      </c>
      <c r="S122" s="86"/>
      <c r="T122" s="225">
        <f>S122*H122</f>
        <v>0</v>
      </c>
      <c r="U122" s="225">
        <v>0</v>
      </c>
      <c r="V122" s="225">
        <f>U122*H122</f>
        <v>0</v>
      </c>
      <c r="W122" s="225">
        <v>0</v>
      </c>
      <c r="X122" s="226">
        <f>W122*H122</f>
        <v>0</v>
      </c>
      <c r="Y122" s="40"/>
      <c r="Z122" s="40"/>
      <c r="AA122" s="40"/>
      <c r="AB122" s="40"/>
      <c r="AC122" s="40"/>
      <c r="AD122" s="40"/>
      <c r="AE122" s="40"/>
      <c r="AR122" s="227" t="s">
        <v>342</v>
      </c>
      <c r="AT122" s="227" t="s">
        <v>222</v>
      </c>
      <c r="AU122" s="227" t="s">
        <v>85</v>
      </c>
      <c r="AY122" s="19" t="s">
        <v>212</v>
      </c>
      <c r="BE122" s="228">
        <f>IF(O122="základní",K122,0)</f>
        <v>0</v>
      </c>
      <c r="BF122" s="228">
        <f>IF(O122="snížená",K122,0)</f>
        <v>0</v>
      </c>
      <c r="BG122" s="228">
        <f>IF(O122="zákl. přenesená",K122,0)</f>
        <v>0</v>
      </c>
      <c r="BH122" s="228">
        <f>IF(O122="sníž. přenesená",K122,0)</f>
        <v>0</v>
      </c>
      <c r="BI122" s="228">
        <f>IF(O122="nulová",K122,0)</f>
        <v>0</v>
      </c>
      <c r="BJ122" s="19" t="s">
        <v>83</v>
      </c>
      <c r="BK122" s="228">
        <f>ROUND(P122*H122,2)</f>
        <v>0</v>
      </c>
      <c r="BL122" s="19" t="s">
        <v>279</v>
      </c>
      <c r="BM122" s="227" t="s">
        <v>3101</v>
      </c>
    </row>
    <row r="123" s="2" customFormat="1" ht="16.5" customHeight="1">
      <c r="A123" s="40"/>
      <c r="B123" s="41"/>
      <c r="C123" s="229" t="s">
        <v>279</v>
      </c>
      <c r="D123" s="229" t="s">
        <v>222</v>
      </c>
      <c r="E123" s="230" t="s">
        <v>1785</v>
      </c>
      <c r="F123" s="231" t="s">
        <v>1786</v>
      </c>
      <c r="G123" s="232" t="s">
        <v>20</v>
      </c>
      <c r="H123" s="233">
        <v>1</v>
      </c>
      <c r="I123" s="234"/>
      <c r="J123" s="235"/>
      <c r="K123" s="236">
        <f>ROUND(P123*H123,2)</f>
        <v>0</v>
      </c>
      <c r="L123" s="231" t="s">
        <v>20</v>
      </c>
      <c r="M123" s="237"/>
      <c r="N123" s="238" t="s">
        <v>20</v>
      </c>
      <c r="O123" s="223" t="s">
        <v>45</v>
      </c>
      <c r="P123" s="224">
        <f>I123+J123</f>
        <v>0</v>
      </c>
      <c r="Q123" s="224">
        <f>ROUND(I123*H123,2)</f>
        <v>0</v>
      </c>
      <c r="R123" s="224">
        <f>ROUND(J123*H123,2)</f>
        <v>0</v>
      </c>
      <c r="S123" s="86"/>
      <c r="T123" s="225">
        <f>S123*H123</f>
        <v>0</v>
      </c>
      <c r="U123" s="225">
        <v>0</v>
      </c>
      <c r="V123" s="225">
        <f>U123*H123</f>
        <v>0</v>
      </c>
      <c r="W123" s="225">
        <v>0</v>
      </c>
      <c r="X123" s="226">
        <f>W123*H123</f>
        <v>0</v>
      </c>
      <c r="Y123" s="40"/>
      <c r="Z123" s="40"/>
      <c r="AA123" s="40"/>
      <c r="AB123" s="40"/>
      <c r="AC123" s="40"/>
      <c r="AD123" s="40"/>
      <c r="AE123" s="40"/>
      <c r="AR123" s="227" t="s">
        <v>342</v>
      </c>
      <c r="AT123" s="227" t="s">
        <v>222</v>
      </c>
      <c r="AU123" s="227" t="s">
        <v>85</v>
      </c>
      <c r="AY123" s="19" t="s">
        <v>212</v>
      </c>
      <c r="BE123" s="228">
        <f>IF(O123="základní",K123,0)</f>
        <v>0</v>
      </c>
      <c r="BF123" s="228">
        <f>IF(O123="snížená",K123,0)</f>
        <v>0</v>
      </c>
      <c r="BG123" s="228">
        <f>IF(O123="zákl. přenesená",K123,0)</f>
        <v>0</v>
      </c>
      <c r="BH123" s="228">
        <f>IF(O123="sníž. přenesená",K123,0)</f>
        <v>0</v>
      </c>
      <c r="BI123" s="228">
        <f>IF(O123="nulová",K123,0)</f>
        <v>0</v>
      </c>
      <c r="BJ123" s="19" t="s">
        <v>83</v>
      </c>
      <c r="BK123" s="228">
        <f>ROUND(P123*H123,2)</f>
        <v>0</v>
      </c>
      <c r="BL123" s="19" t="s">
        <v>279</v>
      </c>
      <c r="BM123" s="227" t="s">
        <v>3102</v>
      </c>
    </row>
    <row r="124" s="11" customFormat="1" ht="22.8" customHeight="1">
      <c r="A124" s="11"/>
      <c r="B124" s="200"/>
      <c r="C124" s="201"/>
      <c r="D124" s="202" t="s">
        <v>75</v>
      </c>
      <c r="E124" s="256" t="s">
        <v>1939</v>
      </c>
      <c r="F124" s="256" t="s">
        <v>1940</v>
      </c>
      <c r="G124" s="201"/>
      <c r="H124" s="201"/>
      <c r="I124" s="204"/>
      <c r="J124" s="204"/>
      <c r="K124" s="257">
        <f>BK124</f>
        <v>0</v>
      </c>
      <c r="L124" s="201"/>
      <c r="M124" s="206"/>
      <c r="N124" s="207"/>
      <c r="O124" s="208"/>
      <c r="P124" s="208"/>
      <c r="Q124" s="209">
        <f>SUM(Q125:Q127)</f>
        <v>0</v>
      </c>
      <c r="R124" s="209">
        <f>SUM(R125:R127)</f>
        <v>0</v>
      </c>
      <c r="S124" s="208"/>
      <c r="T124" s="210">
        <f>SUM(T125:T127)</f>
        <v>0</v>
      </c>
      <c r="U124" s="208"/>
      <c r="V124" s="210">
        <f>SUM(V125:V127)</f>
        <v>0.02</v>
      </c>
      <c r="W124" s="208"/>
      <c r="X124" s="211">
        <f>SUM(X125:X127)</f>
        <v>0</v>
      </c>
      <c r="Y124" s="11"/>
      <c r="Z124" s="11"/>
      <c r="AA124" s="11"/>
      <c r="AB124" s="11"/>
      <c r="AC124" s="11"/>
      <c r="AD124" s="11"/>
      <c r="AE124" s="11"/>
      <c r="AR124" s="212" t="s">
        <v>85</v>
      </c>
      <c r="AT124" s="213" t="s">
        <v>75</v>
      </c>
      <c r="AU124" s="213" t="s">
        <v>83</v>
      </c>
      <c r="AY124" s="212" t="s">
        <v>212</v>
      </c>
      <c r="BK124" s="214">
        <f>SUM(BK125:BK127)</f>
        <v>0</v>
      </c>
    </row>
    <row r="125" s="2" customFormat="1" ht="24.15" customHeight="1">
      <c r="A125" s="40"/>
      <c r="B125" s="41"/>
      <c r="C125" s="215" t="s">
        <v>283</v>
      </c>
      <c r="D125" s="215" t="s">
        <v>213</v>
      </c>
      <c r="E125" s="216" t="s">
        <v>2064</v>
      </c>
      <c r="F125" s="217" t="s">
        <v>2065</v>
      </c>
      <c r="G125" s="218" t="s">
        <v>670</v>
      </c>
      <c r="H125" s="219">
        <v>4</v>
      </c>
      <c r="I125" s="220"/>
      <c r="J125" s="220"/>
      <c r="K125" s="221">
        <f>ROUND(P125*H125,2)</f>
        <v>0</v>
      </c>
      <c r="L125" s="217" t="s">
        <v>1649</v>
      </c>
      <c r="M125" s="46"/>
      <c r="N125" s="222" t="s">
        <v>20</v>
      </c>
      <c r="O125" s="223" t="s">
        <v>45</v>
      </c>
      <c r="P125" s="224">
        <f>I125+J125</f>
        <v>0</v>
      </c>
      <c r="Q125" s="224">
        <f>ROUND(I125*H125,2)</f>
        <v>0</v>
      </c>
      <c r="R125" s="224">
        <f>ROUND(J125*H125,2)</f>
        <v>0</v>
      </c>
      <c r="S125" s="86"/>
      <c r="T125" s="225">
        <f>S125*H125</f>
        <v>0</v>
      </c>
      <c r="U125" s="225">
        <v>0</v>
      </c>
      <c r="V125" s="225">
        <f>U125*H125</f>
        <v>0</v>
      </c>
      <c r="W125" s="225">
        <v>0</v>
      </c>
      <c r="X125" s="226">
        <f>W125*H125</f>
        <v>0</v>
      </c>
      <c r="Y125" s="40"/>
      <c r="Z125" s="40"/>
      <c r="AA125" s="40"/>
      <c r="AB125" s="40"/>
      <c r="AC125" s="40"/>
      <c r="AD125" s="40"/>
      <c r="AE125" s="40"/>
      <c r="AR125" s="227" t="s">
        <v>279</v>
      </c>
      <c r="AT125" s="227" t="s">
        <v>213</v>
      </c>
      <c r="AU125" s="227" t="s">
        <v>85</v>
      </c>
      <c r="AY125" s="19" t="s">
        <v>212</v>
      </c>
      <c r="BE125" s="228">
        <f>IF(O125="základní",K125,0)</f>
        <v>0</v>
      </c>
      <c r="BF125" s="228">
        <f>IF(O125="snížená",K125,0)</f>
        <v>0</v>
      </c>
      <c r="BG125" s="228">
        <f>IF(O125="zákl. přenesená",K125,0)</f>
        <v>0</v>
      </c>
      <c r="BH125" s="228">
        <f>IF(O125="sníž. přenesená",K125,0)</f>
        <v>0</v>
      </c>
      <c r="BI125" s="228">
        <f>IF(O125="nulová",K125,0)</f>
        <v>0</v>
      </c>
      <c r="BJ125" s="19" t="s">
        <v>83</v>
      </c>
      <c r="BK125" s="228">
        <f>ROUND(P125*H125,2)</f>
        <v>0</v>
      </c>
      <c r="BL125" s="19" t="s">
        <v>279</v>
      </c>
      <c r="BM125" s="227" t="s">
        <v>3103</v>
      </c>
    </row>
    <row r="126" s="2" customFormat="1">
      <c r="A126" s="40"/>
      <c r="B126" s="41"/>
      <c r="C126" s="42"/>
      <c r="D126" s="258" t="s">
        <v>1316</v>
      </c>
      <c r="E126" s="42"/>
      <c r="F126" s="259" t="s">
        <v>2067</v>
      </c>
      <c r="G126" s="42"/>
      <c r="H126" s="42"/>
      <c r="I126" s="248"/>
      <c r="J126" s="248"/>
      <c r="K126" s="42"/>
      <c r="L126" s="42"/>
      <c r="M126" s="46"/>
      <c r="N126" s="249"/>
      <c r="O126" s="250"/>
      <c r="P126" s="86"/>
      <c r="Q126" s="86"/>
      <c r="R126" s="86"/>
      <c r="S126" s="86"/>
      <c r="T126" s="86"/>
      <c r="U126" s="86"/>
      <c r="V126" s="86"/>
      <c r="W126" s="86"/>
      <c r="X126" s="87"/>
      <c r="Y126" s="40"/>
      <c r="Z126" s="40"/>
      <c r="AA126" s="40"/>
      <c r="AB126" s="40"/>
      <c r="AC126" s="40"/>
      <c r="AD126" s="40"/>
      <c r="AE126" s="40"/>
      <c r="AT126" s="19" t="s">
        <v>1316</v>
      </c>
      <c r="AU126" s="19" t="s">
        <v>85</v>
      </c>
    </row>
    <row r="127" s="2" customFormat="1" ht="24.15" customHeight="1">
      <c r="A127" s="40"/>
      <c r="B127" s="41"/>
      <c r="C127" s="229" t="s">
        <v>287</v>
      </c>
      <c r="D127" s="229" t="s">
        <v>222</v>
      </c>
      <c r="E127" s="230" t="s">
        <v>2977</v>
      </c>
      <c r="F127" s="231" t="s">
        <v>2978</v>
      </c>
      <c r="G127" s="232" t="s">
        <v>670</v>
      </c>
      <c r="H127" s="233">
        <v>4</v>
      </c>
      <c r="I127" s="234"/>
      <c r="J127" s="235"/>
      <c r="K127" s="236">
        <f>ROUND(P127*H127,2)</f>
        <v>0</v>
      </c>
      <c r="L127" s="231" t="s">
        <v>20</v>
      </c>
      <c r="M127" s="237"/>
      <c r="N127" s="238" t="s">
        <v>20</v>
      </c>
      <c r="O127" s="223" t="s">
        <v>45</v>
      </c>
      <c r="P127" s="224">
        <f>I127+J127</f>
        <v>0</v>
      </c>
      <c r="Q127" s="224">
        <f>ROUND(I127*H127,2)</f>
        <v>0</v>
      </c>
      <c r="R127" s="224">
        <f>ROUND(J127*H127,2)</f>
        <v>0</v>
      </c>
      <c r="S127" s="86"/>
      <c r="T127" s="225">
        <f>S127*H127</f>
        <v>0</v>
      </c>
      <c r="U127" s="225">
        <v>0.0050000000000000001</v>
      </c>
      <c r="V127" s="225">
        <f>U127*H127</f>
        <v>0.02</v>
      </c>
      <c r="W127" s="225">
        <v>0</v>
      </c>
      <c r="X127" s="226">
        <f>W127*H127</f>
        <v>0</v>
      </c>
      <c r="Y127" s="40"/>
      <c r="Z127" s="40"/>
      <c r="AA127" s="40"/>
      <c r="AB127" s="40"/>
      <c r="AC127" s="40"/>
      <c r="AD127" s="40"/>
      <c r="AE127" s="40"/>
      <c r="AR127" s="227" t="s">
        <v>342</v>
      </c>
      <c r="AT127" s="227" t="s">
        <v>222</v>
      </c>
      <c r="AU127" s="227" t="s">
        <v>85</v>
      </c>
      <c r="AY127" s="19" t="s">
        <v>212</v>
      </c>
      <c r="BE127" s="228">
        <f>IF(O127="základní",K127,0)</f>
        <v>0</v>
      </c>
      <c r="BF127" s="228">
        <f>IF(O127="snížená",K127,0)</f>
        <v>0</v>
      </c>
      <c r="BG127" s="228">
        <f>IF(O127="zákl. přenesená",K127,0)</f>
        <v>0</v>
      </c>
      <c r="BH127" s="228">
        <f>IF(O127="sníž. přenesená",K127,0)</f>
        <v>0</v>
      </c>
      <c r="BI127" s="228">
        <f>IF(O127="nulová",K127,0)</f>
        <v>0</v>
      </c>
      <c r="BJ127" s="19" t="s">
        <v>83</v>
      </c>
      <c r="BK127" s="228">
        <f>ROUND(P127*H127,2)</f>
        <v>0</v>
      </c>
      <c r="BL127" s="19" t="s">
        <v>279</v>
      </c>
      <c r="BM127" s="227" t="s">
        <v>3104</v>
      </c>
    </row>
    <row r="128" s="11" customFormat="1" ht="25.92" customHeight="1">
      <c r="A128" s="11"/>
      <c r="B128" s="200"/>
      <c r="C128" s="201"/>
      <c r="D128" s="202" t="s">
        <v>75</v>
      </c>
      <c r="E128" s="203" t="s">
        <v>222</v>
      </c>
      <c r="F128" s="203" t="s">
        <v>1608</v>
      </c>
      <c r="G128" s="201"/>
      <c r="H128" s="201"/>
      <c r="I128" s="204"/>
      <c r="J128" s="204"/>
      <c r="K128" s="205">
        <f>BK128</f>
        <v>0</v>
      </c>
      <c r="L128" s="201"/>
      <c r="M128" s="206"/>
      <c r="N128" s="207"/>
      <c r="O128" s="208"/>
      <c r="P128" s="208"/>
      <c r="Q128" s="209">
        <f>Q129</f>
        <v>0</v>
      </c>
      <c r="R128" s="209">
        <f>R129</f>
        <v>0</v>
      </c>
      <c r="S128" s="208"/>
      <c r="T128" s="210">
        <f>T129</f>
        <v>0</v>
      </c>
      <c r="U128" s="208"/>
      <c r="V128" s="210">
        <f>V129</f>
        <v>0.0007000000000000001</v>
      </c>
      <c r="W128" s="208"/>
      <c r="X128" s="211">
        <f>X129</f>
        <v>0</v>
      </c>
      <c r="Y128" s="11"/>
      <c r="Z128" s="11"/>
      <c r="AA128" s="11"/>
      <c r="AB128" s="11"/>
      <c r="AC128" s="11"/>
      <c r="AD128" s="11"/>
      <c r="AE128" s="11"/>
      <c r="AR128" s="212" t="s">
        <v>105</v>
      </c>
      <c r="AT128" s="213" t="s">
        <v>75</v>
      </c>
      <c r="AU128" s="213" t="s">
        <v>76</v>
      </c>
      <c r="AY128" s="212" t="s">
        <v>212</v>
      </c>
      <c r="BK128" s="214">
        <f>BK129</f>
        <v>0</v>
      </c>
    </row>
    <row r="129" s="11" customFormat="1" ht="22.8" customHeight="1">
      <c r="A129" s="11"/>
      <c r="B129" s="200"/>
      <c r="C129" s="201"/>
      <c r="D129" s="202" t="s">
        <v>75</v>
      </c>
      <c r="E129" s="256" t="s">
        <v>1609</v>
      </c>
      <c r="F129" s="256" t="s">
        <v>1610</v>
      </c>
      <c r="G129" s="201"/>
      <c r="H129" s="201"/>
      <c r="I129" s="204"/>
      <c r="J129" s="204"/>
      <c r="K129" s="257">
        <f>BK129</f>
        <v>0</v>
      </c>
      <c r="L129" s="201"/>
      <c r="M129" s="206"/>
      <c r="N129" s="207"/>
      <c r="O129" s="208"/>
      <c r="P129" s="208"/>
      <c r="Q129" s="209">
        <f>SUM(Q130:Q135)</f>
        <v>0</v>
      </c>
      <c r="R129" s="209">
        <f>SUM(R130:R135)</f>
        <v>0</v>
      </c>
      <c r="S129" s="208"/>
      <c r="T129" s="210">
        <f>SUM(T130:T135)</f>
        <v>0</v>
      </c>
      <c r="U129" s="208"/>
      <c r="V129" s="210">
        <f>SUM(V130:V135)</f>
        <v>0.0007000000000000001</v>
      </c>
      <c r="W129" s="208"/>
      <c r="X129" s="211">
        <f>SUM(X130:X135)</f>
        <v>0</v>
      </c>
      <c r="Y129" s="11"/>
      <c r="Z129" s="11"/>
      <c r="AA129" s="11"/>
      <c r="AB129" s="11"/>
      <c r="AC129" s="11"/>
      <c r="AD129" s="11"/>
      <c r="AE129" s="11"/>
      <c r="AR129" s="212" t="s">
        <v>105</v>
      </c>
      <c r="AT129" s="213" t="s">
        <v>75</v>
      </c>
      <c r="AU129" s="213" t="s">
        <v>83</v>
      </c>
      <c r="AY129" s="212" t="s">
        <v>212</v>
      </c>
      <c r="BK129" s="214">
        <f>SUM(BK130:BK135)</f>
        <v>0</v>
      </c>
    </row>
    <row r="130" s="2" customFormat="1" ht="37.8" customHeight="1">
      <c r="A130" s="40"/>
      <c r="B130" s="41"/>
      <c r="C130" s="215" t="s">
        <v>291</v>
      </c>
      <c r="D130" s="215" t="s">
        <v>213</v>
      </c>
      <c r="E130" s="216" t="s">
        <v>2980</v>
      </c>
      <c r="F130" s="217" t="s">
        <v>2981</v>
      </c>
      <c r="G130" s="218" t="s">
        <v>670</v>
      </c>
      <c r="H130" s="219">
        <v>3</v>
      </c>
      <c r="I130" s="220"/>
      <c r="J130" s="220"/>
      <c r="K130" s="221">
        <f>ROUND(P130*H130,2)</f>
        <v>0</v>
      </c>
      <c r="L130" s="217" t="s">
        <v>2849</v>
      </c>
      <c r="M130" s="46"/>
      <c r="N130" s="222" t="s">
        <v>20</v>
      </c>
      <c r="O130" s="223" t="s">
        <v>45</v>
      </c>
      <c r="P130" s="224">
        <f>I130+J130</f>
        <v>0</v>
      </c>
      <c r="Q130" s="224">
        <f>ROUND(I130*H130,2)</f>
        <v>0</v>
      </c>
      <c r="R130" s="224">
        <f>ROUND(J130*H130,2)</f>
        <v>0</v>
      </c>
      <c r="S130" s="86"/>
      <c r="T130" s="225">
        <f>S130*H130</f>
        <v>0</v>
      </c>
      <c r="U130" s="225">
        <v>0</v>
      </c>
      <c r="V130" s="225">
        <f>U130*H130</f>
        <v>0</v>
      </c>
      <c r="W130" s="225">
        <v>0</v>
      </c>
      <c r="X130" s="226">
        <f>W130*H130</f>
        <v>0</v>
      </c>
      <c r="Y130" s="40"/>
      <c r="Z130" s="40"/>
      <c r="AA130" s="40"/>
      <c r="AB130" s="40"/>
      <c r="AC130" s="40"/>
      <c r="AD130" s="40"/>
      <c r="AE130" s="40"/>
      <c r="AR130" s="227" t="s">
        <v>217</v>
      </c>
      <c r="AT130" s="227" t="s">
        <v>213</v>
      </c>
      <c r="AU130" s="227" t="s">
        <v>85</v>
      </c>
      <c r="AY130" s="19" t="s">
        <v>212</v>
      </c>
      <c r="BE130" s="228">
        <f>IF(O130="základní",K130,0)</f>
        <v>0</v>
      </c>
      <c r="BF130" s="228">
        <f>IF(O130="snížená",K130,0)</f>
        <v>0</v>
      </c>
      <c r="BG130" s="228">
        <f>IF(O130="zákl. přenesená",K130,0)</f>
        <v>0</v>
      </c>
      <c r="BH130" s="228">
        <f>IF(O130="sníž. přenesená",K130,0)</f>
        <v>0</v>
      </c>
      <c r="BI130" s="228">
        <f>IF(O130="nulová",K130,0)</f>
        <v>0</v>
      </c>
      <c r="BJ130" s="19" t="s">
        <v>83</v>
      </c>
      <c r="BK130" s="228">
        <f>ROUND(P130*H130,2)</f>
        <v>0</v>
      </c>
      <c r="BL130" s="19" t="s">
        <v>217</v>
      </c>
      <c r="BM130" s="227" t="s">
        <v>3105</v>
      </c>
    </row>
    <row r="131" s="2" customFormat="1">
      <c r="A131" s="40"/>
      <c r="B131" s="41"/>
      <c r="C131" s="42"/>
      <c r="D131" s="258" t="s">
        <v>1316</v>
      </c>
      <c r="E131" s="42"/>
      <c r="F131" s="259" t="s">
        <v>2983</v>
      </c>
      <c r="G131" s="42"/>
      <c r="H131" s="42"/>
      <c r="I131" s="248"/>
      <c r="J131" s="248"/>
      <c r="K131" s="42"/>
      <c r="L131" s="42"/>
      <c r="M131" s="46"/>
      <c r="N131" s="249"/>
      <c r="O131" s="250"/>
      <c r="P131" s="86"/>
      <c r="Q131" s="86"/>
      <c r="R131" s="86"/>
      <c r="S131" s="86"/>
      <c r="T131" s="86"/>
      <c r="U131" s="86"/>
      <c r="V131" s="86"/>
      <c r="W131" s="86"/>
      <c r="X131" s="87"/>
      <c r="Y131" s="40"/>
      <c r="Z131" s="40"/>
      <c r="AA131" s="40"/>
      <c r="AB131" s="40"/>
      <c r="AC131" s="40"/>
      <c r="AD131" s="40"/>
      <c r="AE131" s="40"/>
      <c r="AT131" s="19" t="s">
        <v>1316</v>
      </c>
      <c r="AU131" s="19" t="s">
        <v>85</v>
      </c>
    </row>
    <row r="132" s="2" customFormat="1" ht="33" customHeight="1">
      <c r="A132" s="40"/>
      <c r="B132" s="41"/>
      <c r="C132" s="215" t="s">
        <v>295</v>
      </c>
      <c r="D132" s="215" t="s">
        <v>213</v>
      </c>
      <c r="E132" s="216" t="s">
        <v>2984</v>
      </c>
      <c r="F132" s="217" t="s">
        <v>2985</v>
      </c>
      <c r="G132" s="218" t="s">
        <v>670</v>
      </c>
      <c r="H132" s="219">
        <v>1</v>
      </c>
      <c r="I132" s="220"/>
      <c r="J132" s="220"/>
      <c r="K132" s="221">
        <f>ROUND(P132*H132,2)</f>
        <v>0</v>
      </c>
      <c r="L132" s="217" t="s">
        <v>2849</v>
      </c>
      <c r="M132" s="46"/>
      <c r="N132" s="222" t="s">
        <v>20</v>
      </c>
      <c r="O132" s="223" t="s">
        <v>45</v>
      </c>
      <c r="P132" s="224">
        <f>I132+J132</f>
        <v>0</v>
      </c>
      <c r="Q132" s="224">
        <f>ROUND(I132*H132,2)</f>
        <v>0</v>
      </c>
      <c r="R132" s="224">
        <f>ROUND(J132*H132,2)</f>
        <v>0</v>
      </c>
      <c r="S132" s="86"/>
      <c r="T132" s="225">
        <f>S132*H132</f>
        <v>0</v>
      </c>
      <c r="U132" s="225">
        <v>0</v>
      </c>
      <c r="V132" s="225">
        <f>U132*H132</f>
        <v>0</v>
      </c>
      <c r="W132" s="225">
        <v>0</v>
      </c>
      <c r="X132" s="226">
        <f>W132*H132</f>
        <v>0</v>
      </c>
      <c r="Y132" s="40"/>
      <c r="Z132" s="40"/>
      <c r="AA132" s="40"/>
      <c r="AB132" s="40"/>
      <c r="AC132" s="40"/>
      <c r="AD132" s="40"/>
      <c r="AE132" s="40"/>
      <c r="AR132" s="227" t="s">
        <v>217</v>
      </c>
      <c r="AT132" s="227" t="s">
        <v>213</v>
      </c>
      <c r="AU132" s="227" t="s">
        <v>85</v>
      </c>
      <c r="AY132" s="19" t="s">
        <v>212</v>
      </c>
      <c r="BE132" s="228">
        <f>IF(O132="základní",K132,0)</f>
        <v>0</v>
      </c>
      <c r="BF132" s="228">
        <f>IF(O132="snížená",K132,0)</f>
        <v>0</v>
      </c>
      <c r="BG132" s="228">
        <f>IF(O132="zákl. přenesená",K132,0)</f>
        <v>0</v>
      </c>
      <c r="BH132" s="228">
        <f>IF(O132="sníž. přenesená",K132,0)</f>
        <v>0</v>
      </c>
      <c r="BI132" s="228">
        <f>IF(O132="nulová",K132,0)</f>
        <v>0</v>
      </c>
      <c r="BJ132" s="19" t="s">
        <v>83</v>
      </c>
      <c r="BK132" s="228">
        <f>ROUND(P132*H132,2)</f>
        <v>0</v>
      </c>
      <c r="BL132" s="19" t="s">
        <v>217</v>
      </c>
      <c r="BM132" s="227" t="s">
        <v>3106</v>
      </c>
    </row>
    <row r="133" s="2" customFormat="1">
      <c r="A133" s="40"/>
      <c r="B133" s="41"/>
      <c r="C133" s="42"/>
      <c r="D133" s="258" t="s">
        <v>1316</v>
      </c>
      <c r="E133" s="42"/>
      <c r="F133" s="259" t="s">
        <v>2987</v>
      </c>
      <c r="G133" s="42"/>
      <c r="H133" s="42"/>
      <c r="I133" s="248"/>
      <c r="J133" s="248"/>
      <c r="K133" s="42"/>
      <c r="L133" s="42"/>
      <c r="M133" s="46"/>
      <c r="N133" s="249"/>
      <c r="O133" s="250"/>
      <c r="P133" s="86"/>
      <c r="Q133" s="86"/>
      <c r="R133" s="86"/>
      <c r="S133" s="86"/>
      <c r="T133" s="86"/>
      <c r="U133" s="86"/>
      <c r="V133" s="86"/>
      <c r="W133" s="86"/>
      <c r="X133" s="87"/>
      <c r="Y133" s="40"/>
      <c r="Z133" s="40"/>
      <c r="AA133" s="40"/>
      <c r="AB133" s="40"/>
      <c r="AC133" s="40"/>
      <c r="AD133" s="40"/>
      <c r="AE133" s="40"/>
      <c r="AT133" s="19" t="s">
        <v>1316</v>
      </c>
      <c r="AU133" s="19" t="s">
        <v>85</v>
      </c>
    </row>
    <row r="134" s="2" customFormat="1" ht="16.5" customHeight="1">
      <c r="A134" s="40"/>
      <c r="B134" s="41"/>
      <c r="C134" s="229" t="s">
        <v>8</v>
      </c>
      <c r="D134" s="229" t="s">
        <v>222</v>
      </c>
      <c r="E134" s="230" t="s">
        <v>2988</v>
      </c>
      <c r="F134" s="231" t="s">
        <v>2989</v>
      </c>
      <c r="G134" s="232" t="s">
        <v>670</v>
      </c>
      <c r="H134" s="233">
        <v>1</v>
      </c>
      <c r="I134" s="234"/>
      <c r="J134" s="235"/>
      <c r="K134" s="236">
        <f>ROUND(P134*H134,2)</f>
        <v>0</v>
      </c>
      <c r="L134" s="231" t="s">
        <v>20</v>
      </c>
      <c r="M134" s="237"/>
      <c r="N134" s="238" t="s">
        <v>20</v>
      </c>
      <c r="O134" s="223" t="s">
        <v>45</v>
      </c>
      <c r="P134" s="224">
        <f>I134+J134</f>
        <v>0</v>
      </c>
      <c r="Q134" s="224">
        <f>ROUND(I134*H134,2)</f>
        <v>0</v>
      </c>
      <c r="R134" s="224">
        <f>ROUND(J134*H134,2)</f>
        <v>0</v>
      </c>
      <c r="S134" s="86"/>
      <c r="T134" s="225">
        <f>S134*H134</f>
        <v>0</v>
      </c>
      <c r="U134" s="225">
        <v>0.00055000000000000003</v>
      </c>
      <c r="V134" s="225">
        <f>U134*H134</f>
        <v>0.00055000000000000003</v>
      </c>
      <c r="W134" s="225">
        <v>0</v>
      </c>
      <c r="X134" s="226">
        <f>W134*H134</f>
        <v>0</v>
      </c>
      <c r="Y134" s="40"/>
      <c r="Z134" s="40"/>
      <c r="AA134" s="40"/>
      <c r="AB134" s="40"/>
      <c r="AC134" s="40"/>
      <c r="AD134" s="40"/>
      <c r="AE134" s="40"/>
      <c r="AR134" s="227" t="s">
        <v>226</v>
      </c>
      <c r="AT134" s="227" t="s">
        <v>222</v>
      </c>
      <c r="AU134" s="227" t="s">
        <v>85</v>
      </c>
      <c r="AY134" s="19" t="s">
        <v>212</v>
      </c>
      <c r="BE134" s="228">
        <f>IF(O134="základní",K134,0)</f>
        <v>0</v>
      </c>
      <c r="BF134" s="228">
        <f>IF(O134="snížená",K134,0)</f>
        <v>0</v>
      </c>
      <c r="BG134" s="228">
        <f>IF(O134="zákl. přenesená",K134,0)</f>
        <v>0</v>
      </c>
      <c r="BH134" s="228">
        <f>IF(O134="sníž. přenesená",K134,0)</f>
        <v>0</v>
      </c>
      <c r="BI134" s="228">
        <f>IF(O134="nulová",K134,0)</f>
        <v>0</v>
      </c>
      <c r="BJ134" s="19" t="s">
        <v>83</v>
      </c>
      <c r="BK134" s="228">
        <f>ROUND(P134*H134,2)</f>
        <v>0</v>
      </c>
      <c r="BL134" s="19" t="s">
        <v>217</v>
      </c>
      <c r="BM134" s="227" t="s">
        <v>3107</v>
      </c>
    </row>
    <row r="135" s="2" customFormat="1" ht="16.5" customHeight="1">
      <c r="A135" s="40"/>
      <c r="B135" s="41"/>
      <c r="C135" s="229" t="s">
        <v>302</v>
      </c>
      <c r="D135" s="229" t="s">
        <v>222</v>
      </c>
      <c r="E135" s="230" t="s">
        <v>2991</v>
      </c>
      <c r="F135" s="231" t="s">
        <v>2992</v>
      </c>
      <c r="G135" s="232" t="s">
        <v>670</v>
      </c>
      <c r="H135" s="233">
        <v>3</v>
      </c>
      <c r="I135" s="234"/>
      <c r="J135" s="235"/>
      <c r="K135" s="236">
        <f>ROUND(P135*H135,2)</f>
        <v>0</v>
      </c>
      <c r="L135" s="231" t="s">
        <v>20</v>
      </c>
      <c r="M135" s="237"/>
      <c r="N135" s="239" t="s">
        <v>20</v>
      </c>
      <c r="O135" s="240" t="s">
        <v>45</v>
      </c>
      <c r="P135" s="241">
        <f>I135+J135</f>
        <v>0</v>
      </c>
      <c r="Q135" s="241">
        <f>ROUND(I135*H135,2)</f>
        <v>0</v>
      </c>
      <c r="R135" s="241">
        <f>ROUND(J135*H135,2)</f>
        <v>0</v>
      </c>
      <c r="S135" s="242"/>
      <c r="T135" s="243">
        <f>S135*H135</f>
        <v>0</v>
      </c>
      <c r="U135" s="243">
        <v>5.0000000000000002E-05</v>
      </c>
      <c r="V135" s="243">
        <f>U135*H135</f>
        <v>0.00015000000000000001</v>
      </c>
      <c r="W135" s="243">
        <v>0</v>
      </c>
      <c r="X135" s="244">
        <f>W135*H135</f>
        <v>0</v>
      </c>
      <c r="Y135" s="40"/>
      <c r="Z135" s="40"/>
      <c r="AA135" s="40"/>
      <c r="AB135" s="40"/>
      <c r="AC135" s="40"/>
      <c r="AD135" s="40"/>
      <c r="AE135" s="40"/>
      <c r="AR135" s="227" t="s">
        <v>226</v>
      </c>
      <c r="AT135" s="227" t="s">
        <v>222</v>
      </c>
      <c r="AU135" s="227" t="s">
        <v>85</v>
      </c>
      <c r="AY135" s="19" t="s">
        <v>212</v>
      </c>
      <c r="BE135" s="228">
        <f>IF(O135="základní",K135,0)</f>
        <v>0</v>
      </c>
      <c r="BF135" s="228">
        <f>IF(O135="snížená",K135,0)</f>
        <v>0</v>
      </c>
      <c r="BG135" s="228">
        <f>IF(O135="zákl. přenesená",K135,0)</f>
        <v>0</v>
      </c>
      <c r="BH135" s="228">
        <f>IF(O135="sníž. přenesená",K135,0)</f>
        <v>0</v>
      </c>
      <c r="BI135" s="228">
        <f>IF(O135="nulová",K135,0)</f>
        <v>0</v>
      </c>
      <c r="BJ135" s="19" t="s">
        <v>83</v>
      </c>
      <c r="BK135" s="228">
        <f>ROUND(P135*H135,2)</f>
        <v>0</v>
      </c>
      <c r="BL135" s="19" t="s">
        <v>217</v>
      </c>
      <c r="BM135" s="227" t="s">
        <v>3108</v>
      </c>
    </row>
    <row r="136" s="2" customFormat="1" ht="6.96" customHeight="1">
      <c r="A136" s="40"/>
      <c r="B136" s="61"/>
      <c r="C136" s="62"/>
      <c r="D136" s="62"/>
      <c r="E136" s="62"/>
      <c r="F136" s="62"/>
      <c r="G136" s="62"/>
      <c r="H136" s="62"/>
      <c r="I136" s="62"/>
      <c r="J136" s="62"/>
      <c r="K136" s="62"/>
      <c r="L136" s="62"/>
      <c r="M136" s="46"/>
      <c r="N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</row>
  </sheetData>
  <sheetProtection sheet="1" autoFilter="0" formatColumns="0" formatRows="0" objects="1" scenarios="1" spinCount="100000" saltValue="1P+FPdUTjH2six6lOtXLHUixWdcDJ02ROsp7UGjv8g5aHvy4lbpkeWfiIRYVh+LX8/uNzU8gMUic7rxIYZqXhg==" hashValue="YLcZ+EP9Lu0plK7b55ln6ZeiHHLD5JQj26SvGqvooVEX0VM3h9ygN1YS8CfZmdUJDlmwFOo8EbplbcW+XmRtUQ==" algorithmName="SHA-512" password="CC35"/>
  <autoFilter ref="C97:L135"/>
  <mergeCells count="15">
    <mergeCell ref="E7:H7"/>
    <mergeCell ref="E11:H11"/>
    <mergeCell ref="E9:H9"/>
    <mergeCell ref="E13:H13"/>
    <mergeCell ref="E22:H22"/>
    <mergeCell ref="E31:H31"/>
    <mergeCell ref="E54:H54"/>
    <mergeCell ref="E58:H58"/>
    <mergeCell ref="E56:H56"/>
    <mergeCell ref="E60:H60"/>
    <mergeCell ref="E84:H84"/>
    <mergeCell ref="E88:H88"/>
    <mergeCell ref="E86:H86"/>
    <mergeCell ref="E90:H90"/>
    <mergeCell ref="M2:Z2"/>
  </mergeCells>
  <hyperlinks>
    <hyperlink ref="F103" r:id="rId1" display="https://podminky.urs.cz/item/CS_URS_2024_02/741130021"/>
    <hyperlink ref="F105" r:id="rId2" display="https://podminky.urs.cz/item/CS_URS_2023_02/741210001"/>
    <hyperlink ref="F108" r:id="rId3" display="https://podminky.urs.cz/item/CS_URS_2023_02/741231002"/>
    <hyperlink ref="F111" r:id="rId4" display="https://podminky.urs.cz/item/CS_URS_2023_02/741240011"/>
    <hyperlink ref="F114" r:id="rId5" display="https://podminky.urs.cz/item/CS_URS_2023_02/741320105"/>
    <hyperlink ref="F117" r:id="rId6" display="https://podminky.urs.cz/item/CS_URS_2023_02/741320201"/>
    <hyperlink ref="F120" r:id="rId7" display="https://podminky.urs.cz/item/CS_URS_2023_02/741322061"/>
    <hyperlink ref="F126" r:id="rId8" display="https://podminky.urs.cz/item/CS_URS_2021_02/742210031"/>
    <hyperlink ref="F131" r:id="rId9" display="https://podminky.urs.cz/item/CS_URS_2023_02/210120101"/>
    <hyperlink ref="F133" r:id="rId10" display="https://podminky.urs.cz/item/CS_URS_2023_02/21012060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1"/>
</worksheet>
</file>

<file path=xl/worksheets/sheet2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164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>
      <c r="B8" s="22"/>
      <c r="D8" s="150" t="s">
        <v>175</v>
      </c>
      <c r="M8" s="22"/>
    </row>
    <row r="9" s="1" customFormat="1" ht="16.5" customHeight="1">
      <c r="B9" s="22"/>
      <c r="E9" s="151" t="s">
        <v>2817</v>
      </c>
      <c r="F9" s="1"/>
      <c r="G9" s="1"/>
      <c r="H9" s="1"/>
      <c r="M9" s="22"/>
    </row>
    <row r="10" s="1" customFormat="1" ht="12" customHeight="1">
      <c r="B10" s="22"/>
      <c r="D10" s="150" t="s">
        <v>177</v>
      </c>
      <c r="M10" s="22"/>
    </row>
    <row r="11" s="2" customFormat="1" ht="16.5" customHeight="1">
      <c r="A11" s="40"/>
      <c r="B11" s="46"/>
      <c r="C11" s="40"/>
      <c r="D11" s="40"/>
      <c r="E11" s="164" t="s">
        <v>2831</v>
      </c>
      <c r="F11" s="40"/>
      <c r="G11" s="40"/>
      <c r="H11" s="40"/>
      <c r="I11" s="40"/>
      <c r="J11" s="40"/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50" t="s">
        <v>1483</v>
      </c>
      <c r="E12" s="40"/>
      <c r="F12" s="40"/>
      <c r="G12" s="40"/>
      <c r="H12" s="40"/>
      <c r="I12" s="40"/>
      <c r="J12" s="40"/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6.5" customHeight="1">
      <c r="A13" s="40"/>
      <c r="B13" s="46"/>
      <c r="C13" s="40"/>
      <c r="D13" s="40"/>
      <c r="E13" s="153" t="s">
        <v>3109</v>
      </c>
      <c r="F13" s="40"/>
      <c r="G13" s="40"/>
      <c r="H13" s="40"/>
      <c r="I13" s="40"/>
      <c r="J13" s="40"/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>
      <c r="A14" s="40"/>
      <c r="B14" s="46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2" customHeight="1">
      <c r="A15" s="40"/>
      <c r="B15" s="46"/>
      <c r="C15" s="40"/>
      <c r="D15" s="150" t="s">
        <v>19</v>
      </c>
      <c r="E15" s="40"/>
      <c r="F15" s="137" t="s">
        <v>20</v>
      </c>
      <c r="G15" s="40"/>
      <c r="H15" s="40"/>
      <c r="I15" s="150" t="s">
        <v>21</v>
      </c>
      <c r="J15" s="137" t="s">
        <v>20</v>
      </c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50" t="s">
        <v>22</v>
      </c>
      <c r="E16" s="40"/>
      <c r="F16" s="137" t="s">
        <v>33</v>
      </c>
      <c r="G16" s="40"/>
      <c r="H16" s="40"/>
      <c r="I16" s="150" t="s">
        <v>24</v>
      </c>
      <c r="J16" s="154" t="str">
        <f>'Rekapitulace stavby'!AN8</f>
        <v>24. 1. 2025</v>
      </c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0.8" customHeight="1">
      <c r="A17" s="40"/>
      <c r="B17" s="46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2" customHeight="1">
      <c r="A18" s="40"/>
      <c r="B18" s="46"/>
      <c r="C18" s="40"/>
      <c r="D18" s="150" t="s">
        <v>26</v>
      </c>
      <c r="E18" s="40"/>
      <c r="F18" s="40"/>
      <c r="G18" s="40"/>
      <c r="H18" s="40"/>
      <c r="I18" s="150" t="s">
        <v>27</v>
      </c>
      <c r="J18" s="137" t="s">
        <v>20</v>
      </c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8" customHeight="1">
      <c r="A19" s="40"/>
      <c r="B19" s="46"/>
      <c r="C19" s="40"/>
      <c r="D19" s="40"/>
      <c r="E19" s="137" t="s">
        <v>33</v>
      </c>
      <c r="F19" s="40"/>
      <c r="G19" s="40"/>
      <c r="H19" s="40"/>
      <c r="I19" s="150" t="s">
        <v>29</v>
      </c>
      <c r="J19" s="137" t="s">
        <v>20</v>
      </c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6.96" customHeight="1">
      <c r="A20" s="40"/>
      <c r="B20" s="46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2" customHeight="1">
      <c r="A21" s="40"/>
      <c r="B21" s="46"/>
      <c r="C21" s="40"/>
      <c r="D21" s="150" t="s">
        <v>30</v>
      </c>
      <c r="E21" s="40"/>
      <c r="F21" s="40"/>
      <c r="G21" s="40"/>
      <c r="H21" s="40"/>
      <c r="I21" s="150" t="s">
        <v>27</v>
      </c>
      <c r="J21" s="35" t="str">
        <f>'Rekapitulace stavby'!AN13</f>
        <v>Vyplň údaj</v>
      </c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8" customHeight="1">
      <c r="A22" s="40"/>
      <c r="B22" s="46"/>
      <c r="C22" s="40"/>
      <c r="D22" s="40"/>
      <c r="E22" s="35" t="str">
        <f>'Rekapitulace stavby'!E14</f>
        <v>Vyplň údaj</v>
      </c>
      <c r="F22" s="137"/>
      <c r="G22" s="137"/>
      <c r="H22" s="137"/>
      <c r="I22" s="150" t="s">
        <v>29</v>
      </c>
      <c r="J22" s="35" t="str">
        <f>'Rekapitulace stavby'!AN14</f>
        <v>Vyplň údaj</v>
      </c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6.96" customHeight="1">
      <c r="A23" s="40"/>
      <c r="B23" s="46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2" customHeight="1">
      <c r="A24" s="40"/>
      <c r="B24" s="46"/>
      <c r="C24" s="40"/>
      <c r="D24" s="150" t="s">
        <v>32</v>
      </c>
      <c r="E24" s="40"/>
      <c r="F24" s="40"/>
      <c r="G24" s="40"/>
      <c r="H24" s="40"/>
      <c r="I24" s="150" t="s">
        <v>27</v>
      </c>
      <c r="J24" s="137" t="s">
        <v>20</v>
      </c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8" customHeight="1">
      <c r="A25" s="40"/>
      <c r="B25" s="46"/>
      <c r="C25" s="40"/>
      <c r="D25" s="40"/>
      <c r="E25" s="137" t="s">
        <v>33</v>
      </c>
      <c r="F25" s="40"/>
      <c r="G25" s="40"/>
      <c r="H25" s="40"/>
      <c r="I25" s="150" t="s">
        <v>29</v>
      </c>
      <c r="J25" s="137" t="s">
        <v>20</v>
      </c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6.96" customHeight="1">
      <c r="A26" s="40"/>
      <c r="B26" s="46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12" customHeight="1">
      <c r="A27" s="40"/>
      <c r="B27" s="46"/>
      <c r="C27" s="40"/>
      <c r="D27" s="150" t="s">
        <v>34</v>
      </c>
      <c r="E27" s="40"/>
      <c r="F27" s="40"/>
      <c r="G27" s="40"/>
      <c r="H27" s="40"/>
      <c r="I27" s="150" t="s">
        <v>27</v>
      </c>
      <c r="J27" s="137" t="s">
        <v>20</v>
      </c>
      <c r="K27" s="40"/>
      <c r="L27" s="40"/>
      <c r="M27" s="152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8" customHeight="1">
      <c r="A28" s="40"/>
      <c r="B28" s="46"/>
      <c r="C28" s="40"/>
      <c r="D28" s="40"/>
      <c r="E28" s="137" t="s">
        <v>33</v>
      </c>
      <c r="F28" s="40"/>
      <c r="G28" s="40"/>
      <c r="H28" s="40"/>
      <c r="I28" s="150" t="s">
        <v>29</v>
      </c>
      <c r="J28" s="137" t="s">
        <v>20</v>
      </c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152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12" customHeight="1">
      <c r="A30" s="40"/>
      <c r="B30" s="46"/>
      <c r="C30" s="40"/>
      <c r="D30" s="150" t="s">
        <v>38</v>
      </c>
      <c r="E30" s="40"/>
      <c r="F30" s="40"/>
      <c r="G30" s="40"/>
      <c r="H30" s="40"/>
      <c r="I30" s="40"/>
      <c r="J30" s="40"/>
      <c r="K30" s="40"/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8" customFormat="1" ht="16.5" customHeight="1">
      <c r="A31" s="155"/>
      <c r="B31" s="156"/>
      <c r="C31" s="155"/>
      <c r="D31" s="155"/>
      <c r="E31" s="157" t="s">
        <v>20</v>
      </c>
      <c r="F31" s="157"/>
      <c r="G31" s="157"/>
      <c r="H31" s="157"/>
      <c r="I31" s="155"/>
      <c r="J31" s="155"/>
      <c r="K31" s="155"/>
      <c r="L31" s="155"/>
      <c r="M31" s="158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</row>
    <row r="32" s="2" customFormat="1" ht="6.96" customHeight="1">
      <c r="A32" s="40"/>
      <c r="B32" s="46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9"/>
      <c r="E33" s="159"/>
      <c r="F33" s="159"/>
      <c r="G33" s="159"/>
      <c r="H33" s="159"/>
      <c r="I33" s="159"/>
      <c r="J33" s="159"/>
      <c r="K33" s="159"/>
      <c r="L33" s="159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>
      <c r="A34" s="40"/>
      <c r="B34" s="46"/>
      <c r="C34" s="40"/>
      <c r="D34" s="40"/>
      <c r="E34" s="150" t="s">
        <v>179</v>
      </c>
      <c r="F34" s="40"/>
      <c r="G34" s="40"/>
      <c r="H34" s="40"/>
      <c r="I34" s="40"/>
      <c r="J34" s="40"/>
      <c r="K34" s="160">
        <f>I69</f>
        <v>0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>
      <c r="A35" s="40"/>
      <c r="B35" s="46"/>
      <c r="C35" s="40"/>
      <c r="D35" s="40"/>
      <c r="E35" s="150" t="s">
        <v>180</v>
      </c>
      <c r="F35" s="40"/>
      <c r="G35" s="40"/>
      <c r="H35" s="40"/>
      <c r="I35" s="40"/>
      <c r="J35" s="40"/>
      <c r="K35" s="160">
        <f>J69</f>
        <v>0</v>
      </c>
      <c r="L35" s="40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25.44" customHeight="1">
      <c r="A36" s="40"/>
      <c r="B36" s="46"/>
      <c r="C36" s="40"/>
      <c r="D36" s="161" t="s">
        <v>40</v>
      </c>
      <c r="E36" s="40"/>
      <c r="F36" s="40"/>
      <c r="G36" s="40"/>
      <c r="H36" s="40"/>
      <c r="I36" s="40"/>
      <c r="J36" s="40"/>
      <c r="K36" s="162">
        <f>ROUND(K98, 2)</f>
        <v>0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s="2" customFormat="1" ht="6.96" customHeight="1">
      <c r="A37" s="40"/>
      <c r="B37" s="46"/>
      <c r="C37" s="40"/>
      <c r="D37" s="159"/>
      <c r="E37" s="159"/>
      <c r="F37" s="159"/>
      <c r="G37" s="159"/>
      <c r="H37" s="159"/>
      <c r="I37" s="159"/>
      <c r="J37" s="159"/>
      <c r="K37" s="159"/>
      <c r="L37" s="159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14.4" customHeight="1">
      <c r="A38" s="40"/>
      <c r="B38" s="46"/>
      <c r="C38" s="40"/>
      <c r="D38" s="40"/>
      <c r="E38" s="40"/>
      <c r="F38" s="163" t="s">
        <v>42</v>
      </c>
      <c r="G38" s="40"/>
      <c r="H38" s="40"/>
      <c r="I38" s="163" t="s">
        <v>41</v>
      </c>
      <c r="J38" s="40"/>
      <c r="K38" s="163" t="s">
        <v>43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14.4" customHeight="1">
      <c r="A39" s="40"/>
      <c r="B39" s="46"/>
      <c r="C39" s="40"/>
      <c r="D39" s="164" t="s">
        <v>44</v>
      </c>
      <c r="E39" s="150" t="s">
        <v>45</v>
      </c>
      <c r="F39" s="160">
        <f>ROUND((SUM(BE98:BE135)),  2)</f>
        <v>0</v>
      </c>
      <c r="G39" s="40"/>
      <c r="H39" s="40"/>
      <c r="I39" s="165">
        <v>0.20999999999999999</v>
      </c>
      <c r="J39" s="40"/>
      <c r="K39" s="160">
        <f>ROUND(((SUM(BE98:BE135))*I39),  2)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46"/>
      <c r="C40" s="40"/>
      <c r="D40" s="40"/>
      <c r="E40" s="150" t="s">
        <v>46</v>
      </c>
      <c r="F40" s="160">
        <f>ROUND((SUM(BF98:BF135)),  2)</f>
        <v>0</v>
      </c>
      <c r="G40" s="40"/>
      <c r="H40" s="40"/>
      <c r="I40" s="165">
        <v>0.12</v>
      </c>
      <c r="J40" s="40"/>
      <c r="K40" s="160">
        <f>ROUND(((SUM(BF98:BF135))*I40),  2)</f>
        <v>0</v>
      </c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hidden="1" s="2" customFormat="1" ht="14.4" customHeight="1">
      <c r="A41" s="40"/>
      <c r="B41" s="46"/>
      <c r="C41" s="40"/>
      <c r="D41" s="40"/>
      <c r="E41" s="150" t="s">
        <v>47</v>
      </c>
      <c r="F41" s="160">
        <f>ROUND((SUM(BG98:BG135)),  2)</f>
        <v>0</v>
      </c>
      <c r="G41" s="40"/>
      <c r="H41" s="40"/>
      <c r="I41" s="165">
        <v>0.20999999999999999</v>
      </c>
      <c r="J41" s="40"/>
      <c r="K41" s="160">
        <f>0</f>
        <v>0</v>
      </c>
      <c r="L41" s="40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hidden="1" s="2" customFormat="1" ht="14.4" customHeight="1">
      <c r="A42" s="40"/>
      <c r="B42" s="46"/>
      <c r="C42" s="40"/>
      <c r="D42" s="40"/>
      <c r="E42" s="150" t="s">
        <v>48</v>
      </c>
      <c r="F42" s="160">
        <f>ROUND((SUM(BH98:BH135)),  2)</f>
        <v>0</v>
      </c>
      <c r="G42" s="40"/>
      <c r="H42" s="40"/>
      <c r="I42" s="165">
        <v>0.12</v>
      </c>
      <c r="J42" s="40"/>
      <c r="K42" s="160">
        <f>0</f>
        <v>0</v>
      </c>
      <c r="L42" s="40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3" hidden="1" s="2" customFormat="1" ht="14.4" customHeight="1">
      <c r="A43" s="40"/>
      <c r="B43" s="46"/>
      <c r="C43" s="40"/>
      <c r="D43" s="40"/>
      <c r="E43" s="150" t="s">
        <v>49</v>
      </c>
      <c r="F43" s="160">
        <f>ROUND((SUM(BI98:BI135)),  2)</f>
        <v>0</v>
      </c>
      <c r="G43" s="40"/>
      <c r="H43" s="40"/>
      <c r="I43" s="165">
        <v>0</v>
      </c>
      <c r="J43" s="40"/>
      <c r="K43" s="160">
        <f>0</f>
        <v>0</v>
      </c>
      <c r="L43" s="40"/>
      <c r="M43" s="152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4" s="2" customFormat="1" ht="6.96" customHeight="1">
      <c r="A44" s="40"/>
      <c r="B44" s="46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152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5.44" customHeight="1">
      <c r="A45" s="40"/>
      <c r="B45" s="46"/>
      <c r="C45" s="166"/>
      <c r="D45" s="167" t="s">
        <v>50</v>
      </c>
      <c r="E45" s="168"/>
      <c r="F45" s="168"/>
      <c r="G45" s="169" t="s">
        <v>51</v>
      </c>
      <c r="H45" s="170" t="s">
        <v>52</v>
      </c>
      <c r="I45" s="168"/>
      <c r="J45" s="168"/>
      <c r="K45" s="171">
        <f>SUM(K36:K43)</f>
        <v>0</v>
      </c>
      <c r="L45" s="172"/>
      <c r="M45" s="152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14.4" customHeight="1">
      <c r="A46" s="40"/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52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50" s="2" customFormat="1" ht="6.96" customHeight="1">
      <c r="A50" s="40"/>
      <c r="B50" s="175"/>
      <c r="C50" s="176"/>
      <c r="D50" s="176"/>
      <c r="E50" s="176"/>
      <c r="F50" s="176"/>
      <c r="G50" s="176"/>
      <c r="H50" s="176"/>
      <c r="I50" s="176"/>
      <c r="J50" s="176"/>
      <c r="K50" s="176"/>
      <c r="L50" s="176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24.96" customHeight="1">
      <c r="A51" s="40"/>
      <c r="B51" s="41"/>
      <c r="C51" s="25" t="s">
        <v>181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6.96" customHeight="1">
      <c r="A52" s="40"/>
      <c r="B52" s="41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17</v>
      </c>
      <c r="D53" s="42"/>
      <c r="E53" s="42"/>
      <c r="F53" s="42"/>
      <c r="G53" s="42"/>
      <c r="H53" s="42"/>
      <c r="I53" s="42"/>
      <c r="J53" s="42"/>
      <c r="K53" s="42"/>
      <c r="L53" s="42"/>
      <c r="M53" s="152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6.25" customHeight="1">
      <c r="A54" s="40"/>
      <c r="B54" s="41"/>
      <c r="C54" s="42"/>
      <c r="D54" s="42"/>
      <c r="E54" s="177" t="str">
        <f>E7</f>
        <v>Rekonstrukce plynové kotelny v IB, instalace plynové kogenerační jednotky včetně tepelných čerpadel</v>
      </c>
      <c r="F54" s="34"/>
      <c r="G54" s="34"/>
      <c r="H54" s="34"/>
      <c r="I54" s="42"/>
      <c r="J54" s="42"/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1" customFormat="1" ht="12" customHeight="1">
      <c r="B55" s="23"/>
      <c r="C55" s="34" t="s">
        <v>175</v>
      </c>
      <c r="D55" s="24"/>
      <c r="E55" s="24"/>
      <c r="F55" s="24"/>
      <c r="G55" s="24"/>
      <c r="H55" s="24"/>
      <c r="I55" s="24"/>
      <c r="J55" s="24"/>
      <c r="K55" s="24"/>
      <c r="L55" s="24"/>
      <c r="M55" s="22"/>
    </row>
    <row r="56" s="1" customFormat="1" ht="16.5" customHeight="1">
      <c r="B56" s="23"/>
      <c r="C56" s="24"/>
      <c r="D56" s="24"/>
      <c r="E56" s="177" t="s">
        <v>2817</v>
      </c>
      <c r="F56" s="24"/>
      <c r="G56" s="24"/>
      <c r="H56" s="24"/>
      <c r="I56" s="24"/>
      <c r="J56" s="24"/>
      <c r="K56" s="24"/>
      <c r="L56" s="24"/>
      <c r="M56" s="22"/>
    </row>
    <row r="57" s="1" customFormat="1" ht="12" customHeight="1">
      <c r="B57" s="23"/>
      <c r="C57" s="34" t="s">
        <v>177</v>
      </c>
      <c r="D57" s="24"/>
      <c r="E57" s="24"/>
      <c r="F57" s="24"/>
      <c r="G57" s="24"/>
      <c r="H57" s="24"/>
      <c r="I57" s="24"/>
      <c r="J57" s="24"/>
      <c r="K57" s="24"/>
      <c r="L57" s="24"/>
      <c r="M57" s="22"/>
    </row>
    <row r="58" s="2" customFormat="1" ht="16.5" customHeight="1">
      <c r="A58" s="40"/>
      <c r="B58" s="41"/>
      <c r="C58" s="42"/>
      <c r="D58" s="42"/>
      <c r="E58" s="297" t="s">
        <v>2831</v>
      </c>
      <c r="F58" s="42"/>
      <c r="G58" s="42"/>
      <c r="H58" s="42"/>
      <c r="I58" s="42"/>
      <c r="J58" s="42"/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2" customHeight="1">
      <c r="A59" s="40"/>
      <c r="B59" s="41"/>
      <c r="C59" s="34" t="s">
        <v>1483</v>
      </c>
      <c r="D59" s="42"/>
      <c r="E59" s="42"/>
      <c r="F59" s="42"/>
      <c r="G59" s="42"/>
      <c r="H59" s="42"/>
      <c r="I59" s="42"/>
      <c r="J59" s="42"/>
      <c r="K59" s="42"/>
      <c r="L59" s="42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6.5" customHeight="1">
      <c r="A60" s="40"/>
      <c r="B60" s="41"/>
      <c r="C60" s="42"/>
      <c r="D60" s="42"/>
      <c r="E60" s="71" t="str">
        <f>E13</f>
        <v>13 - Rozvaděč R4.2-IRC</v>
      </c>
      <c r="F60" s="42"/>
      <c r="G60" s="42"/>
      <c r="H60" s="42"/>
      <c r="I60" s="42"/>
      <c r="J60" s="42"/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6.96" customHeight="1">
      <c r="A61" s="40"/>
      <c r="B61" s="41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2" customHeight="1">
      <c r="A62" s="40"/>
      <c r="B62" s="41"/>
      <c r="C62" s="34" t="s">
        <v>22</v>
      </c>
      <c r="D62" s="42"/>
      <c r="E62" s="42"/>
      <c r="F62" s="29" t="str">
        <f>F16</f>
        <v xml:space="preserve"> </v>
      </c>
      <c r="G62" s="42"/>
      <c r="H62" s="42"/>
      <c r="I62" s="34" t="s">
        <v>24</v>
      </c>
      <c r="J62" s="74" t="str">
        <f>IF(J16="","",J16)</f>
        <v>24. 1. 2025</v>
      </c>
      <c r="K62" s="42"/>
      <c r="L62" s="42"/>
      <c r="M62" s="152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6.96" customHeight="1">
      <c r="A63" s="40"/>
      <c r="B63" s="41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152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15.15" customHeight="1">
      <c r="A64" s="40"/>
      <c r="B64" s="41"/>
      <c r="C64" s="34" t="s">
        <v>26</v>
      </c>
      <c r="D64" s="42"/>
      <c r="E64" s="42"/>
      <c r="F64" s="29" t="str">
        <f>E19</f>
        <v xml:space="preserve"> </v>
      </c>
      <c r="G64" s="42"/>
      <c r="H64" s="42"/>
      <c r="I64" s="34" t="s">
        <v>32</v>
      </c>
      <c r="J64" s="38" t="str">
        <f>E25</f>
        <v xml:space="preserve"> </v>
      </c>
      <c r="K64" s="42"/>
      <c r="L64" s="42"/>
      <c r="M64" s="152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15.15" customHeight="1">
      <c r="A65" s="40"/>
      <c r="B65" s="41"/>
      <c r="C65" s="34" t="s">
        <v>30</v>
      </c>
      <c r="D65" s="42"/>
      <c r="E65" s="42"/>
      <c r="F65" s="29" t="str">
        <f>IF(E22="","",E22)</f>
        <v>Vyplň údaj</v>
      </c>
      <c r="G65" s="42"/>
      <c r="H65" s="42"/>
      <c r="I65" s="34" t="s">
        <v>34</v>
      </c>
      <c r="J65" s="38" t="str">
        <f>E28</f>
        <v xml:space="preserve"> </v>
      </c>
      <c r="K65" s="42"/>
      <c r="L65" s="42"/>
      <c r="M65" s="152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10.32" customHeight="1">
      <c r="A66" s="40"/>
      <c r="B66" s="41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152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67" s="2" customFormat="1" ht="29.28" customHeight="1">
      <c r="A67" s="40"/>
      <c r="B67" s="41"/>
      <c r="C67" s="178" t="s">
        <v>182</v>
      </c>
      <c r="D67" s="179"/>
      <c r="E67" s="179"/>
      <c r="F67" s="179"/>
      <c r="G67" s="179"/>
      <c r="H67" s="179"/>
      <c r="I67" s="180" t="s">
        <v>183</v>
      </c>
      <c r="J67" s="180" t="s">
        <v>184</v>
      </c>
      <c r="K67" s="180" t="s">
        <v>185</v>
      </c>
      <c r="L67" s="179"/>
      <c r="M67" s="152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10.32" customHeight="1">
      <c r="A68" s="40"/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152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22.8" customHeight="1">
      <c r="A69" s="40"/>
      <c r="B69" s="41"/>
      <c r="C69" s="181" t="s">
        <v>74</v>
      </c>
      <c r="D69" s="42"/>
      <c r="E69" s="42"/>
      <c r="F69" s="42"/>
      <c r="G69" s="42"/>
      <c r="H69" s="42"/>
      <c r="I69" s="104">
        <f>Q98</f>
        <v>0</v>
      </c>
      <c r="J69" s="104">
        <f>R98</f>
        <v>0</v>
      </c>
      <c r="K69" s="104">
        <f>K98</f>
        <v>0</v>
      </c>
      <c r="L69" s="42"/>
      <c r="M69" s="152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U69" s="19" t="s">
        <v>186</v>
      </c>
    </row>
    <row r="70" s="9" customFormat="1" ht="24.96" customHeight="1">
      <c r="A70" s="9"/>
      <c r="B70" s="182"/>
      <c r="C70" s="183"/>
      <c r="D70" s="184" t="s">
        <v>1300</v>
      </c>
      <c r="E70" s="185"/>
      <c r="F70" s="185"/>
      <c r="G70" s="185"/>
      <c r="H70" s="185"/>
      <c r="I70" s="186">
        <f>Q99</f>
        <v>0</v>
      </c>
      <c r="J70" s="186">
        <f>R99</f>
        <v>0</v>
      </c>
      <c r="K70" s="186">
        <f>K99</f>
        <v>0</v>
      </c>
      <c r="L70" s="183"/>
      <c r="M70" s="187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12" customFormat="1" ht="19.92" customHeight="1">
      <c r="A71" s="12"/>
      <c r="B71" s="251"/>
      <c r="C71" s="129"/>
      <c r="D71" s="252" t="s">
        <v>1485</v>
      </c>
      <c r="E71" s="253"/>
      <c r="F71" s="253"/>
      <c r="G71" s="253"/>
      <c r="H71" s="253"/>
      <c r="I71" s="254">
        <f>Q100</f>
        <v>0</v>
      </c>
      <c r="J71" s="254">
        <f>R100</f>
        <v>0</v>
      </c>
      <c r="K71" s="254">
        <f>K100</f>
        <v>0</v>
      </c>
      <c r="L71" s="129"/>
      <c r="M71" s="255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="12" customFormat="1" ht="19.92" customHeight="1">
      <c r="A72" s="12"/>
      <c r="B72" s="251"/>
      <c r="C72" s="129"/>
      <c r="D72" s="252" t="s">
        <v>1833</v>
      </c>
      <c r="E72" s="253"/>
      <c r="F72" s="253"/>
      <c r="G72" s="253"/>
      <c r="H72" s="253"/>
      <c r="I72" s="254">
        <f>Q124</f>
        <v>0</v>
      </c>
      <c r="J72" s="254">
        <f>R124</f>
        <v>0</v>
      </c>
      <c r="K72" s="254">
        <f>K124</f>
        <v>0</v>
      </c>
      <c r="L72" s="129"/>
      <c r="M72" s="255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="9" customFormat="1" ht="24.96" customHeight="1">
      <c r="A73" s="9"/>
      <c r="B73" s="182"/>
      <c r="C73" s="183"/>
      <c r="D73" s="184" t="s">
        <v>1486</v>
      </c>
      <c r="E73" s="185"/>
      <c r="F73" s="185"/>
      <c r="G73" s="185"/>
      <c r="H73" s="185"/>
      <c r="I73" s="186">
        <f>Q128</f>
        <v>0</v>
      </c>
      <c r="J73" s="186">
        <f>R128</f>
        <v>0</v>
      </c>
      <c r="K73" s="186">
        <f>K128</f>
        <v>0</v>
      </c>
      <c r="L73" s="183"/>
      <c r="M73" s="187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12" customFormat="1" ht="19.92" customHeight="1">
      <c r="A74" s="12"/>
      <c r="B74" s="251"/>
      <c r="C74" s="129"/>
      <c r="D74" s="252" t="s">
        <v>1487</v>
      </c>
      <c r="E74" s="253"/>
      <c r="F74" s="253"/>
      <c r="G74" s="253"/>
      <c r="H74" s="253"/>
      <c r="I74" s="254">
        <f>Q129</f>
        <v>0</v>
      </c>
      <c r="J74" s="254">
        <f>R129</f>
        <v>0</v>
      </c>
      <c r="K74" s="254">
        <f>K129</f>
        <v>0</v>
      </c>
      <c r="L74" s="129"/>
      <c r="M74" s="255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</row>
    <row r="75" s="2" customFormat="1" ht="21.84" customHeight="1">
      <c r="A75" s="40"/>
      <c r="B75" s="41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152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61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152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80" s="2" customFormat="1" ht="6.96" customHeight="1">
      <c r="A80" s="40"/>
      <c r="B80" s="63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152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24.96" customHeight="1">
      <c r="A81" s="40"/>
      <c r="B81" s="41"/>
      <c r="C81" s="25" t="s">
        <v>193</v>
      </c>
      <c r="D81" s="42"/>
      <c r="E81" s="42"/>
      <c r="F81" s="42"/>
      <c r="G81" s="42"/>
      <c r="H81" s="42"/>
      <c r="I81" s="42"/>
      <c r="J81" s="42"/>
      <c r="K81" s="42"/>
      <c r="L81" s="42"/>
      <c r="M81" s="152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152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17</v>
      </c>
      <c r="D83" s="42"/>
      <c r="E83" s="42"/>
      <c r="F83" s="42"/>
      <c r="G83" s="42"/>
      <c r="H83" s="42"/>
      <c r="I83" s="42"/>
      <c r="J83" s="42"/>
      <c r="K83" s="42"/>
      <c r="L83" s="42"/>
      <c r="M83" s="152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26.25" customHeight="1">
      <c r="A84" s="40"/>
      <c r="B84" s="41"/>
      <c r="C84" s="42"/>
      <c r="D84" s="42"/>
      <c r="E84" s="177" t="str">
        <f>E7</f>
        <v>Rekonstrukce plynové kotelny v IB, instalace plynové kogenerační jednotky včetně tepelných čerpadel</v>
      </c>
      <c r="F84" s="34"/>
      <c r="G84" s="34"/>
      <c r="H84" s="34"/>
      <c r="I84" s="42"/>
      <c r="J84" s="42"/>
      <c r="K84" s="42"/>
      <c r="L84" s="42"/>
      <c r="M84" s="152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" customFormat="1" ht="12" customHeight="1">
      <c r="B85" s="23"/>
      <c r="C85" s="34" t="s">
        <v>175</v>
      </c>
      <c r="D85" s="24"/>
      <c r="E85" s="24"/>
      <c r="F85" s="24"/>
      <c r="G85" s="24"/>
      <c r="H85" s="24"/>
      <c r="I85" s="24"/>
      <c r="J85" s="24"/>
      <c r="K85" s="24"/>
      <c r="L85" s="24"/>
      <c r="M85" s="22"/>
    </row>
    <row r="86" s="1" customFormat="1" ht="16.5" customHeight="1">
      <c r="B86" s="23"/>
      <c r="C86" s="24"/>
      <c r="D86" s="24"/>
      <c r="E86" s="177" t="s">
        <v>2817</v>
      </c>
      <c r="F86" s="24"/>
      <c r="G86" s="24"/>
      <c r="H86" s="24"/>
      <c r="I86" s="24"/>
      <c r="J86" s="24"/>
      <c r="K86" s="24"/>
      <c r="L86" s="24"/>
      <c r="M86" s="22"/>
    </row>
    <row r="87" s="1" customFormat="1" ht="12" customHeight="1">
      <c r="B87" s="23"/>
      <c r="C87" s="34" t="s">
        <v>177</v>
      </c>
      <c r="D87" s="24"/>
      <c r="E87" s="24"/>
      <c r="F87" s="24"/>
      <c r="G87" s="24"/>
      <c r="H87" s="24"/>
      <c r="I87" s="24"/>
      <c r="J87" s="24"/>
      <c r="K87" s="24"/>
      <c r="L87" s="24"/>
      <c r="M87" s="22"/>
    </row>
    <row r="88" s="2" customFormat="1" ht="16.5" customHeight="1">
      <c r="A88" s="40"/>
      <c r="B88" s="41"/>
      <c r="C88" s="42"/>
      <c r="D88" s="42"/>
      <c r="E88" s="297" t="s">
        <v>2831</v>
      </c>
      <c r="F88" s="42"/>
      <c r="G88" s="42"/>
      <c r="H88" s="42"/>
      <c r="I88" s="42"/>
      <c r="J88" s="42"/>
      <c r="K88" s="42"/>
      <c r="L88" s="42"/>
      <c r="M88" s="152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2" customHeight="1">
      <c r="A89" s="40"/>
      <c r="B89" s="41"/>
      <c r="C89" s="34" t="s">
        <v>1483</v>
      </c>
      <c r="D89" s="42"/>
      <c r="E89" s="42"/>
      <c r="F89" s="42"/>
      <c r="G89" s="42"/>
      <c r="H89" s="42"/>
      <c r="I89" s="42"/>
      <c r="J89" s="42"/>
      <c r="K89" s="42"/>
      <c r="L89" s="42"/>
      <c r="M89" s="152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6.5" customHeight="1">
      <c r="A90" s="40"/>
      <c r="B90" s="41"/>
      <c r="C90" s="42"/>
      <c r="D90" s="42"/>
      <c r="E90" s="71" t="str">
        <f>E13</f>
        <v>13 - Rozvaděč R4.2-IRC</v>
      </c>
      <c r="F90" s="42"/>
      <c r="G90" s="42"/>
      <c r="H90" s="42"/>
      <c r="I90" s="42"/>
      <c r="J90" s="42"/>
      <c r="K90" s="42"/>
      <c r="L90" s="42"/>
      <c r="M90" s="152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6.96" customHeight="1">
      <c r="A91" s="40"/>
      <c r="B91" s="41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152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2" customHeight="1">
      <c r="A92" s="40"/>
      <c r="B92" s="41"/>
      <c r="C92" s="34" t="s">
        <v>22</v>
      </c>
      <c r="D92" s="42"/>
      <c r="E92" s="42"/>
      <c r="F92" s="29" t="str">
        <f>F16</f>
        <v xml:space="preserve"> </v>
      </c>
      <c r="G92" s="42"/>
      <c r="H92" s="42"/>
      <c r="I92" s="34" t="s">
        <v>24</v>
      </c>
      <c r="J92" s="74" t="str">
        <f>IF(J16="","",J16)</f>
        <v>24. 1. 2025</v>
      </c>
      <c r="K92" s="42"/>
      <c r="L92" s="42"/>
      <c r="M92" s="152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6.96" customHeight="1">
      <c r="A93" s="40"/>
      <c r="B93" s="41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152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15.15" customHeight="1">
      <c r="A94" s="40"/>
      <c r="B94" s="41"/>
      <c r="C94" s="34" t="s">
        <v>26</v>
      </c>
      <c r="D94" s="42"/>
      <c r="E94" s="42"/>
      <c r="F94" s="29" t="str">
        <f>E19</f>
        <v xml:space="preserve"> </v>
      </c>
      <c r="G94" s="42"/>
      <c r="H94" s="42"/>
      <c r="I94" s="34" t="s">
        <v>32</v>
      </c>
      <c r="J94" s="38" t="str">
        <f>E25</f>
        <v xml:space="preserve"> </v>
      </c>
      <c r="K94" s="42"/>
      <c r="L94" s="42"/>
      <c r="M94" s="152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15.15" customHeight="1">
      <c r="A95" s="40"/>
      <c r="B95" s="41"/>
      <c r="C95" s="34" t="s">
        <v>30</v>
      </c>
      <c r="D95" s="42"/>
      <c r="E95" s="42"/>
      <c r="F95" s="29" t="str">
        <f>IF(E22="","",E22)</f>
        <v>Vyplň údaj</v>
      </c>
      <c r="G95" s="42"/>
      <c r="H95" s="42"/>
      <c r="I95" s="34" t="s">
        <v>34</v>
      </c>
      <c r="J95" s="38" t="str">
        <f>E28</f>
        <v xml:space="preserve"> </v>
      </c>
      <c r="K95" s="42"/>
      <c r="L95" s="42"/>
      <c r="M95" s="152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2" customFormat="1" ht="10.32" customHeight="1">
      <c r="A96" s="40"/>
      <c r="B96" s="41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152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  <row r="97" s="10" customFormat="1" ht="29.28" customHeight="1">
      <c r="A97" s="188"/>
      <c r="B97" s="189"/>
      <c r="C97" s="190" t="s">
        <v>194</v>
      </c>
      <c r="D97" s="191" t="s">
        <v>59</v>
      </c>
      <c r="E97" s="191" t="s">
        <v>55</v>
      </c>
      <c r="F97" s="191" t="s">
        <v>56</v>
      </c>
      <c r="G97" s="191" t="s">
        <v>195</v>
      </c>
      <c r="H97" s="191" t="s">
        <v>196</v>
      </c>
      <c r="I97" s="191" t="s">
        <v>197</v>
      </c>
      <c r="J97" s="191" t="s">
        <v>198</v>
      </c>
      <c r="K97" s="191" t="s">
        <v>185</v>
      </c>
      <c r="L97" s="192" t="s">
        <v>199</v>
      </c>
      <c r="M97" s="193"/>
      <c r="N97" s="94" t="s">
        <v>20</v>
      </c>
      <c r="O97" s="95" t="s">
        <v>44</v>
      </c>
      <c r="P97" s="95" t="s">
        <v>200</v>
      </c>
      <c r="Q97" s="95" t="s">
        <v>201</v>
      </c>
      <c r="R97" s="95" t="s">
        <v>202</v>
      </c>
      <c r="S97" s="95" t="s">
        <v>203</v>
      </c>
      <c r="T97" s="95" t="s">
        <v>204</v>
      </c>
      <c r="U97" s="95" t="s">
        <v>205</v>
      </c>
      <c r="V97" s="95" t="s">
        <v>206</v>
      </c>
      <c r="W97" s="95" t="s">
        <v>207</v>
      </c>
      <c r="X97" s="96" t="s">
        <v>208</v>
      </c>
      <c r="Y97" s="188"/>
      <c r="Z97" s="188"/>
      <c r="AA97" s="188"/>
      <c r="AB97" s="188"/>
      <c r="AC97" s="188"/>
      <c r="AD97" s="188"/>
      <c r="AE97" s="188"/>
    </row>
    <row r="98" s="2" customFormat="1" ht="22.8" customHeight="1">
      <c r="A98" s="40"/>
      <c r="B98" s="41"/>
      <c r="C98" s="101" t="s">
        <v>209</v>
      </c>
      <c r="D98" s="42"/>
      <c r="E98" s="42"/>
      <c r="F98" s="42"/>
      <c r="G98" s="42"/>
      <c r="H98" s="42"/>
      <c r="I98" s="42"/>
      <c r="J98" s="42"/>
      <c r="K98" s="194">
        <f>BK98</f>
        <v>0</v>
      </c>
      <c r="L98" s="42"/>
      <c r="M98" s="46"/>
      <c r="N98" s="97"/>
      <c r="O98" s="195"/>
      <c r="P98" s="98"/>
      <c r="Q98" s="196">
        <f>Q99+Q128</f>
        <v>0</v>
      </c>
      <c r="R98" s="196">
        <f>R99+R128</f>
        <v>0</v>
      </c>
      <c r="S98" s="98"/>
      <c r="T98" s="197">
        <f>T99+T128</f>
        <v>0</v>
      </c>
      <c r="U98" s="98"/>
      <c r="V98" s="197">
        <f>V99+V128</f>
        <v>0.03524</v>
      </c>
      <c r="W98" s="98"/>
      <c r="X98" s="198">
        <f>X99+X128</f>
        <v>0</v>
      </c>
      <c r="Y98" s="40"/>
      <c r="Z98" s="40"/>
      <c r="AA98" s="40"/>
      <c r="AB98" s="40"/>
      <c r="AC98" s="40"/>
      <c r="AD98" s="40"/>
      <c r="AE98" s="40"/>
      <c r="AT98" s="19" t="s">
        <v>75</v>
      </c>
      <c r="AU98" s="19" t="s">
        <v>186</v>
      </c>
      <c r="BK98" s="199">
        <f>BK99+BK128</f>
        <v>0</v>
      </c>
    </row>
    <row r="99" s="11" customFormat="1" ht="25.92" customHeight="1">
      <c r="A99" s="11"/>
      <c r="B99" s="200"/>
      <c r="C99" s="201"/>
      <c r="D99" s="202" t="s">
        <v>75</v>
      </c>
      <c r="E99" s="203" t="s">
        <v>1326</v>
      </c>
      <c r="F99" s="203" t="s">
        <v>1327</v>
      </c>
      <c r="G99" s="201"/>
      <c r="H99" s="201"/>
      <c r="I99" s="204"/>
      <c r="J99" s="204"/>
      <c r="K99" s="205">
        <f>BK99</f>
        <v>0</v>
      </c>
      <c r="L99" s="201"/>
      <c r="M99" s="206"/>
      <c r="N99" s="207"/>
      <c r="O99" s="208"/>
      <c r="P99" s="208"/>
      <c r="Q99" s="209">
        <f>Q100+Q124</f>
        <v>0</v>
      </c>
      <c r="R99" s="209">
        <f>R100+R124</f>
        <v>0</v>
      </c>
      <c r="S99" s="208"/>
      <c r="T99" s="210">
        <f>T100+T124</f>
        <v>0</v>
      </c>
      <c r="U99" s="208"/>
      <c r="V99" s="210">
        <f>V100+V124</f>
        <v>0.034540000000000001</v>
      </c>
      <c r="W99" s="208"/>
      <c r="X99" s="211">
        <f>X100+X124</f>
        <v>0</v>
      </c>
      <c r="Y99" s="11"/>
      <c r="Z99" s="11"/>
      <c r="AA99" s="11"/>
      <c r="AB99" s="11"/>
      <c r="AC99" s="11"/>
      <c r="AD99" s="11"/>
      <c r="AE99" s="11"/>
      <c r="AR99" s="212" t="s">
        <v>85</v>
      </c>
      <c r="AT99" s="213" t="s">
        <v>75</v>
      </c>
      <c r="AU99" s="213" t="s">
        <v>76</v>
      </c>
      <c r="AY99" s="212" t="s">
        <v>212</v>
      </c>
      <c r="BK99" s="214">
        <f>BK100+BK124</f>
        <v>0</v>
      </c>
    </row>
    <row r="100" s="11" customFormat="1" ht="22.8" customHeight="1">
      <c r="A100" s="11"/>
      <c r="B100" s="200"/>
      <c r="C100" s="201"/>
      <c r="D100" s="202" t="s">
        <v>75</v>
      </c>
      <c r="E100" s="256" t="s">
        <v>1493</v>
      </c>
      <c r="F100" s="256" t="s">
        <v>1494</v>
      </c>
      <c r="G100" s="201"/>
      <c r="H100" s="201"/>
      <c r="I100" s="204"/>
      <c r="J100" s="204"/>
      <c r="K100" s="257">
        <f>BK100</f>
        <v>0</v>
      </c>
      <c r="L100" s="201"/>
      <c r="M100" s="206"/>
      <c r="N100" s="207"/>
      <c r="O100" s="208"/>
      <c r="P100" s="208"/>
      <c r="Q100" s="209">
        <f>SUM(Q101:Q123)</f>
        <v>0</v>
      </c>
      <c r="R100" s="209">
        <f>SUM(R101:R123)</f>
        <v>0</v>
      </c>
      <c r="S100" s="208"/>
      <c r="T100" s="210">
        <f>SUM(T101:T123)</f>
        <v>0</v>
      </c>
      <c r="U100" s="208"/>
      <c r="V100" s="210">
        <f>SUM(V101:V123)</f>
        <v>0.0045400000000000006</v>
      </c>
      <c r="W100" s="208"/>
      <c r="X100" s="211">
        <f>SUM(X101:X123)</f>
        <v>0</v>
      </c>
      <c r="Y100" s="11"/>
      <c r="Z100" s="11"/>
      <c r="AA100" s="11"/>
      <c r="AB100" s="11"/>
      <c r="AC100" s="11"/>
      <c r="AD100" s="11"/>
      <c r="AE100" s="11"/>
      <c r="AR100" s="212" t="s">
        <v>85</v>
      </c>
      <c r="AT100" s="213" t="s">
        <v>75</v>
      </c>
      <c r="AU100" s="213" t="s">
        <v>83</v>
      </c>
      <c r="AY100" s="212" t="s">
        <v>212</v>
      </c>
      <c r="BK100" s="214">
        <f>SUM(BK101:BK123)</f>
        <v>0</v>
      </c>
    </row>
    <row r="101" s="2" customFormat="1" ht="24.15" customHeight="1">
      <c r="A101" s="40"/>
      <c r="B101" s="41"/>
      <c r="C101" s="229" t="s">
        <v>83</v>
      </c>
      <c r="D101" s="229" t="s">
        <v>222</v>
      </c>
      <c r="E101" s="230" t="s">
        <v>1671</v>
      </c>
      <c r="F101" s="231" t="s">
        <v>1672</v>
      </c>
      <c r="G101" s="232" t="s">
        <v>525</v>
      </c>
      <c r="H101" s="233">
        <v>70</v>
      </c>
      <c r="I101" s="234"/>
      <c r="J101" s="235"/>
      <c r="K101" s="236">
        <f>ROUND(P101*H101,2)</f>
        <v>0</v>
      </c>
      <c r="L101" s="231" t="s">
        <v>1314</v>
      </c>
      <c r="M101" s="237"/>
      <c r="N101" s="238" t="s">
        <v>20</v>
      </c>
      <c r="O101" s="223" t="s">
        <v>45</v>
      </c>
      <c r="P101" s="224">
        <f>I101+J101</f>
        <v>0</v>
      </c>
      <c r="Q101" s="224">
        <f>ROUND(I101*H101,2)</f>
        <v>0</v>
      </c>
      <c r="R101" s="224">
        <f>ROUND(J101*H101,2)</f>
        <v>0</v>
      </c>
      <c r="S101" s="86"/>
      <c r="T101" s="225">
        <f>S101*H101</f>
        <v>0</v>
      </c>
      <c r="U101" s="225">
        <v>4.0000000000000003E-05</v>
      </c>
      <c r="V101" s="225">
        <f>U101*H101</f>
        <v>0.0028000000000000004</v>
      </c>
      <c r="W101" s="225">
        <v>0</v>
      </c>
      <c r="X101" s="226">
        <f>W101*H101</f>
        <v>0</v>
      </c>
      <c r="Y101" s="40"/>
      <c r="Z101" s="40"/>
      <c r="AA101" s="40"/>
      <c r="AB101" s="40"/>
      <c r="AC101" s="40"/>
      <c r="AD101" s="40"/>
      <c r="AE101" s="40"/>
      <c r="AR101" s="227" t="s">
        <v>342</v>
      </c>
      <c r="AT101" s="227" t="s">
        <v>222</v>
      </c>
      <c r="AU101" s="227" t="s">
        <v>85</v>
      </c>
      <c r="AY101" s="19" t="s">
        <v>212</v>
      </c>
      <c r="BE101" s="228">
        <f>IF(O101="základní",K101,0)</f>
        <v>0</v>
      </c>
      <c r="BF101" s="228">
        <f>IF(O101="snížená",K101,0)</f>
        <v>0</v>
      </c>
      <c r="BG101" s="228">
        <f>IF(O101="zákl. přenesená",K101,0)</f>
        <v>0</v>
      </c>
      <c r="BH101" s="228">
        <f>IF(O101="sníž. přenesená",K101,0)</f>
        <v>0</v>
      </c>
      <c r="BI101" s="228">
        <f>IF(O101="nulová",K101,0)</f>
        <v>0</v>
      </c>
      <c r="BJ101" s="19" t="s">
        <v>83</v>
      </c>
      <c r="BK101" s="228">
        <f>ROUND(P101*H101,2)</f>
        <v>0</v>
      </c>
      <c r="BL101" s="19" t="s">
        <v>279</v>
      </c>
      <c r="BM101" s="227" t="s">
        <v>3110</v>
      </c>
    </row>
    <row r="102" s="2" customFormat="1" ht="37.8" customHeight="1">
      <c r="A102" s="40"/>
      <c r="B102" s="41"/>
      <c r="C102" s="215" t="s">
        <v>85</v>
      </c>
      <c r="D102" s="215" t="s">
        <v>213</v>
      </c>
      <c r="E102" s="216" t="s">
        <v>1577</v>
      </c>
      <c r="F102" s="217" t="s">
        <v>1578</v>
      </c>
      <c r="G102" s="218" t="s">
        <v>670</v>
      </c>
      <c r="H102" s="219">
        <v>150</v>
      </c>
      <c r="I102" s="220"/>
      <c r="J102" s="220"/>
      <c r="K102" s="221">
        <f>ROUND(P102*H102,2)</f>
        <v>0</v>
      </c>
      <c r="L102" s="217" t="s">
        <v>1314</v>
      </c>
      <c r="M102" s="46"/>
      <c r="N102" s="222" t="s">
        <v>20</v>
      </c>
      <c r="O102" s="223" t="s">
        <v>45</v>
      </c>
      <c r="P102" s="224">
        <f>I102+J102</f>
        <v>0</v>
      </c>
      <c r="Q102" s="224">
        <f>ROUND(I102*H102,2)</f>
        <v>0</v>
      </c>
      <c r="R102" s="224">
        <f>ROUND(J102*H102,2)</f>
        <v>0</v>
      </c>
      <c r="S102" s="86"/>
      <c r="T102" s="225">
        <f>S102*H102</f>
        <v>0</v>
      </c>
      <c r="U102" s="225">
        <v>0</v>
      </c>
      <c r="V102" s="225">
        <f>U102*H102</f>
        <v>0</v>
      </c>
      <c r="W102" s="225">
        <v>0</v>
      </c>
      <c r="X102" s="226">
        <f>W102*H102</f>
        <v>0</v>
      </c>
      <c r="Y102" s="40"/>
      <c r="Z102" s="40"/>
      <c r="AA102" s="40"/>
      <c r="AB102" s="40"/>
      <c r="AC102" s="40"/>
      <c r="AD102" s="40"/>
      <c r="AE102" s="40"/>
      <c r="AR102" s="227" t="s">
        <v>279</v>
      </c>
      <c r="AT102" s="227" t="s">
        <v>213</v>
      </c>
      <c r="AU102" s="227" t="s">
        <v>85</v>
      </c>
      <c r="AY102" s="19" t="s">
        <v>212</v>
      </c>
      <c r="BE102" s="228">
        <f>IF(O102="základní",K102,0)</f>
        <v>0</v>
      </c>
      <c r="BF102" s="228">
        <f>IF(O102="snížená",K102,0)</f>
        <v>0</v>
      </c>
      <c r="BG102" s="228">
        <f>IF(O102="zákl. přenesená",K102,0)</f>
        <v>0</v>
      </c>
      <c r="BH102" s="228">
        <f>IF(O102="sníž. přenesená",K102,0)</f>
        <v>0</v>
      </c>
      <c r="BI102" s="228">
        <f>IF(O102="nulová",K102,0)</f>
        <v>0</v>
      </c>
      <c r="BJ102" s="19" t="s">
        <v>83</v>
      </c>
      <c r="BK102" s="228">
        <f>ROUND(P102*H102,2)</f>
        <v>0</v>
      </c>
      <c r="BL102" s="19" t="s">
        <v>279</v>
      </c>
      <c r="BM102" s="227" t="s">
        <v>3111</v>
      </c>
    </row>
    <row r="103" s="2" customFormat="1">
      <c r="A103" s="40"/>
      <c r="B103" s="41"/>
      <c r="C103" s="42"/>
      <c r="D103" s="258" t="s">
        <v>1316</v>
      </c>
      <c r="E103" s="42"/>
      <c r="F103" s="259" t="s">
        <v>1580</v>
      </c>
      <c r="G103" s="42"/>
      <c r="H103" s="42"/>
      <c r="I103" s="248"/>
      <c r="J103" s="248"/>
      <c r="K103" s="42"/>
      <c r="L103" s="42"/>
      <c r="M103" s="46"/>
      <c r="N103" s="249"/>
      <c r="O103" s="250"/>
      <c r="P103" s="86"/>
      <c r="Q103" s="86"/>
      <c r="R103" s="86"/>
      <c r="S103" s="86"/>
      <c r="T103" s="86"/>
      <c r="U103" s="86"/>
      <c r="V103" s="86"/>
      <c r="W103" s="86"/>
      <c r="X103" s="87"/>
      <c r="Y103" s="40"/>
      <c r="Z103" s="40"/>
      <c r="AA103" s="40"/>
      <c r="AB103" s="40"/>
      <c r="AC103" s="40"/>
      <c r="AD103" s="40"/>
      <c r="AE103" s="40"/>
      <c r="AT103" s="19" t="s">
        <v>1316</v>
      </c>
      <c r="AU103" s="19" t="s">
        <v>85</v>
      </c>
    </row>
    <row r="104" s="2" customFormat="1" ht="33" customHeight="1">
      <c r="A104" s="40"/>
      <c r="B104" s="41"/>
      <c r="C104" s="215" t="s">
        <v>105</v>
      </c>
      <c r="D104" s="215" t="s">
        <v>213</v>
      </c>
      <c r="E104" s="216" t="s">
        <v>1581</v>
      </c>
      <c r="F104" s="217" t="s">
        <v>1582</v>
      </c>
      <c r="G104" s="218" t="s">
        <v>670</v>
      </c>
      <c r="H104" s="219">
        <v>1</v>
      </c>
      <c r="I104" s="220"/>
      <c r="J104" s="220"/>
      <c r="K104" s="221">
        <f>ROUND(P104*H104,2)</f>
        <v>0</v>
      </c>
      <c r="L104" s="217" t="s">
        <v>2849</v>
      </c>
      <c r="M104" s="46"/>
      <c r="N104" s="222" t="s">
        <v>20</v>
      </c>
      <c r="O104" s="223" t="s">
        <v>45</v>
      </c>
      <c r="P104" s="224">
        <f>I104+J104</f>
        <v>0</v>
      </c>
      <c r="Q104" s="224">
        <f>ROUND(I104*H104,2)</f>
        <v>0</v>
      </c>
      <c r="R104" s="224">
        <f>ROUND(J104*H104,2)</f>
        <v>0</v>
      </c>
      <c r="S104" s="86"/>
      <c r="T104" s="225">
        <f>S104*H104</f>
        <v>0</v>
      </c>
      <c r="U104" s="225">
        <v>0</v>
      </c>
      <c r="V104" s="225">
        <f>U104*H104</f>
        <v>0</v>
      </c>
      <c r="W104" s="225">
        <v>0</v>
      </c>
      <c r="X104" s="226">
        <f>W104*H104</f>
        <v>0</v>
      </c>
      <c r="Y104" s="40"/>
      <c r="Z104" s="40"/>
      <c r="AA104" s="40"/>
      <c r="AB104" s="40"/>
      <c r="AC104" s="40"/>
      <c r="AD104" s="40"/>
      <c r="AE104" s="40"/>
      <c r="AR104" s="227" t="s">
        <v>279</v>
      </c>
      <c r="AT104" s="227" t="s">
        <v>213</v>
      </c>
      <c r="AU104" s="227" t="s">
        <v>85</v>
      </c>
      <c r="AY104" s="19" t="s">
        <v>212</v>
      </c>
      <c r="BE104" s="228">
        <f>IF(O104="základní",K104,0)</f>
        <v>0</v>
      </c>
      <c r="BF104" s="228">
        <f>IF(O104="snížená",K104,0)</f>
        <v>0</v>
      </c>
      <c r="BG104" s="228">
        <f>IF(O104="zákl. přenesená",K104,0)</f>
        <v>0</v>
      </c>
      <c r="BH104" s="228">
        <f>IF(O104="sníž. přenesená",K104,0)</f>
        <v>0</v>
      </c>
      <c r="BI104" s="228">
        <f>IF(O104="nulová",K104,0)</f>
        <v>0</v>
      </c>
      <c r="BJ104" s="19" t="s">
        <v>83</v>
      </c>
      <c r="BK104" s="228">
        <f>ROUND(P104*H104,2)</f>
        <v>0</v>
      </c>
      <c r="BL104" s="19" t="s">
        <v>279</v>
      </c>
      <c r="BM104" s="227" t="s">
        <v>3112</v>
      </c>
    </row>
    <row r="105" s="2" customFormat="1">
      <c r="A105" s="40"/>
      <c r="B105" s="41"/>
      <c r="C105" s="42"/>
      <c r="D105" s="258" t="s">
        <v>1316</v>
      </c>
      <c r="E105" s="42"/>
      <c r="F105" s="259" t="s">
        <v>2936</v>
      </c>
      <c r="G105" s="42"/>
      <c r="H105" s="42"/>
      <c r="I105" s="248"/>
      <c r="J105" s="248"/>
      <c r="K105" s="42"/>
      <c r="L105" s="42"/>
      <c r="M105" s="46"/>
      <c r="N105" s="249"/>
      <c r="O105" s="250"/>
      <c r="P105" s="86"/>
      <c r="Q105" s="86"/>
      <c r="R105" s="86"/>
      <c r="S105" s="86"/>
      <c r="T105" s="86"/>
      <c r="U105" s="86"/>
      <c r="V105" s="86"/>
      <c r="W105" s="86"/>
      <c r="X105" s="87"/>
      <c r="Y105" s="40"/>
      <c r="Z105" s="40"/>
      <c r="AA105" s="40"/>
      <c r="AB105" s="40"/>
      <c r="AC105" s="40"/>
      <c r="AD105" s="40"/>
      <c r="AE105" s="40"/>
      <c r="AT105" s="19" t="s">
        <v>1316</v>
      </c>
      <c r="AU105" s="19" t="s">
        <v>85</v>
      </c>
    </row>
    <row r="106" s="2" customFormat="1" ht="21.75" customHeight="1">
      <c r="A106" s="40"/>
      <c r="B106" s="41"/>
      <c r="C106" s="229" t="s">
        <v>228</v>
      </c>
      <c r="D106" s="229" t="s">
        <v>222</v>
      </c>
      <c r="E106" s="230" t="s">
        <v>3065</v>
      </c>
      <c r="F106" s="231" t="s">
        <v>3066</v>
      </c>
      <c r="G106" s="232" t="s">
        <v>670</v>
      </c>
      <c r="H106" s="233">
        <v>1</v>
      </c>
      <c r="I106" s="234"/>
      <c r="J106" s="235"/>
      <c r="K106" s="236">
        <f>ROUND(P106*H106,2)</f>
        <v>0</v>
      </c>
      <c r="L106" s="231" t="s">
        <v>20</v>
      </c>
      <c r="M106" s="237"/>
      <c r="N106" s="238" t="s">
        <v>20</v>
      </c>
      <c r="O106" s="223" t="s">
        <v>45</v>
      </c>
      <c r="P106" s="224">
        <f>I106+J106</f>
        <v>0</v>
      </c>
      <c r="Q106" s="224">
        <f>ROUND(I106*H106,2)</f>
        <v>0</v>
      </c>
      <c r="R106" s="224">
        <f>ROUND(J106*H106,2)</f>
        <v>0</v>
      </c>
      <c r="S106" s="86"/>
      <c r="T106" s="225">
        <f>S106*H106</f>
        <v>0</v>
      </c>
      <c r="U106" s="225">
        <v>0</v>
      </c>
      <c r="V106" s="225">
        <f>U106*H106</f>
        <v>0</v>
      </c>
      <c r="W106" s="225">
        <v>0</v>
      </c>
      <c r="X106" s="226">
        <f>W106*H106</f>
        <v>0</v>
      </c>
      <c r="Y106" s="40"/>
      <c r="Z106" s="40"/>
      <c r="AA106" s="40"/>
      <c r="AB106" s="40"/>
      <c r="AC106" s="40"/>
      <c r="AD106" s="40"/>
      <c r="AE106" s="40"/>
      <c r="AR106" s="227" t="s">
        <v>342</v>
      </c>
      <c r="AT106" s="227" t="s">
        <v>222</v>
      </c>
      <c r="AU106" s="227" t="s">
        <v>85</v>
      </c>
      <c r="AY106" s="19" t="s">
        <v>212</v>
      </c>
      <c r="BE106" s="228">
        <f>IF(O106="základní",K106,0)</f>
        <v>0</v>
      </c>
      <c r="BF106" s="228">
        <f>IF(O106="snížená",K106,0)</f>
        <v>0</v>
      </c>
      <c r="BG106" s="228">
        <f>IF(O106="zákl. přenesená",K106,0)</f>
        <v>0</v>
      </c>
      <c r="BH106" s="228">
        <f>IF(O106="sníž. přenesená",K106,0)</f>
        <v>0</v>
      </c>
      <c r="BI106" s="228">
        <f>IF(O106="nulová",K106,0)</f>
        <v>0</v>
      </c>
      <c r="BJ106" s="19" t="s">
        <v>83</v>
      </c>
      <c r="BK106" s="228">
        <f>ROUND(P106*H106,2)</f>
        <v>0</v>
      </c>
      <c r="BL106" s="19" t="s">
        <v>279</v>
      </c>
      <c r="BM106" s="227" t="s">
        <v>3113</v>
      </c>
    </row>
    <row r="107" s="2" customFormat="1" ht="37.8" customHeight="1">
      <c r="A107" s="40"/>
      <c r="B107" s="41"/>
      <c r="C107" s="215" t="s">
        <v>234</v>
      </c>
      <c r="D107" s="215" t="s">
        <v>213</v>
      </c>
      <c r="E107" s="216" t="s">
        <v>1713</v>
      </c>
      <c r="F107" s="217" t="s">
        <v>1714</v>
      </c>
      <c r="G107" s="218" t="s">
        <v>670</v>
      </c>
      <c r="H107" s="219">
        <v>50</v>
      </c>
      <c r="I107" s="220"/>
      <c r="J107" s="220"/>
      <c r="K107" s="221">
        <f>ROUND(P107*H107,2)</f>
        <v>0</v>
      </c>
      <c r="L107" s="217" t="s">
        <v>2849</v>
      </c>
      <c r="M107" s="46"/>
      <c r="N107" s="222" t="s">
        <v>20</v>
      </c>
      <c r="O107" s="223" t="s">
        <v>45</v>
      </c>
      <c r="P107" s="224">
        <f>I107+J107</f>
        <v>0</v>
      </c>
      <c r="Q107" s="224">
        <f>ROUND(I107*H107,2)</f>
        <v>0</v>
      </c>
      <c r="R107" s="224">
        <f>ROUND(J107*H107,2)</f>
        <v>0</v>
      </c>
      <c r="S107" s="86"/>
      <c r="T107" s="225">
        <f>S107*H107</f>
        <v>0</v>
      </c>
      <c r="U107" s="225">
        <v>0</v>
      </c>
      <c r="V107" s="225">
        <f>U107*H107</f>
        <v>0</v>
      </c>
      <c r="W107" s="225">
        <v>0</v>
      </c>
      <c r="X107" s="226">
        <f>W107*H107</f>
        <v>0</v>
      </c>
      <c r="Y107" s="40"/>
      <c r="Z107" s="40"/>
      <c r="AA107" s="40"/>
      <c r="AB107" s="40"/>
      <c r="AC107" s="40"/>
      <c r="AD107" s="40"/>
      <c r="AE107" s="40"/>
      <c r="AR107" s="227" t="s">
        <v>279</v>
      </c>
      <c r="AT107" s="227" t="s">
        <v>213</v>
      </c>
      <c r="AU107" s="227" t="s">
        <v>85</v>
      </c>
      <c r="AY107" s="19" t="s">
        <v>212</v>
      </c>
      <c r="BE107" s="228">
        <f>IF(O107="základní",K107,0)</f>
        <v>0</v>
      </c>
      <c r="BF107" s="228">
        <f>IF(O107="snížená",K107,0)</f>
        <v>0</v>
      </c>
      <c r="BG107" s="228">
        <f>IF(O107="zákl. přenesená",K107,0)</f>
        <v>0</v>
      </c>
      <c r="BH107" s="228">
        <f>IF(O107="sníž. přenesená",K107,0)</f>
        <v>0</v>
      </c>
      <c r="BI107" s="228">
        <f>IF(O107="nulová",K107,0)</f>
        <v>0</v>
      </c>
      <c r="BJ107" s="19" t="s">
        <v>83</v>
      </c>
      <c r="BK107" s="228">
        <f>ROUND(P107*H107,2)</f>
        <v>0</v>
      </c>
      <c r="BL107" s="19" t="s">
        <v>279</v>
      </c>
      <c r="BM107" s="227" t="s">
        <v>3114</v>
      </c>
    </row>
    <row r="108" s="2" customFormat="1">
      <c r="A108" s="40"/>
      <c r="B108" s="41"/>
      <c r="C108" s="42"/>
      <c r="D108" s="258" t="s">
        <v>1316</v>
      </c>
      <c r="E108" s="42"/>
      <c r="F108" s="259" t="s">
        <v>2941</v>
      </c>
      <c r="G108" s="42"/>
      <c r="H108" s="42"/>
      <c r="I108" s="248"/>
      <c r="J108" s="248"/>
      <c r="K108" s="42"/>
      <c r="L108" s="42"/>
      <c r="M108" s="46"/>
      <c r="N108" s="249"/>
      <c r="O108" s="250"/>
      <c r="P108" s="86"/>
      <c r="Q108" s="86"/>
      <c r="R108" s="86"/>
      <c r="S108" s="86"/>
      <c r="T108" s="86"/>
      <c r="U108" s="86"/>
      <c r="V108" s="86"/>
      <c r="W108" s="86"/>
      <c r="X108" s="87"/>
      <c r="Y108" s="40"/>
      <c r="Z108" s="40"/>
      <c r="AA108" s="40"/>
      <c r="AB108" s="40"/>
      <c r="AC108" s="40"/>
      <c r="AD108" s="40"/>
      <c r="AE108" s="40"/>
      <c r="AT108" s="19" t="s">
        <v>1316</v>
      </c>
      <c r="AU108" s="19" t="s">
        <v>85</v>
      </c>
    </row>
    <row r="109" s="2" customFormat="1" ht="16.5" customHeight="1">
      <c r="A109" s="40"/>
      <c r="B109" s="41"/>
      <c r="C109" s="229" t="s">
        <v>238</v>
      </c>
      <c r="D109" s="229" t="s">
        <v>222</v>
      </c>
      <c r="E109" s="230" t="s">
        <v>1717</v>
      </c>
      <c r="F109" s="231" t="s">
        <v>1718</v>
      </c>
      <c r="G109" s="232" t="s">
        <v>670</v>
      </c>
      <c r="H109" s="233">
        <v>50</v>
      </c>
      <c r="I109" s="234"/>
      <c r="J109" s="235"/>
      <c r="K109" s="236">
        <f>ROUND(P109*H109,2)</f>
        <v>0</v>
      </c>
      <c r="L109" s="231" t="s">
        <v>20</v>
      </c>
      <c r="M109" s="237"/>
      <c r="N109" s="238" t="s">
        <v>20</v>
      </c>
      <c r="O109" s="223" t="s">
        <v>45</v>
      </c>
      <c r="P109" s="224">
        <f>I109+J109</f>
        <v>0</v>
      </c>
      <c r="Q109" s="224">
        <f>ROUND(I109*H109,2)</f>
        <v>0</v>
      </c>
      <c r="R109" s="224">
        <f>ROUND(J109*H109,2)</f>
        <v>0</v>
      </c>
      <c r="S109" s="86"/>
      <c r="T109" s="225">
        <f>S109*H109</f>
        <v>0</v>
      </c>
      <c r="U109" s="225">
        <v>0</v>
      </c>
      <c r="V109" s="225">
        <f>U109*H109</f>
        <v>0</v>
      </c>
      <c r="W109" s="225">
        <v>0</v>
      </c>
      <c r="X109" s="226">
        <f>W109*H109</f>
        <v>0</v>
      </c>
      <c r="Y109" s="40"/>
      <c r="Z109" s="40"/>
      <c r="AA109" s="40"/>
      <c r="AB109" s="40"/>
      <c r="AC109" s="40"/>
      <c r="AD109" s="40"/>
      <c r="AE109" s="40"/>
      <c r="AR109" s="227" t="s">
        <v>342</v>
      </c>
      <c r="AT109" s="227" t="s">
        <v>222</v>
      </c>
      <c r="AU109" s="227" t="s">
        <v>85</v>
      </c>
      <c r="AY109" s="19" t="s">
        <v>212</v>
      </c>
      <c r="BE109" s="228">
        <f>IF(O109="základní",K109,0)</f>
        <v>0</v>
      </c>
      <c r="BF109" s="228">
        <f>IF(O109="snížená",K109,0)</f>
        <v>0</v>
      </c>
      <c r="BG109" s="228">
        <f>IF(O109="zákl. přenesená",K109,0)</f>
        <v>0</v>
      </c>
      <c r="BH109" s="228">
        <f>IF(O109="sníž. přenesená",K109,0)</f>
        <v>0</v>
      </c>
      <c r="BI109" s="228">
        <f>IF(O109="nulová",K109,0)</f>
        <v>0</v>
      </c>
      <c r="BJ109" s="19" t="s">
        <v>83</v>
      </c>
      <c r="BK109" s="228">
        <f>ROUND(P109*H109,2)</f>
        <v>0</v>
      </c>
      <c r="BL109" s="19" t="s">
        <v>279</v>
      </c>
      <c r="BM109" s="227" t="s">
        <v>3115</v>
      </c>
    </row>
    <row r="110" s="2" customFormat="1" ht="66.75" customHeight="1">
      <c r="A110" s="40"/>
      <c r="B110" s="41"/>
      <c r="C110" s="215" t="s">
        <v>242</v>
      </c>
      <c r="D110" s="215" t="s">
        <v>213</v>
      </c>
      <c r="E110" s="216" t="s">
        <v>1727</v>
      </c>
      <c r="F110" s="217" t="s">
        <v>1728</v>
      </c>
      <c r="G110" s="218" t="s">
        <v>670</v>
      </c>
      <c r="H110" s="219">
        <v>50</v>
      </c>
      <c r="I110" s="220"/>
      <c r="J110" s="220"/>
      <c r="K110" s="221">
        <f>ROUND(P110*H110,2)</f>
        <v>0</v>
      </c>
      <c r="L110" s="217" t="s">
        <v>2849</v>
      </c>
      <c r="M110" s="46"/>
      <c r="N110" s="222" t="s">
        <v>20</v>
      </c>
      <c r="O110" s="223" t="s">
        <v>45</v>
      </c>
      <c r="P110" s="224">
        <f>I110+J110</f>
        <v>0</v>
      </c>
      <c r="Q110" s="224">
        <f>ROUND(I110*H110,2)</f>
        <v>0</v>
      </c>
      <c r="R110" s="224">
        <f>ROUND(J110*H110,2)</f>
        <v>0</v>
      </c>
      <c r="S110" s="86"/>
      <c r="T110" s="225">
        <f>S110*H110</f>
        <v>0</v>
      </c>
      <c r="U110" s="225">
        <v>0</v>
      </c>
      <c r="V110" s="225">
        <f>U110*H110</f>
        <v>0</v>
      </c>
      <c r="W110" s="225">
        <v>0</v>
      </c>
      <c r="X110" s="226">
        <f>W110*H110</f>
        <v>0</v>
      </c>
      <c r="Y110" s="40"/>
      <c r="Z110" s="40"/>
      <c r="AA110" s="40"/>
      <c r="AB110" s="40"/>
      <c r="AC110" s="40"/>
      <c r="AD110" s="40"/>
      <c r="AE110" s="40"/>
      <c r="AR110" s="227" t="s">
        <v>279</v>
      </c>
      <c r="AT110" s="227" t="s">
        <v>213</v>
      </c>
      <c r="AU110" s="227" t="s">
        <v>85</v>
      </c>
      <c r="AY110" s="19" t="s">
        <v>212</v>
      </c>
      <c r="BE110" s="228">
        <f>IF(O110="základní",K110,0)</f>
        <v>0</v>
      </c>
      <c r="BF110" s="228">
        <f>IF(O110="snížená",K110,0)</f>
        <v>0</v>
      </c>
      <c r="BG110" s="228">
        <f>IF(O110="zákl. přenesená",K110,0)</f>
        <v>0</v>
      </c>
      <c r="BH110" s="228">
        <f>IF(O110="sníž. přenesená",K110,0)</f>
        <v>0</v>
      </c>
      <c r="BI110" s="228">
        <f>IF(O110="nulová",K110,0)</f>
        <v>0</v>
      </c>
      <c r="BJ110" s="19" t="s">
        <v>83</v>
      </c>
      <c r="BK110" s="228">
        <f>ROUND(P110*H110,2)</f>
        <v>0</v>
      </c>
      <c r="BL110" s="19" t="s">
        <v>279</v>
      </c>
      <c r="BM110" s="227" t="s">
        <v>3116</v>
      </c>
    </row>
    <row r="111" s="2" customFormat="1">
      <c r="A111" s="40"/>
      <c r="B111" s="41"/>
      <c r="C111" s="42"/>
      <c r="D111" s="258" t="s">
        <v>1316</v>
      </c>
      <c r="E111" s="42"/>
      <c r="F111" s="259" t="s">
        <v>2944</v>
      </c>
      <c r="G111" s="42"/>
      <c r="H111" s="42"/>
      <c r="I111" s="248"/>
      <c r="J111" s="248"/>
      <c r="K111" s="42"/>
      <c r="L111" s="42"/>
      <c r="M111" s="46"/>
      <c r="N111" s="249"/>
      <c r="O111" s="250"/>
      <c r="P111" s="86"/>
      <c r="Q111" s="86"/>
      <c r="R111" s="86"/>
      <c r="S111" s="86"/>
      <c r="T111" s="86"/>
      <c r="U111" s="86"/>
      <c r="V111" s="86"/>
      <c r="W111" s="86"/>
      <c r="X111" s="87"/>
      <c r="Y111" s="40"/>
      <c r="Z111" s="40"/>
      <c r="AA111" s="40"/>
      <c r="AB111" s="40"/>
      <c r="AC111" s="40"/>
      <c r="AD111" s="40"/>
      <c r="AE111" s="40"/>
      <c r="AT111" s="19" t="s">
        <v>1316</v>
      </c>
      <c r="AU111" s="19" t="s">
        <v>85</v>
      </c>
    </row>
    <row r="112" s="2" customFormat="1" ht="16.5" customHeight="1">
      <c r="A112" s="40"/>
      <c r="B112" s="41"/>
      <c r="C112" s="229" t="s">
        <v>246</v>
      </c>
      <c r="D112" s="229" t="s">
        <v>222</v>
      </c>
      <c r="E112" s="230" t="s">
        <v>1731</v>
      </c>
      <c r="F112" s="231" t="s">
        <v>1732</v>
      </c>
      <c r="G112" s="232" t="s">
        <v>670</v>
      </c>
      <c r="H112" s="233">
        <v>50</v>
      </c>
      <c r="I112" s="234"/>
      <c r="J112" s="235"/>
      <c r="K112" s="236">
        <f>ROUND(P112*H112,2)</f>
        <v>0</v>
      </c>
      <c r="L112" s="231" t="s">
        <v>20</v>
      </c>
      <c r="M112" s="237"/>
      <c r="N112" s="238" t="s">
        <v>20</v>
      </c>
      <c r="O112" s="223" t="s">
        <v>45</v>
      </c>
      <c r="P112" s="224">
        <f>I112+J112</f>
        <v>0</v>
      </c>
      <c r="Q112" s="224">
        <f>ROUND(I112*H112,2)</f>
        <v>0</v>
      </c>
      <c r="R112" s="224">
        <f>ROUND(J112*H112,2)</f>
        <v>0</v>
      </c>
      <c r="S112" s="86"/>
      <c r="T112" s="225">
        <f>S112*H112</f>
        <v>0</v>
      </c>
      <c r="U112" s="225">
        <v>0</v>
      </c>
      <c r="V112" s="225">
        <f>U112*H112</f>
        <v>0</v>
      </c>
      <c r="W112" s="225">
        <v>0</v>
      </c>
      <c r="X112" s="226">
        <f>W112*H112</f>
        <v>0</v>
      </c>
      <c r="Y112" s="40"/>
      <c r="Z112" s="40"/>
      <c r="AA112" s="40"/>
      <c r="AB112" s="40"/>
      <c r="AC112" s="40"/>
      <c r="AD112" s="40"/>
      <c r="AE112" s="40"/>
      <c r="AR112" s="227" t="s">
        <v>342</v>
      </c>
      <c r="AT112" s="227" t="s">
        <v>222</v>
      </c>
      <c r="AU112" s="227" t="s">
        <v>85</v>
      </c>
      <c r="AY112" s="19" t="s">
        <v>212</v>
      </c>
      <c r="BE112" s="228">
        <f>IF(O112="základní",K112,0)</f>
        <v>0</v>
      </c>
      <c r="BF112" s="228">
        <f>IF(O112="snížená",K112,0)</f>
        <v>0</v>
      </c>
      <c r="BG112" s="228">
        <f>IF(O112="zákl. přenesená",K112,0)</f>
        <v>0</v>
      </c>
      <c r="BH112" s="228">
        <f>IF(O112="sníž. přenesená",K112,0)</f>
        <v>0</v>
      </c>
      <c r="BI112" s="228">
        <f>IF(O112="nulová",K112,0)</f>
        <v>0</v>
      </c>
      <c r="BJ112" s="19" t="s">
        <v>83</v>
      </c>
      <c r="BK112" s="228">
        <f>ROUND(P112*H112,2)</f>
        <v>0</v>
      </c>
      <c r="BL112" s="19" t="s">
        <v>279</v>
      </c>
      <c r="BM112" s="227" t="s">
        <v>3117</v>
      </c>
    </row>
    <row r="113" s="2" customFormat="1" ht="24.15" customHeight="1">
      <c r="A113" s="40"/>
      <c r="B113" s="41"/>
      <c r="C113" s="215" t="s">
        <v>250</v>
      </c>
      <c r="D113" s="215" t="s">
        <v>213</v>
      </c>
      <c r="E113" s="216" t="s">
        <v>1757</v>
      </c>
      <c r="F113" s="217" t="s">
        <v>1758</v>
      </c>
      <c r="G113" s="218" t="s">
        <v>670</v>
      </c>
      <c r="H113" s="219">
        <v>8</v>
      </c>
      <c r="I113" s="220"/>
      <c r="J113" s="220"/>
      <c r="K113" s="221">
        <f>ROUND(P113*H113,2)</f>
        <v>0</v>
      </c>
      <c r="L113" s="217" t="s">
        <v>2849</v>
      </c>
      <c r="M113" s="46"/>
      <c r="N113" s="222" t="s">
        <v>20</v>
      </c>
      <c r="O113" s="223" t="s">
        <v>45</v>
      </c>
      <c r="P113" s="224">
        <f>I113+J113</f>
        <v>0</v>
      </c>
      <c r="Q113" s="224">
        <f>ROUND(I113*H113,2)</f>
        <v>0</v>
      </c>
      <c r="R113" s="224">
        <f>ROUND(J113*H113,2)</f>
        <v>0</v>
      </c>
      <c r="S113" s="86"/>
      <c r="T113" s="225">
        <f>S113*H113</f>
        <v>0</v>
      </c>
      <c r="U113" s="225">
        <v>0</v>
      </c>
      <c r="V113" s="225">
        <f>U113*H113</f>
        <v>0</v>
      </c>
      <c r="W113" s="225">
        <v>0</v>
      </c>
      <c r="X113" s="226">
        <f>W113*H113</f>
        <v>0</v>
      </c>
      <c r="Y113" s="40"/>
      <c r="Z113" s="40"/>
      <c r="AA113" s="40"/>
      <c r="AB113" s="40"/>
      <c r="AC113" s="40"/>
      <c r="AD113" s="40"/>
      <c r="AE113" s="40"/>
      <c r="AR113" s="227" t="s">
        <v>279</v>
      </c>
      <c r="AT113" s="227" t="s">
        <v>213</v>
      </c>
      <c r="AU113" s="227" t="s">
        <v>85</v>
      </c>
      <c r="AY113" s="19" t="s">
        <v>212</v>
      </c>
      <c r="BE113" s="228">
        <f>IF(O113="základní",K113,0)</f>
        <v>0</v>
      </c>
      <c r="BF113" s="228">
        <f>IF(O113="snížená",K113,0)</f>
        <v>0</v>
      </c>
      <c r="BG113" s="228">
        <f>IF(O113="zákl. přenesená",K113,0)</f>
        <v>0</v>
      </c>
      <c r="BH113" s="228">
        <f>IF(O113="sníž. přenesená",K113,0)</f>
        <v>0</v>
      </c>
      <c r="BI113" s="228">
        <f>IF(O113="nulová",K113,0)</f>
        <v>0</v>
      </c>
      <c r="BJ113" s="19" t="s">
        <v>83</v>
      </c>
      <c r="BK113" s="228">
        <f>ROUND(P113*H113,2)</f>
        <v>0</v>
      </c>
      <c r="BL113" s="19" t="s">
        <v>279</v>
      </c>
      <c r="BM113" s="227" t="s">
        <v>3118</v>
      </c>
    </row>
    <row r="114" s="2" customFormat="1">
      <c r="A114" s="40"/>
      <c r="B114" s="41"/>
      <c r="C114" s="42"/>
      <c r="D114" s="258" t="s">
        <v>1316</v>
      </c>
      <c r="E114" s="42"/>
      <c r="F114" s="259" t="s">
        <v>2947</v>
      </c>
      <c r="G114" s="42"/>
      <c r="H114" s="42"/>
      <c r="I114" s="248"/>
      <c r="J114" s="248"/>
      <c r="K114" s="42"/>
      <c r="L114" s="42"/>
      <c r="M114" s="46"/>
      <c r="N114" s="249"/>
      <c r="O114" s="250"/>
      <c r="P114" s="86"/>
      <c r="Q114" s="86"/>
      <c r="R114" s="86"/>
      <c r="S114" s="86"/>
      <c r="T114" s="86"/>
      <c r="U114" s="86"/>
      <c r="V114" s="86"/>
      <c r="W114" s="86"/>
      <c r="X114" s="87"/>
      <c r="Y114" s="40"/>
      <c r="Z114" s="40"/>
      <c r="AA114" s="40"/>
      <c r="AB114" s="40"/>
      <c r="AC114" s="40"/>
      <c r="AD114" s="40"/>
      <c r="AE114" s="40"/>
      <c r="AT114" s="19" t="s">
        <v>1316</v>
      </c>
      <c r="AU114" s="19" t="s">
        <v>85</v>
      </c>
    </row>
    <row r="115" s="2" customFormat="1" ht="24.15" customHeight="1">
      <c r="A115" s="40"/>
      <c r="B115" s="41"/>
      <c r="C115" s="229" t="s">
        <v>154</v>
      </c>
      <c r="D115" s="229" t="s">
        <v>222</v>
      </c>
      <c r="E115" s="230" t="s">
        <v>1761</v>
      </c>
      <c r="F115" s="231" t="s">
        <v>1762</v>
      </c>
      <c r="G115" s="232" t="s">
        <v>670</v>
      </c>
      <c r="H115" s="233">
        <v>8</v>
      </c>
      <c r="I115" s="234"/>
      <c r="J115" s="235"/>
      <c r="K115" s="236">
        <f>ROUND(P115*H115,2)</f>
        <v>0</v>
      </c>
      <c r="L115" s="231" t="s">
        <v>20</v>
      </c>
      <c r="M115" s="237"/>
      <c r="N115" s="238" t="s">
        <v>20</v>
      </c>
      <c r="O115" s="223" t="s">
        <v>45</v>
      </c>
      <c r="P115" s="224">
        <f>I115+J115</f>
        <v>0</v>
      </c>
      <c r="Q115" s="224">
        <f>ROUND(I115*H115,2)</f>
        <v>0</v>
      </c>
      <c r="R115" s="224">
        <f>ROUND(J115*H115,2)</f>
        <v>0</v>
      </c>
      <c r="S115" s="86"/>
      <c r="T115" s="225">
        <f>S115*H115</f>
        <v>0</v>
      </c>
      <c r="U115" s="225">
        <v>0.00012</v>
      </c>
      <c r="V115" s="225">
        <f>U115*H115</f>
        <v>0.00096000000000000002</v>
      </c>
      <c r="W115" s="225">
        <v>0</v>
      </c>
      <c r="X115" s="226">
        <f>W115*H115</f>
        <v>0</v>
      </c>
      <c r="Y115" s="40"/>
      <c r="Z115" s="40"/>
      <c r="AA115" s="40"/>
      <c r="AB115" s="40"/>
      <c r="AC115" s="40"/>
      <c r="AD115" s="40"/>
      <c r="AE115" s="40"/>
      <c r="AR115" s="227" t="s">
        <v>342</v>
      </c>
      <c r="AT115" s="227" t="s">
        <v>222</v>
      </c>
      <c r="AU115" s="227" t="s">
        <v>85</v>
      </c>
      <c r="AY115" s="19" t="s">
        <v>212</v>
      </c>
      <c r="BE115" s="228">
        <f>IF(O115="základní",K115,0)</f>
        <v>0</v>
      </c>
      <c r="BF115" s="228">
        <f>IF(O115="snížená",K115,0)</f>
        <v>0</v>
      </c>
      <c r="BG115" s="228">
        <f>IF(O115="zákl. přenesená",K115,0)</f>
        <v>0</v>
      </c>
      <c r="BH115" s="228">
        <f>IF(O115="sníž. přenesená",K115,0)</f>
        <v>0</v>
      </c>
      <c r="BI115" s="228">
        <f>IF(O115="nulová",K115,0)</f>
        <v>0</v>
      </c>
      <c r="BJ115" s="19" t="s">
        <v>83</v>
      </c>
      <c r="BK115" s="228">
        <f>ROUND(P115*H115,2)</f>
        <v>0</v>
      </c>
      <c r="BL115" s="19" t="s">
        <v>279</v>
      </c>
      <c r="BM115" s="227" t="s">
        <v>3119</v>
      </c>
    </row>
    <row r="116" s="2" customFormat="1" ht="24.15" customHeight="1">
      <c r="A116" s="40"/>
      <c r="B116" s="41"/>
      <c r="C116" s="215" t="s">
        <v>157</v>
      </c>
      <c r="D116" s="215" t="s">
        <v>213</v>
      </c>
      <c r="E116" s="216" t="s">
        <v>1788</v>
      </c>
      <c r="F116" s="217" t="s">
        <v>1789</v>
      </c>
      <c r="G116" s="218" t="s">
        <v>670</v>
      </c>
      <c r="H116" s="219">
        <v>1</v>
      </c>
      <c r="I116" s="220"/>
      <c r="J116" s="220"/>
      <c r="K116" s="221">
        <f>ROUND(P116*H116,2)</f>
        <v>0</v>
      </c>
      <c r="L116" s="217" t="s">
        <v>2849</v>
      </c>
      <c r="M116" s="46"/>
      <c r="N116" s="222" t="s">
        <v>20</v>
      </c>
      <c r="O116" s="223" t="s">
        <v>45</v>
      </c>
      <c r="P116" s="224">
        <f>I116+J116</f>
        <v>0</v>
      </c>
      <c r="Q116" s="224">
        <f>ROUND(I116*H116,2)</f>
        <v>0</v>
      </c>
      <c r="R116" s="224">
        <f>ROUND(J116*H116,2)</f>
        <v>0</v>
      </c>
      <c r="S116" s="86"/>
      <c r="T116" s="225">
        <f>S116*H116</f>
        <v>0</v>
      </c>
      <c r="U116" s="225">
        <v>0</v>
      </c>
      <c r="V116" s="225">
        <f>U116*H116</f>
        <v>0</v>
      </c>
      <c r="W116" s="225">
        <v>0</v>
      </c>
      <c r="X116" s="226">
        <f>W116*H116</f>
        <v>0</v>
      </c>
      <c r="Y116" s="40"/>
      <c r="Z116" s="40"/>
      <c r="AA116" s="40"/>
      <c r="AB116" s="40"/>
      <c r="AC116" s="40"/>
      <c r="AD116" s="40"/>
      <c r="AE116" s="40"/>
      <c r="AR116" s="227" t="s">
        <v>279</v>
      </c>
      <c r="AT116" s="227" t="s">
        <v>213</v>
      </c>
      <c r="AU116" s="227" t="s">
        <v>85</v>
      </c>
      <c r="AY116" s="19" t="s">
        <v>212</v>
      </c>
      <c r="BE116" s="228">
        <f>IF(O116="základní",K116,0)</f>
        <v>0</v>
      </c>
      <c r="BF116" s="228">
        <f>IF(O116="snížená",K116,0)</f>
        <v>0</v>
      </c>
      <c r="BG116" s="228">
        <f>IF(O116="zákl. přenesená",K116,0)</f>
        <v>0</v>
      </c>
      <c r="BH116" s="228">
        <f>IF(O116="sníž. přenesená",K116,0)</f>
        <v>0</v>
      </c>
      <c r="BI116" s="228">
        <f>IF(O116="nulová",K116,0)</f>
        <v>0</v>
      </c>
      <c r="BJ116" s="19" t="s">
        <v>83</v>
      </c>
      <c r="BK116" s="228">
        <f>ROUND(P116*H116,2)</f>
        <v>0</v>
      </c>
      <c r="BL116" s="19" t="s">
        <v>279</v>
      </c>
      <c r="BM116" s="227" t="s">
        <v>3120</v>
      </c>
    </row>
    <row r="117" s="2" customFormat="1">
      <c r="A117" s="40"/>
      <c r="B117" s="41"/>
      <c r="C117" s="42"/>
      <c r="D117" s="258" t="s">
        <v>1316</v>
      </c>
      <c r="E117" s="42"/>
      <c r="F117" s="259" t="s">
        <v>2950</v>
      </c>
      <c r="G117" s="42"/>
      <c r="H117" s="42"/>
      <c r="I117" s="248"/>
      <c r="J117" s="248"/>
      <c r="K117" s="42"/>
      <c r="L117" s="42"/>
      <c r="M117" s="46"/>
      <c r="N117" s="249"/>
      <c r="O117" s="250"/>
      <c r="P117" s="86"/>
      <c r="Q117" s="86"/>
      <c r="R117" s="86"/>
      <c r="S117" s="86"/>
      <c r="T117" s="86"/>
      <c r="U117" s="86"/>
      <c r="V117" s="86"/>
      <c r="W117" s="86"/>
      <c r="X117" s="87"/>
      <c r="Y117" s="40"/>
      <c r="Z117" s="40"/>
      <c r="AA117" s="40"/>
      <c r="AB117" s="40"/>
      <c r="AC117" s="40"/>
      <c r="AD117" s="40"/>
      <c r="AE117" s="40"/>
      <c r="AT117" s="19" t="s">
        <v>1316</v>
      </c>
      <c r="AU117" s="19" t="s">
        <v>85</v>
      </c>
    </row>
    <row r="118" s="2" customFormat="1" ht="21.75" customHeight="1">
      <c r="A118" s="40"/>
      <c r="B118" s="41"/>
      <c r="C118" s="229" t="s">
        <v>9</v>
      </c>
      <c r="D118" s="229" t="s">
        <v>222</v>
      </c>
      <c r="E118" s="230" t="s">
        <v>2091</v>
      </c>
      <c r="F118" s="231" t="s">
        <v>2951</v>
      </c>
      <c r="G118" s="232" t="s">
        <v>670</v>
      </c>
      <c r="H118" s="233">
        <v>1</v>
      </c>
      <c r="I118" s="234"/>
      <c r="J118" s="235"/>
      <c r="K118" s="236">
        <f>ROUND(P118*H118,2)</f>
        <v>0</v>
      </c>
      <c r="L118" s="231" t="s">
        <v>20</v>
      </c>
      <c r="M118" s="237"/>
      <c r="N118" s="238" t="s">
        <v>20</v>
      </c>
      <c r="O118" s="223" t="s">
        <v>45</v>
      </c>
      <c r="P118" s="224">
        <f>I118+J118</f>
        <v>0</v>
      </c>
      <c r="Q118" s="224">
        <f>ROUND(I118*H118,2)</f>
        <v>0</v>
      </c>
      <c r="R118" s="224">
        <f>ROUND(J118*H118,2)</f>
        <v>0</v>
      </c>
      <c r="S118" s="86"/>
      <c r="T118" s="225">
        <f>S118*H118</f>
        <v>0</v>
      </c>
      <c r="U118" s="225">
        <v>0.00040000000000000002</v>
      </c>
      <c r="V118" s="225">
        <f>U118*H118</f>
        <v>0.00040000000000000002</v>
      </c>
      <c r="W118" s="225">
        <v>0</v>
      </c>
      <c r="X118" s="226">
        <f>W118*H118</f>
        <v>0</v>
      </c>
      <c r="Y118" s="40"/>
      <c r="Z118" s="40"/>
      <c r="AA118" s="40"/>
      <c r="AB118" s="40"/>
      <c r="AC118" s="40"/>
      <c r="AD118" s="40"/>
      <c r="AE118" s="40"/>
      <c r="AR118" s="227" t="s">
        <v>342</v>
      </c>
      <c r="AT118" s="227" t="s">
        <v>222</v>
      </c>
      <c r="AU118" s="227" t="s">
        <v>85</v>
      </c>
      <c r="AY118" s="19" t="s">
        <v>212</v>
      </c>
      <c r="BE118" s="228">
        <f>IF(O118="základní",K118,0)</f>
        <v>0</v>
      </c>
      <c r="BF118" s="228">
        <f>IF(O118="snížená",K118,0)</f>
        <v>0</v>
      </c>
      <c r="BG118" s="228">
        <f>IF(O118="zákl. přenesená",K118,0)</f>
        <v>0</v>
      </c>
      <c r="BH118" s="228">
        <f>IF(O118="sníž. přenesená",K118,0)</f>
        <v>0</v>
      </c>
      <c r="BI118" s="228">
        <f>IF(O118="nulová",K118,0)</f>
        <v>0</v>
      </c>
      <c r="BJ118" s="19" t="s">
        <v>83</v>
      </c>
      <c r="BK118" s="228">
        <f>ROUND(P118*H118,2)</f>
        <v>0</v>
      </c>
      <c r="BL118" s="19" t="s">
        <v>279</v>
      </c>
      <c r="BM118" s="227" t="s">
        <v>3121</v>
      </c>
    </row>
    <row r="119" s="2" customFormat="1" ht="33" customHeight="1">
      <c r="A119" s="40"/>
      <c r="B119" s="41"/>
      <c r="C119" s="215" t="s">
        <v>162</v>
      </c>
      <c r="D119" s="215" t="s">
        <v>213</v>
      </c>
      <c r="E119" s="216" t="s">
        <v>2030</v>
      </c>
      <c r="F119" s="217" t="s">
        <v>2031</v>
      </c>
      <c r="G119" s="218" t="s">
        <v>670</v>
      </c>
      <c r="H119" s="219">
        <v>1</v>
      </c>
      <c r="I119" s="220"/>
      <c r="J119" s="220"/>
      <c r="K119" s="221">
        <f>ROUND(P119*H119,2)</f>
        <v>0</v>
      </c>
      <c r="L119" s="217" t="s">
        <v>2849</v>
      </c>
      <c r="M119" s="46"/>
      <c r="N119" s="222" t="s">
        <v>20</v>
      </c>
      <c r="O119" s="223" t="s">
        <v>45</v>
      </c>
      <c r="P119" s="224">
        <f>I119+J119</f>
        <v>0</v>
      </c>
      <c r="Q119" s="224">
        <f>ROUND(I119*H119,2)</f>
        <v>0</v>
      </c>
      <c r="R119" s="224">
        <f>ROUND(J119*H119,2)</f>
        <v>0</v>
      </c>
      <c r="S119" s="86"/>
      <c r="T119" s="225">
        <f>S119*H119</f>
        <v>0</v>
      </c>
      <c r="U119" s="225">
        <v>0</v>
      </c>
      <c r="V119" s="225">
        <f>U119*H119</f>
        <v>0</v>
      </c>
      <c r="W119" s="225">
        <v>0</v>
      </c>
      <c r="X119" s="226">
        <f>W119*H119</f>
        <v>0</v>
      </c>
      <c r="Y119" s="40"/>
      <c r="Z119" s="40"/>
      <c r="AA119" s="40"/>
      <c r="AB119" s="40"/>
      <c r="AC119" s="40"/>
      <c r="AD119" s="40"/>
      <c r="AE119" s="40"/>
      <c r="AR119" s="227" t="s">
        <v>279</v>
      </c>
      <c r="AT119" s="227" t="s">
        <v>213</v>
      </c>
      <c r="AU119" s="227" t="s">
        <v>85</v>
      </c>
      <c r="AY119" s="19" t="s">
        <v>212</v>
      </c>
      <c r="BE119" s="228">
        <f>IF(O119="základní",K119,0)</f>
        <v>0</v>
      </c>
      <c r="BF119" s="228">
        <f>IF(O119="snížená",K119,0)</f>
        <v>0</v>
      </c>
      <c r="BG119" s="228">
        <f>IF(O119="zákl. přenesená",K119,0)</f>
        <v>0</v>
      </c>
      <c r="BH119" s="228">
        <f>IF(O119="sníž. přenesená",K119,0)</f>
        <v>0</v>
      </c>
      <c r="BI119" s="228">
        <f>IF(O119="nulová",K119,0)</f>
        <v>0</v>
      </c>
      <c r="BJ119" s="19" t="s">
        <v>83</v>
      </c>
      <c r="BK119" s="228">
        <f>ROUND(P119*H119,2)</f>
        <v>0</v>
      </c>
      <c r="BL119" s="19" t="s">
        <v>279</v>
      </c>
      <c r="BM119" s="227" t="s">
        <v>3122</v>
      </c>
    </row>
    <row r="120" s="2" customFormat="1">
      <c r="A120" s="40"/>
      <c r="B120" s="41"/>
      <c r="C120" s="42"/>
      <c r="D120" s="258" t="s">
        <v>1316</v>
      </c>
      <c r="E120" s="42"/>
      <c r="F120" s="259" t="s">
        <v>2954</v>
      </c>
      <c r="G120" s="42"/>
      <c r="H120" s="42"/>
      <c r="I120" s="248"/>
      <c r="J120" s="248"/>
      <c r="K120" s="42"/>
      <c r="L120" s="42"/>
      <c r="M120" s="46"/>
      <c r="N120" s="249"/>
      <c r="O120" s="250"/>
      <c r="P120" s="86"/>
      <c r="Q120" s="86"/>
      <c r="R120" s="86"/>
      <c r="S120" s="86"/>
      <c r="T120" s="86"/>
      <c r="U120" s="86"/>
      <c r="V120" s="86"/>
      <c r="W120" s="86"/>
      <c r="X120" s="87"/>
      <c r="Y120" s="40"/>
      <c r="Z120" s="40"/>
      <c r="AA120" s="40"/>
      <c r="AB120" s="40"/>
      <c r="AC120" s="40"/>
      <c r="AD120" s="40"/>
      <c r="AE120" s="40"/>
      <c r="AT120" s="19" t="s">
        <v>1316</v>
      </c>
      <c r="AU120" s="19" t="s">
        <v>85</v>
      </c>
    </row>
    <row r="121" s="2" customFormat="1" ht="16.5" customHeight="1">
      <c r="A121" s="40"/>
      <c r="B121" s="41"/>
      <c r="C121" s="229" t="s">
        <v>165</v>
      </c>
      <c r="D121" s="229" t="s">
        <v>222</v>
      </c>
      <c r="E121" s="230" t="s">
        <v>2034</v>
      </c>
      <c r="F121" s="231" t="s">
        <v>2955</v>
      </c>
      <c r="G121" s="232" t="s">
        <v>670</v>
      </c>
      <c r="H121" s="233">
        <v>1</v>
      </c>
      <c r="I121" s="234"/>
      <c r="J121" s="235"/>
      <c r="K121" s="236">
        <f>ROUND(P121*H121,2)</f>
        <v>0</v>
      </c>
      <c r="L121" s="231" t="s">
        <v>20</v>
      </c>
      <c r="M121" s="237"/>
      <c r="N121" s="238" t="s">
        <v>20</v>
      </c>
      <c r="O121" s="223" t="s">
        <v>45</v>
      </c>
      <c r="P121" s="224">
        <f>I121+J121</f>
        <v>0</v>
      </c>
      <c r="Q121" s="224">
        <f>ROUND(I121*H121,2)</f>
        <v>0</v>
      </c>
      <c r="R121" s="224">
        <f>ROUND(J121*H121,2)</f>
        <v>0</v>
      </c>
      <c r="S121" s="86"/>
      <c r="T121" s="225">
        <f>S121*H121</f>
        <v>0</v>
      </c>
      <c r="U121" s="225">
        <v>0.00038000000000000002</v>
      </c>
      <c r="V121" s="225">
        <f>U121*H121</f>
        <v>0.00038000000000000002</v>
      </c>
      <c r="W121" s="225">
        <v>0</v>
      </c>
      <c r="X121" s="226">
        <f>W121*H121</f>
        <v>0</v>
      </c>
      <c r="Y121" s="40"/>
      <c r="Z121" s="40"/>
      <c r="AA121" s="40"/>
      <c r="AB121" s="40"/>
      <c r="AC121" s="40"/>
      <c r="AD121" s="40"/>
      <c r="AE121" s="40"/>
      <c r="AR121" s="227" t="s">
        <v>342</v>
      </c>
      <c r="AT121" s="227" t="s">
        <v>222</v>
      </c>
      <c r="AU121" s="227" t="s">
        <v>85</v>
      </c>
      <c r="AY121" s="19" t="s">
        <v>212</v>
      </c>
      <c r="BE121" s="228">
        <f>IF(O121="základní",K121,0)</f>
        <v>0</v>
      </c>
      <c r="BF121" s="228">
        <f>IF(O121="snížená",K121,0)</f>
        <v>0</v>
      </c>
      <c r="BG121" s="228">
        <f>IF(O121="zákl. přenesená",K121,0)</f>
        <v>0</v>
      </c>
      <c r="BH121" s="228">
        <f>IF(O121="sníž. přenesená",K121,0)</f>
        <v>0</v>
      </c>
      <c r="BI121" s="228">
        <f>IF(O121="nulová",K121,0)</f>
        <v>0</v>
      </c>
      <c r="BJ121" s="19" t="s">
        <v>83</v>
      </c>
      <c r="BK121" s="228">
        <f>ROUND(P121*H121,2)</f>
        <v>0</v>
      </c>
      <c r="BL121" s="19" t="s">
        <v>279</v>
      </c>
      <c r="BM121" s="227" t="s">
        <v>3123</v>
      </c>
    </row>
    <row r="122" s="2" customFormat="1" ht="16.5" customHeight="1">
      <c r="A122" s="40"/>
      <c r="B122" s="41"/>
      <c r="C122" s="229" t="s">
        <v>168</v>
      </c>
      <c r="D122" s="229" t="s">
        <v>222</v>
      </c>
      <c r="E122" s="230" t="s">
        <v>1783</v>
      </c>
      <c r="F122" s="231" t="s">
        <v>1037</v>
      </c>
      <c r="G122" s="232" t="s">
        <v>225</v>
      </c>
      <c r="H122" s="233">
        <v>1</v>
      </c>
      <c r="I122" s="234"/>
      <c r="J122" s="235"/>
      <c r="K122" s="236">
        <f>ROUND(P122*H122,2)</f>
        <v>0</v>
      </c>
      <c r="L122" s="231" t="s">
        <v>20</v>
      </c>
      <c r="M122" s="237"/>
      <c r="N122" s="238" t="s">
        <v>20</v>
      </c>
      <c r="O122" s="223" t="s">
        <v>45</v>
      </c>
      <c r="P122" s="224">
        <f>I122+J122</f>
        <v>0</v>
      </c>
      <c r="Q122" s="224">
        <f>ROUND(I122*H122,2)</f>
        <v>0</v>
      </c>
      <c r="R122" s="224">
        <f>ROUND(J122*H122,2)</f>
        <v>0</v>
      </c>
      <c r="S122" s="86"/>
      <c r="T122" s="225">
        <f>S122*H122</f>
        <v>0</v>
      </c>
      <c r="U122" s="225">
        <v>0</v>
      </c>
      <c r="V122" s="225">
        <f>U122*H122</f>
        <v>0</v>
      </c>
      <c r="W122" s="225">
        <v>0</v>
      </c>
      <c r="X122" s="226">
        <f>W122*H122</f>
        <v>0</v>
      </c>
      <c r="Y122" s="40"/>
      <c r="Z122" s="40"/>
      <c r="AA122" s="40"/>
      <c r="AB122" s="40"/>
      <c r="AC122" s="40"/>
      <c r="AD122" s="40"/>
      <c r="AE122" s="40"/>
      <c r="AR122" s="227" t="s">
        <v>342</v>
      </c>
      <c r="AT122" s="227" t="s">
        <v>222</v>
      </c>
      <c r="AU122" s="227" t="s">
        <v>85</v>
      </c>
      <c r="AY122" s="19" t="s">
        <v>212</v>
      </c>
      <c r="BE122" s="228">
        <f>IF(O122="základní",K122,0)</f>
        <v>0</v>
      </c>
      <c r="BF122" s="228">
        <f>IF(O122="snížená",K122,0)</f>
        <v>0</v>
      </c>
      <c r="BG122" s="228">
        <f>IF(O122="zákl. přenesená",K122,0)</f>
        <v>0</v>
      </c>
      <c r="BH122" s="228">
        <f>IF(O122="sníž. přenesená",K122,0)</f>
        <v>0</v>
      </c>
      <c r="BI122" s="228">
        <f>IF(O122="nulová",K122,0)</f>
        <v>0</v>
      </c>
      <c r="BJ122" s="19" t="s">
        <v>83</v>
      </c>
      <c r="BK122" s="228">
        <f>ROUND(P122*H122,2)</f>
        <v>0</v>
      </c>
      <c r="BL122" s="19" t="s">
        <v>279</v>
      </c>
      <c r="BM122" s="227" t="s">
        <v>3124</v>
      </c>
    </row>
    <row r="123" s="2" customFormat="1" ht="16.5" customHeight="1">
      <c r="A123" s="40"/>
      <c r="B123" s="41"/>
      <c r="C123" s="229" t="s">
        <v>279</v>
      </c>
      <c r="D123" s="229" t="s">
        <v>222</v>
      </c>
      <c r="E123" s="230" t="s">
        <v>1785</v>
      </c>
      <c r="F123" s="231" t="s">
        <v>1786</v>
      </c>
      <c r="G123" s="232" t="s">
        <v>20</v>
      </c>
      <c r="H123" s="233">
        <v>1</v>
      </c>
      <c r="I123" s="234"/>
      <c r="J123" s="235"/>
      <c r="K123" s="236">
        <f>ROUND(P123*H123,2)</f>
        <v>0</v>
      </c>
      <c r="L123" s="231" t="s">
        <v>20</v>
      </c>
      <c r="M123" s="237"/>
      <c r="N123" s="238" t="s">
        <v>20</v>
      </c>
      <c r="O123" s="223" t="s">
        <v>45</v>
      </c>
      <c r="P123" s="224">
        <f>I123+J123</f>
        <v>0</v>
      </c>
      <c r="Q123" s="224">
        <f>ROUND(I123*H123,2)</f>
        <v>0</v>
      </c>
      <c r="R123" s="224">
        <f>ROUND(J123*H123,2)</f>
        <v>0</v>
      </c>
      <c r="S123" s="86"/>
      <c r="T123" s="225">
        <f>S123*H123</f>
        <v>0</v>
      </c>
      <c r="U123" s="225">
        <v>0</v>
      </c>
      <c r="V123" s="225">
        <f>U123*H123</f>
        <v>0</v>
      </c>
      <c r="W123" s="225">
        <v>0</v>
      </c>
      <c r="X123" s="226">
        <f>W123*H123</f>
        <v>0</v>
      </c>
      <c r="Y123" s="40"/>
      <c r="Z123" s="40"/>
      <c r="AA123" s="40"/>
      <c r="AB123" s="40"/>
      <c r="AC123" s="40"/>
      <c r="AD123" s="40"/>
      <c r="AE123" s="40"/>
      <c r="AR123" s="227" t="s">
        <v>342</v>
      </c>
      <c r="AT123" s="227" t="s">
        <v>222</v>
      </c>
      <c r="AU123" s="227" t="s">
        <v>85</v>
      </c>
      <c r="AY123" s="19" t="s">
        <v>212</v>
      </c>
      <c r="BE123" s="228">
        <f>IF(O123="základní",K123,0)</f>
        <v>0</v>
      </c>
      <c r="BF123" s="228">
        <f>IF(O123="snížená",K123,0)</f>
        <v>0</v>
      </c>
      <c r="BG123" s="228">
        <f>IF(O123="zákl. přenesená",K123,0)</f>
        <v>0</v>
      </c>
      <c r="BH123" s="228">
        <f>IF(O123="sníž. přenesená",K123,0)</f>
        <v>0</v>
      </c>
      <c r="BI123" s="228">
        <f>IF(O123="nulová",K123,0)</f>
        <v>0</v>
      </c>
      <c r="BJ123" s="19" t="s">
        <v>83</v>
      </c>
      <c r="BK123" s="228">
        <f>ROUND(P123*H123,2)</f>
        <v>0</v>
      </c>
      <c r="BL123" s="19" t="s">
        <v>279</v>
      </c>
      <c r="BM123" s="227" t="s">
        <v>3125</v>
      </c>
    </row>
    <row r="124" s="11" customFormat="1" ht="22.8" customHeight="1">
      <c r="A124" s="11"/>
      <c r="B124" s="200"/>
      <c r="C124" s="201"/>
      <c r="D124" s="202" t="s">
        <v>75</v>
      </c>
      <c r="E124" s="256" t="s">
        <v>1939</v>
      </c>
      <c r="F124" s="256" t="s">
        <v>1940</v>
      </c>
      <c r="G124" s="201"/>
      <c r="H124" s="201"/>
      <c r="I124" s="204"/>
      <c r="J124" s="204"/>
      <c r="K124" s="257">
        <f>BK124</f>
        <v>0</v>
      </c>
      <c r="L124" s="201"/>
      <c r="M124" s="206"/>
      <c r="N124" s="207"/>
      <c r="O124" s="208"/>
      <c r="P124" s="208"/>
      <c r="Q124" s="209">
        <f>SUM(Q125:Q127)</f>
        <v>0</v>
      </c>
      <c r="R124" s="209">
        <f>SUM(R125:R127)</f>
        <v>0</v>
      </c>
      <c r="S124" s="208"/>
      <c r="T124" s="210">
        <f>SUM(T125:T127)</f>
        <v>0</v>
      </c>
      <c r="U124" s="208"/>
      <c r="V124" s="210">
        <f>SUM(V125:V127)</f>
        <v>0.029999999999999999</v>
      </c>
      <c r="W124" s="208"/>
      <c r="X124" s="211">
        <f>SUM(X125:X127)</f>
        <v>0</v>
      </c>
      <c r="Y124" s="11"/>
      <c r="Z124" s="11"/>
      <c r="AA124" s="11"/>
      <c r="AB124" s="11"/>
      <c r="AC124" s="11"/>
      <c r="AD124" s="11"/>
      <c r="AE124" s="11"/>
      <c r="AR124" s="212" t="s">
        <v>85</v>
      </c>
      <c r="AT124" s="213" t="s">
        <v>75</v>
      </c>
      <c r="AU124" s="213" t="s">
        <v>83</v>
      </c>
      <c r="AY124" s="212" t="s">
        <v>212</v>
      </c>
      <c r="BK124" s="214">
        <f>SUM(BK125:BK127)</f>
        <v>0</v>
      </c>
    </row>
    <row r="125" s="2" customFormat="1" ht="24.15" customHeight="1">
      <c r="A125" s="40"/>
      <c r="B125" s="41"/>
      <c r="C125" s="215" t="s">
        <v>283</v>
      </c>
      <c r="D125" s="215" t="s">
        <v>213</v>
      </c>
      <c r="E125" s="216" t="s">
        <v>2064</v>
      </c>
      <c r="F125" s="217" t="s">
        <v>2065</v>
      </c>
      <c r="G125" s="218" t="s">
        <v>670</v>
      </c>
      <c r="H125" s="219">
        <v>6</v>
      </c>
      <c r="I125" s="220"/>
      <c r="J125" s="220"/>
      <c r="K125" s="221">
        <f>ROUND(P125*H125,2)</f>
        <v>0</v>
      </c>
      <c r="L125" s="217" t="s">
        <v>1649</v>
      </c>
      <c r="M125" s="46"/>
      <c r="N125" s="222" t="s">
        <v>20</v>
      </c>
      <c r="O125" s="223" t="s">
        <v>45</v>
      </c>
      <c r="P125" s="224">
        <f>I125+J125</f>
        <v>0</v>
      </c>
      <c r="Q125" s="224">
        <f>ROUND(I125*H125,2)</f>
        <v>0</v>
      </c>
      <c r="R125" s="224">
        <f>ROUND(J125*H125,2)</f>
        <v>0</v>
      </c>
      <c r="S125" s="86"/>
      <c r="T125" s="225">
        <f>S125*H125</f>
        <v>0</v>
      </c>
      <c r="U125" s="225">
        <v>0</v>
      </c>
      <c r="V125" s="225">
        <f>U125*H125</f>
        <v>0</v>
      </c>
      <c r="W125" s="225">
        <v>0</v>
      </c>
      <c r="X125" s="226">
        <f>W125*H125</f>
        <v>0</v>
      </c>
      <c r="Y125" s="40"/>
      <c r="Z125" s="40"/>
      <c r="AA125" s="40"/>
      <c r="AB125" s="40"/>
      <c r="AC125" s="40"/>
      <c r="AD125" s="40"/>
      <c r="AE125" s="40"/>
      <c r="AR125" s="227" t="s">
        <v>279</v>
      </c>
      <c r="AT125" s="227" t="s">
        <v>213</v>
      </c>
      <c r="AU125" s="227" t="s">
        <v>85</v>
      </c>
      <c r="AY125" s="19" t="s">
        <v>212</v>
      </c>
      <c r="BE125" s="228">
        <f>IF(O125="základní",K125,0)</f>
        <v>0</v>
      </c>
      <c r="BF125" s="228">
        <f>IF(O125="snížená",K125,0)</f>
        <v>0</v>
      </c>
      <c r="BG125" s="228">
        <f>IF(O125="zákl. přenesená",K125,0)</f>
        <v>0</v>
      </c>
      <c r="BH125" s="228">
        <f>IF(O125="sníž. přenesená",K125,0)</f>
        <v>0</v>
      </c>
      <c r="BI125" s="228">
        <f>IF(O125="nulová",K125,0)</f>
        <v>0</v>
      </c>
      <c r="BJ125" s="19" t="s">
        <v>83</v>
      </c>
      <c r="BK125" s="228">
        <f>ROUND(P125*H125,2)</f>
        <v>0</v>
      </c>
      <c r="BL125" s="19" t="s">
        <v>279</v>
      </c>
      <c r="BM125" s="227" t="s">
        <v>3126</v>
      </c>
    </row>
    <row r="126" s="2" customFormat="1">
      <c r="A126" s="40"/>
      <c r="B126" s="41"/>
      <c r="C126" s="42"/>
      <c r="D126" s="258" t="s">
        <v>1316</v>
      </c>
      <c r="E126" s="42"/>
      <c r="F126" s="259" t="s">
        <v>2067</v>
      </c>
      <c r="G126" s="42"/>
      <c r="H126" s="42"/>
      <c r="I126" s="248"/>
      <c r="J126" s="248"/>
      <c r="K126" s="42"/>
      <c r="L126" s="42"/>
      <c r="M126" s="46"/>
      <c r="N126" s="249"/>
      <c r="O126" s="250"/>
      <c r="P126" s="86"/>
      <c r="Q126" s="86"/>
      <c r="R126" s="86"/>
      <c r="S126" s="86"/>
      <c r="T126" s="86"/>
      <c r="U126" s="86"/>
      <c r="V126" s="86"/>
      <c r="W126" s="86"/>
      <c r="X126" s="87"/>
      <c r="Y126" s="40"/>
      <c r="Z126" s="40"/>
      <c r="AA126" s="40"/>
      <c r="AB126" s="40"/>
      <c r="AC126" s="40"/>
      <c r="AD126" s="40"/>
      <c r="AE126" s="40"/>
      <c r="AT126" s="19" t="s">
        <v>1316</v>
      </c>
      <c r="AU126" s="19" t="s">
        <v>85</v>
      </c>
    </row>
    <row r="127" s="2" customFormat="1" ht="24.15" customHeight="1">
      <c r="A127" s="40"/>
      <c r="B127" s="41"/>
      <c r="C127" s="229" t="s">
        <v>287</v>
      </c>
      <c r="D127" s="229" t="s">
        <v>222</v>
      </c>
      <c r="E127" s="230" t="s">
        <v>2977</v>
      </c>
      <c r="F127" s="231" t="s">
        <v>2978</v>
      </c>
      <c r="G127" s="232" t="s">
        <v>670</v>
      </c>
      <c r="H127" s="233">
        <v>6</v>
      </c>
      <c r="I127" s="234"/>
      <c r="J127" s="235"/>
      <c r="K127" s="236">
        <f>ROUND(P127*H127,2)</f>
        <v>0</v>
      </c>
      <c r="L127" s="231" t="s">
        <v>20</v>
      </c>
      <c r="M127" s="237"/>
      <c r="N127" s="238" t="s">
        <v>20</v>
      </c>
      <c r="O127" s="223" t="s">
        <v>45</v>
      </c>
      <c r="P127" s="224">
        <f>I127+J127</f>
        <v>0</v>
      </c>
      <c r="Q127" s="224">
        <f>ROUND(I127*H127,2)</f>
        <v>0</v>
      </c>
      <c r="R127" s="224">
        <f>ROUND(J127*H127,2)</f>
        <v>0</v>
      </c>
      <c r="S127" s="86"/>
      <c r="T127" s="225">
        <f>S127*H127</f>
        <v>0</v>
      </c>
      <c r="U127" s="225">
        <v>0.0050000000000000001</v>
      </c>
      <c r="V127" s="225">
        <f>U127*H127</f>
        <v>0.029999999999999999</v>
      </c>
      <c r="W127" s="225">
        <v>0</v>
      </c>
      <c r="X127" s="226">
        <f>W127*H127</f>
        <v>0</v>
      </c>
      <c r="Y127" s="40"/>
      <c r="Z127" s="40"/>
      <c r="AA127" s="40"/>
      <c r="AB127" s="40"/>
      <c r="AC127" s="40"/>
      <c r="AD127" s="40"/>
      <c r="AE127" s="40"/>
      <c r="AR127" s="227" t="s">
        <v>342</v>
      </c>
      <c r="AT127" s="227" t="s">
        <v>222</v>
      </c>
      <c r="AU127" s="227" t="s">
        <v>85</v>
      </c>
      <c r="AY127" s="19" t="s">
        <v>212</v>
      </c>
      <c r="BE127" s="228">
        <f>IF(O127="základní",K127,0)</f>
        <v>0</v>
      </c>
      <c r="BF127" s="228">
        <f>IF(O127="snížená",K127,0)</f>
        <v>0</v>
      </c>
      <c r="BG127" s="228">
        <f>IF(O127="zákl. přenesená",K127,0)</f>
        <v>0</v>
      </c>
      <c r="BH127" s="228">
        <f>IF(O127="sníž. přenesená",K127,0)</f>
        <v>0</v>
      </c>
      <c r="BI127" s="228">
        <f>IF(O127="nulová",K127,0)</f>
        <v>0</v>
      </c>
      <c r="BJ127" s="19" t="s">
        <v>83</v>
      </c>
      <c r="BK127" s="228">
        <f>ROUND(P127*H127,2)</f>
        <v>0</v>
      </c>
      <c r="BL127" s="19" t="s">
        <v>279</v>
      </c>
      <c r="BM127" s="227" t="s">
        <v>3127</v>
      </c>
    </row>
    <row r="128" s="11" customFormat="1" ht="25.92" customHeight="1">
      <c r="A128" s="11"/>
      <c r="B128" s="200"/>
      <c r="C128" s="201"/>
      <c r="D128" s="202" t="s">
        <v>75</v>
      </c>
      <c r="E128" s="203" t="s">
        <v>222</v>
      </c>
      <c r="F128" s="203" t="s">
        <v>1608</v>
      </c>
      <c r="G128" s="201"/>
      <c r="H128" s="201"/>
      <c r="I128" s="204"/>
      <c r="J128" s="204"/>
      <c r="K128" s="205">
        <f>BK128</f>
        <v>0</v>
      </c>
      <c r="L128" s="201"/>
      <c r="M128" s="206"/>
      <c r="N128" s="207"/>
      <c r="O128" s="208"/>
      <c r="P128" s="208"/>
      <c r="Q128" s="209">
        <f>Q129</f>
        <v>0</v>
      </c>
      <c r="R128" s="209">
        <f>R129</f>
        <v>0</v>
      </c>
      <c r="S128" s="208"/>
      <c r="T128" s="210">
        <f>T129</f>
        <v>0</v>
      </c>
      <c r="U128" s="208"/>
      <c r="V128" s="210">
        <f>V129</f>
        <v>0.0007000000000000001</v>
      </c>
      <c r="W128" s="208"/>
      <c r="X128" s="211">
        <f>X129</f>
        <v>0</v>
      </c>
      <c r="Y128" s="11"/>
      <c r="Z128" s="11"/>
      <c r="AA128" s="11"/>
      <c r="AB128" s="11"/>
      <c r="AC128" s="11"/>
      <c r="AD128" s="11"/>
      <c r="AE128" s="11"/>
      <c r="AR128" s="212" t="s">
        <v>105</v>
      </c>
      <c r="AT128" s="213" t="s">
        <v>75</v>
      </c>
      <c r="AU128" s="213" t="s">
        <v>76</v>
      </c>
      <c r="AY128" s="212" t="s">
        <v>212</v>
      </c>
      <c r="BK128" s="214">
        <f>BK129</f>
        <v>0</v>
      </c>
    </row>
    <row r="129" s="11" customFormat="1" ht="22.8" customHeight="1">
      <c r="A129" s="11"/>
      <c r="B129" s="200"/>
      <c r="C129" s="201"/>
      <c r="D129" s="202" t="s">
        <v>75</v>
      </c>
      <c r="E129" s="256" t="s">
        <v>1609</v>
      </c>
      <c r="F129" s="256" t="s">
        <v>1610</v>
      </c>
      <c r="G129" s="201"/>
      <c r="H129" s="201"/>
      <c r="I129" s="204"/>
      <c r="J129" s="204"/>
      <c r="K129" s="257">
        <f>BK129</f>
        <v>0</v>
      </c>
      <c r="L129" s="201"/>
      <c r="M129" s="206"/>
      <c r="N129" s="207"/>
      <c r="O129" s="208"/>
      <c r="P129" s="208"/>
      <c r="Q129" s="209">
        <f>SUM(Q130:Q135)</f>
        <v>0</v>
      </c>
      <c r="R129" s="209">
        <f>SUM(R130:R135)</f>
        <v>0</v>
      </c>
      <c r="S129" s="208"/>
      <c r="T129" s="210">
        <f>SUM(T130:T135)</f>
        <v>0</v>
      </c>
      <c r="U129" s="208"/>
      <c r="V129" s="210">
        <f>SUM(V130:V135)</f>
        <v>0.0007000000000000001</v>
      </c>
      <c r="W129" s="208"/>
      <c r="X129" s="211">
        <f>SUM(X130:X135)</f>
        <v>0</v>
      </c>
      <c r="Y129" s="11"/>
      <c r="Z129" s="11"/>
      <c r="AA129" s="11"/>
      <c r="AB129" s="11"/>
      <c r="AC129" s="11"/>
      <c r="AD129" s="11"/>
      <c r="AE129" s="11"/>
      <c r="AR129" s="212" t="s">
        <v>105</v>
      </c>
      <c r="AT129" s="213" t="s">
        <v>75</v>
      </c>
      <c r="AU129" s="213" t="s">
        <v>83</v>
      </c>
      <c r="AY129" s="212" t="s">
        <v>212</v>
      </c>
      <c r="BK129" s="214">
        <f>SUM(BK130:BK135)</f>
        <v>0</v>
      </c>
    </row>
    <row r="130" s="2" customFormat="1" ht="37.8" customHeight="1">
      <c r="A130" s="40"/>
      <c r="B130" s="41"/>
      <c r="C130" s="215" t="s">
        <v>291</v>
      </c>
      <c r="D130" s="215" t="s">
        <v>213</v>
      </c>
      <c r="E130" s="216" t="s">
        <v>2980</v>
      </c>
      <c r="F130" s="217" t="s">
        <v>2981</v>
      </c>
      <c r="G130" s="218" t="s">
        <v>670</v>
      </c>
      <c r="H130" s="219">
        <v>3</v>
      </c>
      <c r="I130" s="220"/>
      <c r="J130" s="220"/>
      <c r="K130" s="221">
        <f>ROUND(P130*H130,2)</f>
        <v>0</v>
      </c>
      <c r="L130" s="217" t="s">
        <v>2849</v>
      </c>
      <c r="M130" s="46"/>
      <c r="N130" s="222" t="s">
        <v>20</v>
      </c>
      <c r="O130" s="223" t="s">
        <v>45</v>
      </c>
      <c r="P130" s="224">
        <f>I130+J130</f>
        <v>0</v>
      </c>
      <c r="Q130" s="224">
        <f>ROUND(I130*H130,2)</f>
        <v>0</v>
      </c>
      <c r="R130" s="224">
        <f>ROUND(J130*H130,2)</f>
        <v>0</v>
      </c>
      <c r="S130" s="86"/>
      <c r="T130" s="225">
        <f>S130*H130</f>
        <v>0</v>
      </c>
      <c r="U130" s="225">
        <v>0</v>
      </c>
      <c r="V130" s="225">
        <f>U130*H130</f>
        <v>0</v>
      </c>
      <c r="W130" s="225">
        <v>0</v>
      </c>
      <c r="X130" s="226">
        <f>W130*H130</f>
        <v>0</v>
      </c>
      <c r="Y130" s="40"/>
      <c r="Z130" s="40"/>
      <c r="AA130" s="40"/>
      <c r="AB130" s="40"/>
      <c r="AC130" s="40"/>
      <c r="AD130" s="40"/>
      <c r="AE130" s="40"/>
      <c r="AR130" s="227" t="s">
        <v>217</v>
      </c>
      <c r="AT130" s="227" t="s">
        <v>213</v>
      </c>
      <c r="AU130" s="227" t="s">
        <v>85</v>
      </c>
      <c r="AY130" s="19" t="s">
        <v>212</v>
      </c>
      <c r="BE130" s="228">
        <f>IF(O130="základní",K130,0)</f>
        <v>0</v>
      </c>
      <c r="BF130" s="228">
        <f>IF(O130="snížená",K130,0)</f>
        <v>0</v>
      </c>
      <c r="BG130" s="228">
        <f>IF(O130="zákl. přenesená",K130,0)</f>
        <v>0</v>
      </c>
      <c r="BH130" s="228">
        <f>IF(O130="sníž. přenesená",K130,0)</f>
        <v>0</v>
      </c>
      <c r="BI130" s="228">
        <f>IF(O130="nulová",K130,0)</f>
        <v>0</v>
      </c>
      <c r="BJ130" s="19" t="s">
        <v>83</v>
      </c>
      <c r="BK130" s="228">
        <f>ROUND(P130*H130,2)</f>
        <v>0</v>
      </c>
      <c r="BL130" s="19" t="s">
        <v>217</v>
      </c>
      <c r="BM130" s="227" t="s">
        <v>3128</v>
      </c>
    </row>
    <row r="131" s="2" customFormat="1">
      <c r="A131" s="40"/>
      <c r="B131" s="41"/>
      <c r="C131" s="42"/>
      <c r="D131" s="258" t="s">
        <v>1316</v>
      </c>
      <c r="E131" s="42"/>
      <c r="F131" s="259" t="s">
        <v>2983</v>
      </c>
      <c r="G131" s="42"/>
      <c r="H131" s="42"/>
      <c r="I131" s="248"/>
      <c r="J131" s="248"/>
      <c r="K131" s="42"/>
      <c r="L131" s="42"/>
      <c r="M131" s="46"/>
      <c r="N131" s="249"/>
      <c r="O131" s="250"/>
      <c r="P131" s="86"/>
      <c r="Q131" s="86"/>
      <c r="R131" s="86"/>
      <c r="S131" s="86"/>
      <c r="T131" s="86"/>
      <c r="U131" s="86"/>
      <c r="V131" s="86"/>
      <c r="W131" s="86"/>
      <c r="X131" s="87"/>
      <c r="Y131" s="40"/>
      <c r="Z131" s="40"/>
      <c r="AA131" s="40"/>
      <c r="AB131" s="40"/>
      <c r="AC131" s="40"/>
      <c r="AD131" s="40"/>
      <c r="AE131" s="40"/>
      <c r="AT131" s="19" t="s">
        <v>1316</v>
      </c>
      <c r="AU131" s="19" t="s">
        <v>85</v>
      </c>
    </row>
    <row r="132" s="2" customFormat="1" ht="33" customHeight="1">
      <c r="A132" s="40"/>
      <c r="B132" s="41"/>
      <c r="C132" s="215" t="s">
        <v>295</v>
      </c>
      <c r="D132" s="215" t="s">
        <v>213</v>
      </c>
      <c r="E132" s="216" t="s">
        <v>2984</v>
      </c>
      <c r="F132" s="217" t="s">
        <v>2985</v>
      </c>
      <c r="G132" s="218" t="s">
        <v>670</v>
      </c>
      <c r="H132" s="219">
        <v>1</v>
      </c>
      <c r="I132" s="220"/>
      <c r="J132" s="220"/>
      <c r="K132" s="221">
        <f>ROUND(P132*H132,2)</f>
        <v>0</v>
      </c>
      <c r="L132" s="217" t="s">
        <v>2849</v>
      </c>
      <c r="M132" s="46"/>
      <c r="N132" s="222" t="s">
        <v>20</v>
      </c>
      <c r="O132" s="223" t="s">
        <v>45</v>
      </c>
      <c r="P132" s="224">
        <f>I132+J132</f>
        <v>0</v>
      </c>
      <c r="Q132" s="224">
        <f>ROUND(I132*H132,2)</f>
        <v>0</v>
      </c>
      <c r="R132" s="224">
        <f>ROUND(J132*H132,2)</f>
        <v>0</v>
      </c>
      <c r="S132" s="86"/>
      <c r="T132" s="225">
        <f>S132*H132</f>
        <v>0</v>
      </c>
      <c r="U132" s="225">
        <v>0</v>
      </c>
      <c r="V132" s="225">
        <f>U132*H132</f>
        <v>0</v>
      </c>
      <c r="W132" s="225">
        <v>0</v>
      </c>
      <c r="X132" s="226">
        <f>W132*H132</f>
        <v>0</v>
      </c>
      <c r="Y132" s="40"/>
      <c r="Z132" s="40"/>
      <c r="AA132" s="40"/>
      <c r="AB132" s="40"/>
      <c r="AC132" s="40"/>
      <c r="AD132" s="40"/>
      <c r="AE132" s="40"/>
      <c r="AR132" s="227" t="s">
        <v>217</v>
      </c>
      <c r="AT132" s="227" t="s">
        <v>213</v>
      </c>
      <c r="AU132" s="227" t="s">
        <v>85</v>
      </c>
      <c r="AY132" s="19" t="s">
        <v>212</v>
      </c>
      <c r="BE132" s="228">
        <f>IF(O132="základní",K132,0)</f>
        <v>0</v>
      </c>
      <c r="BF132" s="228">
        <f>IF(O132="snížená",K132,0)</f>
        <v>0</v>
      </c>
      <c r="BG132" s="228">
        <f>IF(O132="zákl. přenesená",K132,0)</f>
        <v>0</v>
      </c>
      <c r="BH132" s="228">
        <f>IF(O132="sníž. přenesená",K132,0)</f>
        <v>0</v>
      </c>
      <c r="BI132" s="228">
        <f>IF(O132="nulová",K132,0)</f>
        <v>0</v>
      </c>
      <c r="BJ132" s="19" t="s">
        <v>83</v>
      </c>
      <c r="BK132" s="228">
        <f>ROUND(P132*H132,2)</f>
        <v>0</v>
      </c>
      <c r="BL132" s="19" t="s">
        <v>217</v>
      </c>
      <c r="BM132" s="227" t="s">
        <v>3129</v>
      </c>
    </row>
    <row r="133" s="2" customFormat="1">
      <c r="A133" s="40"/>
      <c r="B133" s="41"/>
      <c r="C133" s="42"/>
      <c r="D133" s="258" t="s">
        <v>1316</v>
      </c>
      <c r="E133" s="42"/>
      <c r="F133" s="259" t="s">
        <v>2987</v>
      </c>
      <c r="G133" s="42"/>
      <c r="H133" s="42"/>
      <c r="I133" s="248"/>
      <c r="J133" s="248"/>
      <c r="K133" s="42"/>
      <c r="L133" s="42"/>
      <c r="M133" s="46"/>
      <c r="N133" s="249"/>
      <c r="O133" s="250"/>
      <c r="P133" s="86"/>
      <c r="Q133" s="86"/>
      <c r="R133" s="86"/>
      <c r="S133" s="86"/>
      <c r="T133" s="86"/>
      <c r="U133" s="86"/>
      <c r="V133" s="86"/>
      <c r="W133" s="86"/>
      <c r="X133" s="87"/>
      <c r="Y133" s="40"/>
      <c r="Z133" s="40"/>
      <c r="AA133" s="40"/>
      <c r="AB133" s="40"/>
      <c r="AC133" s="40"/>
      <c r="AD133" s="40"/>
      <c r="AE133" s="40"/>
      <c r="AT133" s="19" t="s">
        <v>1316</v>
      </c>
      <c r="AU133" s="19" t="s">
        <v>85</v>
      </c>
    </row>
    <row r="134" s="2" customFormat="1" ht="16.5" customHeight="1">
      <c r="A134" s="40"/>
      <c r="B134" s="41"/>
      <c r="C134" s="229" t="s">
        <v>8</v>
      </c>
      <c r="D134" s="229" t="s">
        <v>222</v>
      </c>
      <c r="E134" s="230" t="s">
        <v>2988</v>
      </c>
      <c r="F134" s="231" t="s">
        <v>2989</v>
      </c>
      <c r="G134" s="232" t="s">
        <v>670</v>
      </c>
      <c r="H134" s="233">
        <v>1</v>
      </c>
      <c r="I134" s="234"/>
      <c r="J134" s="235"/>
      <c r="K134" s="236">
        <f>ROUND(P134*H134,2)</f>
        <v>0</v>
      </c>
      <c r="L134" s="231" t="s">
        <v>20</v>
      </c>
      <c r="M134" s="237"/>
      <c r="N134" s="238" t="s">
        <v>20</v>
      </c>
      <c r="O134" s="223" t="s">
        <v>45</v>
      </c>
      <c r="P134" s="224">
        <f>I134+J134</f>
        <v>0</v>
      </c>
      <c r="Q134" s="224">
        <f>ROUND(I134*H134,2)</f>
        <v>0</v>
      </c>
      <c r="R134" s="224">
        <f>ROUND(J134*H134,2)</f>
        <v>0</v>
      </c>
      <c r="S134" s="86"/>
      <c r="T134" s="225">
        <f>S134*H134</f>
        <v>0</v>
      </c>
      <c r="U134" s="225">
        <v>0.00055000000000000003</v>
      </c>
      <c r="V134" s="225">
        <f>U134*H134</f>
        <v>0.00055000000000000003</v>
      </c>
      <c r="W134" s="225">
        <v>0</v>
      </c>
      <c r="X134" s="226">
        <f>W134*H134</f>
        <v>0</v>
      </c>
      <c r="Y134" s="40"/>
      <c r="Z134" s="40"/>
      <c r="AA134" s="40"/>
      <c r="AB134" s="40"/>
      <c r="AC134" s="40"/>
      <c r="AD134" s="40"/>
      <c r="AE134" s="40"/>
      <c r="AR134" s="227" t="s">
        <v>226</v>
      </c>
      <c r="AT134" s="227" t="s">
        <v>222</v>
      </c>
      <c r="AU134" s="227" t="s">
        <v>85</v>
      </c>
      <c r="AY134" s="19" t="s">
        <v>212</v>
      </c>
      <c r="BE134" s="228">
        <f>IF(O134="základní",K134,0)</f>
        <v>0</v>
      </c>
      <c r="BF134" s="228">
        <f>IF(O134="snížená",K134,0)</f>
        <v>0</v>
      </c>
      <c r="BG134" s="228">
        <f>IF(O134="zákl. přenesená",K134,0)</f>
        <v>0</v>
      </c>
      <c r="BH134" s="228">
        <f>IF(O134="sníž. přenesená",K134,0)</f>
        <v>0</v>
      </c>
      <c r="BI134" s="228">
        <f>IF(O134="nulová",K134,0)</f>
        <v>0</v>
      </c>
      <c r="BJ134" s="19" t="s">
        <v>83</v>
      </c>
      <c r="BK134" s="228">
        <f>ROUND(P134*H134,2)</f>
        <v>0</v>
      </c>
      <c r="BL134" s="19" t="s">
        <v>217</v>
      </c>
      <c r="BM134" s="227" t="s">
        <v>3130</v>
      </c>
    </row>
    <row r="135" s="2" customFormat="1" ht="16.5" customHeight="1">
      <c r="A135" s="40"/>
      <c r="B135" s="41"/>
      <c r="C135" s="229" t="s">
        <v>302</v>
      </c>
      <c r="D135" s="229" t="s">
        <v>222</v>
      </c>
      <c r="E135" s="230" t="s">
        <v>2991</v>
      </c>
      <c r="F135" s="231" t="s">
        <v>2992</v>
      </c>
      <c r="G135" s="232" t="s">
        <v>670</v>
      </c>
      <c r="H135" s="233">
        <v>3</v>
      </c>
      <c r="I135" s="234"/>
      <c r="J135" s="235"/>
      <c r="K135" s="236">
        <f>ROUND(P135*H135,2)</f>
        <v>0</v>
      </c>
      <c r="L135" s="231" t="s">
        <v>20</v>
      </c>
      <c r="M135" s="237"/>
      <c r="N135" s="239" t="s">
        <v>20</v>
      </c>
      <c r="O135" s="240" t="s">
        <v>45</v>
      </c>
      <c r="P135" s="241">
        <f>I135+J135</f>
        <v>0</v>
      </c>
      <c r="Q135" s="241">
        <f>ROUND(I135*H135,2)</f>
        <v>0</v>
      </c>
      <c r="R135" s="241">
        <f>ROUND(J135*H135,2)</f>
        <v>0</v>
      </c>
      <c r="S135" s="242"/>
      <c r="T135" s="243">
        <f>S135*H135</f>
        <v>0</v>
      </c>
      <c r="U135" s="243">
        <v>5.0000000000000002E-05</v>
      </c>
      <c r="V135" s="243">
        <f>U135*H135</f>
        <v>0.00015000000000000001</v>
      </c>
      <c r="W135" s="243">
        <v>0</v>
      </c>
      <c r="X135" s="244">
        <f>W135*H135</f>
        <v>0</v>
      </c>
      <c r="Y135" s="40"/>
      <c r="Z135" s="40"/>
      <c r="AA135" s="40"/>
      <c r="AB135" s="40"/>
      <c r="AC135" s="40"/>
      <c r="AD135" s="40"/>
      <c r="AE135" s="40"/>
      <c r="AR135" s="227" t="s">
        <v>226</v>
      </c>
      <c r="AT135" s="227" t="s">
        <v>222</v>
      </c>
      <c r="AU135" s="227" t="s">
        <v>85</v>
      </c>
      <c r="AY135" s="19" t="s">
        <v>212</v>
      </c>
      <c r="BE135" s="228">
        <f>IF(O135="základní",K135,0)</f>
        <v>0</v>
      </c>
      <c r="BF135" s="228">
        <f>IF(O135="snížená",K135,0)</f>
        <v>0</v>
      </c>
      <c r="BG135" s="228">
        <f>IF(O135="zákl. přenesená",K135,0)</f>
        <v>0</v>
      </c>
      <c r="BH135" s="228">
        <f>IF(O135="sníž. přenesená",K135,0)</f>
        <v>0</v>
      </c>
      <c r="BI135" s="228">
        <f>IF(O135="nulová",K135,0)</f>
        <v>0</v>
      </c>
      <c r="BJ135" s="19" t="s">
        <v>83</v>
      </c>
      <c r="BK135" s="228">
        <f>ROUND(P135*H135,2)</f>
        <v>0</v>
      </c>
      <c r="BL135" s="19" t="s">
        <v>217</v>
      </c>
      <c r="BM135" s="227" t="s">
        <v>3131</v>
      </c>
    </row>
    <row r="136" s="2" customFormat="1" ht="6.96" customHeight="1">
      <c r="A136" s="40"/>
      <c r="B136" s="61"/>
      <c r="C136" s="62"/>
      <c r="D136" s="62"/>
      <c r="E136" s="62"/>
      <c r="F136" s="62"/>
      <c r="G136" s="62"/>
      <c r="H136" s="62"/>
      <c r="I136" s="62"/>
      <c r="J136" s="62"/>
      <c r="K136" s="62"/>
      <c r="L136" s="62"/>
      <c r="M136" s="46"/>
      <c r="N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</row>
  </sheetData>
  <sheetProtection sheet="1" autoFilter="0" formatColumns="0" formatRows="0" objects="1" scenarios="1" spinCount="100000" saltValue="b4ydiGsFdo1HIHhBtVwNJhJQmPrN73m/QBfiMWQ3OHXDgiWuDpndC3qEAeVp+ihXYGpRxOavkeYOqJpS4U0mjg==" hashValue="YVBzhrLMAbH13xFvRxkEyuiaQyxG4lovojJukXInp3f8bKLyYpIP0ND73XUoSiw1U7DXhNfn72YFAt8+8pW6VQ==" algorithmName="SHA-512" password="CC35"/>
  <autoFilter ref="C97:L135"/>
  <mergeCells count="15">
    <mergeCell ref="E7:H7"/>
    <mergeCell ref="E11:H11"/>
    <mergeCell ref="E9:H9"/>
    <mergeCell ref="E13:H13"/>
    <mergeCell ref="E22:H22"/>
    <mergeCell ref="E31:H31"/>
    <mergeCell ref="E54:H54"/>
    <mergeCell ref="E58:H58"/>
    <mergeCell ref="E56:H56"/>
    <mergeCell ref="E60:H60"/>
    <mergeCell ref="E84:H84"/>
    <mergeCell ref="E88:H88"/>
    <mergeCell ref="E86:H86"/>
    <mergeCell ref="E90:H90"/>
    <mergeCell ref="M2:Z2"/>
  </mergeCells>
  <hyperlinks>
    <hyperlink ref="F103" r:id="rId1" display="https://podminky.urs.cz/item/CS_URS_2024_02/741130021"/>
    <hyperlink ref="F105" r:id="rId2" display="https://podminky.urs.cz/item/CS_URS_2023_02/741210001"/>
    <hyperlink ref="F108" r:id="rId3" display="https://podminky.urs.cz/item/CS_URS_2023_02/741231002"/>
    <hyperlink ref="F111" r:id="rId4" display="https://podminky.urs.cz/item/CS_URS_2023_02/741240011"/>
    <hyperlink ref="F114" r:id="rId5" display="https://podminky.urs.cz/item/CS_URS_2023_02/741320105"/>
    <hyperlink ref="F117" r:id="rId6" display="https://podminky.urs.cz/item/CS_URS_2023_02/741320201"/>
    <hyperlink ref="F120" r:id="rId7" display="https://podminky.urs.cz/item/CS_URS_2023_02/741322061"/>
    <hyperlink ref="F126" r:id="rId8" display="https://podminky.urs.cz/item/CS_URS_2021_02/742210031"/>
    <hyperlink ref="F131" r:id="rId9" display="https://podminky.urs.cz/item/CS_URS_2023_02/210120101"/>
    <hyperlink ref="F133" r:id="rId10" display="https://podminky.urs.cz/item/CS_URS_2023_02/21012060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1"/>
</worksheet>
</file>

<file path=xl/worksheets/sheet2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167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>
      <c r="B8" s="22"/>
      <c r="D8" s="150" t="s">
        <v>175</v>
      </c>
      <c r="M8" s="22"/>
    </row>
    <row r="9" s="1" customFormat="1" ht="16.5" customHeight="1">
      <c r="B9" s="22"/>
      <c r="E9" s="151" t="s">
        <v>2817</v>
      </c>
      <c r="F9" s="1"/>
      <c r="G9" s="1"/>
      <c r="H9" s="1"/>
      <c r="M9" s="22"/>
    </row>
    <row r="10" s="1" customFormat="1" ht="12" customHeight="1">
      <c r="B10" s="22"/>
      <c r="D10" s="150" t="s">
        <v>177</v>
      </c>
      <c r="M10" s="22"/>
    </row>
    <row r="11" s="2" customFormat="1" ht="16.5" customHeight="1">
      <c r="A11" s="40"/>
      <c r="B11" s="46"/>
      <c r="C11" s="40"/>
      <c r="D11" s="40"/>
      <c r="E11" s="164" t="s">
        <v>2831</v>
      </c>
      <c r="F11" s="40"/>
      <c r="G11" s="40"/>
      <c r="H11" s="40"/>
      <c r="I11" s="40"/>
      <c r="J11" s="40"/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50" t="s">
        <v>1483</v>
      </c>
      <c r="E12" s="40"/>
      <c r="F12" s="40"/>
      <c r="G12" s="40"/>
      <c r="H12" s="40"/>
      <c r="I12" s="40"/>
      <c r="J12" s="40"/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6.5" customHeight="1">
      <c r="A13" s="40"/>
      <c r="B13" s="46"/>
      <c r="C13" s="40"/>
      <c r="D13" s="40"/>
      <c r="E13" s="153" t="s">
        <v>3132</v>
      </c>
      <c r="F13" s="40"/>
      <c r="G13" s="40"/>
      <c r="H13" s="40"/>
      <c r="I13" s="40"/>
      <c r="J13" s="40"/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>
      <c r="A14" s="40"/>
      <c r="B14" s="46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2" customHeight="1">
      <c r="A15" s="40"/>
      <c r="B15" s="46"/>
      <c r="C15" s="40"/>
      <c r="D15" s="150" t="s">
        <v>19</v>
      </c>
      <c r="E15" s="40"/>
      <c r="F15" s="137" t="s">
        <v>20</v>
      </c>
      <c r="G15" s="40"/>
      <c r="H15" s="40"/>
      <c r="I15" s="150" t="s">
        <v>21</v>
      </c>
      <c r="J15" s="137" t="s">
        <v>20</v>
      </c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50" t="s">
        <v>22</v>
      </c>
      <c r="E16" s="40"/>
      <c r="F16" s="137" t="s">
        <v>33</v>
      </c>
      <c r="G16" s="40"/>
      <c r="H16" s="40"/>
      <c r="I16" s="150" t="s">
        <v>24</v>
      </c>
      <c r="J16" s="154" t="str">
        <f>'Rekapitulace stavby'!AN8</f>
        <v>24. 1. 2025</v>
      </c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0.8" customHeight="1">
      <c r="A17" s="40"/>
      <c r="B17" s="46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2" customHeight="1">
      <c r="A18" s="40"/>
      <c r="B18" s="46"/>
      <c r="C18" s="40"/>
      <c r="D18" s="150" t="s">
        <v>26</v>
      </c>
      <c r="E18" s="40"/>
      <c r="F18" s="40"/>
      <c r="G18" s="40"/>
      <c r="H18" s="40"/>
      <c r="I18" s="150" t="s">
        <v>27</v>
      </c>
      <c r="J18" s="137" t="s">
        <v>20</v>
      </c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8" customHeight="1">
      <c r="A19" s="40"/>
      <c r="B19" s="46"/>
      <c r="C19" s="40"/>
      <c r="D19" s="40"/>
      <c r="E19" s="137" t="s">
        <v>33</v>
      </c>
      <c r="F19" s="40"/>
      <c r="G19" s="40"/>
      <c r="H19" s="40"/>
      <c r="I19" s="150" t="s">
        <v>29</v>
      </c>
      <c r="J19" s="137" t="s">
        <v>20</v>
      </c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6.96" customHeight="1">
      <c r="A20" s="40"/>
      <c r="B20" s="46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2" customHeight="1">
      <c r="A21" s="40"/>
      <c r="B21" s="46"/>
      <c r="C21" s="40"/>
      <c r="D21" s="150" t="s">
        <v>30</v>
      </c>
      <c r="E21" s="40"/>
      <c r="F21" s="40"/>
      <c r="G21" s="40"/>
      <c r="H21" s="40"/>
      <c r="I21" s="150" t="s">
        <v>27</v>
      </c>
      <c r="J21" s="35" t="str">
        <f>'Rekapitulace stavby'!AN13</f>
        <v>Vyplň údaj</v>
      </c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8" customHeight="1">
      <c r="A22" s="40"/>
      <c r="B22" s="46"/>
      <c r="C22" s="40"/>
      <c r="D22" s="40"/>
      <c r="E22" s="35" t="str">
        <f>'Rekapitulace stavby'!E14</f>
        <v>Vyplň údaj</v>
      </c>
      <c r="F22" s="137"/>
      <c r="G22" s="137"/>
      <c r="H22" s="137"/>
      <c r="I22" s="150" t="s">
        <v>29</v>
      </c>
      <c r="J22" s="35" t="str">
        <f>'Rekapitulace stavby'!AN14</f>
        <v>Vyplň údaj</v>
      </c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6.96" customHeight="1">
      <c r="A23" s="40"/>
      <c r="B23" s="46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2" customHeight="1">
      <c r="A24" s="40"/>
      <c r="B24" s="46"/>
      <c r="C24" s="40"/>
      <c r="D24" s="150" t="s">
        <v>32</v>
      </c>
      <c r="E24" s="40"/>
      <c r="F24" s="40"/>
      <c r="G24" s="40"/>
      <c r="H24" s="40"/>
      <c r="I24" s="150" t="s">
        <v>27</v>
      </c>
      <c r="J24" s="137" t="s">
        <v>20</v>
      </c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8" customHeight="1">
      <c r="A25" s="40"/>
      <c r="B25" s="46"/>
      <c r="C25" s="40"/>
      <c r="D25" s="40"/>
      <c r="E25" s="137" t="s">
        <v>33</v>
      </c>
      <c r="F25" s="40"/>
      <c r="G25" s="40"/>
      <c r="H25" s="40"/>
      <c r="I25" s="150" t="s">
        <v>29</v>
      </c>
      <c r="J25" s="137" t="s">
        <v>20</v>
      </c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6.96" customHeight="1">
      <c r="A26" s="40"/>
      <c r="B26" s="46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12" customHeight="1">
      <c r="A27" s="40"/>
      <c r="B27" s="46"/>
      <c r="C27" s="40"/>
      <c r="D27" s="150" t="s">
        <v>34</v>
      </c>
      <c r="E27" s="40"/>
      <c r="F27" s="40"/>
      <c r="G27" s="40"/>
      <c r="H27" s="40"/>
      <c r="I27" s="150" t="s">
        <v>27</v>
      </c>
      <c r="J27" s="137" t="s">
        <v>20</v>
      </c>
      <c r="K27" s="40"/>
      <c r="L27" s="40"/>
      <c r="M27" s="152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8" customHeight="1">
      <c r="A28" s="40"/>
      <c r="B28" s="46"/>
      <c r="C28" s="40"/>
      <c r="D28" s="40"/>
      <c r="E28" s="137" t="s">
        <v>33</v>
      </c>
      <c r="F28" s="40"/>
      <c r="G28" s="40"/>
      <c r="H28" s="40"/>
      <c r="I28" s="150" t="s">
        <v>29</v>
      </c>
      <c r="J28" s="137" t="s">
        <v>20</v>
      </c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152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12" customHeight="1">
      <c r="A30" s="40"/>
      <c r="B30" s="46"/>
      <c r="C30" s="40"/>
      <c r="D30" s="150" t="s">
        <v>38</v>
      </c>
      <c r="E30" s="40"/>
      <c r="F30" s="40"/>
      <c r="G30" s="40"/>
      <c r="H30" s="40"/>
      <c r="I30" s="40"/>
      <c r="J30" s="40"/>
      <c r="K30" s="40"/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8" customFormat="1" ht="16.5" customHeight="1">
      <c r="A31" s="155"/>
      <c r="B31" s="156"/>
      <c r="C31" s="155"/>
      <c r="D31" s="155"/>
      <c r="E31" s="157" t="s">
        <v>20</v>
      </c>
      <c r="F31" s="157"/>
      <c r="G31" s="157"/>
      <c r="H31" s="157"/>
      <c r="I31" s="155"/>
      <c r="J31" s="155"/>
      <c r="K31" s="155"/>
      <c r="L31" s="155"/>
      <c r="M31" s="158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</row>
    <row r="32" s="2" customFormat="1" ht="6.96" customHeight="1">
      <c r="A32" s="40"/>
      <c r="B32" s="46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9"/>
      <c r="E33" s="159"/>
      <c r="F33" s="159"/>
      <c r="G33" s="159"/>
      <c r="H33" s="159"/>
      <c r="I33" s="159"/>
      <c r="J33" s="159"/>
      <c r="K33" s="159"/>
      <c r="L33" s="159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>
      <c r="A34" s="40"/>
      <c r="B34" s="46"/>
      <c r="C34" s="40"/>
      <c r="D34" s="40"/>
      <c r="E34" s="150" t="s">
        <v>179</v>
      </c>
      <c r="F34" s="40"/>
      <c r="G34" s="40"/>
      <c r="H34" s="40"/>
      <c r="I34" s="40"/>
      <c r="J34" s="40"/>
      <c r="K34" s="160">
        <f>I69</f>
        <v>0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>
      <c r="A35" s="40"/>
      <c r="B35" s="46"/>
      <c r="C35" s="40"/>
      <c r="D35" s="40"/>
      <c r="E35" s="150" t="s">
        <v>180</v>
      </c>
      <c r="F35" s="40"/>
      <c r="G35" s="40"/>
      <c r="H35" s="40"/>
      <c r="I35" s="40"/>
      <c r="J35" s="40"/>
      <c r="K35" s="160">
        <f>J69</f>
        <v>0</v>
      </c>
      <c r="L35" s="40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25.44" customHeight="1">
      <c r="A36" s="40"/>
      <c r="B36" s="46"/>
      <c r="C36" s="40"/>
      <c r="D36" s="161" t="s">
        <v>40</v>
      </c>
      <c r="E36" s="40"/>
      <c r="F36" s="40"/>
      <c r="G36" s="40"/>
      <c r="H36" s="40"/>
      <c r="I36" s="40"/>
      <c r="J36" s="40"/>
      <c r="K36" s="162">
        <f>ROUND(K98, 2)</f>
        <v>0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s="2" customFormat="1" ht="6.96" customHeight="1">
      <c r="A37" s="40"/>
      <c r="B37" s="46"/>
      <c r="C37" s="40"/>
      <c r="D37" s="159"/>
      <c r="E37" s="159"/>
      <c r="F37" s="159"/>
      <c r="G37" s="159"/>
      <c r="H37" s="159"/>
      <c r="I37" s="159"/>
      <c r="J37" s="159"/>
      <c r="K37" s="159"/>
      <c r="L37" s="159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14.4" customHeight="1">
      <c r="A38" s="40"/>
      <c r="B38" s="46"/>
      <c r="C38" s="40"/>
      <c r="D38" s="40"/>
      <c r="E38" s="40"/>
      <c r="F38" s="163" t="s">
        <v>42</v>
      </c>
      <c r="G38" s="40"/>
      <c r="H38" s="40"/>
      <c r="I38" s="163" t="s">
        <v>41</v>
      </c>
      <c r="J38" s="40"/>
      <c r="K38" s="163" t="s">
        <v>43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14.4" customHeight="1">
      <c r="A39" s="40"/>
      <c r="B39" s="46"/>
      <c r="C39" s="40"/>
      <c r="D39" s="164" t="s">
        <v>44</v>
      </c>
      <c r="E39" s="150" t="s">
        <v>45</v>
      </c>
      <c r="F39" s="160">
        <f>ROUND((SUM(BE98:BE135)),  2)</f>
        <v>0</v>
      </c>
      <c r="G39" s="40"/>
      <c r="H39" s="40"/>
      <c r="I39" s="165">
        <v>0.20999999999999999</v>
      </c>
      <c r="J39" s="40"/>
      <c r="K39" s="160">
        <f>ROUND(((SUM(BE98:BE135))*I39),  2)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46"/>
      <c r="C40" s="40"/>
      <c r="D40" s="40"/>
      <c r="E40" s="150" t="s">
        <v>46</v>
      </c>
      <c r="F40" s="160">
        <f>ROUND((SUM(BF98:BF135)),  2)</f>
        <v>0</v>
      </c>
      <c r="G40" s="40"/>
      <c r="H40" s="40"/>
      <c r="I40" s="165">
        <v>0.12</v>
      </c>
      <c r="J40" s="40"/>
      <c r="K40" s="160">
        <f>ROUND(((SUM(BF98:BF135))*I40),  2)</f>
        <v>0</v>
      </c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hidden="1" s="2" customFormat="1" ht="14.4" customHeight="1">
      <c r="A41" s="40"/>
      <c r="B41" s="46"/>
      <c r="C41" s="40"/>
      <c r="D41" s="40"/>
      <c r="E41" s="150" t="s">
        <v>47</v>
      </c>
      <c r="F41" s="160">
        <f>ROUND((SUM(BG98:BG135)),  2)</f>
        <v>0</v>
      </c>
      <c r="G41" s="40"/>
      <c r="H41" s="40"/>
      <c r="I41" s="165">
        <v>0.20999999999999999</v>
      </c>
      <c r="J41" s="40"/>
      <c r="K41" s="160">
        <f>0</f>
        <v>0</v>
      </c>
      <c r="L41" s="40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hidden="1" s="2" customFormat="1" ht="14.4" customHeight="1">
      <c r="A42" s="40"/>
      <c r="B42" s="46"/>
      <c r="C42" s="40"/>
      <c r="D42" s="40"/>
      <c r="E42" s="150" t="s">
        <v>48</v>
      </c>
      <c r="F42" s="160">
        <f>ROUND((SUM(BH98:BH135)),  2)</f>
        <v>0</v>
      </c>
      <c r="G42" s="40"/>
      <c r="H42" s="40"/>
      <c r="I42" s="165">
        <v>0.12</v>
      </c>
      <c r="J42" s="40"/>
      <c r="K42" s="160">
        <f>0</f>
        <v>0</v>
      </c>
      <c r="L42" s="40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3" hidden="1" s="2" customFormat="1" ht="14.4" customHeight="1">
      <c r="A43" s="40"/>
      <c r="B43" s="46"/>
      <c r="C43" s="40"/>
      <c r="D43" s="40"/>
      <c r="E43" s="150" t="s">
        <v>49</v>
      </c>
      <c r="F43" s="160">
        <f>ROUND((SUM(BI98:BI135)),  2)</f>
        <v>0</v>
      </c>
      <c r="G43" s="40"/>
      <c r="H43" s="40"/>
      <c r="I43" s="165">
        <v>0</v>
      </c>
      <c r="J43" s="40"/>
      <c r="K43" s="160">
        <f>0</f>
        <v>0</v>
      </c>
      <c r="L43" s="40"/>
      <c r="M43" s="152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4" s="2" customFormat="1" ht="6.96" customHeight="1">
      <c r="A44" s="40"/>
      <c r="B44" s="46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152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5.44" customHeight="1">
      <c r="A45" s="40"/>
      <c r="B45" s="46"/>
      <c r="C45" s="166"/>
      <c r="D45" s="167" t="s">
        <v>50</v>
      </c>
      <c r="E45" s="168"/>
      <c r="F45" s="168"/>
      <c r="G45" s="169" t="s">
        <v>51</v>
      </c>
      <c r="H45" s="170" t="s">
        <v>52</v>
      </c>
      <c r="I45" s="168"/>
      <c r="J45" s="168"/>
      <c r="K45" s="171">
        <f>SUM(K36:K43)</f>
        <v>0</v>
      </c>
      <c r="L45" s="172"/>
      <c r="M45" s="152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14.4" customHeight="1">
      <c r="A46" s="40"/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52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50" s="2" customFormat="1" ht="6.96" customHeight="1">
      <c r="A50" s="40"/>
      <c r="B50" s="175"/>
      <c r="C50" s="176"/>
      <c r="D50" s="176"/>
      <c r="E50" s="176"/>
      <c r="F50" s="176"/>
      <c r="G50" s="176"/>
      <c r="H50" s="176"/>
      <c r="I50" s="176"/>
      <c r="J50" s="176"/>
      <c r="K50" s="176"/>
      <c r="L50" s="176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24.96" customHeight="1">
      <c r="A51" s="40"/>
      <c r="B51" s="41"/>
      <c r="C51" s="25" t="s">
        <v>181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6.96" customHeight="1">
      <c r="A52" s="40"/>
      <c r="B52" s="41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17</v>
      </c>
      <c r="D53" s="42"/>
      <c r="E53" s="42"/>
      <c r="F53" s="42"/>
      <c r="G53" s="42"/>
      <c r="H53" s="42"/>
      <c r="I53" s="42"/>
      <c r="J53" s="42"/>
      <c r="K53" s="42"/>
      <c r="L53" s="42"/>
      <c r="M53" s="152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6.25" customHeight="1">
      <c r="A54" s="40"/>
      <c r="B54" s="41"/>
      <c r="C54" s="42"/>
      <c r="D54" s="42"/>
      <c r="E54" s="177" t="str">
        <f>E7</f>
        <v>Rekonstrukce plynové kotelny v IB, instalace plynové kogenerační jednotky včetně tepelných čerpadel</v>
      </c>
      <c r="F54" s="34"/>
      <c r="G54" s="34"/>
      <c r="H54" s="34"/>
      <c r="I54" s="42"/>
      <c r="J54" s="42"/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1" customFormat="1" ht="12" customHeight="1">
      <c r="B55" s="23"/>
      <c r="C55" s="34" t="s">
        <v>175</v>
      </c>
      <c r="D55" s="24"/>
      <c r="E55" s="24"/>
      <c r="F55" s="24"/>
      <c r="G55" s="24"/>
      <c r="H55" s="24"/>
      <c r="I55" s="24"/>
      <c r="J55" s="24"/>
      <c r="K55" s="24"/>
      <c r="L55" s="24"/>
      <c r="M55" s="22"/>
    </row>
    <row r="56" s="1" customFormat="1" ht="16.5" customHeight="1">
      <c r="B56" s="23"/>
      <c r="C56" s="24"/>
      <c r="D56" s="24"/>
      <c r="E56" s="177" t="s">
        <v>2817</v>
      </c>
      <c r="F56" s="24"/>
      <c r="G56" s="24"/>
      <c r="H56" s="24"/>
      <c r="I56" s="24"/>
      <c r="J56" s="24"/>
      <c r="K56" s="24"/>
      <c r="L56" s="24"/>
      <c r="M56" s="22"/>
    </row>
    <row r="57" s="1" customFormat="1" ht="12" customHeight="1">
      <c r="B57" s="23"/>
      <c r="C57" s="34" t="s">
        <v>177</v>
      </c>
      <c r="D57" s="24"/>
      <c r="E57" s="24"/>
      <c r="F57" s="24"/>
      <c r="G57" s="24"/>
      <c r="H57" s="24"/>
      <c r="I57" s="24"/>
      <c r="J57" s="24"/>
      <c r="K57" s="24"/>
      <c r="L57" s="24"/>
      <c r="M57" s="22"/>
    </row>
    <row r="58" s="2" customFormat="1" ht="16.5" customHeight="1">
      <c r="A58" s="40"/>
      <c r="B58" s="41"/>
      <c r="C58" s="42"/>
      <c r="D58" s="42"/>
      <c r="E58" s="297" t="s">
        <v>2831</v>
      </c>
      <c r="F58" s="42"/>
      <c r="G58" s="42"/>
      <c r="H58" s="42"/>
      <c r="I58" s="42"/>
      <c r="J58" s="42"/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2" customHeight="1">
      <c r="A59" s="40"/>
      <c r="B59" s="41"/>
      <c r="C59" s="34" t="s">
        <v>1483</v>
      </c>
      <c r="D59" s="42"/>
      <c r="E59" s="42"/>
      <c r="F59" s="42"/>
      <c r="G59" s="42"/>
      <c r="H59" s="42"/>
      <c r="I59" s="42"/>
      <c r="J59" s="42"/>
      <c r="K59" s="42"/>
      <c r="L59" s="42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6.5" customHeight="1">
      <c r="A60" s="40"/>
      <c r="B60" s="41"/>
      <c r="C60" s="42"/>
      <c r="D60" s="42"/>
      <c r="E60" s="71" t="str">
        <f>E13</f>
        <v>14 - Rozvaděč R5.1-IRC</v>
      </c>
      <c r="F60" s="42"/>
      <c r="G60" s="42"/>
      <c r="H60" s="42"/>
      <c r="I60" s="42"/>
      <c r="J60" s="42"/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6.96" customHeight="1">
      <c r="A61" s="40"/>
      <c r="B61" s="41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2" customHeight="1">
      <c r="A62" s="40"/>
      <c r="B62" s="41"/>
      <c r="C62" s="34" t="s">
        <v>22</v>
      </c>
      <c r="D62" s="42"/>
      <c r="E62" s="42"/>
      <c r="F62" s="29" t="str">
        <f>F16</f>
        <v xml:space="preserve"> </v>
      </c>
      <c r="G62" s="42"/>
      <c r="H62" s="42"/>
      <c r="I62" s="34" t="s">
        <v>24</v>
      </c>
      <c r="J62" s="74" t="str">
        <f>IF(J16="","",J16)</f>
        <v>24. 1. 2025</v>
      </c>
      <c r="K62" s="42"/>
      <c r="L62" s="42"/>
      <c r="M62" s="152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6.96" customHeight="1">
      <c r="A63" s="40"/>
      <c r="B63" s="41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152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15.15" customHeight="1">
      <c r="A64" s="40"/>
      <c r="B64" s="41"/>
      <c r="C64" s="34" t="s">
        <v>26</v>
      </c>
      <c r="D64" s="42"/>
      <c r="E64" s="42"/>
      <c r="F64" s="29" t="str">
        <f>E19</f>
        <v xml:space="preserve"> </v>
      </c>
      <c r="G64" s="42"/>
      <c r="H64" s="42"/>
      <c r="I64" s="34" t="s">
        <v>32</v>
      </c>
      <c r="J64" s="38" t="str">
        <f>E25</f>
        <v xml:space="preserve"> </v>
      </c>
      <c r="K64" s="42"/>
      <c r="L64" s="42"/>
      <c r="M64" s="152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15.15" customHeight="1">
      <c r="A65" s="40"/>
      <c r="B65" s="41"/>
      <c r="C65" s="34" t="s">
        <v>30</v>
      </c>
      <c r="D65" s="42"/>
      <c r="E65" s="42"/>
      <c r="F65" s="29" t="str">
        <f>IF(E22="","",E22)</f>
        <v>Vyplň údaj</v>
      </c>
      <c r="G65" s="42"/>
      <c r="H65" s="42"/>
      <c r="I65" s="34" t="s">
        <v>34</v>
      </c>
      <c r="J65" s="38" t="str">
        <f>E28</f>
        <v xml:space="preserve"> </v>
      </c>
      <c r="K65" s="42"/>
      <c r="L65" s="42"/>
      <c r="M65" s="152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10.32" customHeight="1">
      <c r="A66" s="40"/>
      <c r="B66" s="41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152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67" s="2" customFormat="1" ht="29.28" customHeight="1">
      <c r="A67" s="40"/>
      <c r="B67" s="41"/>
      <c r="C67" s="178" t="s">
        <v>182</v>
      </c>
      <c r="D67" s="179"/>
      <c r="E67" s="179"/>
      <c r="F67" s="179"/>
      <c r="G67" s="179"/>
      <c r="H67" s="179"/>
      <c r="I67" s="180" t="s">
        <v>183</v>
      </c>
      <c r="J67" s="180" t="s">
        <v>184</v>
      </c>
      <c r="K67" s="180" t="s">
        <v>185</v>
      </c>
      <c r="L67" s="179"/>
      <c r="M67" s="152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10.32" customHeight="1">
      <c r="A68" s="40"/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152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22.8" customHeight="1">
      <c r="A69" s="40"/>
      <c r="B69" s="41"/>
      <c r="C69" s="181" t="s">
        <v>74</v>
      </c>
      <c r="D69" s="42"/>
      <c r="E69" s="42"/>
      <c r="F69" s="42"/>
      <c r="G69" s="42"/>
      <c r="H69" s="42"/>
      <c r="I69" s="104">
        <f>Q98</f>
        <v>0</v>
      </c>
      <c r="J69" s="104">
        <f>R98</f>
        <v>0</v>
      </c>
      <c r="K69" s="104">
        <f>K98</f>
        <v>0</v>
      </c>
      <c r="L69" s="42"/>
      <c r="M69" s="152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U69" s="19" t="s">
        <v>186</v>
      </c>
    </row>
    <row r="70" s="9" customFormat="1" ht="24.96" customHeight="1">
      <c r="A70" s="9"/>
      <c r="B70" s="182"/>
      <c r="C70" s="183"/>
      <c r="D70" s="184" t="s">
        <v>1300</v>
      </c>
      <c r="E70" s="185"/>
      <c r="F70" s="185"/>
      <c r="G70" s="185"/>
      <c r="H70" s="185"/>
      <c r="I70" s="186">
        <f>Q99</f>
        <v>0</v>
      </c>
      <c r="J70" s="186">
        <f>R99</f>
        <v>0</v>
      </c>
      <c r="K70" s="186">
        <f>K99</f>
        <v>0</v>
      </c>
      <c r="L70" s="183"/>
      <c r="M70" s="187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12" customFormat="1" ht="19.92" customHeight="1">
      <c r="A71" s="12"/>
      <c r="B71" s="251"/>
      <c r="C71" s="129"/>
      <c r="D71" s="252" t="s">
        <v>1485</v>
      </c>
      <c r="E71" s="253"/>
      <c r="F71" s="253"/>
      <c r="G71" s="253"/>
      <c r="H71" s="253"/>
      <c r="I71" s="254">
        <f>Q100</f>
        <v>0</v>
      </c>
      <c r="J71" s="254">
        <f>R100</f>
        <v>0</v>
      </c>
      <c r="K71" s="254">
        <f>K100</f>
        <v>0</v>
      </c>
      <c r="L71" s="129"/>
      <c r="M71" s="255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="12" customFormat="1" ht="19.92" customHeight="1">
      <c r="A72" s="12"/>
      <c r="B72" s="251"/>
      <c r="C72" s="129"/>
      <c r="D72" s="252" t="s">
        <v>1833</v>
      </c>
      <c r="E72" s="253"/>
      <c r="F72" s="253"/>
      <c r="G72" s="253"/>
      <c r="H72" s="253"/>
      <c r="I72" s="254">
        <f>Q124</f>
        <v>0</v>
      </c>
      <c r="J72" s="254">
        <f>R124</f>
        <v>0</v>
      </c>
      <c r="K72" s="254">
        <f>K124</f>
        <v>0</v>
      </c>
      <c r="L72" s="129"/>
      <c r="M72" s="255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="9" customFormat="1" ht="24.96" customHeight="1">
      <c r="A73" s="9"/>
      <c r="B73" s="182"/>
      <c r="C73" s="183"/>
      <c r="D73" s="184" t="s">
        <v>1486</v>
      </c>
      <c r="E73" s="185"/>
      <c r="F73" s="185"/>
      <c r="G73" s="185"/>
      <c r="H73" s="185"/>
      <c r="I73" s="186">
        <f>Q128</f>
        <v>0</v>
      </c>
      <c r="J73" s="186">
        <f>R128</f>
        <v>0</v>
      </c>
      <c r="K73" s="186">
        <f>K128</f>
        <v>0</v>
      </c>
      <c r="L73" s="183"/>
      <c r="M73" s="187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12" customFormat="1" ht="19.92" customHeight="1">
      <c r="A74" s="12"/>
      <c r="B74" s="251"/>
      <c r="C74" s="129"/>
      <c r="D74" s="252" t="s">
        <v>1487</v>
      </c>
      <c r="E74" s="253"/>
      <c r="F74" s="253"/>
      <c r="G74" s="253"/>
      <c r="H74" s="253"/>
      <c r="I74" s="254">
        <f>Q129</f>
        <v>0</v>
      </c>
      <c r="J74" s="254">
        <f>R129</f>
        <v>0</v>
      </c>
      <c r="K74" s="254">
        <f>K129</f>
        <v>0</v>
      </c>
      <c r="L74" s="129"/>
      <c r="M74" s="255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</row>
    <row r="75" s="2" customFormat="1" ht="21.84" customHeight="1">
      <c r="A75" s="40"/>
      <c r="B75" s="41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152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61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152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80" s="2" customFormat="1" ht="6.96" customHeight="1">
      <c r="A80" s="40"/>
      <c r="B80" s="63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152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24.96" customHeight="1">
      <c r="A81" s="40"/>
      <c r="B81" s="41"/>
      <c r="C81" s="25" t="s">
        <v>193</v>
      </c>
      <c r="D81" s="42"/>
      <c r="E81" s="42"/>
      <c r="F81" s="42"/>
      <c r="G81" s="42"/>
      <c r="H81" s="42"/>
      <c r="I81" s="42"/>
      <c r="J81" s="42"/>
      <c r="K81" s="42"/>
      <c r="L81" s="42"/>
      <c r="M81" s="152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152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17</v>
      </c>
      <c r="D83" s="42"/>
      <c r="E83" s="42"/>
      <c r="F83" s="42"/>
      <c r="G83" s="42"/>
      <c r="H83" s="42"/>
      <c r="I83" s="42"/>
      <c r="J83" s="42"/>
      <c r="K83" s="42"/>
      <c r="L83" s="42"/>
      <c r="M83" s="152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26.25" customHeight="1">
      <c r="A84" s="40"/>
      <c r="B84" s="41"/>
      <c r="C84" s="42"/>
      <c r="D84" s="42"/>
      <c r="E84" s="177" t="str">
        <f>E7</f>
        <v>Rekonstrukce plynové kotelny v IB, instalace plynové kogenerační jednotky včetně tepelných čerpadel</v>
      </c>
      <c r="F84" s="34"/>
      <c r="G84" s="34"/>
      <c r="H84" s="34"/>
      <c r="I84" s="42"/>
      <c r="J84" s="42"/>
      <c r="K84" s="42"/>
      <c r="L84" s="42"/>
      <c r="M84" s="152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" customFormat="1" ht="12" customHeight="1">
      <c r="B85" s="23"/>
      <c r="C85" s="34" t="s">
        <v>175</v>
      </c>
      <c r="D85" s="24"/>
      <c r="E85" s="24"/>
      <c r="F85" s="24"/>
      <c r="G85" s="24"/>
      <c r="H85" s="24"/>
      <c r="I85" s="24"/>
      <c r="J85" s="24"/>
      <c r="K85" s="24"/>
      <c r="L85" s="24"/>
      <c r="M85" s="22"/>
    </row>
    <row r="86" s="1" customFormat="1" ht="16.5" customHeight="1">
      <c r="B86" s="23"/>
      <c r="C86" s="24"/>
      <c r="D86" s="24"/>
      <c r="E86" s="177" t="s">
        <v>2817</v>
      </c>
      <c r="F86" s="24"/>
      <c r="G86" s="24"/>
      <c r="H86" s="24"/>
      <c r="I86" s="24"/>
      <c r="J86" s="24"/>
      <c r="K86" s="24"/>
      <c r="L86" s="24"/>
      <c r="M86" s="22"/>
    </row>
    <row r="87" s="1" customFormat="1" ht="12" customHeight="1">
      <c r="B87" s="23"/>
      <c r="C87" s="34" t="s">
        <v>177</v>
      </c>
      <c r="D87" s="24"/>
      <c r="E87" s="24"/>
      <c r="F87" s="24"/>
      <c r="G87" s="24"/>
      <c r="H87" s="24"/>
      <c r="I87" s="24"/>
      <c r="J87" s="24"/>
      <c r="K87" s="24"/>
      <c r="L87" s="24"/>
      <c r="M87" s="22"/>
    </row>
    <row r="88" s="2" customFormat="1" ht="16.5" customHeight="1">
      <c r="A88" s="40"/>
      <c r="B88" s="41"/>
      <c r="C88" s="42"/>
      <c r="D88" s="42"/>
      <c r="E88" s="297" t="s">
        <v>2831</v>
      </c>
      <c r="F88" s="42"/>
      <c r="G88" s="42"/>
      <c r="H88" s="42"/>
      <c r="I88" s="42"/>
      <c r="J88" s="42"/>
      <c r="K88" s="42"/>
      <c r="L88" s="42"/>
      <c r="M88" s="152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2" customHeight="1">
      <c r="A89" s="40"/>
      <c r="B89" s="41"/>
      <c r="C89" s="34" t="s">
        <v>1483</v>
      </c>
      <c r="D89" s="42"/>
      <c r="E89" s="42"/>
      <c r="F89" s="42"/>
      <c r="G89" s="42"/>
      <c r="H89" s="42"/>
      <c r="I89" s="42"/>
      <c r="J89" s="42"/>
      <c r="K89" s="42"/>
      <c r="L89" s="42"/>
      <c r="M89" s="152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6.5" customHeight="1">
      <c r="A90" s="40"/>
      <c r="B90" s="41"/>
      <c r="C90" s="42"/>
      <c r="D90" s="42"/>
      <c r="E90" s="71" t="str">
        <f>E13</f>
        <v>14 - Rozvaděč R5.1-IRC</v>
      </c>
      <c r="F90" s="42"/>
      <c r="G90" s="42"/>
      <c r="H90" s="42"/>
      <c r="I90" s="42"/>
      <c r="J90" s="42"/>
      <c r="K90" s="42"/>
      <c r="L90" s="42"/>
      <c r="M90" s="152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6.96" customHeight="1">
      <c r="A91" s="40"/>
      <c r="B91" s="41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152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2" customHeight="1">
      <c r="A92" s="40"/>
      <c r="B92" s="41"/>
      <c r="C92" s="34" t="s">
        <v>22</v>
      </c>
      <c r="D92" s="42"/>
      <c r="E92" s="42"/>
      <c r="F92" s="29" t="str">
        <f>F16</f>
        <v xml:space="preserve"> </v>
      </c>
      <c r="G92" s="42"/>
      <c r="H92" s="42"/>
      <c r="I92" s="34" t="s">
        <v>24</v>
      </c>
      <c r="J92" s="74" t="str">
        <f>IF(J16="","",J16)</f>
        <v>24. 1. 2025</v>
      </c>
      <c r="K92" s="42"/>
      <c r="L92" s="42"/>
      <c r="M92" s="152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6.96" customHeight="1">
      <c r="A93" s="40"/>
      <c r="B93" s="41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152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15.15" customHeight="1">
      <c r="A94" s="40"/>
      <c r="B94" s="41"/>
      <c r="C94" s="34" t="s">
        <v>26</v>
      </c>
      <c r="D94" s="42"/>
      <c r="E94" s="42"/>
      <c r="F94" s="29" t="str">
        <f>E19</f>
        <v xml:space="preserve"> </v>
      </c>
      <c r="G94" s="42"/>
      <c r="H94" s="42"/>
      <c r="I94" s="34" t="s">
        <v>32</v>
      </c>
      <c r="J94" s="38" t="str">
        <f>E25</f>
        <v xml:space="preserve"> </v>
      </c>
      <c r="K94" s="42"/>
      <c r="L94" s="42"/>
      <c r="M94" s="152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15.15" customHeight="1">
      <c r="A95" s="40"/>
      <c r="B95" s="41"/>
      <c r="C95" s="34" t="s">
        <v>30</v>
      </c>
      <c r="D95" s="42"/>
      <c r="E95" s="42"/>
      <c r="F95" s="29" t="str">
        <f>IF(E22="","",E22)</f>
        <v>Vyplň údaj</v>
      </c>
      <c r="G95" s="42"/>
      <c r="H95" s="42"/>
      <c r="I95" s="34" t="s">
        <v>34</v>
      </c>
      <c r="J95" s="38" t="str">
        <f>E28</f>
        <v xml:space="preserve"> </v>
      </c>
      <c r="K95" s="42"/>
      <c r="L95" s="42"/>
      <c r="M95" s="152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2" customFormat="1" ht="10.32" customHeight="1">
      <c r="A96" s="40"/>
      <c r="B96" s="41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152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  <row r="97" s="10" customFormat="1" ht="29.28" customHeight="1">
      <c r="A97" s="188"/>
      <c r="B97" s="189"/>
      <c r="C97" s="190" t="s">
        <v>194</v>
      </c>
      <c r="D97" s="191" t="s">
        <v>59</v>
      </c>
      <c r="E97" s="191" t="s">
        <v>55</v>
      </c>
      <c r="F97" s="191" t="s">
        <v>56</v>
      </c>
      <c r="G97" s="191" t="s">
        <v>195</v>
      </c>
      <c r="H97" s="191" t="s">
        <v>196</v>
      </c>
      <c r="I97" s="191" t="s">
        <v>197</v>
      </c>
      <c r="J97" s="191" t="s">
        <v>198</v>
      </c>
      <c r="K97" s="191" t="s">
        <v>185</v>
      </c>
      <c r="L97" s="192" t="s">
        <v>199</v>
      </c>
      <c r="M97" s="193"/>
      <c r="N97" s="94" t="s">
        <v>20</v>
      </c>
      <c r="O97" s="95" t="s">
        <v>44</v>
      </c>
      <c r="P97" s="95" t="s">
        <v>200</v>
      </c>
      <c r="Q97" s="95" t="s">
        <v>201</v>
      </c>
      <c r="R97" s="95" t="s">
        <v>202</v>
      </c>
      <c r="S97" s="95" t="s">
        <v>203</v>
      </c>
      <c r="T97" s="95" t="s">
        <v>204</v>
      </c>
      <c r="U97" s="95" t="s">
        <v>205</v>
      </c>
      <c r="V97" s="95" t="s">
        <v>206</v>
      </c>
      <c r="W97" s="95" t="s">
        <v>207</v>
      </c>
      <c r="X97" s="96" t="s">
        <v>208</v>
      </c>
      <c r="Y97" s="188"/>
      <c r="Z97" s="188"/>
      <c r="AA97" s="188"/>
      <c r="AB97" s="188"/>
      <c r="AC97" s="188"/>
      <c r="AD97" s="188"/>
      <c r="AE97" s="188"/>
    </row>
    <row r="98" s="2" customFormat="1" ht="22.8" customHeight="1">
      <c r="A98" s="40"/>
      <c r="B98" s="41"/>
      <c r="C98" s="101" t="s">
        <v>209</v>
      </c>
      <c r="D98" s="42"/>
      <c r="E98" s="42"/>
      <c r="F98" s="42"/>
      <c r="G98" s="42"/>
      <c r="H98" s="42"/>
      <c r="I98" s="42"/>
      <c r="J98" s="42"/>
      <c r="K98" s="194">
        <f>BK98</f>
        <v>0</v>
      </c>
      <c r="L98" s="42"/>
      <c r="M98" s="46"/>
      <c r="N98" s="97"/>
      <c r="O98" s="195"/>
      <c r="P98" s="98"/>
      <c r="Q98" s="196">
        <f>Q99+Q128</f>
        <v>0</v>
      </c>
      <c r="R98" s="196">
        <f>R99+R128</f>
        <v>0</v>
      </c>
      <c r="S98" s="98"/>
      <c r="T98" s="197">
        <f>T99+T128</f>
        <v>0</v>
      </c>
      <c r="U98" s="98"/>
      <c r="V98" s="197">
        <f>V99+V128</f>
        <v>0.02972</v>
      </c>
      <c r="W98" s="98"/>
      <c r="X98" s="198">
        <f>X99+X128</f>
        <v>0</v>
      </c>
      <c r="Y98" s="40"/>
      <c r="Z98" s="40"/>
      <c r="AA98" s="40"/>
      <c r="AB98" s="40"/>
      <c r="AC98" s="40"/>
      <c r="AD98" s="40"/>
      <c r="AE98" s="40"/>
      <c r="AT98" s="19" t="s">
        <v>75</v>
      </c>
      <c r="AU98" s="19" t="s">
        <v>186</v>
      </c>
      <c r="BK98" s="199">
        <f>BK99+BK128</f>
        <v>0</v>
      </c>
    </row>
    <row r="99" s="11" customFormat="1" ht="25.92" customHeight="1">
      <c r="A99" s="11"/>
      <c r="B99" s="200"/>
      <c r="C99" s="201"/>
      <c r="D99" s="202" t="s">
        <v>75</v>
      </c>
      <c r="E99" s="203" t="s">
        <v>1326</v>
      </c>
      <c r="F99" s="203" t="s">
        <v>1327</v>
      </c>
      <c r="G99" s="201"/>
      <c r="H99" s="201"/>
      <c r="I99" s="204"/>
      <c r="J99" s="204"/>
      <c r="K99" s="205">
        <f>BK99</f>
        <v>0</v>
      </c>
      <c r="L99" s="201"/>
      <c r="M99" s="206"/>
      <c r="N99" s="207"/>
      <c r="O99" s="208"/>
      <c r="P99" s="208"/>
      <c r="Q99" s="209">
        <f>Q100+Q124</f>
        <v>0</v>
      </c>
      <c r="R99" s="209">
        <f>R100+R124</f>
        <v>0</v>
      </c>
      <c r="S99" s="208"/>
      <c r="T99" s="210">
        <f>T100+T124</f>
        <v>0</v>
      </c>
      <c r="U99" s="208"/>
      <c r="V99" s="210">
        <f>V100+V124</f>
        <v>0.029020000000000001</v>
      </c>
      <c r="W99" s="208"/>
      <c r="X99" s="211">
        <f>X100+X124</f>
        <v>0</v>
      </c>
      <c r="Y99" s="11"/>
      <c r="Z99" s="11"/>
      <c r="AA99" s="11"/>
      <c r="AB99" s="11"/>
      <c r="AC99" s="11"/>
      <c r="AD99" s="11"/>
      <c r="AE99" s="11"/>
      <c r="AR99" s="212" t="s">
        <v>85</v>
      </c>
      <c r="AT99" s="213" t="s">
        <v>75</v>
      </c>
      <c r="AU99" s="213" t="s">
        <v>76</v>
      </c>
      <c r="AY99" s="212" t="s">
        <v>212</v>
      </c>
      <c r="BK99" s="214">
        <f>BK100+BK124</f>
        <v>0</v>
      </c>
    </row>
    <row r="100" s="11" customFormat="1" ht="22.8" customHeight="1">
      <c r="A100" s="11"/>
      <c r="B100" s="200"/>
      <c r="C100" s="201"/>
      <c r="D100" s="202" t="s">
        <v>75</v>
      </c>
      <c r="E100" s="256" t="s">
        <v>1493</v>
      </c>
      <c r="F100" s="256" t="s">
        <v>1494</v>
      </c>
      <c r="G100" s="201"/>
      <c r="H100" s="201"/>
      <c r="I100" s="204"/>
      <c r="J100" s="204"/>
      <c r="K100" s="257">
        <f>BK100</f>
        <v>0</v>
      </c>
      <c r="L100" s="201"/>
      <c r="M100" s="206"/>
      <c r="N100" s="207"/>
      <c r="O100" s="208"/>
      <c r="P100" s="208"/>
      <c r="Q100" s="209">
        <f>SUM(Q101:Q123)</f>
        <v>0</v>
      </c>
      <c r="R100" s="209">
        <f>SUM(R101:R123)</f>
        <v>0</v>
      </c>
      <c r="S100" s="208"/>
      <c r="T100" s="210">
        <f>SUM(T101:T123)</f>
        <v>0</v>
      </c>
      <c r="U100" s="208"/>
      <c r="V100" s="210">
        <f>SUM(V101:V123)</f>
        <v>0.0040200000000000001</v>
      </c>
      <c r="W100" s="208"/>
      <c r="X100" s="211">
        <f>SUM(X101:X123)</f>
        <v>0</v>
      </c>
      <c r="Y100" s="11"/>
      <c r="Z100" s="11"/>
      <c r="AA100" s="11"/>
      <c r="AB100" s="11"/>
      <c r="AC100" s="11"/>
      <c r="AD100" s="11"/>
      <c r="AE100" s="11"/>
      <c r="AR100" s="212" t="s">
        <v>85</v>
      </c>
      <c r="AT100" s="213" t="s">
        <v>75</v>
      </c>
      <c r="AU100" s="213" t="s">
        <v>83</v>
      </c>
      <c r="AY100" s="212" t="s">
        <v>212</v>
      </c>
      <c r="BK100" s="214">
        <f>SUM(BK101:BK123)</f>
        <v>0</v>
      </c>
    </row>
    <row r="101" s="2" customFormat="1" ht="24.15" customHeight="1">
      <c r="A101" s="40"/>
      <c r="B101" s="41"/>
      <c r="C101" s="229" t="s">
        <v>83</v>
      </c>
      <c r="D101" s="229" t="s">
        <v>222</v>
      </c>
      <c r="E101" s="230" t="s">
        <v>1671</v>
      </c>
      <c r="F101" s="231" t="s">
        <v>1672</v>
      </c>
      <c r="G101" s="232" t="s">
        <v>525</v>
      </c>
      <c r="H101" s="233">
        <v>60</v>
      </c>
      <c r="I101" s="234"/>
      <c r="J101" s="235"/>
      <c r="K101" s="236">
        <f>ROUND(P101*H101,2)</f>
        <v>0</v>
      </c>
      <c r="L101" s="231" t="s">
        <v>1314</v>
      </c>
      <c r="M101" s="237"/>
      <c r="N101" s="238" t="s">
        <v>20</v>
      </c>
      <c r="O101" s="223" t="s">
        <v>45</v>
      </c>
      <c r="P101" s="224">
        <f>I101+J101</f>
        <v>0</v>
      </c>
      <c r="Q101" s="224">
        <f>ROUND(I101*H101,2)</f>
        <v>0</v>
      </c>
      <c r="R101" s="224">
        <f>ROUND(J101*H101,2)</f>
        <v>0</v>
      </c>
      <c r="S101" s="86"/>
      <c r="T101" s="225">
        <f>S101*H101</f>
        <v>0</v>
      </c>
      <c r="U101" s="225">
        <v>4.0000000000000003E-05</v>
      </c>
      <c r="V101" s="225">
        <f>U101*H101</f>
        <v>0.0024000000000000002</v>
      </c>
      <c r="W101" s="225">
        <v>0</v>
      </c>
      <c r="X101" s="226">
        <f>W101*H101</f>
        <v>0</v>
      </c>
      <c r="Y101" s="40"/>
      <c r="Z101" s="40"/>
      <c r="AA101" s="40"/>
      <c r="AB101" s="40"/>
      <c r="AC101" s="40"/>
      <c r="AD101" s="40"/>
      <c r="AE101" s="40"/>
      <c r="AR101" s="227" t="s">
        <v>342</v>
      </c>
      <c r="AT101" s="227" t="s">
        <v>222</v>
      </c>
      <c r="AU101" s="227" t="s">
        <v>85</v>
      </c>
      <c r="AY101" s="19" t="s">
        <v>212</v>
      </c>
      <c r="BE101" s="228">
        <f>IF(O101="základní",K101,0)</f>
        <v>0</v>
      </c>
      <c r="BF101" s="228">
        <f>IF(O101="snížená",K101,0)</f>
        <v>0</v>
      </c>
      <c r="BG101" s="228">
        <f>IF(O101="zákl. přenesená",K101,0)</f>
        <v>0</v>
      </c>
      <c r="BH101" s="228">
        <f>IF(O101="sníž. přenesená",K101,0)</f>
        <v>0</v>
      </c>
      <c r="BI101" s="228">
        <f>IF(O101="nulová",K101,0)</f>
        <v>0</v>
      </c>
      <c r="BJ101" s="19" t="s">
        <v>83</v>
      </c>
      <c r="BK101" s="228">
        <f>ROUND(P101*H101,2)</f>
        <v>0</v>
      </c>
      <c r="BL101" s="19" t="s">
        <v>279</v>
      </c>
      <c r="BM101" s="227" t="s">
        <v>3133</v>
      </c>
    </row>
    <row r="102" s="2" customFormat="1" ht="37.8" customHeight="1">
      <c r="A102" s="40"/>
      <c r="B102" s="41"/>
      <c r="C102" s="215" t="s">
        <v>85</v>
      </c>
      <c r="D102" s="215" t="s">
        <v>213</v>
      </c>
      <c r="E102" s="216" t="s">
        <v>1577</v>
      </c>
      <c r="F102" s="217" t="s">
        <v>1578</v>
      </c>
      <c r="G102" s="218" t="s">
        <v>670</v>
      </c>
      <c r="H102" s="219">
        <v>125</v>
      </c>
      <c r="I102" s="220"/>
      <c r="J102" s="220"/>
      <c r="K102" s="221">
        <f>ROUND(P102*H102,2)</f>
        <v>0</v>
      </c>
      <c r="L102" s="217" t="s">
        <v>1314</v>
      </c>
      <c r="M102" s="46"/>
      <c r="N102" s="222" t="s">
        <v>20</v>
      </c>
      <c r="O102" s="223" t="s">
        <v>45</v>
      </c>
      <c r="P102" s="224">
        <f>I102+J102</f>
        <v>0</v>
      </c>
      <c r="Q102" s="224">
        <f>ROUND(I102*H102,2)</f>
        <v>0</v>
      </c>
      <c r="R102" s="224">
        <f>ROUND(J102*H102,2)</f>
        <v>0</v>
      </c>
      <c r="S102" s="86"/>
      <c r="T102" s="225">
        <f>S102*H102</f>
        <v>0</v>
      </c>
      <c r="U102" s="225">
        <v>0</v>
      </c>
      <c r="V102" s="225">
        <f>U102*H102</f>
        <v>0</v>
      </c>
      <c r="W102" s="225">
        <v>0</v>
      </c>
      <c r="X102" s="226">
        <f>W102*H102</f>
        <v>0</v>
      </c>
      <c r="Y102" s="40"/>
      <c r="Z102" s="40"/>
      <c r="AA102" s="40"/>
      <c r="AB102" s="40"/>
      <c r="AC102" s="40"/>
      <c r="AD102" s="40"/>
      <c r="AE102" s="40"/>
      <c r="AR102" s="227" t="s">
        <v>279</v>
      </c>
      <c r="AT102" s="227" t="s">
        <v>213</v>
      </c>
      <c r="AU102" s="227" t="s">
        <v>85</v>
      </c>
      <c r="AY102" s="19" t="s">
        <v>212</v>
      </c>
      <c r="BE102" s="228">
        <f>IF(O102="základní",K102,0)</f>
        <v>0</v>
      </c>
      <c r="BF102" s="228">
        <f>IF(O102="snížená",K102,0)</f>
        <v>0</v>
      </c>
      <c r="BG102" s="228">
        <f>IF(O102="zákl. přenesená",K102,0)</f>
        <v>0</v>
      </c>
      <c r="BH102" s="228">
        <f>IF(O102="sníž. přenesená",K102,0)</f>
        <v>0</v>
      </c>
      <c r="BI102" s="228">
        <f>IF(O102="nulová",K102,0)</f>
        <v>0</v>
      </c>
      <c r="BJ102" s="19" t="s">
        <v>83</v>
      </c>
      <c r="BK102" s="228">
        <f>ROUND(P102*H102,2)</f>
        <v>0</v>
      </c>
      <c r="BL102" s="19" t="s">
        <v>279</v>
      </c>
      <c r="BM102" s="227" t="s">
        <v>3134</v>
      </c>
    </row>
    <row r="103" s="2" customFormat="1">
      <c r="A103" s="40"/>
      <c r="B103" s="41"/>
      <c r="C103" s="42"/>
      <c r="D103" s="258" t="s">
        <v>1316</v>
      </c>
      <c r="E103" s="42"/>
      <c r="F103" s="259" t="s">
        <v>1580</v>
      </c>
      <c r="G103" s="42"/>
      <c r="H103" s="42"/>
      <c r="I103" s="248"/>
      <c r="J103" s="248"/>
      <c r="K103" s="42"/>
      <c r="L103" s="42"/>
      <c r="M103" s="46"/>
      <c r="N103" s="249"/>
      <c r="O103" s="250"/>
      <c r="P103" s="86"/>
      <c r="Q103" s="86"/>
      <c r="R103" s="86"/>
      <c r="S103" s="86"/>
      <c r="T103" s="86"/>
      <c r="U103" s="86"/>
      <c r="V103" s="86"/>
      <c r="W103" s="86"/>
      <c r="X103" s="87"/>
      <c r="Y103" s="40"/>
      <c r="Z103" s="40"/>
      <c r="AA103" s="40"/>
      <c r="AB103" s="40"/>
      <c r="AC103" s="40"/>
      <c r="AD103" s="40"/>
      <c r="AE103" s="40"/>
      <c r="AT103" s="19" t="s">
        <v>1316</v>
      </c>
      <c r="AU103" s="19" t="s">
        <v>85</v>
      </c>
    </row>
    <row r="104" s="2" customFormat="1" ht="33" customHeight="1">
      <c r="A104" s="40"/>
      <c r="B104" s="41"/>
      <c r="C104" s="215" t="s">
        <v>105</v>
      </c>
      <c r="D104" s="215" t="s">
        <v>213</v>
      </c>
      <c r="E104" s="216" t="s">
        <v>1581</v>
      </c>
      <c r="F104" s="217" t="s">
        <v>1582</v>
      </c>
      <c r="G104" s="218" t="s">
        <v>670</v>
      </c>
      <c r="H104" s="219">
        <v>1</v>
      </c>
      <c r="I104" s="220"/>
      <c r="J104" s="220"/>
      <c r="K104" s="221">
        <f>ROUND(P104*H104,2)</f>
        <v>0</v>
      </c>
      <c r="L104" s="217" t="s">
        <v>2849</v>
      </c>
      <c r="M104" s="46"/>
      <c r="N104" s="222" t="s">
        <v>20</v>
      </c>
      <c r="O104" s="223" t="s">
        <v>45</v>
      </c>
      <c r="P104" s="224">
        <f>I104+J104</f>
        <v>0</v>
      </c>
      <c r="Q104" s="224">
        <f>ROUND(I104*H104,2)</f>
        <v>0</v>
      </c>
      <c r="R104" s="224">
        <f>ROUND(J104*H104,2)</f>
        <v>0</v>
      </c>
      <c r="S104" s="86"/>
      <c r="T104" s="225">
        <f>S104*H104</f>
        <v>0</v>
      </c>
      <c r="U104" s="225">
        <v>0</v>
      </c>
      <c r="V104" s="225">
        <f>U104*H104</f>
        <v>0</v>
      </c>
      <c r="W104" s="225">
        <v>0</v>
      </c>
      <c r="X104" s="226">
        <f>W104*H104</f>
        <v>0</v>
      </c>
      <c r="Y104" s="40"/>
      <c r="Z104" s="40"/>
      <c r="AA104" s="40"/>
      <c r="AB104" s="40"/>
      <c r="AC104" s="40"/>
      <c r="AD104" s="40"/>
      <c r="AE104" s="40"/>
      <c r="AR104" s="227" t="s">
        <v>279</v>
      </c>
      <c r="AT104" s="227" t="s">
        <v>213</v>
      </c>
      <c r="AU104" s="227" t="s">
        <v>85</v>
      </c>
      <c r="AY104" s="19" t="s">
        <v>212</v>
      </c>
      <c r="BE104" s="228">
        <f>IF(O104="základní",K104,0)</f>
        <v>0</v>
      </c>
      <c r="BF104" s="228">
        <f>IF(O104="snížená",K104,0)</f>
        <v>0</v>
      </c>
      <c r="BG104" s="228">
        <f>IF(O104="zákl. přenesená",K104,0)</f>
        <v>0</v>
      </c>
      <c r="BH104" s="228">
        <f>IF(O104="sníž. přenesená",K104,0)</f>
        <v>0</v>
      </c>
      <c r="BI104" s="228">
        <f>IF(O104="nulová",K104,0)</f>
        <v>0</v>
      </c>
      <c r="BJ104" s="19" t="s">
        <v>83</v>
      </c>
      <c r="BK104" s="228">
        <f>ROUND(P104*H104,2)</f>
        <v>0</v>
      </c>
      <c r="BL104" s="19" t="s">
        <v>279</v>
      </c>
      <c r="BM104" s="227" t="s">
        <v>3135</v>
      </c>
    </row>
    <row r="105" s="2" customFormat="1">
      <c r="A105" s="40"/>
      <c r="B105" s="41"/>
      <c r="C105" s="42"/>
      <c r="D105" s="258" t="s">
        <v>1316</v>
      </c>
      <c r="E105" s="42"/>
      <c r="F105" s="259" t="s">
        <v>2936</v>
      </c>
      <c r="G105" s="42"/>
      <c r="H105" s="42"/>
      <c r="I105" s="248"/>
      <c r="J105" s="248"/>
      <c r="K105" s="42"/>
      <c r="L105" s="42"/>
      <c r="M105" s="46"/>
      <c r="N105" s="249"/>
      <c r="O105" s="250"/>
      <c r="P105" s="86"/>
      <c r="Q105" s="86"/>
      <c r="R105" s="86"/>
      <c r="S105" s="86"/>
      <c r="T105" s="86"/>
      <c r="U105" s="86"/>
      <c r="V105" s="86"/>
      <c r="W105" s="86"/>
      <c r="X105" s="87"/>
      <c r="Y105" s="40"/>
      <c r="Z105" s="40"/>
      <c r="AA105" s="40"/>
      <c r="AB105" s="40"/>
      <c r="AC105" s="40"/>
      <c r="AD105" s="40"/>
      <c r="AE105" s="40"/>
      <c r="AT105" s="19" t="s">
        <v>1316</v>
      </c>
      <c r="AU105" s="19" t="s">
        <v>85</v>
      </c>
    </row>
    <row r="106" s="2" customFormat="1" ht="21.75" customHeight="1">
      <c r="A106" s="40"/>
      <c r="B106" s="41"/>
      <c r="C106" s="229" t="s">
        <v>228</v>
      </c>
      <c r="D106" s="229" t="s">
        <v>222</v>
      </c>
      <c r="E106" s="230" t="s">
        <v>3065</v>
      </c>
      <c r="F106" s="231" t="s">
        <v>3066</v>
      </c>
      <c r="G106" s="232" t="s">
        <v>670</v>
      </c>
      <c r="H106" s="233">
        <v>1</v>
      </c>
      <c r="I106" s="234"/>
      <c r="J106" s="235"/>
      <c r="K106" s="236">
        <f>ROUND(P106*H106,2)</f>
        <v>0</v>
      </c>
      <c r="L106" s="231" t="s">
        <v>20</v>
      </c>
      <c r="M106" s="237"/>
      <c r="N106" s="238" t="s">
        <v>20</v>
      </c>
      <c r="O106" s="223" t="s">
        <v>45</v>
      </c>
      <c r="P106" s="224">
        <f>I106+J106</f>
        <v>0</v>
      </c>
      <c r="Q106" s="224">
        <f>ROUND(I106*H106,2)</f>
        <v>0</v>
      </c>
      <c r="R106" s="224">
        <f>ROUND(J106*H106,2)</f>
        <v>0</v>
      </c>
      <c r="S106" s="86"/>
      <c r="T106" s="225">
        <f>S106*H106</f>
        <v>0</v>
      </c>
      <c r="U106" s="225">
        <v>0</v>
      </c>
      <c r="V106" s="225">
        <f>U106*H106</f>
        <v>0</v>
      </c>
      <c r="W106" s="225">
        <v>0</v>
      </c>
      <c r="X106" s="226">
        <f>W106*H106</f>
        <v>0</v>
      </c>
      <c r="Y106" s="40"/>
      <c r="Z106" s="40"/>
      <c r="AA106" s="40"/>
      <c r="AB106" s="40"/>
      <c r="AC106" s="40"/>
      <c r="AD106" s="40"/>
      <c r="AE106" s="40"/>
      <c r="AR106" s="227" t="s">
        <v>342</v>
      </c>
      <c r="AT106" s="227" t="s">
        <v>222</v>
      </c>
      <c r="AU106" s="227" t="s">
        <v>85</v>
      </c>
      <c r="AY106" s="19" t="s">
        <v>212</v>
      </c>
      <c r="BE106" s="228">
        <f>IF(O106="základní",K106,0)</f>
        <v>0</v>
      </c>
      <c r="BF106" s="228">
        <f>IF(O106="snížená",K106,0)</f>
        <v>0</v>
      </c>
      <c r="BG106" s="228">
        <f>IF(O106="zákl. přenesená",K106,0)</f>
        <v>0</v>
      </c>
      <c r="BH106" s="228">
        <f>IF(O106="sníž. přenesená",K106,0)</f>
        <v>0</v>
      </c>
      <c r="BI106" s="228">
        <f>IF(O106="nulová",K106,0)</f>
        <v>0</v>
      </c>
      <c r="BJ106" s="19" t="s">
        <v>83</v>
      </c>
      <c r="BK106" s="228">
        <f>ROUND(P106*H106,2)</f>
        <v>0</v>
      </c>
      <c r="BL106" s="19" t="s">
        <v>279</v>
      </c>
      <c r="BM106" s="227" t="s">
        <v>3136</v>
      </c>
    </row>
    <row r="107" s="2" customFormat="1" ht="37.8" customHeight="1">
      <c r="A107" s="40"/>
      <c r="B107" s="41"/>
      <c r="C107" s="215" t="s">
        <v>234</v>
      </c>
      <c r="D107" s="215" t="s">
        <v>213</v>
      </c>
      <c r="E107" s="216" t="s">
        <v>1713</v>
      </c>
      <c r="F107" s="217" t="s">
        <v>1714</v>
      </c>
      <c r="G107" s="218" t="s">
        <v>670</v>
      </c>
      <c r="H107" s="219">
        <v>40</v>
      </c>
      <c r="I107" s="220"/>
      <c r="J107" s="220"/>
      <c r="K107" s="221">
        <f>ROUND(P107*H107,2)</f>
        <v>0</v>
      </c>
      <c r="L107" s="217" t="s">
        <v>2849</v>
      </c>
      <c r="M107" s="46"/>
      <c r="N107" s="222" t="s">
        <v>20</v>
      </c>
      <c r="O107" s="223" t="s">
        <v>45</v>
      </c>
      <c r="P107" s="224">
        <f>I107+J107</f>
        <v>0</v>
      </c>
      <c r="Q107" s="224">
        <f>ROUND(I107*H107,2)</f>
        <v>0</v>
      </c>
      <c r="R107" s="224">
        <f>ROUND(J107*H107,2)</f>
        <v>0</v>
      </c>
      <c r="S107" s="86"/>
      <c r="T107" s="225">
        <f>S107*H107</f>
        <v>0</v>
      </c>
      <c r="U107" s="225">
        <v>0</v>
      </c>
      <c r="V107" s="225">
        <f>U107*H107</f>
        <v>0</v>
      </c>
      <c r="W107" s="225">
        <v>0</v>
      </c>
      <c r="X107" s="226">
        <f>W107*H107</f>
        <v>0</v>
      </c>
      <c r="Y107" s="40"/>
      <c r="Z107" s="40"/>
      <c r="AA107" s="40"/>
      <c r="AB107" s="40"/>
      <c r="AC107" s="40"/>
      <c r="AD107" s="40"/>
      <c r="AE107" s="40"/>
      <c r="AR107" s="227" t="s">
        <v>279</v>
      </c>
      <c r="AT107" s="227" t="s">
        <v>213</v>
      </c>
      <c r="AU107" s="227" t="s">
        <v>85</v>
      </c>
      <c r="AY107" s="19" t="s">
        <v>212</v>
      </c>
      <c r="BE107" s="228">
        <f>IF(O107="základní",K107,0)</f>
        <v>0</v>
      </c>
      <c r="BF107" s="228">
        <f>IF(O107="snížená",K107,0)</f>
        <v>0</v>
      </c>
      <c r="BG107" s="228">
        <f>IF(O107="zákl. přenesená",K107,0)</f>
        <v>0</v>
      </c>
      <c r="BH107" s="228">
        <f>IF(O107="sníž. přenesená",K107,0)</f>
        <v>0</v>
      </c>
      <c r="BI107" s="228">
        <f>IF(O107="nulová",K107,0)</f>
        <v>0</v>
      </c>
      <c r="BJ107" s="19" t="s">
        <v>83</v>
      </c>
      <c r="BK107" s="228">
        <f>ROUND(P107*H107,2)</f>
        <v>0</v>
      </c>
      <c r="BL107" s="19" t="s">
        <v>279</v>
      </c>
      <c r="BM107" s="227" t="s">
        <v>3137</v>
      </c>
    </row>
    <row r="108" s="2" customFormat="1">
      <c r="A108" s="40"/>
      <c r="B108" s="41"/>
      <c r="C108" s="42"/>
      <c r="D108" s="258" t="s">
        <v>1316</v>
      </c>
      <c r="E108" s="42"/>
      <c r="F108" s="259" t="s">
        <v>2941</v>
      </c>
      <c r="G108" s="42"/>
      <c r="H108" s="42"/>
      <c r="I108" s="248"/>
      <c r="J108" s="248"/>
      <c r="K108" s="42"/>
      <c r="L108" s="42"/>
      <c r="M108" s="46"/>
      <c r="N108" s="249"/>
      <c r="O108" s="250"/>
      <c r="P108" s="86"/>
      <c r="Q108" s="86"/>
      <c r="R108" s="86"/>
      <c r="S108" s="86"/>
      <c r="T108" s="86"/>
      <c r="U108" s="86"/>
      <c r="V108" s="86"/>
      <c r="W108" s="86"/>
      <c r="X108" s="87"/>
      <c r="Y108" s="40"/>
      <c r="Z108" s="40"/>
      <c r="AA108" s="40"/>
      <c r="AB108" s="40"/>
      <c r="AC108" s="40"/>
      <c r="AD108" s="40"/>
      <c r="AE108" s="40"/>
      <c r="AT108" s="19" t="s">
        <v>1316</v>
      </c>
      <c r="AU108" s="19" t="s">
        <v>85</v>
      </c>
    </row>
    <row r="109" s="2" customFormat="1" ht="16.5" customHeight="1">
      <c r="A109" s="40"/>
      <c r="B109" s="41"/>
      <c r="C109" s="229" t="s">
        <v>238</v>
      </c>
      <c r="D109" s="229" t="s">
        <v>222</v>
      </c>
      <c r="E109" s="230" t="s">
        <v>1717</v>
      </c>
      <c r="F109" s="231" t="s">
        <v>1718</v>
      </c>
      <c r="G109" s="232" t="s">
        <v>670</v>
      </c>
      <c r="H109" s="233">
        <v>40</v>
      </c>
      <c r="I109" s="234"/>
      <c r="J109" s="235"/>
      <c r="K109" s="236">
        <f>ROUND(P109*H109,2)</f>
        <v>0</v>
      </c>
      <c r="L109" s="231" t="s">
        <v>20</v>
      </c>
      <c r="M109" s="237"/>
      <c r="N109" s="238" t="s">
        <v>20</v>
      </c>
      <c r="O109" s="223" t="s">
        <v>45</v>
      </c>
      <c r="P109" s="224">
        <f>I109+J109</f>
        <v>0</v>
      </c>
      <c r="Q109" s="224">
        <f>ROUND(I109*H109,2)</f>
        <v>0</v>
      </c>
      <c r="R109" s="224">
        <f>ROUND(J109*H109,2)</f>
        <v>0</v>
      </c>
      <c r="S109" s="86"/>
      <c r="T109" s="225">
        <f>S109*H109</f>
        <v>0</v>
      </c>
      <c r="U109" s="225">
        <v>0</v>
      </c>
      <c r="V109" s="225">
        <f>U109*H109</f>
        <v>0</v>
      </c>
      <c r="W109" s="225">
        <v>0</v>
      </c>
      <c r="X109" s="226">
        <f>W109*H109</f>
        <v>0</v>
      </c>
      <c r="Y109" s="40"/>
      <c r="Z109" s="40"/>
      <c r="AA109" s="40"/>
      <c r="AB109" s="40"/>
      <c r="AC109" s="40"/>
      <c r="AD109" s="40"/>
      <c r="AE109" s="40"/>
      <c r="AR109" s="227" t="s">
        <v>342</v>
      </c>
      <c r="AT109" s="227" t="s">
        <v>222</v>
      </c>
      <c r="AU109" s="227" t="s">
        <v>85</v>
      </c>
      <c r="AY109" s="19" t="s">
        <v>212</v>
      </c>
      <c r="BE109" s="228">
        <f>IF(O109="základní",K109,0)</f>
        <v>0</v>
      </c>
      <c r="BF109" s="228">
        <f>IF(O109="snížená",K109,0)</f>
        <v>0</v>
      </c>
      <c r="BG109" s="228">
        <f>IF(O109="zákl. přenesená",K109,0)</f>
        <v>0</v>
      </c>
      <c r="BH109" s="228">
        <f>IF(O109="sníž. přenesená",K109,0)</f>
        <v>0</v>
      </c>
      <c r="BI109" s="228">
        <f>IF(O109="nulová",K109,0)</f>
        <v>0</v>
      </c>
      <c r="BJ109" s="19" t="s">
        <v>83</v>
      </c>
      <c r="BK109" s="228">
        <f>ROUND(P109*H109,2)</f>
        <v>0</v>
      </c>
      <c r="BL109" s="19" t="s">
        <v>279</v>
      </c>
      <c r="BM109" s="227" t="s">
        <v>3138</v>
      </c>
    </row>
    <row r="110" s="2" customFormat="1" ht="66.75" customHeight="1">
      <c r="A110" s="40"/>
      <c r="B110" s="41"/>
      <c r="C110" s="215" t="s">
        <v>242</v>
      </c>
      <c r="D110" s="215" t="s">
        <v>213</v>
      </c>
      <c r="E110" s="216" t="s">
        <v>1727</v>
      </c>
      <c r="F110" s="217" t="s">
        <v>1728</v>
      </c>
      <c r="G110" s="218" t="s">
        <v>670</v>
      </c>
      <c r="H110" s="219">
        <v>40</v>
      </c>
      <c r="I110" s="220"/>
      <c r="J110" s="220"/>
      <c r="K110" s="221">
        <f>ROUND(P110*H110,2)</f>
        <v>0</v>
      </c>
      <c r="L110" s="217" t="s">
        <v>2849</v>
      </c>
      <c r="M110" s="46"/>
      <c r="N110" s="222" t="s">
        <v>20</v>
      </c>
      <c r="O110" s="223" t="s">
        <v>45</v>
      </c>
      <c r="P110" s="224">
        <f>I110+J110</f>
        <v>0</v>
      </c>
      <c r="Q110" s="224">
        <f>ROUND(I110*H110,2)</f>
        <v>0</v>
      </c>
      <c r="R110" s="224">
        <f>ROUND(J110*H110,2)</f>
        <v>0</v>
      </c>
      <c r="S110" s="86"/>
      <c r="T110" s="225">
        <f>S110*H110</f>
        <v>0</v>
      </c>
      <c r="U110" s="225">
        <v>0</v>
      </c>
      <c r="V110" s="225">
        <f>U110*H110</f>
        <v>0</v>
      </c>
      <c r="W110" s="225">
        <v>0</v>
      </c>
      <c r="X110" s="226">
        <f>W110*H110</f>
        <v>0</v>
      </c>
      <c r="Y110" s="40"/>
      <c r="Z110" s="40"/>
      <c r="AA110" s="40"/>
      <c r="AB110" s="40"/>
      <c r="AC110" s="40"/>
      <c r="AD110" s="40"/>
      <c r="AE110" s="40"/>
      <c r="AR110" s="227" t="s">
        <v>279</v>
      </c>
      <c r="AT110" s="227" t="s">
        <v>213</v>
      </c>
      <c r="AU110" s="227" t="s">
        <v>85</v>
      </c>
      <c r="AY110" s="19" t="s">
        <v>212</v>
      </c>
      <c r="BE110" s="228">
        <f>IF(O110="základní",K110,0)</f>
        <v>0</v>
      </c>
      <c r="BF110" s="228">
        <f>IF(O110="snížená",K110,0)</f>
        <v>0</v>
      </c>
      <c r="BG110" s="228">
        <f>IF(O110="zákl. přenesená",K110,0)</f>
        <v>0</v>
      </c>
      <c r="BH110" s="228">
        <f>IF(O110="sníž. přenesená",K110,0)</f>
        <v>0</v>
      </c>
      <c r="BI110" s="228">
        <f>IF(O110="nulová",K110,0)</f>
        <v>0</v>
      </c>
      <c r="BJ110" s="19" t="s">
        <v>83</v>
      </c>
      <c r="BK110" s="228">
        <f>ROUND(P110*H110,2)</f>
        <v>0</v>
      </c>
      <c r="BL110" s="19" t="s">
        <v>279</v>
      </c>
      <c r="BM110" s="227" t="s">
        <v>3139</v>
      </c>
    </row>
    <row r="111" s="2" customFormat="1">
      <c r="A111" s="40"/>
      <c r="B111" s="41"/>
      <c r="C111" s="42"/>
      <c r="D111" s="258" t="s">
        <v>1316</v>
      </c>
      <c r="E111" s="42"/>
      <c r="F111" s="259" t="s">
        <v>2944</v>
      </c>
      <c r="G111" s="42"/>
      <c r="H111" s="42"/>
      <c r="I111" s="248"/>
      <c r="J111" s="248"/>
      <c r="K111" s="42"/>
      <c r="L111" s="42"/>
      <c r="M111" s="46"/>
      <c r="N111" s="249"/>
      <c r="O111" s="250"/>
      <c r="P111" s="86"/>
      <c r="Q111" s="86"/>
      <c r="R111" s="86"/>
      <c r="S111" s="86"/>
      <c r="T111" s="86"/>
      <c r="U111" s="86"/>
      <c r="V111" s="86"/>
      <c r="W111" s="86"/>
      <c r="X111" s="87"/>
      <c r="Y111" s="40"/>
      <c r="Z111" s="40"/>
      <c r="AA111" s="40"/>
      <c r="AB111" s="40"/>
      <c r="AC111" s="40"/>
      <c r="AD111" s="40"/>
      <c r="AE111" s="40"/>
      <c r="AT111" s="19" t="s">
        <v>1316</v>
      </c>
      <c r="AU111" s="19" t="s">
        <v>85</v>
      </c>
    </row>
    <row r="112" s="2" customFormat="1" ht="16.5" customHeight="1">
      <c r="A112" s="40"/>
      <c r="B112" s="41"/>
      <c r="C112" s="229" t="s">
        <v>246</v>
      </c>
      <c r="D112" s="229" t="s">
        <v>222</v>
      </c>
      <c r="E112" s="230" t="s">
        <v>1731</v>
      </c>
      <c r="F112" s="231" t="s">
        <v>1732</v>
      </c>
      <c r="G112" s="232" t="s">
        <v>670</v>
      </c>
      <c r="H112" s="233">
        <v>40</v>
      </c>
      <c r="I112" s="234"/>
      <c r="J112" s="235"/>
      <c r="K112" s="236">
        <f>ROUND(P112*H112,2)</f>
        <v>0</v>
      </c>
      <c r="L112" s="231" t="s">
        <v>20</v>
      </c>
      <c r="M112" s="237"/>
      <c r="N112" s="238" t="s">
        <v>20</v>
      </c>
      <c r="O112" s="223" t="s">
        <v>45</v>
      </c>
      <c r="P112" s="224">
        <f>I112+J112</f>
        <v>0</v>
      </c>
      <c r="Q112" s="224">
        <f>ROUND(I112*H112,2)</f>
        <v>0</v>
      </c>
      <c r="R112" s="224">
        <f>ROUND(J112*H112,2)</f>
        <v>0</v>
      </c>
      <c r="S112" s="86"/>
      <c r="T112" s="225">
        <f>S112*H112</f>
        <v>0</v>
      </c>
      <c r="U112" s="225">
        <v>0</v>
      </c>
      <c r="V112" s="225">
        <f>U112*H112</f>
        <v>0</v>
      </c>
      <c r="W112" s="225">
        <v>0</v>
      </c>
      <c r="X112" s="226">
        <f>W112*H112</f>
        <v>0</v>
      </c>
      <c r="Y112" s="40"/>
      <c r="Z112" s="40"/>
      <c r="AA112" s="40"/>
      <c r="AB112" s="40"/>
      <c r="AC112" s="40"/>
      <c r="AD112" s="40"/>
      <c r="AE112" s="40"/>
      <c r="AR112" s="227" t="s">
        <v>342</v>
      </c>
      <c r="AT112" s="227" t="s">
        <v>222</v>
      </c>
      <c r="AU112" s="227" t="s">
        <v>85</v>
      </c>
      <c r="AY112" s="19" t="s">
        <v>212</v>
      </c>
      <c r="BE112" s="228">
        <f>IF(O112="základní",K112,0)</f>
        <v>0</v>
      </c>
      <c r="BF112" s="228">
        <f>IF(O112="snížená",K112,0)</f>
        <v>0</v>
      </c>
      <c r="BG112" s="228">
        <f>IF(O112="zákl. přenesená",K112,0)</f>
        <v>0</v>
      </c>
      <c r="BH112" s="228">
        <f>IF(O112="sníž. přenesená",K112,0)</f>
        <v>0</v>
      </c>
      <c r="BI112" s="228">
        <f>IF(O112="nulová",K112,0)</f>
        <v>0</v>
      </c>
      <c r="BJ112" s="19" t="s">
        <v>83</v>
      </c>
      <c r="BK112" s="228">
        <f>ROUND(P112*H112,2)</f>
        <v>0</v>
      </c>
      <c r="BL112" s="19" t="s">
        <v>279</v>
      </c>
      <c r="BM112" s="227" t="s">
        <v>3140</v>
      </c>
    </row>
    <row r="113" s="2" customFormat="1" ht="24.15" customHeight="1">
      <c r="A113" s="40"/>
      <c r="B113" s="41"/>
      <c r="C113" s="215" t="s">
        <v>250</v>
      </c>
      <c r="D113" s="215" t="s">
        <v>213</v>
      </c>
      <c r="E113" s="216" t="s">
        <v>1757</v>
      </c>
      <c r="F113" s="217" t="s">
        <v>1758</v>
      </c>
      <c r="G113" s="218" t="s">
        <v>670</v>
      </c>
      <c r="H113" s="219">
        <v>7</v>
      </c>
      <c r="I113" s="220"/>
      <c r="J113" s="220"/>
      <c r="K113" s="221">
        <f>ROUND(P113*H113,2)</f>
        <v>0</v>
      </c>
      <c r="L113" s="217" t="s">
        <v>2849</v>
      </c>
      <c r="M113" s="46"/>
      <c r="N113" s="222" t="s">
        <v>20</v>
      </c>
      <c r="O113" s="223" t="s">
        <v>45</v>
      </c>
      <c r="P113" s="224">
        <f>I113+J113</f>
        <v>0</v>
      </c>
      <c r="Q113" s="224">
        <f>ROUND(I113*H113,2)</f>
        <v>0</v>
      </c>
      <c r="R113" s="224">
        <f>ROUND(J113*H113,2)</f>
        <v>0</v>
      </c>
      <c r="S113" s="86"/>
      <c r="T113" s="225">
        <f>S113*H113</f>
        <v>0</v>
      </c>
      <c r="U113" s="225">
        <v>0</v>
      </c>
      <c r="V113" s="225">
        <f>U113*H113</f>
        <v>0</v>
      </c>
      <c r="W113" s="225">
        <v>0</v>
      </c>
      <c r="X113" s="226">
        <f>W113*H113</f>
        <v>0</v>
      </c>
      <c r="Y113" s="40"/>
      <c r="Z113" s="40"/>
      <c r="AA113" s="40"/>
      <c r="AB113" s="40"/>
      <c r="AC113" s="40"/>
      <c r="AD113" s="40"/>
      <c r="AE113" s="40"/>
      <c r="AR113" s="227" t="s">
        <v>279</v>
      </c>
      <c r="AT113" s="227" t="s">
        <v>213</v>
      </c>
      <c r="AU113" s="227" t="s">
        <v>85</v>
      </c>
      <c r="AY113" s="19" t="s">
        <v>212</v>
      </c>
      <c r="BE113" s="228">
        <f>IF(O113="základní",K113,0)</f>
        <v>0</v>
      </c>
      <c r="BF113" s="228">
        <f>IF(O113="snížená",K113,0)</f>
        <v>0</v>
      </c>
      <c r="BG113" s="228">
        <f>IF(O113="zákl. přenesená",K113,0)</f>
        <v>0</v>
      </c>
      <c r="BH113" s="228">
        <f>IF(O113="sníž. přenesená",K113,0)</f>
        <v>0</v>
      </c>
      <c r="BI113" s="228">
        <f>IF(O113="nulová",K113,0)</f>
        <v>0</v>
      </c>
      <c r="BJ113" s="19" t="s">
        <v>83</v>
      </c>
      <c r="BK113" s="228">
        <f>ROUND(P113*H113,2)</f>
        <v>0</v>
      </c>
      <c r="BL113" s="19" t="s">
        <v>279</v>
      </c>
      <c r="BM113" s="227" t="s">
        <v>3141</v>
      </c>
    </row>
    <row r="114" s="2" customFormat="1">
      <c r="A114" s="40"/>
      <c r="B114" s="41"/>
      <c r="C114" s="42"/>
      <c r="D114" s="258" t="s">
        <v>1316</v>
      </c>
      <c r="E114" s="42"/>
      <c r="F114" s="259" t="s">
        <v>2947</v>
      </c>
      <c r="G114" s="42"/>
      <c r="H114" s="42"/>
      <c r="I114" s="248"/>
      <c r="J114" s="248"/>
      <c r="K114" s="42"/>
      <c r="L114" s="42"/>
      <c r="M114" s="46"/>
      <c r="N114" s="249"/>
      <c r="O114" s="250"/>
      <c r="P114" s="86"/>
      <c r="Q114" s="86"/>
      <c r="R114" s="86"/>
      <c r="S114" s="86"/>
      <c r="T114" s="86"/>
      <c r="U114" s="86"/>
      <c r="V114" s="86"/>
      <c r="W114" s="86"/>
      <c r="X114" s="87"/>
      <c r="Y114" s="40"/>
      <c r="Z114" s="40"/>
      <c r="AA114" s="40"/>
      <c r="AB114" s="40"/>
      <c r="AC114" s="40"/>
      <c r="AD114" s="40"/>
      <c r="AE114" s="40"/>
      <c r="AT114" s="19" t="s">
        <v>1316</v>
      </c>
      <c r="AU114" s="19" t="s">
        <v>85</v>
      </c>
    </row>
    <row r="115" s="2" customFormat="1" ht="24.15" customHeight="1">
      <c r="A115" s="40"/>
      <c r="B115" s="41"/>
      <c r="C115" s="229" t="s">
        <v>154</v>
      </c>
      <c r="D115" s="229" t="s">
        <v>222</v>
      </c>
      <c r="E115" s="230" t="s">
        <v>1761</v>
      </c>
      <c r="F115" s="231" t="s">
        <v>1762</v>
      </c>
      <c r="G115" s="232" t="s">
        <v>670</v>
      </c>
      <c r="H115" s="233">
        <v>7</v>
      </c>
      <c r="I115" s="234"/>
      <c r="J115" s="235"/>
      <c r="K115" s="236">
        <f>ROUND(P115*H115,2)</f>
        <v>0</v>
      </c>
      <c r="L115" s="231" t="s">
        <v>20</v>
      </c>
      <c r="M115" s="237"/>
      <c r="N115" s="238" t="s">
        <v>20</v>
      </c>
      <c r="O115" s="223" t="s">
        <v>45</v>
      </c>
      <c r="P115" s="224">
        <f>I115+J115</f>
        <v>0</v>
      </c>
      <c r="Q115" s="224">
        <f>ROUND(I115*H115,2)</f>
        <v>0</v>
      </c>
      <c r="R115" s="224">
        <f>ROUND(J115*H115,2)</f>
        <v>0</v>
      </c>
      <c r="S115" s="86"/>
      <c r="T115" s="225">
        <f>S115*H115</f>
        <v>0</v>
      </c>
      <c r="U115" s="225">
        <v>0.00012</v>
      </c>
      <c r="V115" s="225">
        <f>U115*H115</f>
        <v>0.00084000000000000003</v>
      </c>
      <c r="W115" s="225">
        <v>0</v>
      </c>
      <c r="X115" s="226">
        <f>W115*H115</f>
        <v>0</v>
      </c>
      <c r="Y115" s="40"/>
      <c r="Z115" s="40"/>
      <c r="AA115" s="40"/>
      <c r="AB115" s="40"/>
      <c r="AC115" s="40"/>
      <c r="AD115" s="40"/>
      <c r="AE115" s="40"/>
      <c r="AR115" s="227" t="s">
        <v>342</v>
      </c>
      <c r="AT115" s="227" t="s">
        <v>222</v>
      </c>
      <c r="AU115" s="227" t="s">
        <v>85</v>
      </c>
      <c r="AY115" s="19" t="s">
        <v>212</v>
      </c>
      <c r="BE115" s="228">
        <f>IF(O115="základní",K115,0)</f>
        <v>0</v>
      </c>
      <c r="BF115" s="228">
        <f>IF(O115="snížená",K115,0)</f>
        <v>0</v>
      </c>
      <c r="BG115" s="228">
        <f>IF(O115="zákl. přenesená",K115,0)</f>
        <v>0</v>
      </c>
      <c r="BH115" s="228">
        <f>IF(O115="sníž. přenesená",K115,0)</f>
        <v>0</v>
      </c>
      <c r="BI115" s="228">
        <f>IF(O115="nulová",K115,0)</f>
        <v>0</v>
      </c>
      <c r="BJ115" s="19" t="s">
        <v>83</v>
      </c>
      <c r="BK115" s="228">
        <f>ROUND(P115*H115,2)</f>
        <v>0</v>
      </c>
      <c r="BL115" s="19" t="s">
        <v>279</v>
      </c>
      <c r="BM115" s="227" t="s">
        <v>3142</v>
      </c>
    </row>
    <row r="116" s="2" customFormat="1" ht="24.15" customHeight="1">
      <c r="A116" s="40"/>
      <c r="B116" s="41"/>
      <c r="C116" s="215" t="s">
        <v>157</v>
      </c>
      <c r="D116" s="215" t="s">
        <v>213</v>
      </c>
      <c r="E116" s="216" t="s">
        <v>1788</v>
      </c>
      <c r="F116" s="217" t="s">
        <v>1789</v>
      </c>
      <c r="G116" s="218" t="s">
        <v>670</v>
      </c>
      <c r="H116" s="219">
        <v>1</v>
      </c>
      <c r="I116" s="220"/>
      <c r="J116" s="220"/>
      <c r="K116" s="221">
        <f>ROUND(P116*H116,2)</f>
        <v>0</v>
      </c>
      <c r="L116" s="217" t="s">
        <v>2849</v>
      </c>
      <c r="M116" s="46"/>
      <c r="N116" s="222" t="s">
        <v>20</v>
      </c>
      <c r="O116" s="223" t="s">
        <v>45</v>
      </c>
      <c r="P116" s="224">
        <f>I116+J116</f>
        <v>0</v>
      </c>
      <c r="Q116" s="224">
        <f>ROUND(I116*H116,2)</f>
        <v>0</v>
      </c>
      <c r="R116" s="224">
        <f>ROUND(J116*H116,2)</f>
        <v>0</v>
      </c>
      <c r="S116" s="86"/>
      <c r="T116" s="225">
        <f>S116*H116</f>
        <v>0</v>
      </c>
      <c r="U116" s="225">
        <v>0</v>
      </c>
      <c r="V116" s="225">
        <f>U116*H116</f>
        <v>0</v>
      </c>
      <c r="W116" s="225">
        <v>0</v>
      </c>
      <c r="X116" s="226">
        <f>W116*H116</f>
        <v>0</v>
      </c>
      <c r="Y116" s="40"/>
      <c r="Z116" s="40"/>
      <c r="AA116" s="40"/>
      <c r="AB116" s="40"/>
      <c r="AC116" s="40"/>
      <c r="AD116" s="40"/>
      <c r="AE116" s="40"/>
      <c r="AR116" s="227" t="s">
        <v>279</v>
      </c>
      <c r="AT116" s="227" t="s">
        <v>213</v>
      </c>
      <c r="AU116" s="227" t="s">
        <v>85</v>
      </c>
      <c r="AY116" s="19" t="s">
        <v>212</v>
      </c>
      <c r="BE116" s="228">
        <f>IF(O116="základní",K116,0)</f>
        <v>0</v>
      </c>
      <c r="BF116" s="228">
        <f>IF(O116="snížená",K116,0)</f>
        <v>0</v>
      </c>
      <c r="BG116" s="228">
        <f>IF(O116="zákl. přenesená",K116,0)</f>
        <v>0</v>
      </c>
      <c r="BH116" s="228">
        <f>IF(O116="sníž. přenesená",K116,0)</f>
        <v>0</v>
      </c>
      <c r="BI116" s="228">
        <f>IF(O116="nulová",K116,0)</f>
        <v>0</v>
      </c>
      <c r="BJ116" s="19" t="s">
        <v>83</v>
      </c>
      <c r="BK116" s="228">
        <f>ROUND(P116*H116,2)</f>
        <v>0</v>
      </c>
      <c r="BL116" s="19" t="s">
        <v>279</v>
      </c>
      <c r="BM116" s="227" t="s">
        <v>3143</v>
      </c>
    </row>
    <row r="117" s="2" customFormat="1">
      <c r="A117" s="40"/>
      <c r="B117" s="41"/>
      <c r="C117" s="42"/>
      <c r="D117" s="258" t="s">
        <v>1316</v>
      </c>
      <c r="E117" s="42"/>
      <c r="F117" s="259" t="s">
        <v>2950</v>
      </c>
      <c r="G117" s="42"/>
      <c r="H117" s="42"/>
      <c r="I117" s="248"/>
      <c r="J117" s="248"/>
      <c r="K117" s="42"/>
      <c r="L117" s="42"/>
      <c r="M117" s="46"/>
      <c r="N117" s="249"/>
      <c r="O117" s="250"/>
      <c r="P117" s="86"/>
      <c r="Q117" s="86"/>
      <c r="R117" s="86"/>
      <c r="S117" s="86"/>
      <c r="T117" s="86"/>
      <c r="U117" s="86"/>
      <c r="V117" s="86"/>
      <c r="W117" s="86"/>
      <c r="X117" s="87"/>
      <c r="Y117" s="40"/>
      <c r="Z117" s="40"/>
      <c r="AA117" s="40"/>
      <c r="AB117" s="40"/>
      <c r="AC117" s="40"/>
      <c r="AD117" s="40"/>
      <c r="AE117" s="40"/>
      <c r="AT117" s="19" t="s">
        <v>1316</v>
      </c>
      <c r="AU117" s="19" t="s">
        <v>85</v>
      </c>
    </row>
    <row r="118" s="2" customFormat="1" ht="21.75" customHeight="1">
      <c r="A118" s="40"/>
      <c r="B118" s="41"/>
      <c r="C118" s="229" t="s">
        <v>9</v>
      </c>
      <c r="D118" s="229" t="s">
        <v>222</v>
      </c>
      <c r="E118" s="230" t="s">
        <v>2091</v>
      </c>
      <c r="F118" s="231" t="s">
        <v>2951</v>
      </c>
      <c r="G118" s="232" t="s">
        <v>670</v>
      </c>
      <c r="H118" s="233">
        <v>1</v>
      </c>
      <c r="I118" s="234"/>
      <c r="J118" s="235"/>
      <c r="K118" s="236">
        <f>ROUND(P118*H118,2)</f>
        <v>0</v>
      </c>
      <c r="L118" s="231" t="s">
        <v>20</v>
      </c>
      <c r="M118" s="237"/>
      <c r="N118" s="238" t="s">
        <v>20</v>
      </c>
      <c r="O118" s="223" t="s">
        <v>45</v>
      </c>
      <c r="P118" s="224">
        <f>I118+J118</f>
        <v>0</v>
      </c>
      <c r="Q118" s="224">
        <f>ROUND(I118*H118,2)</f>
        <v>0</v>
      </c>
      <c r="R118" s="224">
        <f>ROUND(J118*H118,2)</f>
        <v>0</v>
      </c>
      <c r="S118" s="86"/>
      <c r="T118" s="225">
        <f>S118*H118</f>
        <v>0</v>
      </c>
      <c r="U118" s="225">
        <v>0.00040000000000000002</v>
      </c>
      <c r="V118" s="225">
        <f>U118*H118</f>
        <v>0.00040000000000000002</v>
      </c>
      <c r="W118" s="225">
        <v>0</v>
      </c>
      <c r="X118" s="226">
        <f>W118*H118</f>
        <v>0</v>
      </c>
      <c r="Y118" s="40"/>
      <c r="Z118" s="40"/>
      <c r="AA118" s="40"/>
      <c r="AB118" s="40"/>
      <c r="AC118" s="40"/>
      <c r="AD118" s="40"/>
      <c r="AE118" s="40"/>
      <c r="AR118" s="227" t="s">
        <v>342</v>
      </c>
      <c r="AT118" s="227" t="s">
        <v>222</v>
      </c>
      <c r="AU118" s="227" t="s">
        <v>85</v>
      </c>
      <c r="AY118" s="19" t="s">
        <v>212</v>
      </c>
      <c r="BE118" s="228">
        <f>IF(O118="základní",K118,0)</f>
        <v>0</v>
      </c>
      <c r="BF118" s="228">
        <f>IF(O118="snížená",K118,0)</f>
        <v>0</v>
      </c>
      <c r="BG118" s="228">
        <f>IF(O118="zákl. přenesená",K118,0)</f>
        <v>0</v>
      </c>
      <c r="BH118" s="228">
        <f>IF(O118="sníž. přenesená",K118,0)</f>
        <v>0</v>
      </c>
      <c r="BI118" s="228">
        <f>IF(O118="nulová",K118,0)</f>
        <v>0</v>
      </c>
      <c r="BJ118" s="19" t="s">
        <v>83</v>
      </c>
      <c r="BK118" s="228">
        <f>ROUND(P118*H118,2)</f>
        <v>0</v>
      </c>
      <c r="BL118" s="19" t="s">
        <v>279</v>
      </c>
      <c r="BM118" s="227" t="s">
        <v>3144</v>
      </c>
    </row>
    <row r="119" s="2" customFormat="1" ht="33" customHeight="1">
      <c r="A119" s="40"/>
      <c r="B119" s="41"/>
      <c r="C119" s="215" t="s">
        <v>162</v>
      </c>
      <c r="D119" s="215" t="s">
        <v>213</v>
      </c>
      <c r="E119" s="216" t="s">
        <v>2030</v>
      </c>
      <c r="F119" s="217" t="s">
        <v>2031</v>
      </c>
      <c r="G119" s="218" t="s">
        <v>670</v>
      </c>
      <c r="H119" s="219">
        <v>1</v>
      </c>
      <c r="I119" s="220"/>
      <c r="J119" s="220"/>
      <c r="K119" s="221">
        <f>ROUND(P119*H119,2)</f>
        <v>0</v>
      </c>
      <c r="L119" s="217" t="s">
        <v>2849</v>
      </c>
      <c r="M119" s="46"/>
      <c r="N119" s="222" t="s">
        <v>20</v>
      </c>
      <c r="O119" s="223" t="s">
        <v>45</v>
      </c>
      <c r="P119" s="224">
        <f>I119+J119</f>
        <v>0</v>
      </c>
      <c r="Q119" s="224">
        <f>ROUND(I119*H119,2)</f>
        <v>0</v>
      </c>
      <c r="R119" s="224">
        <f>ROUND(J119*H119,2)</f>
        <v>0</v>
      </c>
      <c r="S119" s="86"/>
      <c r="T119" s="225">
        <f>S119*H119</f>
        <v>0</v>
      </c>
      <c r="U119" s="225">
        <v>0</v>
      </c>
      <c r="V119" s="225">
        <f>U119*H119</f>
        <v>0</v>
      </c>
      <c r="W119" s="225">
        <v>0</v>
      </c>
      <c r="X119" s="226">
        <f>W119*H119</f>
        <v>0</v>
      </c>
      <c r="Y119" s="40"/>
      <c r="Z119" s="40"/>
      <c r="AA119" s="40"/>
      <c r="AB119" s="40"/>
      <c r="AC119" s="40"/>
      <c r="AD119" s="40"/>
      <c r="AE119" s="40"/>
      <c r="AR119" s="227" t="s">
        <v>279</v>
      </c>
      <c r="AT119" s="227" t="s">
        <v>213</v>
      </c>
      <c r="AU119" s="227" t="s">
        <v>85</v>
      </c>
      <c r="AY119" s="19" t="s">
        <v>212</v>
      </c>
      <c r="BE119" s="228">
        <f>IF(O119="základní",K119,0)</f>
        <v>0</v>
      </c>
      <c r="BF119" s="228">
        <f>IF(O119="snížená",K119,0)</f>
        <v>0</v>
      </c>
      <c r="BG119" s="228">
        <f>IF(O119="zákl. přenesená",K119,0)</f>
        <v>0</v>
      </c>
      <c r="BH119" s="228">
        <f>IF(O119="sníž. přenesená",K119,0)</f>
        <v>0</v>
      </c>
      <c r="BI119" s="228">
        <f>IF(O119="nulová",K119,0)</f>
        <v>0</v>
      </c>
      <c r="BJ119" s="19" t="s">
        <v>83</v>
      </c>
      <c r="BK119" s="228">
        <f>ROUND(P119*H119,2)</f>
        <v>0</v>
      </c>
      <c r="BL119" s="19" t="s">
        <v>279</v>
      </c>
      <c r="BM119" s="227" t="s">
        <v>3145</v>
      </c>
    </row>
    <row r="120" s="2" customFormat="1">
      <c r="A120" s="40"/>
      <c r="B120" s="41"/>
      <c r="C120" s="42"/>
      <c r="D120" s="258" t="s">
        <v>1316</v>
      </c>
      <c r="E120" s="42"/>
      <c r="F120" s="259" t="s">
        <v>2954</v>
      </c>
      <c r="G120" s="42"/>
      <c r="H120" s="42"/>
      <c r="I120" s="248"/>
      <c r="J120" s="248"/>
      <c r="K120" s="42"/>
      <c r="L120" s="42"/>
      <c r="M120" s="46"/>
      <c r="N120" s="249"/>
      <c r="O120" s="250"/>
      <c r="P120" s="86"/>
      <c r="Q120" s="86"/>
      <c r="R120" s="86"/>
      <c r="S120" s="86"/>
      <c r="T120" s="86"/>
      <c r="U120" s="86"/>
      <c r="V120" s="86"/>
      <c r="W120" s="86"/>
      <c r="X120" s="87"/>
      <c r="Y120" s="40"/>
      <c r="Z120" s="40"/>
      <c r="AA120" s="40"/>
      <c r="AB120" s="40"/>
      <c r="AC120" s="40"/>
      <c r="AD120" s="40"/>
      <c r="AE120" s="40"/>
      <c r="AT120" s="19" t="s">
        <v>1316</v>
      </c>
      <c r="AU120" s="19" t="s">
        <v>85</v>
      </c>
    </row>
    <row r="121" s="2" customFormat="1" ht="16.5" customHeight="1">
      <c r="A121" s="40"/>
      <c r="B121" s="41"/>
      <c r="C121" s="229" t="s">
        <v>165</v>
      </c>
      <c r="D121" s="229" t="s">
        <v>222</v>
      </c>
      <c r="E121" s="230" t="s">
        <v>2034</v>
      </c>
      <c r="F121" s="231" t="s">
        <v>2955</v>
      </c>
      <c r="G121" s="232" t="s">
        <v>670</v>
      </c>
      <c r="H121" s="233">
        <v>1</v>
      </c>
      <c r="I121" s="234"/>
      <c r="J121" s="235"/>
      <c r="K121" s="236">
        <f>ROUND(P121*H121,2)</f>
        <v>0</v>
      </c>
      <c r="L121" s="231" t="s">
        <v>20</v>
      </c>
      <c r="M121" s="237"/>
      <c r="N121" s="238" t="s">
        <v>20</v>
      </c>
      <c r="O121" s="223" t="s">
        <v>45</v>
      </c>
      <c r="P121" s="224">
        <f>I121+J121</f>
        <v>0</v>
      </c>
      <c r="Q121" s="224">
        <f>ROUND(I121*H121,2)</f>
        <v>0</v>
      </c>
      <c r="R121" s="224">
        <f>ROUND(J121*H121,2)</f>
        <v>0</v>
      </c>
      <c r="S121" s="86"/>
      <c r="T121" s="225">
        <f>S121*H121</f>
        <v>0</v>
      </c>
      <c r="U121" s="225">
        <v>0.00038000000000000002</v>
      </c>
      <c r="V121" s="225">
        <f>U121*H121</f>
        <v>0.00038000000000000002</v>
      </c>
      <c r="W121" s="225">
        <v>0</v>
      </c>
      <c r="X121" s="226">
        <f>W121*H121</f>
        <v>0</v>
      </c>
      <c r="Y121" s="40"/>
      <c r="Z121" s="40"/>
      <c r="AA121" s="40"/>
      <c r="AB121" s="40"/>
      <c r="AC121" s="40"/>
      <c r="AD121" s="40"/>
      <c r="AE121" s="40"/>
      <c r="AR121" s="227" t="s">
        <v>342</v>
      </c>
      <c r="AT121" s="227" t="s">
        <v>222</v>
      </c>
      <c r="AU121" s="227" t="s">
        <v>85</v>
      </c>
      <c r="AY121" s="19" t="s">
        <v>212</v>
      </c>
      <c r="BE121" s="228">
        <f>IF(O121="základní",K121,0)</f>
        <v>0</v>
      </c>
      <c r="BF121" s="228">
        <f>IF(O121="snížená",K121,0)</f>
        <v>0</v>
      </c>
      <c r="BG121" s="228">
        <f>IF(O121="zákl. přenesená",K121,0)</f>
        <v>0</v>
      </c>
      <c r="BH121" s="228">
        <f>IF(O121="sníž. přenesená",K121,0)</f>
        <v>0</v>
      </c>
      <c r="BI121" s="228">
        <f>IF(O121="nulová",K121,0)</f>
        <v>0</v>
      </c>
      <c r="BJ121" s="19" t="s">
        <v>83</v>
      </c>
      <c r="BK121" s="228">
        <f>ROUND(P121*H121,2)</f>
        <v>0</v>
      </c>
      <c r="BL121" s="19" t="s">
        <v>279</v>
      </c>
      <c r="BM121" s="227" t="s">
        <v>3146</v>
      </c>
    </row>
    <row r="122" s="2" customFormat="1" ht="16.5" customHeight="1">
      <c r="A122" s="40"/>
      <c r="B122" s="41"/>
      <c r="C122" s="229" t="s">
        <v>168</v>
      </c>
      <c r="D122" s="229" t="s">
        <v>222</v>
      </c>
      <c r="E122" s="230" t="s">
        <v>1783</v>
      </c>
      <c r="F122" s="231" t="s">
        <v>1037</v>
      </c>
      <c r="G122" s="232" t="s">
        <v>225</v>
      </c>
      <c r="H122" s="233">
        <v>1</v>
      </c>
      <c r="I122" s="234"/>
      <c r="J122" s="235"/>
      <c r="K122" s="236">
        <f>ROUND(P122*H122,2)</f>
        <v>0</v>
      </c>
      <c r="L122" s="231" t="s">
        <v>20</v>
      </c>
      <c r="M122" s="237"/>
      <c r="N122" s="238" t="s">
        <v>20</v>
      </c>
      <c r="O122" s="223" t="s">
        <v>45</v>
      </c>
      <c r="P122" s="224">
        <f>I122+J122</f>
        <v>0</v>
      </c>
      <c r="Q122" s="224">
        <f>ROUND(I122*H122,2)</f>
        <v>0</v>
      </c>
      <c r="R122" s="224">
        <f>ROUND(J122*H122,2)</f>
        <v>0</v>
      </c>
      <c r="S122" s="86"/>
      <c r="T122" s="225">
        <f>S122*H122</f>
        <v>0</v>
      </c>
      <c r="U122" s="225">
        <v>0</v>
      </c>
      <c r="V122" s="225">
        <f>U122*H122</f>
        <v>0</v>
      </c>
      <c r="W122" s="225">
        <v>0</v>
      </c>
      <c r="X122" s="226">
        <f>W122*H122</f>
        <v>0</v>
      </c>
      <c r="Y122" s="40"/>
      <c r="Z122" s="40"/>
      <c r="AA122" s="40"/>
      <c r="AB122" s="40"/>
      <c r="AC122" s="40"/>
      <c r="AD122" s="40"/>
      <c r="AE122" s="40"/>
      <c r="AR122" s="227" t="s">
        <v>342</v>
      </c>
      <c r="AT122" s="227" t="s">
        <v>222</v>
      </c>
      <c r="AU122" s="227" t="s">
        <v>85</v>
      </c>
      <c r="AY122" s="19" t="s">
        <v>212</v>
      </c>
      <c r="BE122" s="228">
        <f>IF(O122="základní",K122,0)</f>
        <v>0</v>
      </c>
      <c r="BF122" s="228">
        <f>IF(O122="snížená",K122,0)</f>
        <v>0</v>
      </c>
      <c r="BG122" s="228">
        <f>IF(O122="zákl. přenesená",K122,0)</f>
        <v>0</v>
      </c>
      <c r="BH122" s="228">
        <f>IF(O122="sníž. přenesená",K122,0)</f>
        <v>0</v>
      </c>
      <c r="BI122" s="228">
        <f>IF(O122="nulová",K122,0)</f>
        <v>0</v>
      </c>
      <c r="BJ122" s="19" t="s">
        <v>83</v>
      </c>
      <c r="BK122" s="228">
        <f>ROUND(P122*H122,2)</f>
        <v>0</v>
      </c>
      <c r="BL122" s="19" t="s">
        <v>279</v>
      </c>
      <c r="BM122" s="227" t="s">
        <v>3147</v>
      </c>
    </row>
    <row r="123" s="2" customFormat="1" ht="16.5" customHeight="1">
      <c r="A123" s="40"/>
      <c r="B123" s="41"/>
      <c r="C123" s="229" t="s">
        <v>279</v>
      </c>
      <c r="D123" s="229" t="s">
        <v>222</v>
      </c>
      <c r="E123" s="230" t="s">
        <v>1785</v>
      </c>
      <c r="F123" s="231" t="s">
        <v>1786</v>
      </c>
      <c r="G123" s="232" t="s">
        <v>20</v>
      </c>
      <c r="H123" s="233">
        <v>1</v>
      </c>
      <c r="I123" s="234"/>
      <c r="J123" s="235"/>
      <c r="K123" s="236">
        <f>ROUND(P123*H123,2)</f>
        <v>0</v>
      </c>
      <c r="L123" s="231" t="s">
        <v>20</v>
      </c>
      <c r="M123" s="237"/>
      <c r="N123" s="238" t="s">
        <v>20</v>
      </c>
      <c r="O123" s="223" t="s">
        <v>45</v>
      </c>
      <c r="P123" s="224">
        <f>I123+J123</f>
        <v>0</v>
      </c>
      <c r="Q123" s="224">
        <f>ROUND(I123*H123,2)</f>
        <v>0</v>
      </c>
      <c r="R123" s="224">
        <f>ROUND(J123*H123,2)</f>
        <v>0</v>
      </c>
      <c r="S123" s="86"/>
      <c r="T123" s="225">
        <f>S123*H123</f>
        <v>0</v>
      </c>
      <c r="U123" s="225">
        <v>0</v>
      </c>
      <c r="V123" s="225">
        <f>U123*H123</f>
        <v>0</v>
      </c>
      <c r="W123" s="225">
        <v>0</v>
      </c>
      <c r="X123" s="226">
        <f>W123*H123</f>
        <v>0</v>
      </c>
      <c r="Y123" s="40"/>
      <c r="Z123" s="40"/>
      <c r="AA123" s="40"/>
      <c r="AB123" s="40"/>
      <c r="AC123" s="40"/>
      <c r="AD123" s="40"/>
      <c r="AE123" s="40"/>
      <c r="AR123" s="227" t="s">
        <v>342</v>
      </c>
      <c r="AT123" s="227" t="s">
        <v>222</v>
      </c>
      <c r="AU123" s="227" t="s">
        <v>85</v>
      </c>
      <c r="AY123" s="19" t="s">
        <v>212</v>
      </c>
      <c r="BE123" s="228">
        <f>IF(O123="základní",K123,0)</f>
        <v>0</v>
      </c>
      <c r="BF123" s="228">
        <f>IF(O123="snížená",K123,0)</f>
        <v>0</v>
      </c>
      <c r="BG123" s="228">
        <f>IF(O123="zákl. přenesená",K123,0)</f>
        <v>0</v>
      </c>
      <c r="BH123" s="228">
        <f>IF(O123="sníž. přenesená",K123,0)</f>
        <v>0</v>
      </c>
      <c r="BI123" s="228">
        <f>IF(O123="nulová",K123,0)</f>
        <v>0</v>
      </c>
      <c r="BJ123" s="19" t="s">
        <v>83</v>
      </c>
      <c r="BK123" s="228">
        <f>ROUND(P123*H123,2)</f>
        <v>0</v>
      </c>
      <c r="BL123" s="19" t="s">
        <v>279</v>
      </c>
      <c r="BM123" s="227" t="s">
        <v>3148</v>
      </c>
    </row>
    <row r="124" s="11" customFormat="1" ht="22.8" customHeight="1">
      <c r="A124" s="11"/>
      <c r="B124" s="200"/>
      <c r="C124" s="201"/>
      <c r="D124" s="202" t="s">
        <v>75</v>
      </c>
      <c r="E124" s="256" t="s">
        <v>1939</v>
      </c>
      <c r="F124" s="256" t="s">
        <v>1940</v>
      </c>
      <c r="G124" s="201"/>
      <c r="H124" s="201"/>
      <c r="I124" s="204"/>
      <c r="J124" s="204"/>
      <c r="K124" s="257">
        <f>BK124</f>
        <v>0</v>
      </c>
      <c r="L124" s="201"/>
      <c r="M124" s="206"/>
      <c r="N124" s="207"/>
      <c r="O124" s="208"/>
      <c r="P124" s="208"/>
      <c r="Q124" s="209">
        <f>SUM(Q125:Q127)</f>
        <v>0</v>
      </c>
      <c r="R124" s="209">
        <f>SUM(R125:R127)</f>
        <v>0</v>
      </c>
      <c r="S124" s="208"/>
      <c r="T124" s="210">
        <f>SUM(T125:T127)</f>
        <v>0</v>
      </c>
      <c r="U124" s="208"/>
      <c r="V124" s="210">
        <f>SUM(V125:V127)</f>
        <v>0.025000000000000001</v>
      </c>
      <c r="W124" s="208"/>
      <c r="X124" s="211">
        <f>SUM(X125:X127)</f>
        <v>0</v>
      </c>
      <c r="Y124" s="11"/>
      <c r="Z124" s="11"/>
      <c r="AA124" s="11"/>
      <c r="AB124" s="11"/>
      <c r="AC124" s="11"/>
      <c r="AD124" s="11"/>
      <c r="AE124" s="11"/>
      <c r="AR124" s="212" t="s">
        <v>85</v>
      </c>
      <c r="AT124" s="213" t="s">
        <v>75</v>
      </c>
      <c r="AU124" s="213" t="s">
        <v>83</v>
      </c>
      <c r="AY124" s="212" t="s">
        <v>212</v>
      </c>
      <c r="BK124" s="214">
        <f>SUM(BK125:BK127)</f>
        <v>0</v>
      </c>
    </row>
    <row r="125" s="2" customFormat="1" ht="24.15" customHeight="1">
      <c r="A125" s="40"/>
      <c r="B125" s="41"/>
      <c r="C125" s="215" t="s">
        <v>283</v>
      </c>
      <c r="D125" s="215" t="s">
        <v>213</v>
      </c>
      <c r="E125" s="216" t="s">
        <v>2064</v>
      </c>
      <c r="F125" s="217" t="s">
        <v>2065</v>
      </c>
      <c r="G125" s="218" t="s">
        <v>670</v>
      </c>
      <c r="H125" s="219">
        <v>5</v>
      </c>
      <c r="I125" s="220"/>
      <c r="J125" s="220"/>
      <c r="K125" s="221">
        <f>ROUND(P125*H125,2)</f>
        <v>0</v>
      </c>
      <c r="L125" s="217" t="s">
        <v>1649</v>
      </c>
      <c r="M125" s="46"/>
      <c r="N125" s="222" t="s">
        <v>20</v>
      </c>
      <c r="O125" s="223" t="s">
        <v>45</v>
      </c>
      <c r="P125" s="224">
        <f>I125+J125</f>
        <v>0</v>
      </c>
      <c r="Q125" s="224">
        <f>ROUND(I125*H125,2)</f>
        <v>0</v>
      </c>
      <c r="R125" s="224">
        <f>ROUND(J125*H125,2)</f>
        <v>0</v>
      </c>
      <c r="S125" s="86"/>
      <c r="T125" s="225">
        <f>S125*H125</f>
        <v>0</v>
      </c>
      <c r="U125" s="225">
        <v>0</v>
      </c>
      <c r="V125" s="225">
        <f>U125*H125</f>
        <v>0</v>
      </c>
      <c r="W125" s="225">
        <v>0</v>
      </c>
      <c r="X125" s="226">
        <f>W125*H125</f>
        <v>0</v>
      </c>
      <c r="Y125" s="40"/>
      <c r="Z125" s="40"/>
      <c r="AA125" s="40"/>
      <c r="AB125" s="40"/>
      <c r="AC125" s="40"/>
      <c r="AD125" s="40"/>
      <c r="AE125" s="40"/>
      <c r="AR125" s="227" t="s">
        <v>279</v>
      </c>
      <c r="AT125" s="227" t="s">
        <v>213</v>
      </c>
      <c r="AU125" s="227" t="s">
        <v>85</v>
      </c>
      <c r="AY125" s="19" t="s">
        <v>212</v>
      </c>
      <c r="BE125" s="228">
        <f>IF(O125="základní",K125,0)</f>
        <v>0</v>
      </c>
      <c r="BF125" s="228">
        <f>IF(O125="snížená",K125,0)</f>
        <v>0</v>
      </c>
      <c r="BG125" s="228">
        <f>IF(O125="zákl. přenesená",K125,0)</f>
        <v>0</v>
      </c>
      <c r="BH125" s="228">
        <f>IF(O125="sníž. přenesená",K125,0)</f>
        <v>0</v>
      </c>
      <c r="BI125" s="228">
        <f>IF(O125="nulová",K125,0)</f>
        <v>0</v>
      </c>
      <c r="BJ125" s="19" t="s">
        <v>83</v>
      </c>
      <c r="BK125" s="228">
        <f>ROUND(P125*H125,2)</f>
        <v>0</v>
      </c>
      <c r="BL125" s="19" t="s">
        <v>279</v>
      </c>
      <c r="BM125" s="227" t="s">
        <v>3149</v>
      </c>
    </row>
    <row r="126" s="2" customFormat="1">
      <c r="A126" s="40"/>
      <c r="B126" s="41"/>
      <c r="C126" s="42"/>
      <c r="D126" s="258" t="s">
        <v>1316</v>
      </c>
      <c r="E126" s="42"/>
      <c r="F126" s="259" t="s">
        <v>2067</v>
      </c>
      <c r="G126" s="42"/>
      <c r="H126" s="42"/>
      <c r="I126" s="248"/>
      <c r="J126" s="248"/>
      <c r="K126" s="42"/>
      <c r="L126" s="42"/>
      <c r="M126" s="46"/>
      <c r="N126" s="249"/>
      <c r="O126" s="250"/>
      <c r="P126" s="86"/>
      <c r="Q126" s="86"/>
      <c r="R126" s="86"/>
      <c r="S126" s="86"/>
      <c r="T126" s="86"/>
      <c r="U126" s="86"/>
      <c r="V126" s="86"/>
      <c r="W126" s="86"/>
      <c r="X126" s="87"/>
      <c r="Y126" s="40"/>
      <c r="Z126" s="40"/>
      <c r="AA126" s="40"/>
      <c r="AB126" s="40"/>
      <c r="AC126" s="40"/>
      <c r="AD126" s="40"/>
      <c r="AE126" s="40"/>
      <c r="AT126" s="19" t="s">
        <v>1316</v>
      </c>
      <c r="AU126" s="19" t="s">
        <v>85</v>
      </c>
    </row>
    <row r="127" s="2" customFormat="1" ht="24.15" customHeight="1">
      <c r="A127" s="40"/>
      <c r="B127" s="41"/>
      <c r="C127" s="229" t="s">
        <v>287</v>
      </c>
      <c r="D127" s="229" t="s">
        <v>222</v>
      </c>
      <c r="E127" s="230" t="s">
        <v>2977</v>
      </c>
      <c r="F127" s="231" t="s">
        <v>2978</v>
      </c>
      <c r="G127" s="232" t="s">
        <v>670</v>
      </c>
      <c r="H127" s="233">
        <v>5</v>
      </c>
      <c r="I127" s="234"/>
      <c r="J127" s="235"/>
      <c r="K127" s="236">
        <f>ROUND(P127*H127,2)</f>
        <v>0</v>
      </c>
      <c r="L127" s="231" t="s">
        <v>20</v>
      </c>
      <c r="M127" s="237"/>
      <c r="N127" s="238" t="s">
        <v>20</v>
      </c>
      <c r="O127" s="223" t="s">
        <v>45</v>
      </c>
      <c r="P127" s="224">
        <f>I127+J127</f>
        <v>0</v>
      </c>
      <c r="Q127" s="224">
        <f>ROUND(I127*H127,2)</f>
        <v>0</v>
      </c>
      <c r="R127" s="224">
        <f>ROUND(J127*H127,2)</f>
        <v>0</v>
      </c>
      <c r="S127" s="86"/>
      <c r="T127" s="225">
        <f>S127*H127</f>
        <v>0</v>
      </c>
      <c r="U127" s="225">
        <v>0.0050000000000000001</v>
      </c>
      <c r="V127" s="225">
        <f>U127*H127</f>
        <v>0.025000000000000001</v>
      </c>
      <c r="W127" s="225">
        <v>0</v>
      </c>
      <c r="X127" s="226">
        <f>W127*H127</f>
        <v>0</v>
      </c>
      <c r="Y127" s="40"/>
      <c r="Z127" s="40"/>
      <c r="AA127" s="40"/>
      <c r="AB127" s="40"/>
      <c r="AC127" s="40"/>
      <c r="AD127" s="40"/>
      <c r="AE127" s="40"/>
      <c r="AR127" s="227" t="s">
        <v>342</v>
      </c>
      <c r="AT127" s="227" t="s">
        <v>222</v>
      </c>
      <c r="AU127" s="227" t="s">
        <v>85</v>
      </c>
      <c r="AY127" s="19" t="s">
        <v>212</v>
      </c>
      <c r="BE127" s="228">
        <f>IF(O127="základní",K127,0)</f>
        <v>0</v>
      </c>
      <c r="BF127" s="228">
        <f>IF(O127="snížená",K127,0)</f>
        <v>0</v>
      </c>
      <c r="BG127" s="228">
        <f>IF(O127="zákl. přenesená",K127,0)</f>
        <v>0</v>
      </c>
      <c r="BH127" s="228">
        <f>IF(O127="sníž. přenesená",K127,0)</f>
        <v>0</v>
      </c>
      <c r="BI127" s="228">
        <f>IF(O127="nulová",K127,0)</f>
        <v>0</v>
      </c>
      <c r="BJ127" s="19" t="s">
        <v>83</v>
      </c>
      <c r="BK127" s="228">
        <f>ROUND(P127*H127,2)</f>
        <v>0</v>
      </c>
      <c r="BL127" s="19" t="s">
        <v>279</v>
      </c>
      <c r="BM127" s="227" t="s">
        <v>3150</v>
      </c>
    </row>
    <row r="128" s="11" customFormat="1" ht="25.92" customHeight="1">
      <c r="A128" s="11"/>
      <c r="B128" s="200"/>
      <c r="C128" s="201"/>
      <c r="D128" s="202" t="s">
        <v>75</v>
      </c>
      <c r="E128" s="203" t="s">
        <v>222</v>
      </c>
      <c r="F128" s="203" t="s">
        <v>1608</v>
      </c>
      <c r="G128" s="201"/>
      <c r="H128" s="201"/>
      <c r="I128" s="204"/>
      <c r="J128" s="204"/>
      <c r="K128" s="205">
        <f>BK128</f>
        <v>0</v>
      </c>
      <c r="L128" s="201"/>
      <c r="M128" s="206"/>
      <c r="N128" s="207"/>
      <c r="O128" s="208"/>
      <c r="P128" s="208"/>
      <c r="Q128" s="209">
        <f>Q129</f>
        <v>0</v>
      </c>
      <c r="R128" s="209">
        <f>R129</f>
        <v>0</v>
      </c>
      <c r="S128" s="208"/>
      <c r="T128" s="210">
        <f>T129</f>
        <v>0</v>
      </c>
      <c r="U128" s="208"/>
      <c r="V128" s="210">
        <f>V129</f>
        <v>0.0007000000000000001</v>
      </c>
      <c r="W128" s="208"/>
      <c r="X128" s="211">
        <f>X129</f>
        <v>0</v>
      </c>
      <c r="Y128" s="11"/>
      <c r="Z128" s="11"/>
      <c r="AA128" s="11"/>
      <c r="AB128" s="11"/>
      <c r="AC128" s="11"/>
      <c r="AD128" s="11"/>
      <c r="AE128" s="11"/>
      <c r="AR128" s="212" t="s">
        <v>105</v>
      </c>
      <c r="AT128" s="213" t="s">
        <v>75</v>
      </c>
      <c r="AU128" s="213" t="s">
        <v>76</v>
      </c>
      <c r="AY128" s="212" t="s">
        <v>212</v>
      </c>
      <c r="BK128" s="214">
        <f>BK129</f>
        <v>0</v>
      </c>
    </row>
    <row r="129" s="11" customFormat="1" ht="22.8" customHeight="1">
      <c r="A129" s="11"/>
      <c r="B129" s="200"/>
      <c r="C129" s="201"/>
      <c r="D129" s="202" t="s">
        <v>75</v>
      </c>
      <c r="E129" s="256" t="s">
        <v>1609</v>
      </c>
      <c r="F129" s="256" t="s">
        <v>1610</v>
      </c>
      <c r="G129" s="201"/>
      <c r="H129" s="201"/>
      <c r="I129" s="204"/>
      <c r="J129" s="204"/>
      <c r="K129" s="257">
        <f>BK129</f>
        <v>0</v>
      </c>
      <c r="L129" s="201"/>
      <c r="M129" s="206"/>
      <c r="N129" s="207"/>
      <c r="O129" s="208"/>
      <c r="P129" s="208"/>
      <c r="Q129" s="209">
        <f>SUM(Q130:Q135)</f>
        <v>0</v>
      </c>
      <c r="R129" s="209">
        <f>SUM(R130:R135)</f>
        <v>0</v>
      </c>
      <c r="S129" s="208"/>
      <c r="T129" s="210">
        <f>SUM(T130:T135)</f>
        <v>0</v>
      </c>
      <c r="U129" s="208"/>
      <c r="V129" s="210">
        <f>SUM(V130:V135)</f>
        <v>0.0007000000000000001</v>
      </c>
      <c r="W129" s="208"/>
      <c r="X129" s="211">
        <f>SUM(X130:X135)</f>
        <v>0</v>
      </c>
      <c r="Y129" s="11"/>
      <c r="Z129" s="11"/>
      <c r="AA129" s="11"/>
      <c r="AB129" s="11"/>
      <c r="AC129" s="11"/>
      <c r="AD129" s="11"/>
      <c r="AE129" s="11"/>
      <c r="AR129" s="212" t="s">
        <v>105</v>
      </c>
      <c r="AT129" s="213" t="s">
        <v>75</v>
      </c>
      <c r="AU129" s="213" t="s">
        <v>83</v>
      </c>
      <c r="AY129" s="212" t="s">
        <v>212</v>
      </c>
      <c r="BK129" s="214">
        <f>SUM(BK130:BK135)</f>
        <v>0</v>
      </c>
    </row>
    <row r="130" s="2" customFormat="1" ht="37.8" customHeight="1">
      <c r="A130" s="40"/>
      <c r="B130" s="41"/>
      <c r="C130" s="215" t="s">
        <v>291</v>
      </c>
      <c r="D130" s="215" t="s">
        <v>213</v>
      </c>
      <c r="E130" s="216" t="s">
        <v>2980</v>
      </c>
      <c r="F130" s="217" t="s">
        <v>2981</v>
      </c>
      <c r="G130" s="218" t="s">
        <v>670</v>
      </c>
      <c r="H130" s="219">
        <v>3</v>
      </c>
      <c r="I130" s="220"/>
      <c r="J130" s="220"/>
      <c r="K130" s="221">
        <f>ROUND(P130*H130,2)</f>
        <v>0</v>
      </c>
      <c r="L130" s="217" t="s">
        <v>2849</v>
      </c>
      <c r="M130" s="46"/>
      <c r="N130" s="222" t="s">
        <v>20</v>
      </c>
      <c r="O130" s="223" t="s">
        <v>45</v>
      </c>
      <c r="P130" s="224">
        <f>I130+J130</f>
        <v>0</v>
      </c>
      <c r="Q130" s="224">
        <f>ROUND(I130*H130,2)</f>
        <v>0</v>
      </c>
      <c r="R130" s="224">
        <f>ROUND(J130*H130,2)</f>
        <v>0</v>
      </c>
      <c r="S130" s="86"/>
      <c r="T130" s="225">
        <f>S130*H130</f>
        <v>0</v>
      </c>
      <c r="U130" s="225">
        <v>0</v>
      </c>
      <c r="V130" s="225">
        <f>U130*H130</f>
        <v>0</v>
      </c>
      <c r="W130" s="225">
        <v>0</v>
      </c>
      <c r="X130" s="226">
        <f>W130*H130</f>
        <v>0</v>
      </c>
      <c r="Y130" s="40"/>
      <c r="Z130" s="40"/>
      <c r="AA130" s="40"/>
      <c r="AB130" s="40"/>
      <c r="AC130" s="40"/>
      <c r="AD130" s="40"/>
      <c r="AE130" s="40"/>
      <c r="AR130" s="227" t="s">
        <v>217</v>
      </c>
      <c r="AT130" s="227" t="s">
        <v>213</v>
      </c>
      <c r="AU130" s="227" t="s">
        <v>85</v>
      </c>
      <c r="AY130" s="19" t="s">
        <v>212</v>
      </c>
      <c r="BE130" s="228">
        <f>IF(O130="základní",K130,0)</f>
        <v>0</v>
      </c>
      <c r="BF130" s="228">
        <f>IF(O130="snížená",K130,0)</f>
        <v>0</v>
      </c>
      <c r="BG130" s="228">
        <f>IF(O130="zákl. přenesená",K130,0)</f>
        <v>0</v>
      </c>
      <c r="BH130" s="228">
        <f>IF(O130="sníž. přenesená",K130,0)</f>
        <v>0</v>
      </c>
      <c r="BI130" s="228">
        <f>IF(O130="nulová",K130,0)</f>
        <v>0</v>
      </c>
      <c r="BJ130" s="19" t="s">
        <v>83</v>
      </c>
      <c r="BK130" s="228">
        <f>ROUND(P130*H130,2)</f>
        <v>0</v>
      </c>
      <c r="BL130" s="19" t="s">
        <v>217</v>
      </c>
      <c r="BM130" s="227" t="s">
        <v>3151</v>
      </c>
    </row>
    <row r="131" s="2" customFormat="1">
      <c r="A131" s="40"/>
      <c r="B131" s="41"/>
      <c r="C131" s="42"/>
      <c r="D131" s="258" t="s">
        <v>1316</v>
      </c>
      <c r="E131" s="42"/>
      <c r="F131" s="259" t="s">
        <v>2983</v>
      </c>
      <c r="G131" s="42"/>
      <c r="H131" s="42"/>
      <c r="I131" s="248"/>
      <c r="J131" s="248"/>
      <c r="K131" s="42"/>
      <c r="L131" s="42"/>
      <c r="M131" s="46"/>
      <c r="N131" s="249"/>
      <c r="O131" s="250"/>
      <c r="P131" s="86"/>
      <c r="Q131" s="86"/>
      <c r="R131" s="86"/>
      <c r="S131" s="86"/>
      <c r="T131" s="86"/>
      <c r="U131" s="86"/>
      <c r="V131" s="86"/>
      <c r="W131" s="86"/>
      <c r="X131" s="87"/>
      <c r="Y131" s="40"/>
      <c r="Z131" s="40"/>
      <c r="AA131" s="40"/>
      <c r="AB131" s="40"/>
      <c r="AC131" s="40"/>
      <c r="AD131" s="40"/>
      <c r="AE131" s="40"/>
      <c r="AT131" s="19" t="s">
        <v>1316</v>
      </c>
      <c r="AU131" s="19" t="s">
        <v>85</v>
      </c>
    </row>
    <row r="132" s="2" customFormat="1" ht="33" customHeight="1">
      <c r="A132" s="40"/>
      <c r="B132" s="41"/>
      <c r="C132" s="215" t="s">
        <v>295</v>
      </c>
      <c r="D132" s="215" t="s">
        <v>213</v>
      </c>
      <c r="E132" s="216" t="s">
        <v>2984</v>
      </c>
      <c r="F132" s="217" t="s">
        <v>2985</v>
      </c>
      <c r="G132" s="218" t="s">
        <v>670</v>
      </c>
      <c r="H132" s="219">
        <v>1</v>
      </c>
      <c r="I132" s="220"/>
      <c r="J132" s="220"/>
      <c r="K132" s="221">
        <f>ROUND(P132*H132,2)</f>
        <v>0</v>
      </c>
      <c r="L132" s="217" t="s">
        <v>2849</v>
      </c>
      <c r="M132" s="46"/>
      <c r="N132" s="222" t="s">
        <v>20</v>
      </c>
      <c r="O132" s="223" t="s">
        <v>45</v>
      </c>
      <c r="P132" s="224">
        <f>I132+J132</f>
        <v>0</v>
      </c>
      <c r="Q132" s="224">
        <f>ROUND(I132*H132,2)</f>
        <v>0</v>
      </c>
      <c r="R132" s="224">
        <f>ROUND(J132*H132,2)</f>
        <v>0</v>
      </c>
      <c r="S132" s="86"/>
      <c r="T132" s="225">
        <f>S132*H132</f>
        <v>0</v>
      </c>
      <c r="U132" s="225">
        <v>0</v>
      </c>
      <c r="V132" s="225">
        <f>U132*H132</f>
        <v>0</v>
      </c>
      <c r="W132" s="225">
        <v>0</v>
      </c>
      <c r="X132" s="226">
        <f>W132*H132</f>
        <v>0</v>
      </c>
      <c r="Y132" s="40"/>
      <c r="Z132" s="40"/>
      <c r="AA132" s="40"/>
      <c r="AB132" s="40"/>
      <c r="AC132" s="40"/>
      <c r="AD132" s="40"/>
      <c r="AE132" s="40"/>
      <c r="AR132" s="227" t="s">
        <v>217</v>
      </c>
      <c r="AT132" s="227" t="s">
        <v>213</v>
      </c>
      <c r="AU132" s="227" t="s">
        <v>85</v>
      </c>
      <c r="AY132" s="19" t="s">
        <v>212</v>
      </c>
      <c r="BE132" s="228">
        <f>IF(O132="základní",K132,0)</f>
        <v>0</v>
      </c>
      <c r="BF132" s="228">
        <f>IF(O132="snížená",K132,0)</f>
        <v>0</v>
      </c>
      <c r="BG132" s="228">
        <f>IF(O132="zákl. přenesená",K132,0)</f>
        <v>0</v>
      </c>
      <c r="BH132" s="228">
        <f>IF(O132="sníž. přenesená",K132,0)</f>
        <v>0</v>
      </c>
      <c r="BI132" s="228">
        <f>IF(O132="nulová",K132,0)</f>
        <v>0</v>
      </c>
      <c r="BJ132" s="19" t="s">
        <v>83</v>
      </c>
      <c r="BK132" s="228">
        <f>ROUND(P132*H132,2)</f>
        <v>0</v>
      </c>
      <c r="BL132" s="19" t="s">
        <v>217</v>
      </c>
      <c r="BM132" s="227" t="s">
        <v>3152</v>
      </c>
    </row>
    <row r="133" s="2" customFormat="1">
      <c r="A133" s="40"/>
      <c r="B133" s="41"/>
      <c r="C133" s="42"/>
      <c r="D133" s="258" t="s">
        <v>1316</v>
      </c>
      <c r="E133" s="42"/>
      <c r="F133" s="259" t="s">
        <v>2987</v>
      </c>
      <c r="G133" s="42"/>
      <c r="H133" s="42"/>
      <c r="I133" s="248"/>
      <c r="J133" s="248"/>
      <c r="K133" s="42"/>
      <c r="L133" s="42"/>
      <c r="M133" s="46"/>
      <c r="N133" s="249"/>
      <c r="O133" s="250"/>
      <c r="P133" s="86"/>
      <c r="Q133" s="86"/>
      <c r="R133" s="86"/>
      <c r="S133" s="86"/>
      <c r="T133" s="86"/>
      <c r="U133" s="86"/>
      <c r="V133" s="86"/>
      <c r="W133" s="86"/>
      <c r="X133" s="87"/>
      <c r="Y133" s="40"/>
      <c r="Z133" s="40"/>
      <c r="AA133" s="40"/>
      <c r="AB133" s="40"/>
      <c r="AC133" s="40"/>
      <c r="AD133" s="40"/>
      <c r="AE133" s="40"/>
      <c r="AT133" s="19" t="s">
        <v>1316</v>
      </c>
      <c r="AU133" s="19" t="s">
        <v>85</v>
      </c>
    </row>
    <row r="134" s="2" customFormat="1" ht="16.5" customHeight="1">
      <c r="A134" s="40"/>
      <c r="B134" s="41"/>
      <c r="C134" s="229" t="s">
        <v>8</v>
      </c>
      <c r="D134" s="229" t="s">
        <v>222</v>
      </c>
      <c r="E134" s="230" t="s">
        <v>2988</v>
      </c>
      <c r="F134" s="231" t="s">
        <v>2989</v>
      </c>
      <c r="G134" s="232" t="s">
        <v>670</v>
      </c>
      <c r="H134" s="233">
        <v>1</v>
      </c>
      <c r="I134" s="234"/>
      <c r="J134" s="235"/>
      <c r="K134" s="236">
        <f>ROUND(P134*H134,2)</f>
        <v>0</v>
      </c>
      <c r="L134" s="231" t="s">
        <v>20</v>
      </c>
      <c r="M134" s="237"/>
      <c r="N134" s="238" t="s">
        <v>20</v>
      </c>
      <c r="O134" s="223" t="s">
        <v>45</v>
      </c>
      <c r="P134" s="224">
        <f>I134+J134</f>
        <v>0</v>
      </c>
      <c r="Q134" s="224">
        <f>ROUND(I134*H134,2)</f>
        <v>0</v>
      </c>
      <c r="R134" s="224">
        <f>ROUND(J134*H134,2)</f>
        <v>0</v>
      </c>
      <c r="S134" s="86"/>
      <c r="T134" s="225">
        <f>S134*H134</f>
        <v>0</v>
      </c>
      <c r="U134" s="225">
        <v>0.00055000000000000003</v>
      </c>
      <c r="V134" s="225">
        <f>U134*H134</f>
        <v>0.00055000000000000003</v>
      </c>
      <c r="W134" s="225">
        <v>0</v>
      </c>
      <c r="X134" s="226">
        <f>W134*H134</f>
        <v>0</v>
      </c>
      <c r="Y134" s="40"/>
      <c r="Z134" s="40"/>
      <c r="AA134" s="40"/>
      <c r="AB134" s="40"/>
      <c r="AC134" s="40"/>
      <c r="AD134" s="40"/>
      <c r="AE134" s="40"/>
      <c r="AR134" s="227" t="s">
        <v>226</v>
      </c>
      <c r="AT134" s="227" t="s">
        <v>222</v>
      </c>
      <c r="AU134" s="227" t="s">
        <v>85</v>
      </c>
      <c r="AY134" s="19" t="s">
        <v>212</v>
      </c>
      <c r="BE134" s="228">
        <f>IF(O134="základní",K134,0)</f>
        <v>0</v>
      </c>
      <c r="BF134" s="228">
        <f>IF(O134="snížená",K134,0)</f>
        <v>0</v>
      </c>
      <c r="BG134" s="228">
        <f>IF(O134="zákl. přenesená",K134,0)</f>
        <v>0</v>
      </c>
      <c r="BH134" s="228">
        <f>IF(O134="sníž. přenesená",K134,0)</f>
        <v>0</v>
      </c>
      <c r="BI134" s="228">
        <f>IF(O134="nulová",K134,0)</f>
        <v>0</v>
      </c>
      <c r="BJ134" s="19" t="s">
        <v>83</v>
      </c>
      <c r="BK134" s="228">
        <f>ROUND(P134*H134,2)</f>
        <v>0</v>
      </c>
      <c r="BL134" s="19" t="s">
        <v>217</v>
      </c>
      <c r="BM134" s="227" t="s">
        <v>3153</v>
      </c>
    </row>
    <row r="135" s="2" customFormat="1" ht="16.5" customHeight="1">
      <c r="A135" s="40"/>
      <c r="B135" s="41"/>
      <c r="C135" s="229" t="s">
        <v>302</v>
      </c>
      <c r="D135" s="229" t="s">
        <v>222</v>
      </c>
      <c r="E135" s="230" t="s">
        <v>2991</v>
      </c>
      <c r="F135" s="231" t="s">
        <v>2992</v>
      </c>
      <c r="G135" s="232" t="s">
        <v>670</v>
      </c>
      <c r="H135" s="233">
        <v>3</v>
      </c>
      <c r="I135" s="234"/>
      <c r="J135" s="235"/>
      <c r="K135" s="236">
        <f>ROUND(P135*H135,2)</f>
        <v>0</v>
      </c>
      <c r="L135" s="231" t="s">
        <v>20</v>
      </c>
      <c r="M135" s="237"/>
      <c r="N135" s="239" t="s">
        <v>20</v>
      </c>
      <c r="O135" s="240" t="s">
        <v>45</v>
      </c>
      <c r="P135" s="241">
        <f>I135+J135</f>
        <v>0</v>
      </c>
      <c r="Q135" s="241">
        <f>ROUND(I135*H135,2)</f>
        <v>0</v>
      </c>
      <c r="R135" s="241">
        <f>ROUND(J135*H135,2)</f>
        <v>0</v>
      </c>
      <c r="S135" s="242"/>
      <c r="T135" s="243">
        <f>S135*H135</f>
        <v>0</v>
      </c>
      <c r="U135" s="243">
        <v>5.0000000000000002E-05</v>
      </c>
      <c r="V135" s="243">
        <f>U135*H135</f>
        <v>0.00015000000000000001</v>
      </c>
      <c r="W135" s="243">
        <v>0</v>
      </c>
      <c r="X135" s="244">
        <f>W135*H135</f>
        <v>0</v>
      </c>
      <c r="Y135" s="40"/>
      <c r="Z135" s="40"/>
      <c r="AA135" s="40"/>
      <c r="AB135" s="40"/>
      <c r="AC135" s="40"/>
      <c r="AD135" s="40"/>
      <c r="AE135" s="40"/>
      <c r="AR135" s="227" t="s">
        <v>226</v>
      </c>
      <c r="AT135" s="227" t="s">
        <v>222</v>
      </c>
      <c r="AU135" s="227" t="s">
        <v>85</v>
      </c>
      <c r="AY135" s="19" t="s">
        <v>212</v>
      </c>
      <c r="BE135" s="228">
        <f>IF(O135="základní",K135,0)</f>
        <v>0</v>
      </c>
      <c r="BF135" s="228">
        <f>IF(O135="snížená",K135,0)</f>
        <v>0</v>
      </c>
      <c r="BG135" s="228">
        <f>IF(O135="zákl. přenesená",K135,0)</f>
        <v>0</v>
      </c>
      <c r="BH135" s="228">
        <f>IF(O135="sníž. přenesená",K135,0)</f>
        <v>0</v>
      </c>
      <c r="BI135" s="228">
        <f>IF(O135="nulová",K135,0)</f>
        <v>0</v>
      </c>
      <c r="BJ135" s="19" t="s">
        <v>83</v>
      </c>
      <c r="BK135" s="228">
        <f>ROUND(P135*H135,2)</f>
        <v>0</v>
      </c>
      <c r="BL135" s="19" t="s">
        <v>217</v>
      </c>
      <c r="BM135" s="227" t="s">
        <v>3154</v>
      </c>
    </row>
    <row r="136" s="2" customFormat="1" ht="6.96" customHeight="1">
      <c r="A136" s="40"/>
      <c r="B136" s="61"/>
      <c r="C136" s="62"/>
      <c r="D136" s="62"/>
      <c r="E136" s="62"/>
      <c r="F136" s="62"/>
      <c r="G136" s="62"/>
      <c r="H136" s="62"/>
      <c r="I136" s="62"/>
      <c r="J136" s="62"/>
      <c r="K136" s="62"/>
      <c r="L136" s="62"/>
      <c r="M136" s="46"/>
      <c r="N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</row>
  </sheetData>
  <sheetProtection sheet="1" autoFilter="0" formatColumns="0" formatRows="0" objects="1" scenarios="1" spinCount="100000" saltValue="BsXvL60xSNfVCTJIScT7qrsnNXLGor2guExOXzih6G0DYHDuU1JmDqF5rG4QYeoQDCHhyNKbl7UIa5dLI/Ks+w==" hashValue="rCnxIZlpciG+RGOnlKAH8YKSWSVDcAvfjGvAHvA6JCiQCI2Z6sSCIbYcg7zE7rl1bO+iPjLW8wdSJ6JdriDFag==" algorithmName="SHA-512" password="CC35"/>
  <autoFilter ref="C97:L135"/>
  <mergeCells count="15">
    <mergeCell ref="E7:H7"/>
    <mergeCell ref="E11:H11"/>
    <mergeCell ref="E9:H9"/>
    <mergeCell ref="E13:H13"/>
    <mergeCell ref="E22:H22"/>
    <mergeCell ref="E31:H31"/>
    <mergeCell ref="E54:H54"/>
    <mergeCell ref="E58:H58"/>
    <mergeCell ref="E56:H56"/>
    <mergeCell ref="E60:H60"/>
    <mergeCell ref="E84:H84"/>
    <mergeCell ref="E88:H88"/>
    <mergeCell ref="E86:H86"/>
    <mergeCell ref="E90:H90"/>
    <mergeCell ref="M2:Z2"/>
  </mergeCells>
  <hyperlinks>
    <hyperlink ref="F103" r:id="rId1" display="https://podminky.urs.cz/item/CS_URS_2024_02/741130021"/>
    <hyperlink ref="F105" r:id="rId2" display="https://podminky.urs.cz/item/CS_URS_2023_02/741210001"/>
    <hyperlink ref="F108" r:id="rId3" display="https://podminky.urs.cz/item/CS_URS_2023_02/741231002"/>
    <hyperlink ref="F111" r:id="rId4" display="https://podminky.urs.cz/item/CS_URS_2023_02/741240011"/>
    <hyperlink ref="F114" r:id="rId5" display="https://podminky.urs.cz/item/CS_URS_2023_02/741320105"/>
    <hyperlink ref="F117" r:id="rId6" display="https://podminky.urs.cz/item/CS_URS_2023_02/741320201"/>
    <hyperlink ref="F120" r:id="rId7" display="https://podminky.urs.cz/item/CS_URS_2023_02/741322061"/>
    <hyperlink ref="F126" r:id="rId8" display="https://podminky.urs.cz/item/CS_URS_2021_02/742210031"/>
    <hyperlink ref="F131" r:id="rId9" display="https://podminky.urs.cz/item/CS_URS_2023_02/210120101"/>
    <hyperlink ref="F133" r:id="rId10" display="https://podminky.urs.cz/item/CS_URS_2023_02/21012060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1"/>
</worksheet>
</file>

<file path=xl/worksheets/sheet2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170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>
      <c r="B8" s="22"/>
      <c r="D8" s="150" t="s">
        <v>175</v>
      </c>
      <c r="M8" s="22"/>
    </row>
    <row r="9" s="1" customFormat="1" ht="16.5" customHeight="1">
      <c r="B9" s="22"/>
      <c r="E9" s="151" t="s">
        <v>2817</v>
      </c>
      <c r="F9" s="1"/>
      <c r="G9" s="1"/>
      <c r="H9" s="1"/>
      <c r="M9" s="22"/>
    </row>
    <row r="10" s="1" customFormat="1" ht="12" customHeight="1">
      <c r="B10" s="22"/>
      <c r="D10" s="150" t="s">
        <v>177</v>
      </c>
      <c r="M10" s="22"/>
    </row>
    <row r="11" s="2" customFormat="1" ht="16.5" customHeight="1">
      <c r="A11" s="40"/>
      <c r="B11" s="46"/>
      <c r="C11" s="40"/>
      <c r="D11" s="40"/>
      <c r="E11" s="164" t="s">
        <v>2831</v>
      </c>
      <c r="F11" s="40"/>
      <c r="G11" s="40"/>
      <c r="H11" s="40"/>
      <c r="I11" s="40"/>
      <c r="J11" s="40"/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50" t="s">
        <v>1483</v>
      </c>
      <c r="E12" s="40"/>
      <c r="F12" s="40"/>
      <c r="G12" s="40"/>
      <c r="H12" s="40"/>
      <c r="I12" s="40"/>
      <c r="J12" s="40"/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6.5" customHeight="1">
      <c r="A13" s="40"/>
      <c r="B13" s="46"/>
      <c r="C13" s="40"/>
      <c r="D13" s="40"/>
      <c r="E13" s="153" t="s">
        <v>3155</v>
      </c>
      <c r="F13" s="40"/>
      <c r="G13" s="40"/>
      <c r="H13" s="40"/>
      <c r="I13" s="40"/>
      <c r="J13" s="40"/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>
      <c r="A14" s="40"/>
      <c r="B14" s="46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2" customHeight="1">
      <c r="A15" s="40"/>
      <c r="B15" s="46"/>
      <c r="C15" s="40"/>
      <c r="D15" s="150" t="s">
        <v>19</v>
      </c>
      <c r="E15" s="40"/>
      <c r="F15" s="137" t="s">
        <v>20</v>
      </c>
      <c r="G15" s="40"/>
      <c r="H15" s="40"/>
      <c r="I15" s="150" t="s">
        <v>21</v>
      </c>
      <c r="J15" s="137" t="s">
        <v>20</v>
      </c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50" t="s">
        <v>22</v>
      </c>
      <c r="E16" s="40"/>
      <c r="F16" s="137" t="s">
        <v>33</v>
      </c>
      <c r="G16" s="40"/>
      <c r="H16" s="40"/>
      <c r="I16" s="150" t="s">
        <v>24</v>
      </c>
      <c r="J16" s="154" t="str">
        <f>'Rekapitulace stavby'!AN8</f>
        <v>24. 1. 2025</v>
      </c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0.8" customHeight="1">
      <c r="A17" s="40"/>
      <c r="B17" s="46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2" customHeight="1">
      <c r="A18" s="40"/>
      <c r="B18" s="46"/>
      <c r="C18" s="40"/>
      <c r="D18" s="150" t="s">
        <v>26</v>
      </c>
      <c r="E18" s="40"/>
      <c r="F18" s="40"/>
      <c r="G18" s="40"/>
      <c r="H18" s="40"/>
      <c r="I18" s="150" t="s">
        <v>27</v>
      </c>
      <c r="J18" s="137" t="s">
        <v>20</v>
      </c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8" customHeight="1">
      <c r="A19" s="40"/>
      <c r="B19" s="46"/>
      <c r="C19" s="40"/>
      <c r="D19" s="40"/>
      <c r="E19" s="137" t="s">
        <v>33</v>
      </c>
      <c r="F19" s="40"/>
      <c r="G19" s="40"/>
      <c r="H19" s="40"/>
      <c r="I19" s="150" t="s">
        <v>29</v>
      </c>
      <c r="J19" s="137" t="s">
        <v>20</v>
      </c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6.96" customHeight="1">
      <c r="A20" s="40"/>
      <c r="B20" s="46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2" customHeight="1">
      <c r="A21" s="40"/>
      <c r="B21" s="46"/>
      <c r="C21" s="40"/>
      <c r="D21" s="150" t="s">
        <v>30</v>
      </c>
      <c r="E21" s="40"/>
      <c r="F21" s="40"/>
      <c r="G21" s="40"/>
      <c r="H21" s="40"/>
      <c r="I21" s="150" t="s">
        <v>27</v>
      </c>
      <c r="J21" s="35" t="str">
        <f>'Rekapitulace stavby'!AN13</f>
        <v>Vyplň údaj</v>
      </c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8" customHeight="1">
      <c r="A22" s="40"/>
      <c r="B22" s="46"/>
      <c r="C22" s="40"/>
      <c r="D22" s="40"/>
      <c r="E22" s="35" t="str">
        <f>'Rekapitulace stavby'!E14</f>
        <v>Vyplň údaj</v>
      </c>
      <c r="F22" s="137"/>
      <c r="G22" s="137"/>
      <c r="H22" s="137"/>
      <c r="I22" s="150" t="s">
        <v>29</v>
      </c>
      <c r="J22" s="35" t="str">
        <f>'Rekapitulace stavby'!AN14</f>
        <v>Vyplň údaj</v>
      </c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6.96" customHeight="1">
      <c r="A23" s="40"/>
      <c r="B23" s="46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2" customHeight="1">
      <c r="A24" s="40"/>
      <c r="B24" s="46"/>
      <c r="C24" s="40"/>
      <c r="D24" s="150" t="s">
        <v>32</v>
      </c>
      <c r="E24" s="40"/>
      <c r="F24" s="40"/>
      <c r="G24" s="40"/>
      <c r="H24" s="40"/>
      <c r="I24" s="150" t="s">
        <v>27</v>
      </c>
      <c r="J24" s="137" t="s">
        <v>20</v>
      </c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8" customHeight="1">
      <c r="A25" s="40"/>
      <c r="B25" s="46"/>
      <c r="C25" s="40"/>
      <c r="D25" s="40"/>
      <c r="E25" s="137" t="s">
        <v>33</v>
      </c>
      <c r="F25" s="40"/>
      <c r="G25" s="40"/>
      <c r="H25" s="40"/>
      <c r="I25" s="150" t="s">
        <v>29</v>
      </c>
      <c r="J25" s="137" t="s">
        <v>20</v>
      </c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6.96" customHeight="1">
      <c r="A26" s="40"/>
      <c r="B26" s="46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12" customHeight="1">
      <c r="A27" s="40"/>
      <c r="B27" s="46"/>
      <c r="C27" s="40"/>
      <c r="D27" s="150" t="s">
        <v>34</v>
      </c>
      <c r="E27" s="40"/>
      <c r="F27" s="40"/>
      <c r="G27" s="40"/>
      <c r="H27" s="40"/>
      <c r="I27" s="150" t="s">
        <v>27</v>
      </c>
      <c r="J27" s="137" t="s">
        <v>20</v>
      </c>
      <c r="K27" s="40"/>
      <c r="L27" s="40"/>
      <c r="M27" s="152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8" customHeight="1">
      <c r="A28" s="40"/>
      <c r="B28" s="46"/>
      <c r="C28" s="40"/>
      <c r="D28" s="40"/>
      <c r="E28" s="137" t="s">
        <v>33</v>
      </c>
      <c r="F28" s="40"/>
      <c r="G28" s="40"/>
      <c r="H28" s="40"/>
      <c r="I28" s="150" t="s">
        <v>29</v>
      </c>
      <c r="J28" s="137" t="s">
        <v>20</v>
      </c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152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12" customHeight="1">
      <c r="A30" s="40"/>
      <c r="B30" s="46"/>
      <c r="C30" s="40"/>
      <c r="D30" s="150" t="s">
        <v>38</v>
      </c>
      <c r="E30" s="40"/>
      <c r="F30" s="40"/>
      <c r="G30" s="40"/>
      <c r="H30" s="40"/>
      <c r="I30" s="40"/>
      <c r="J30" s="40"/>
      <c r="K30" s="40"/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8" customFormat="1" ht="16.5" customHeight="1">
      <c r="A31" s="155"/>
      <c r="B31" s="156"/>
      <c r="C31" s="155"/>
      <c r="D31" s="155"/>
      <c r="E31" s="157" t="s">
        <v>20</v>
      </c>
      <c r="F31" s="157"/>
      <c r="G31" s="157"/>
      <c r="H31" s="157"/>
      <c r="I31" s="155"/>
      <c r="J31" s="155"/>
      <c r="K31" s="155"/>
      <c r="L31" s="155"/>
      <c r="M31" s="158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</row>
    <row r="32" s="2" customFormat="1" ht="6.96" customHeight="1">
      <c r="A32" s="40"/>
      <c r="B32" s="46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9"/>
      <c r="E33" s="159"/>
      <c r="F33" s="159"/>
      <c r="G33" s="159"/>
      <c r="H33" s="159"/>
      <c r="I33" s="159"/>
      <c r="J33" s="159"/>
      <c r="K33" s="159"/>
      <c r="L33" s="159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>
      <c r="A34" s="40"/>
      <c r="B34" s="46"/>
      <c r="C34" s="40"/>
      <c r="D34" s="40"/>
      <c r="E34" s="150" t="s">
        <v>179</v>
      </c>
      <c r="F34" s="40"/>
      <c r="G34" s="40"/>
      <c r="H34" s="40"/>
      <c r="I34" s="40"/>
      <c r="J34" s="40"/>
      <c r="K34" s="160">
        <f>I69</f>
        <v>0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>
      <c r="A35" s="40"/>
      <c r="B35" s="46"/>
      <c r="C35" s="40"/>
      <c r="D35" s="40"/>
      <c r="E35" s="150" t="s">
        <v>180</v>
      </c>
      <c r="F35" s="40"/>
      <c r="G35" s="40"/>
      <c r="H35" s="40"/>
      <c r="I35" s="40"/>
      <c r="J35" s="40"/>
      <c r="K35" s="160">
        <f>J69</f>
        <v>0</v>
      </c>
      <c r="L35" s="40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25.44" customHeight="1">
      <c r="A36" s="40"/>
      <c r="B36" s="46"/>
      <c r="C36" s="40"/>
      <c r="D36" s="161" t="s">
        <v>40</v>
      </c>
      <c r="E36" s="40"/>
      <c r="F36" s="40"/>
      <c r="G36" s="40"/>
      <c r="H36" s="40"/>
      <c r="I36" s="40"/>
      <c r="J36" s="40"/>
      <c r="K36" s="162">
        <f>ROUND(K98, 2)</f>
        <v>0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s="2" customFormat="1" ht="6.96" customHeight="1">
      <c r="A37" s="40"/>
      <c r="B37" s="46"/>
      <c r="C37" s="40"/>
      <c r="D37" s="159"/>
      <c r="E37" s="159"/>
      <c r="F37" s="159"/>
      <c r="G37" s="159"/>
      <c r="H37" s="159"/>
      <c r="I37" s="159"/>
      <c r="J37" s="159"/>
      <c r="K37" s="159"/>
      <c r="L37" s="159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14.4" customHeight="1">
      <c r="A38" s="40"/>
      <c r="B38" s="46"/>
      <c r="C38" s="40"/>
      <c r="D38" s="40"/>
      <c r="E38" s="40"/>
      <c r="F38" s="163" t="s">
        <v>42</v>
      </c>
      <c r="G38" s="40"/>
      <c r="H38" s="40"/>
      <c r="I38" s="163" t="s">
        <v>41</v>
      </c>
      <c r="J38" s="40"/>
      <c r="K38" s="163" t="s">
        <v>43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14.4" customHeight="1">
      <c r="A39" s="40"/>
      <c r="B39" s="46"/>
      <c r="C39" s="40"/>
      <c r="D39" s="164" t="s">
        <v>44</v>
      </c>
      <c r="E39" s="150" t="s">
        <v>45</v>
      </c>
      <c r="F39" s="160">
        <f>ROUND((SUM(BE98:BE135)),  2)</f>
        <v>0</v>
      </c>
      <c r="G39" s="40"/>
      <c r="H39" s="40"/>
      <c r="I39" s="165">
        <v>0.20999999999999999</v>
      </c>
      <c r="J39" s="40"/>
      <c r="K39" s="160">
        <f>ROUND(((SUM(BE98:BE135))*I39),  2)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46"/>
      <c r="C40" s="40"/>
      <c r="D40" s="40"/>
      <c r="E40" s="150" t="s">
        <v>46</v>
      </c>
      <c r="F40" s="160">
        <f>ROUND((SUM(BF98:BF135)),  2)</f>
        <v>0</v>
      </c>
      <c r="G40" s="40"/>
      <c r="H40" s="40"/>
      <c r="I40" s="165">
        <v>0.12</v>
      </c>
      <c r="J40" s="40"/>
      <c r="K40" s="160">
        <f>ROUND(((SUM(BF98:BF135))*I40),  2)</f>
        <v>0</v>
      </c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hidden="1" s="2" customFormat="1" ht="14.4" customHeight="1">
      <c r="A41" s="40"/>
      <c r="B41" s="46"/>
      <c r="C41" s="40"/>
      <c r="D41" s="40"/>
      <c r="E41" s="150" t="s">
        <v>47</v>
      </c>
      <c r="F41" s="160">
        <f>ROUND((SUM(BG98:BG135)),  2)</f>
        <v>0</v>
      </c>
      <c r="G41" s="40"/>
      <c r="H41" s="40"/>
      <c r="I41" s="165">
        <v>0.20999999999999999</v>
      </c>
      <c r="J41" s="40"/>
      <c r="K41" s="160">
        <f>0</f>
        <v>0</v>
      </c>
      <c r="L41" s="40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hidden="1" s="2" customFormat="1" ht="14.4" customHeight="1">
      <c r="A42" s="40"/>
      <c r="B42" s="46"/>
      <c r="C42" s="40"/>
      <c r="D42" s="40"/>
      <c r="E42" s="150" t="s">
        <v>48</v>
      </c>
      <c r="F42" s="160">
        <f>ROUND((SUM(BH98:BH135)),  2)</f>
        <v>0</v>
      </c>
      <c r="G42" s="40"/>
      <c r="H42" s="40"/>
      <c r="I42" s="165">
        <v>0.12</v>
      </c>
      <c r="J42" s="40"/>
      <c r="K42" s="160">
        <f>0</f>
        <v>0</v>
      </c>
      <c r="L42" s="40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3" hidden="1" s="2" customFormat="1" ht="14.4" customHeight="1">
      <c r="A43" s="40"/>
      <c r="B43" s="46"/>
      <c r="C43" s="40"/>
      <c r="D43" s="40"/>
      <c r="E43" s="150" t="s">
        <v>49</v>
      </c>
      <c r="F43" s="160">
        <f>ROUND((SUM(BI98:BI135)),  2)</f>
        <v>0</v>
      </c>
      <c r="G43" s="40"/>
      <c r="H43" s="40"/>
      <c r="I43" s="165">
        <v>0</v>
      </c>
      <c r="J43" s="40"/>
      <c r="K43" s="160">
        <f>0</f>
        <v>0</v>
      </c>
      <c r="L43" s="40"/>
      <c r="M43" s="152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4" s="2" customFormat="1" ht="6.96" customHeight="1">
      <c r="A44" s="40"/>
      <c r="B44" s="46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152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5.44" customHeight="1">
      <c r="A45" s="40"/>
      <c r="B45" s="46"/>
      <c r="C45" s="166"/>
      <c r="D45" s="167" t="s">
        <v>50</v>
      </c>
      <c r="E45" s="168"/>
      <c r="F45" s="168"/>
      <c r="G45" s="169" t="s">
        <v>51</v>
      </c>
      <c r="H45" s="170" t="s">
        <v>52</v>
      </c>
      <c r="I45" s="168"/>
      <c r="J45" s="168"/>
      <c r="K45" s="171">
        <f>SUM(K36:K43)</f>
        <v>0</v>
      </c>
      <c r="L45" s="172"/>
      <c r="M45" s="152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14.4" customHeight="1">
      <c r="A46" s="40"/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52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50" s="2" customFormat="1" ht="6.96" customHeight="1">
      <c r="A50" s="40"/>
      <c r="B50" s="175"/>
      <c r="C50" s="176"/>
      <c r="D50" s="176"/>
      <c r="E50" s="176"/>
      <c r="F50" s="176"/>
      <c r="G50" s="176"/>
      <c r="H50" s="176"/>
      <c r="I50" s="176"/>
      <c r="J50" s="176"/>
      <c r="K50" s="176"/>
      <c r="L50" s="176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24.96" customHeight="1">
      <c r="A51" s="40"/>
      <c r="B51" s="41"/>
      <c r="C51" s="25" t="s">
        <v>181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6.96" customHeight="1">
      <c r="A52" s="40"/>
      <c r="B52" s="41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17</v>
      </c>
      <c r="D53" s="42"/>
      <c r="E53" s="42"/>
      <c r="F53" s="42"/>
      <c r="G53" s="42"/>
      <c r="H53" s="42"/>
      <c r="I53" s="42"/>
      <c r="J53" s="42"/>
      <c r="K53" s="42"/>
      <c r="L53" s="42"/>
      <c r="M53" s="152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6.25" customHeight="1">
      <c r="A54" s="40"/>
      <c r="B54" s="41"/>
      <c r="C54" s="42"/>
      <c r="D54" s="42"/>
      <c r="E54" s="177" t="str">
        <f>E7</f>
        <v>Rekonstrukce plynové kotelny v IB, instalace plynové kogenerační jednotky včetně tepelných čerpadel</v>
      </c>
      <c r="F54" s="34"/>
      <c r="G54" s="34"/>
      <c r="H54" s="34"/>
      <c r="I54" s="42"/>
      <c r="J54" s="42"/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1" customFormat="1" ht="12" customHeight="1">
      <c r="B55" s="23"/>
      <c r="C55" s="34" t="s">
        <v>175</v>
      </c>
      <c r="D55" s="24"/>
      <c r="E55" s="24"/>
      <c r="F55" s="24"/>
      <c r="G55" s="24"/>
      <c r="H55" s="24"/>
      <c r="I55" s="24"/>
      <c r="J55" s="24"/>
      <c r="K55" s="24"/>
      <c r="L55" s="24"/>
      <c r="M55" s="22"/>
    </row>
    <row r="56" s="1" customFormat="1" ht="16.5" customHeight="1">
      <c r="B56" s="23"/>
      <c r="C56" s="24"/>
      <c r="D56" s="24"/>
      <c r="E56" s="177" t="s">
        <v>2817</v>
      </c>
      <c r="F56" s="24"/>
      <c r="G56" s="24"/>
      <c r="H56" s="24"/>
      <c r="I56" s="24"/>
      <c r="J56" s="24"/>
      <c r="K56" s="24"/>
      <c r="L56" s="24"/>
      <c r="M56" s="22"/>
    </row>
    <row r="57" s="1" customFormat="1" ht="12" customHeight="1">
      <c r="B57" s="23"/>
      <c r="C57" s="34" t="s">
        <v>177</v>
      </c>
      <c r="D57" s="24"/>
      <c r="E57" s="24"/>
      <c r="F57" s="24"/>
      <c r="G57" s="24"/>
      <c r="H57" s="24"/>
      <c r="I57" s="24"/>
      <c r="J57" s="24"/>
      <c r="K57" s="24"/>
      <c r="L57" s="24"/>
      <c r="M57" s="22"/>
    </row>
    <row r="58" s="2" customFormat="1" ht="16.5" customHeight="1">
      <c r="A58" s="40"/>
      <c r="B58" s="41"/>
      <c r="C58" s="42"/>
      <c r="D58" s="42"/>
      <c r="E58" s="297" t="s">
        <v>2831</v>
      </c>
      <c r="F58" s="42"/>
      <c r="G58" s="42"/>
      <c r="H58" s="42"/>
      <c r="I58" s="42"/>
      <c r="J58" s="42"/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2" customHeight="1">
      <c r="A59" s="40"/>
      <c r="B59" s="41"/>
      <c r="C59" s="34" t="s">
        <v>1483</v>
      </c>
      <c r="D59" s="42"/>
      <c r="E59" s="42"/>
      <c r="F59" s="42"/>
      <c r="G59" s="42"/>
      <c r="H59" s="42"/>
      <c r="I59" s="42"/>
      <c r="J59" s="42"/>
      <c r="K59" s="42"/>
      <c r="L59" s="42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6.5" customHeight="1">
      <c r="A60" s="40"/>
      <c r="B60" s="41"/>
      <c r="C60" s="42"/>
      <c r="D60" s="42"/>
      <c r="E60" s="71" t="str">
        <f>E13</f>
        <v>15 - Rozvaděč R5.2-IRC</v>
      </c>
      <c r="F60" s="42"/>
      <c r="G60" s="42"/>
      <c r="H60" s="42"/>
      <c r="I60" s="42"/>
      <c r="J60" s="42"/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6.96" customHeight="1">
      <c r="A61" s="40"/>
      <c r="B61" s="41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2" customHeight="1">
      <c r="A62" s="40"/>
      <c r="B62" s="41"/>
      <c r="C62" s="34" t="s">
        <v>22</v>
      </c>
      <c r="D62" s="42"/>
      <c r="E62" s="42"/>
      <c r="F62" s="29" t="str">
        <f>F16</f>
        <v xml:space="preserve"> </v>
      </c>
      <c r="G62" s="42"/>
      <c r="H62" s="42"/>
      <c r="I62" s="34" t="s">
        <v>24</v>
      </c>
      <c r="J62" s="74" t="str">
        <f>IF(J16="","",J16)</f>
        <v>24. 1. 2025</v>
      </c>
      <c r="K62" s="42"/>
      <c r="L62" s="42"/>
      <c r="M62" s="152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6.96" customHeight="1">
      <c r="A63" s="40"/>
      <c r="B63" s="41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152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15.15" customHeight="1">
      <c r="A64" s="40"/>
      <c r="B64" s="41"/>
      <c r="C64" s="34" t="s">
        <v>26</v>
      </c>
      <c r="D64" s="42"/>
      <c r="E64" s="42"/>
      <c r="F64" s="29" t="str">
        <f>E19</f>
        <v xml:space="preserve"> </v>
      </c>
      <c r="G64" s="42"/>
      <c r="H64" s="42"/>
      <c r="I64" s="34" t="s">
        <v>32</v>
      </c>
      <c r="J64" s="38" t="str">
        <f>E25</f>
        <v xml:space="preserve"> </v>
      </c>
      <c r="K64" s="42"/>
      <c r="L64" s="42"/>
      <c r="M64" s="152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15.15" customHeight="1">
      <c r="A65" s="40"/>
      <c r="B65" s="41"/>
      <c r="C65" s="34" t="s">
        <v>30</v>
      </c>
      <c r="D65" s="42"/>
      <c r="E65" s="42"/>
      <c r="F65" s="29" t="str">
        <f>IF(E22="","",E22)</f>
        <v>Vyplň údaj</v>
      </c>
      <c r="G65" s="42"/>
      <c r="H65" s="42"/>
      <c r="I65" s="34" t="s">
        <v>34</v>
      </c>
      <c r="J65" s="38" t="str">
        <f>E28</f>
        <v xml:space="preserve"> </v>
      </c>
      <c r="K65" s="42"/>
      <c r="L65" s="42"/>
      <c r="M65" s="152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10.32" customHeight="1">
      <c r="A66" s="40"/>
      <c r="B66" s="41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152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67" s="2" customFormat="1" ht="29.28" customHeight="1">
      <c r="A67" s="40"/>
      <c r="B67" s="41"/>
      <c r="C67" s="178" t="s">
        <v>182</v>
      </c>
      <c r="D67" s="179"/>
      <c r="E67" s="179"/>
      <c r="F67" s="179"/>
      <c r="G67" s="179"/>
      <c r="H67" s="179"/>
      <c r="I67" s="180" t="s">
        <v>183</v>
      </c>
      <c r="J67" s="180" t="s">
        <v>184</v>
      </c>
      <c r="K67" s="180" t="s">
        <v>185</v>
      </c>
      <c r="L67" s="179"/>
      <c r="M67" s="152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10.32" customHeight="1">
      <c r="A68" s="40"/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152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22.8" customHeight="1">
      <c r="A69" s="40"/>
      <c r="B69" s="41"/>
      <c r="C69" s="181" t="s">
        <v>74</v>
      </c>
      <c r="D69" s="42"/>
      <c r="E69" s="42"/>
      <c r="F69" s="42"/>
      <c r="G69" s="42"/>
      <c r="H69" s="42"/>
      <c r="I69" s="104">
        <f>Q98</f>
        <v>0</v>
      </c>
      <c r="J69" s="104">
        <f>R98</f>
        <v>0</v>
      </c>
      <c r="K69" s="104">
        <f>K98</f>
        <v>0</v>
      </c>
      <c r="L69" s="42"/>
      <c r="M69" s="152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U69" s="19" t="s">
        <v>186</v>
      </c>
    </row>
    <row r="70" s="9" customFormat="1" ht="24.96" customHeight="1">
      <c r="A70" s="9"/>
      <c r="B70" s="182"/>
      <c r="C70" s="183"/>
      <c r="D70" s="184" t="s">
        <v>1300</v>
      </c>
      <c r="E70" s="185"/>
      <c r="F70" s="185"/>
      <c r="G70" s="185"/>
      <c r="H70" s="185"/>
      <c r="I70" s="186">
        <f>Q99</f>
        <v>0</v>
      </c>
      <c r="J70" s="186">
        <f>R99</f>
        <v>0</v>
      </c>
      <c r="K70" s="186">
        <f>K99</f>
        <v>0</v>
      </c>
      <c r="L70" s="183"/>
      <c r="M70" s="187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12" customFormat="1" ht="19.92" customHeight="1">
      <c r="A71" s="12"/>
      <c r="B71" s="251"/>
      <c r="C71" s="129"/>
      <c r="D71" s="252" t="s">
        <v>1485</v>
      </c>
      <c r="E71" s="253"/>
      <c r="F71" s="253"/>
      <c r="G71" s="253"/>
      <c r="H71" s="253"/>
      <c r="I71" s="254">
        <f>Q100</f>
        <v>0</v>
      </c>
      <c r="J71" s="254">
        <f>R100</f>
        <v>0</v>
      </c>
      <c r="K71" s="254">
        <f>K100</f>
        <v>0</v>
      </c>
      <c r="L71" s="129"/>
      <c r="M71" s="255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="12" customFormat="1" ht="19.92" customHeight="1">
      <c r="A72" s="12"/>
      <c r="B72" s="251"/>
      <c r="C72" s="129"/>
      <c r="D72" s="252" t="s">
        <v>1833</v>
      </c>
      <c r="E72" s="253"/>
      <c r="F72" s="253"/>
      <c r="G72" s="253"/>
      <c r="H72" s="253"/>
      <c r="I72" s="254">
        <f>Q124</f>
        <v>0</v>
      </c>
      <c r="J72" s="254">
        <f>R124</f>
        <v>0</v>
      </c>
      <c r="K72" s="254">
        <f>K124</f>
        <v>0</v>
      </c>
      <c r="L72" s="129"/>
      <c r="M72" s="255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="9" customFormat="1" ht="24.96" customHeight="1">
      <c r="A73" s="9"/>
      <c r="B73" s="182"/>
      <c r="C73" s="183"/>
      <c r="D73" s="184" t="s">
        <v>1486</v>
      </c>
      <c r="E73" s="185"/>
      <c r="F73" s="185"/>
      <c r="G73" s="185"/>
      <c r="H73" s="185"/>
      <c r="I73" s="186">
        <f>Q128</f>
        <v>0</v>
      </c>
      <c r="J73" s="186">
        <f>R128</f>
        <v>0</v>
      </c>
      <c r="K73" s="186">
        <f>K128</f>
        <v>0</v>
      </c>
      <c r="L73" s="183"/>
      <c r="M73" s="187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12" customFormat="1" ht="19.92" customHeight="1">
      <c r="A74" s="12"/>
      <c r="B74" s="251"/>
      <c r="C74" s="129"/>
      <c r="D74" s="252" t="s">
        <v>1487</v>
      </c>
      <c r="E74" s="253"/>
      <c r="F74" s="253"/>
      <c r="G74" s="253"/>
      <c r="H74" s="253"/>
      <c r="I74" s="254">
        <f>Q129</f>
        <v>0</v>
      </c>
      <c r="J74" s="254">
        <f>R129</f>
        <v>0</v>
      </c>
      <c r="K74" s="254">
        <f>K129</f>
        <v>0</v>
      </c>
      <c r="L74" s="129"/>
      <c r="M74" s="255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</row>
    <row r="75" s="2" customFormat="1" ht="21.84" customHeight="1">
      <c r="A75" s="40"/>
      <c r="B75" s="41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152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61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152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80" s="2" customFormat="1" ht="6.96" customHeight="1">
      <c r="A80" s="40"/>
      <c r="B80" s="63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152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24.96" customHeight="1">
      <c r="A81" s="40"/>
      <c r="B81" s="41"/>
      <c r="C81" s="25" t="s">
        <v>193</v>
      </c>
      <c r="D81" s="42"/>
      <c r="E81" s="42"/>
      <c r="F81" s="42"/>
      <c r="G81" s="42"/>
      <c r="H81" s="42"/>
      <c r="I81" s="42"/>
      <c r="J81" s="42"/>
      <c r="K81" s="42"/>
      <c r="L81" s="42"/>
      <c r="M81" s="152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152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17</v>
      </c>
      <c r="D83" s="42"/>
      <c r="E83" s="42"/>
      <c r="F83" s="42"/>
      <c r="G83" s="42"/>
      <c r="H83" s="42"/>
      <c r="I83" s="42"/>
      <c r="J83" s="42"/>
      <c r="K83" s="42"/>
      <c r="L83" s="42"/>
      <c r="M83" s="152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26.25" customHeight="1">
      <c r="A84" s="40"/>
      <c r="B84" s="41"/>
      <c r="C84" s="42"/>
      <c r="D84" s="42"/>
      <c r="E84" s="177" t="str">
        <f>E7</f>
        <v>Rekonstrukce plynové kotelny v IB, instalace plynové kogenerační jednotky včetně tepelných čerpadel</v>
      </c>
      <c r="F84" s="34"/>
      <c r="G84" s="34"/>
      <c r="H84" s="34"/>
      <c r="I84" s="42"/>
      <c r="J84" s="42"/>
      <c r="K84" s="42"/>
      <c r="L84" s="42"/>
      <c r="M84" s="152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" customFormat="1" ht="12" customHeight="1">
      <c r="B85" s="23"/>
      <c r="C85" s="34" t="s">
        <v>175</v>
      </c>
      <c r="D85" s="24"/>
      <c r="E85" s="24"/>
      <c r="F85" s="24"/>
      <c r="G85" s="24"/>
      <c r="H85" s="24"/>
      <c r="I85" s="24"/>
      <c r="J85" s="24"/>
      <c r="K85" s="24"/>
      <c r="L85" s="24"/>
      <c r="M85" s="22"/>
    </row>
    <row r="86" s="1" customFormat="1" ht="16.5" customHeight="1">
      <c r="B86" s="23"/>
      <c r="C86" s="24"/>
      <c r="D86" s="24"/>
      <c r="E86" s="177" t="s">
        <v>2817</v>
      </c>
      <c r="F86" s="24"/>
      <c r="G86" s="24"/>
      <c r="H86" s="24"/>
      <c r="I86" s="24"/>
      <c r="J86" s="24"/>
      <c r="K86" s="24"/>
      <c r="L86" s="24"/>
      <c r="M86" s="22"/>
    </row>
    <row r="87" s="1" customFormat="1" ht="12" customHeight="1">
      <c r="B87" s="23"/>
      <c r="C87" s="34" t="s">
        <v>177</v>
      </c>
      <c r="D87" s="24"/>
      <c r="E87" s="24"/>
      <c r="F87" s="24"/>
      <c r="G87" s="24"/>
      <c r="H87" s="24"/>
      <c r="I87" s="24"/>
      <c r="J87" s="24"/>
      <c r="K87" s="24"/>
      <c r="L87" s="24"/>
      <c r="M87" s="22"/>
    </row>
    <row r="88" s="2" customFormat="1" ht="16.5" customHeight="1">
      <c r="A88" s="40"/>
      <c r="B88" s="41"/>
      <c r="C88" s="42"/>
      <c r="D88" s="42"/>
      <c r="E88" s="297" t="s">
        <v>2831</v>
      </c>
      <c r="F88" s="42"/>
      <c r="G88" s="42"/>
      <c r="H88" s="42"/>
      <c r="I88" s="42"/>
      <c r="J88" s="42"/>
      <c r="K88" s="42"/>
      <c r="L88" s="42"/>
      <c r="M88" s="152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2" customHeight="1">
      <c r="A89" s="40"/>
      <c r="B89" s="41"/>
      <c r="C89" s="34" t="s">
        <v>1483</v>
      </c>
      <c r="D89" s="42"/>
      <c r="E89" s="42"/>
      <c r="F89" s="42"/>
      <c r="G89" s="42"/>
      <c r="H89" s="42"/>
      <c r="I89" s="42"/>
      <c r="J89" s="42"/>
      <c r="K89" s="42"/>
      <c r="L89" s="42"/>
      <c r="M89" s="152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6.5" customHeight="1">
      <c r="A90" s="40"/>
      <c r="B90" s="41"/>
      <c r="C90" s="42"/>
      <c r="D90" s="42"/>
      <c r="E90" s="71" t="str">
        <f>E13</f>
        <v>15 - Rozvaděč R5.2-IRC</v>
      </c>
      <c r="F90" s="42"/>
      <c r="G90" s="42"/>
      <c r="H90" s="42"/>
      <c r="I90" s="42"/>
      <c r="J90" s="42"/>
      <c r="K90" s="42"/>
      <c r="L90" s="42"/>
      <c r="M90" s="152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6.96" customHeight="1">
      <c r="A91" s="40"/>
      <c r="B91" s="41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152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2" customHeight="1">
      <c r="A92" s="40"/>
      <c r="B92" s="41"/>
      <c r="C92" s="34" t="s">
        <v>22</v>
      </c>
      <c r="D92" s="42"/>
      <c r="E92" s="42"/>
      <c r="F92" s="29" t="str">
        <f>F16</f>
        <v xml:space="preserve"> </v>
      </c>
      <c r="G92" s="42"/>
      <c r="H92" s="42"/>
      <c r="I92" s="34" t="s">
        <v>24</v>
      </c>
      <c r="J92" s="74" t="str">
        <f>IF(J16="","",J16)</f>
        <v>24. 1. 2025</v>
      </c>
      <c r="K92" s="42"/>
      <c r="L92" s="42"/>
      <c r="M92" s="152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6.96" customHeight="1">
      <c r="A93" s="40"/>
      <c r="B93" s="41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152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15.15" customHeight="1">
      <c r="A94" s="40"/>
      <c r="B94" s="41"/>
      <c r="C94" s="34" t="s">
        <v>26</v>
      </c>
      <c r="D94" s="42"/>
      <c r="E94" s="42"/>
      <c r="F94" s="29" t="str">
        <f>E19</f>
        <v xml:space="preserve"> </v>
      </c>
      <c r="G94" s="42"/>
      <c r="H94" s="42"/>
      <c r="I94" s="34" t="s">
        <v>32</v>
      </c>
      <c r="J94" s="38" t="str">
        <f>E25</f>
        <v xml:space="preserve"> </v>
      </c>
      <c r="K94" s="42"/>
      <c r="L94" s="42"/>
      <c r="M94" s="152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15.15" customHeight="1">
      <c r="A95" s="40"/>
      <c r="B95" s="41"/>
      <c r="C95" s="34" t="s">
        <v>30</v>
      </c>
      <c r="D95" s="42"/>
      <c r="E95" s="42"/>
      <c r="F95" s="29" t="str">
        <f>IF(E22="","",E22)</f>
        <v>Vyplň údaj</v>
      </c>
      <c r="G95" s="42"/>
      <c r="H95" s="42"/>
      <c r="I95" s="34" t="s">
        <v>34</v>
      </c>
      <c r="J95" s="38" t="str">
        <f>E28</f>
        <v xml:space="preserve"> </v>
      </c>
      <c r="K95" s="42"/>
      <c r="L95" s="42"/>
      <c r="M95" s="152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2" customFormat="1" ht="10.32" customHeight="1">
      <c r="A96" s="40"/>
      <c r="B96" s="41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152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  <row r="97" s="10" customFormat="1" ht="29.28" customHeight="1">
      <c r="A97" s="188"/>
      <c r="B97" s="189"/>
      <c r="C97" s="190" t="s">
        <v>194</v>
      </c>
      <c r="D97" s="191" t="s">
        <v>59</v>
      </c>
      <c r="E97" s="191" t="s">
        <v>55</v>
      </c>
      <c r="F97" s="191" t="s">
        <v>56</v>
      </c>
      <c r="G97" s="191" t="s">
        <v>195</v>
      </c>
      <c r="H97" s="191" t="s">
        <v>196</v>
      </c>
      <c r="I97" s="191" t="s">
        <v>197</v>
      </c>
      <c r="J97" s="191" t="s">
        <v>198</v>
      </c>
      <c r="K97" s="191" t="s">
        <v>185</v>
      </c>
      <c r="L97" s="192" t="s">
        <v>199</v>
      </c>
      <c r="M97" s="193"/>
      <c r="N97" s="94" t="s">
        <v>20</v>
      </c>
      <c r="O97" s="95" t="s">
        <v>44</v>
      </c>
      <c r="P97" s="95" t="s">
        <v>200</v>
      </c>
      <c r="Q97" s="95" t="s">
        <v>201</v>
      </c>
      <c r="R97" s="95" t="s">
        <v>202</v>
      </c>
      <c r="S97" s="95" t="s">
        <v>203</v>
      </c>
      <c r="T97" s="95" t="s">
        <v>204</v>
      </c>
      <c r="U97" s="95" t="s">
        <v>205</v>
      </c>
      <c r="V97" s="95" t="s">
        <v>206</v>
      </c>
      <c r="W97" s="95" t="s">
        <v>207</v>
      </c>
      <c r="X97" s="96" t="s">
        <v>208</v>
      </c>
      <c r="Y97" s="188"/>
      <c r="Z97" s="188"/>
      <c r="AA97" s="188"/>
      <c r="AB97" s="188"/>
      <c r="AC97" s="188"/>
      <c r="AD97" s="188"/>
      <c r="AE97" s="188"/>
    </row>
    <row r="98" s="2" customFormat="1" ht="22.8" customHeight="1">
      <c r="A98" s="40"/>
      <c r="B98" s="41"/>
      <c r="C98" s="101" t="s">
        <v>209</v>
      </c>
      <c r="D98" s="42"/>
      <c r="E98" s="42"/>
      <c r="F98" s="42"/>
      <c r="G98" s="42"/>
      <c r="H98" s="42"/>
      <c r="I98" s="42"/>
      <c r="J98" s="42"/>
      <c r="K98" s="194">
        <f>BK98</f>
        <v>0</v>
      </c>
      <c r="L98" s="42"/>
      <c r="M98" s="46"/>
      <c r="N98" s="97"/>
      <c r="O98" s="195"/>
      <c r="P98" s="98"/>
      <c r="Q98" s="196">
        <f>Q99+Q128</f>
        <v>0</v>
      </c>
      <c r="R98" s="196">
        <f>R99+R128</f>
        <v>0</v>
      </c>
      <c r="S98" s="98"/>
      <c r="T98" s="197">
        <f>T99+T128</f>
        <v>0</v>
      </c>
      <c r="U98" s="98"/>
      <c r="V98" s="197">
        <f>V99+V128</f>
        <v>0.018679999999999999</v>
      </c>
      <c r="W98" s="98"/>
      <c r="X98" s="198">
        <f>X99+X128</f>
        <v>0</v>
      </c>
      <c r="Y98" s="40"/>
      <c r="Z98" s="40"/>
      <c r="AA98" s="40"/>
      <c r="AB98" s="40"/>
      <c r="AC98" s="40"/>
      <c r="AD98" s="40"/>
      <c r="AE98" s="40"/>
      <c r="AT98" s="19" t="s">
        <v>75</v>
      </c>
      <c r="AU98" s="19" t="s">
        <v>186</v>
      </c>
      <c r="BK98" s="199">
        <f>BK99+BK128</f>
        <v>0</v>
      </c>
    </row>
    <row r="99" s="11" customFormat="1" ht="25.92" customHeight="1">
      <c r="A99" s="11"/>
      <c r="B99" s="200"/>
      <c r="C99" s="201"/>
      <c r="D99" s="202" t="s">
        <v>75</v>
      </c>
      <c r="E99" s="203" t="s">
        <v>1326</v>
      </c>
      <c r="F99" s="203" t="s">
        <v>1327</v>
      </c>
      <c r="G99" s="201"/>
      <c r="H99" s="201"/>
      <c r="I99" s="204"/>
      <c r="J99" s="204"/>
      <c r="K99" s="205">
        <f>BK99</f>
        <v>0</v>
      </c>
      <c r="L99" s="201"/>
      <c r="M99" s="206"/>
      <c r="N99" s="207"/>
      <c r="O99" s="208"/>
      <c r="P99" s="208"/>
      <c r="Q99" s="209">
        <f>Q100+Q124</f>
        <v>0</v>
      </c>
      <c r="R99" s="209">
        <f>R100+R124</f>
        <v>0</v>
      </c>
      <c r="S99" s="208"/>
      <c r="T99" s="210">
        <f>T100+T124</f>
        <v>0</v>
      </c>
      <c r="U99" s="208"/>
      <c r="V99" s="210">
        <f>V100+V124</f>
        <v>0.017979999999999999</v>
      </c>
      <c r="W99" s="208"/>
      <c r="X99" s="211">
        <f>X100+X124</f>
        <v>0</v>
      </c>
      <c r="Y99" s="11"/>
      <c r="Z99" s="11"/>
      <c r="AA99" s="11"/>
      <c r="AB99" s="11"/>
      <c r="AC99" s="11"/>
      <c r="AD99" s="11"/>
      <c r="AE99" s="11"/>
      <c r="AR99" s="212" t="s">
        <v>85</v>
      </c>
      <c r="AT99" s="213" t="s">
        <v>75</v>
      </c>
      <c r="AU99" s="213" t="s">
        <v>76</v>
      </c>
      <c r="AY99" s="212" t="s">
        <v>212</v>
      </c>
      <c r="BK99" s="214">
        <f>BK100+BK124</f>
        <v>0</v>
      </c>
    </row>
    <row r="100" s="11" customFormat="1" ht="22.8" customHeight="1">
      <c r="A100" s="11"/>
      <c r="B100" s="200"/>
      <c r="C100" s="201"/>
      <c r="D100" s="202" t="s">
        <v>75</v>
      </c>
      <c r="E100" s="256" t="s">
        <v>1493</v>
      </c>
      <c r="F100" s="256" t="s">
        <v>1494</v>
      </c>
      <c r="G100" s="201"/>
      <c r="H100" s="201"/>
      <c r="I100" s="204"/>
      <c r="J100" s="204"/>
      <c r="K100" s="257">
        <f>BK100</f>
        <v>0</v>
      </c>
      <c r="L100" s="201"/>
      <c r="M100" s="206"/>
      <c r="N100" s="207"/>
      <c r="O100" s="208"/>
      <c r="P100" s="208"/>
      <c r="Q100" s="209">
        <f>SUM(Q101:Q123)</f>
        <v>0</v>
      </c>
      <c r="R100" s="209">
        <f>SUM(R101:R123)</f>
        <v>0</v>
      </c>
      <c r="S100" s="208"/>
      <c r="T100" s="210">
        <f>SUM(T101:T123)</f>
        <v>0</v>
      </c>
      <c r="U100" s="208"/>
      <c r="V100" s="210">
        <f>SUM(V101:V123)</f>
        <v>0.00298</v>
      </c>
      <c r="W100" s="208"/>
      <c r="X100" s="211">
        <f>SUM(X101:X123)</f>
        <v>0</v>
      </c>
      <c r="Y100" s="11"/>
      <c r="Z100" s="11"/>
      <c r="AA100" s="11"/>
      <c r="AB100" s="11"/>
      <c r="AC100" s="11"/>
      <c r="AD100" s="11"/>
      <c r="AE100" s="11"/>
      <c r="AR100" s="212" t="s">
        <v>85</v>
      </c>
      <c r="AT100" s="213" t="s">
        <v>75</v>
      </c>
      <c r="AU100" s="213" t="s">
        <v>83</v>
      </c>
      <c r="AY100" s="212" t="s">
        <v>212</v>
      </c>
      <c r="BK100" s="214">
        <f>SUM(BK101:BK123)</f>
        <v>0</v>
      </c>
    </row>
    <row r="101" s="2" customFormat="1" ht="24.15" customHeight="1">
      <c r="A101" s="40"/>
      <c r="B101" s="41"/>
      <c r="C101" s="229" t="s">
        <v>83</v>
      </c>
      <c r="D101" s="229" t="s">
        <v>222</v>
      </c>
      <c r="E101" s="230" t="s">
        <v>1671</v>
      </c>
      <c r="F101" s="231" t="s">
        <v>1672</v>
      </c>
      <c r="G101" s="232" t="s">
        <v>525</v>
      </c>
      <c r="H101" s="233">
        <v>40</v>
      </c>
      <c r="I101" s="234"/>
      <c r="J101" s="235"/>
      <c r="K101" s="236">
        <f>ROUND(P101*H101,2)</f>
        <v>0</v>
      </c>
      <c r="L101" s="231" t="s">
        <v>1314</v>
      </c>
      <c r="M101" s="237"/>
      <c r="N101" s="238" t="s">
        <v>20</v>
      </c>
      <c r="O101" s="223" t="s">
        <v>45</v>
      </c>
      <c r="P101" s="224">
        <f>I101+J101</f>
        <v>0</v>
      </c>
      <c r="Q101" s="224">
        <f>ROUND(I101*H101,2)</f>
        <v>0</v>
      </c>
      <c r="R101" s="224">
        <f>ROUND(J101*H101,2)</f>
        <v>0</v>
      </c>
      <c r="S101" s="86"/>
      <c r="T101" s="225">
        <f>S101*H101</f>
        <v>0</v>
      </c>
      <c r="U101" s="225">
        <v>4.0000000000000003E-05</v>
      </c>
      <c r="V101" s="225">
        <f>U101*H101</f>
        <v>0.0016000000000000001</v>
      </c>
      <c r="W101" s="225">
        <v>0</v>
      </c>
      <c r="X101" s="226">
        <f>W101*H101</f>
        <v>0</v>
      </c>
      <c r="Y101" s="40"/>
      <c r="Z101" s="40"/>
      <c r="AA101" s="40"/>
      <c r="AB101" s="40"/>
      <c r="AC101" s="40"/>
      <c r="AD101" s="40"/>
      <c r="AE101" s="40"/>
      <c r="AR101" s="227" t="s">
        <v>342</v>
      </c>
      <c r="AT101" s="227" t="s">
        <v>222</v>
      </c>
      <c r="AU101" s="227" t="s">
        <v>85</v>
      </c>
      <c r="AY101" s="19" t="s">
        <v>212</v>
      </c>
      <c r="BE101" s="228">
        <f>IF(O101="základní",K101,0)</f>
        <v>0</v>
      </c>
      <c r="BF101" s="228">
        <f>IF(O101="snížená",K101,0)</f>
        <v>0</v>
      </c>
      <c r="BG101" s="228">
        <f>IF(O101="zákl. přenesená",K101,0)</f>
        <v>0</v>
      </c>
      <c r="BH101" s="228">
        <f>IF(O101="sníž. přenesená",K101,0)</f>
        <v>0</v>
      </c>
      <c r="BI101" s="228">
        <f>IF(O101="nulová",K101,0)</f>
        <v>0</v>
      </c>
      <c r="BJ101" s="19" t="s">
        <v>83</v>
      </c>
      <c r="BK101" s="228">
        <f>ROUND(P101*H101,2)</f>
        <v>0</v>
      </c>
      <c r="BL101" s="19" t="s">
        <v>279</v>
      </c>
      <c r="BM101" s="227" t="s">
        <v>3156</v>
      </c>
    </row>
    <row r="102" s="2" customFormat="1" ht="37.8" customHeight="1">
      <c r="A102" s="40"/>
      <c r="B102" s="41"/>
      <c r="C102" s="215" t="s">
        <v>85</v>
      </c>
      <c r="D102" s="215" t="s">
        <v>213</v>
      </c>
      <c r="E102" s="216" t="s">
        <v>1577</v>
      </c>
      <c r="F102" s="217" t="s">
        <v>1578</v>
      </c>
      <c r="G102" s="218" t="s">
        <v>670</v>
      </c>
      <c r="H102" s="219">
        <v>90</v>
      </c>
      <c r="I102" s="220"/>
      <c r="J102" s="220"/>
      <c r="K102" s="221">
        <f>ROUND(P102*H102,2)</f>
        <v>0</v>
      </c>
      <c r="L102" s="217" t="s">
        <v>1314</v>
      </c>
      <c r="M102" s="46"/>
      <c r="N102" s="222" t="s">
        <v>20</v>
      </c>
      <c r="O102" s="223" t="s">
        <v>45</v>
      </c>
      <c r="P102" s="224">
        <f>I102+J102</f>
        <v>0</v>
      </c>
      <c r="Q102" s="224">
        <f>ROUND(I102*H102,2)</f>
        <v>0</v>
      </c>
      <c r="R102" s="224">
        <f>ROUND(J102*H102,2)</f>
        <v>0</v>
      </c>
      <c r="S102" s="86"/>
      <c r="T102" s="225">
        <f>S102*H102</f>
        <v>0</v>
      </c>
      <c r="U102" s="225">
        <v>0</v>
      </c>
      <c r="V102" s="225">
        <f>U102*H102</f>
        <v>0</v>
      </c>
      <c r="W102" s="225">
        <v>0</v>
      </c>
      <c r="X102" s="226">
        <f>W102*H102</f>
        <v>0</v>
      </c>
      <c r="Y102" s="40"/>
      <c r="Z102" s="40"/>
      <c r="AA102" s="40"/>
      <c r="AB102" s="40"/>
      <c r="AC102" s="40"/>
      <c r="AD102" s="40"/>
      <c r="AE102" s="40"/>
      <c r="AR102" s="227" t="s">
        <v>279</v>
      </c>
      <c r="AT102" s="227" t="s">
        <v>213</v>
      </c>
      <c r="AU102" s="227" t="s">
        <v>85</v>
      </c>
      <c r="AY102" s="19" t="s">
        <v>212</v>
      </c>
      <c r="BE102" s="228">
        <f>IF(O102="základní",K102,0)</f>
        <v>0</v>
      </c>
      <c r="BF102" s="228">
        <f>IF(O102="snížená",K102,0)</f>
        <v>0</v>
      </c>
      <c r="BG102" s="228">
        <f>IF(O102="zákl. přenesená",K102,0)</f>
        <v>0</v>
      </c>
      <c r="BH102" s="228">
        <f>IF(O102="sníž. přenesená",K102,0)</f>
        <v>0</v>
      </c>
      <c r="BI102" s="228">
        <f>IF(O102="nulová",K102,0)</f>
        <v>0</v>
      </c>
      <c r="BJ102" s="19" t="s">
        <v>83</v>
      </c>
      <c r="BK102" s="228">
        <f>ROUND(P102*H102,2)</f>
        <v>0</v>
      </c>
      <c r="BL102" s="19" t="s">
        <v>279</v>
      </c>
      <c r="BM102" s="227" t="s">
        <v>3157</v>
      </c>
    </row>
    <row r="103" s="2" customFormat="1">
      <c r="A103" s="40"/>
      <c r="B103" s="41"/>
      <c r="C103" s="42"/>
      <c r="D103" s="258" t="s">
        <v>1316</v>
      </c>
      <c r="E103" s="42"/>
      <c r="F103" s="259" t="s">
        <v>1580</v>
      </c>
      <c r="G103" s="42"/>
      <c r="H103" s="42"/>
      <c r="I103" s="248"/>
      <c r="J103" s="248"/>
      <c r="K103" s="42"/>
      <c r="L103" s="42"/>
      <c r="M103" s="46"/>
      <c r="N103" s="249"/>
      <c r="O103" s="250"/>
      <c r="P103" s="86"/>
      <c r="Q103" s="86"/>
      <c r="R103" s="86"/>
      <c r="S103" s="86"/>
      <c r="T103" s="86"/>
      <c r="U103" s="86"/>
      <c r="V103" s="86"/>
      <c r="W103" s="86"/>
      <c r="X103" s="87"/>
      <c r="Y103" s="40"/>
      <c r="Z103" s="40"/>
      <c r="AA103" s="40"/>
      <c r="AB103" s="40"/>
      <c r="AC103" s="40"/>
      <c r="AD103" s="40"/>
      <c r="AE103" s="40"/>
      <c r="AT103" s="19" t="s">
        <v>1316</v>
      </c>
      <c r="AU103" s="19" t="s">
        <v>85</v>
      </c>
    </row>
    <row r="104" s="2" customFormat="1" ht="33" customHeight="1">
      <c r="A104" s="40"/>
      <c r="B104" s="41"/>
      <c r="C104" s="215" t="s">
        <v>105</v>
      </c>
      <c r="D104" s="215" t="s">
        <v>213</v>
      </c>
      <c r="E104" s="216" t="s">
        <v>1581</v>
      </c>
      <c r="F104" s="217" t="s">
        <v>1582</v>
      </c>
      <c r="G104" s="218" t="s">
        <v>670</v>
      </c>
      <c r="H104" s="219">
        <v>1</v>
      </c>
      <c r="I104" s="220"/>
      <c r="J104" s="220"/>
      <c r="K104" s="221">
        <f>ROUND(P104*H104,2)</f>
        <v>0</v>
      </c>
      <c r="L104" s="217" t="s">
        <v>2849</v>
      </c>
      <c r="M104" s="46"/>
      <c r="N104" s="222" t="s">
        <v>20</v>
      </c>
      <c r="O104" s="223" t="s">
        <v>45</v>
      </c>
      <c r="P104" s="224">
        <f>I104+J104</f>
        <v>0</v>
      </c>
      <c r="Q104" s="224">
        <f>ROUND(I104*H104,2)</f>
        <v>0</v>
      </c>
      <c r="R104" s="224">
        <f>ROUND(J104*H104,2)</f>
        <v>0</v>
      </c>
      <c r="S104" s="86"/>
      <c r="T104" s="225">
        <f>S104*H104</f>
        <v>0</v>
      </c>
      <c r="U104" s="225">
        <v>0</v>
      </c>
      <c r="V104" s="225">
        <f>U104*H104</f>
        <v>0</v>
      </c>
      <c r="W104" s="225">
        <v>0</v>
      </c>
      <c r="X104" s="226">
        <f>W104*H104</f>
        <v>0</v>
      </c>
      <c r="Y104" s="40"/>
      <c r="Z104" s="40"/>
      <c r="AA104" s="40"/>
      <c r="AB104" s="40"/>
      <c r="AC104" s="40"/>
      <c r="AD104" s="40"/>
      <c r="AE104" s="40"/>
      <c r="AR104" s="227" t="s">
        <v>279</v>
      </c>
      <c r="AT104" s="227" t="s">
        <v>213</v>
      </c>
      <c r="AU104" s="227" t="s">
        <v>85</v>
      </c>
      <c r="AY104" s="19" t="s">
        <v>212</v>
      </c>
      <c r="BE104" s="228">
        <f>IF(O104="základní",K104,0)</f>
        <v>0</v>
      </c>
      <c r="BF104" s="228">
        <f>IF(O104="snížená",K104,0)</f>
        <v>0</v>
      </c>
      <c r="BG104" s="228">
        <f>IF(O104="zákl. přenesená",K104,0)</f>
        <v>0</v>
      </c>
      <c r="BH104" s="228">
        <f>IF(O104="sníž. přenesená",K104,0)</f>
        <v>0</v>
      </c>
      <c r="BI104" s="228">
        <f>IF(O104="nulová",K104,0)</f>
        <v>0</v>
      </c>
      <c r="BJ104" s="19" t="s">
        <v>83</v>
      </c>
      <c r="BK104" s="228">
        <f>ROUND(P104*H104,2)</f>
        <v>0</v>
      </c>
      <c r="BL104" s="19" t="s">
        <v>279</v>
      </c>
      <c r="BM104" s="227" t="s">
        <v>3158</v>
      </c>
    </row>
    <row r="105" s="2" customFormat="1">
      <c r="A105" s="40"/>
      <c r="B105" s="41"/>
      <c r="C105" s="42"/>
      <c r="D105" s="258" t="s">
        <v>1316</v>
      </c>
      <c r="E105" s="42"/>
      <c r="F105" s="259" t="s">
        <v>2936</v>
      </c>
      <c r="G105" s="42"/>
      <c r="H105" s="42"/>
      <c r="I105" s="248"/>
      <c r="J105" s="248"/>
      <c r="K105" s="42"/>
      <c r="L105" s="42"/>
      <c r="M105" s="46"/>
      <c r="N105" s="249"/>
      <c r="O105" s="250"/>
      <c r="P105" s="86"/>
      <c r="Q105" s="86"/>
      <c r="R105" s="86"/>
      <c r="S105" s="86"/>
      <c r="T105" s="86"/>
      <c r="U105" s="86"/>
      <c r="V105" s="86"/>
      <c r="W105" s="86"/>
      <c r="X105" s="87"/>
      <c r="Y105" s="40"/>
      <c r="Z105" s="40"/>
      <c r="AA105" s="40"/>
      <c r="AB105" s="40"/>
      <c r="AC105" s="40"/>
      <c r="AD105" s="40"/>
      <c r="AE105" s="40"/>
      <c r="AT105" s="19" t="s">
        <v>1316</v>
      </c>
      <c r="AU105" s="19" t="s">
        <v>85</v>
      </c>
    </row>
    <row r="106" s="2" customFormat="1" ht="21.75" customHeight="1">
      <c r="A106" s="40"/>
      <c r="B106" s="41"/>
      <c r="C106" s="229" t="s">
        <v>228</v>
      </c>
      <c r="D106" s="229" t="s">
        <v>222</v>
      </c>
      <c r="E106" s="230" t="s">
        <v>3040</v>
      </c>
      <c r="F106" s="231" t="s">
        <v>3041</v>
      </c>
      <c r="G106" s="232" t="s">
        <v>670</v>
      </c>
      <c r="H106" s="233">
        <v>1</v>
      </c>
      <c r="I106" s="234"/>
      <c r="J106" s="235"/>
      <c r="K106" s="236">
        <f>ROUND(P106*H106,2)</f>
        <v>0</v>
      </c>
      <c r="L106" s="231" t="s">
        <v>20</v>
      </c>
      <c r="M106" s="237"/>
      <c r="N106" s="238" t="s">
        <v>20</v>
      </c>
      <c r="O106" s="223" t="s">
        <v>45</v>
      </c>
      <c r="P106" s="224">
        <f>I106+J106</f>
        <v>0</v>
      </c>
      <c r="Q106" s="224">
        <f>ROUND(I106*H106,2)</f>
        <v>0</v>
      </c>
      <c r="R106" s="224">
        <f>ROUND(J106*H106,2)</f>
        <v>0</v>
      </c>
      <c r="S106" s="86"/>
      <c r="T106" s="225">
        <f>S106*H106</f>
        <v>0</v>
      </c>
      <c r="U106" s="225">
        <v>0</v>
      </c>
      <c r="V106" s="225">
        <f>U106*H106</f>
        <v>0</v>
      </c>
      <c r="W106" s="225">
        <v>0</v>
      </c>
      <c r="X106" s="226">
        <f>W106*H106</f>
        <v>0</v>
      </c>
      <c r="Y106" s="40"/>
      <c r="Z106" s="40"/>
      <c r="AA106" s="40"/>
      <c r="AB106" s="40"/>
      <c r="AC106" s="40"/>
      <c r="AD106" s="40"/>
      <c r="AE106" s="40"/>
      <c r="AR106" s="227" t="s">
        <v>342</v>
      </c>
      <c r="AT106" s="227" t="s">
        <v>222</v>
      </c>
      <c r="AU106" s="227" t="s">
        <v>85</v>
      </c>
      <c r="AY106" s="19" t="s">
        <v>212</v>
      </c>
      <c r="BE106" s="228">
        <f>IF(O106="základní",K106,0)</f>
        <v>0</v>
      </c>
      <c r="BF106" s="228">
        <f>IF(O106="snížená",K106,0)</f>
        <v>0</v>
      </c>
      <c r="BG106" s="228">
        <f>IF(O106="zákl. přenesená",K106,0)</f>
        <v>0</v>
      </c>
      <c r="BH106" s="228">
        <f>IF(O106="sníž. přenesená",K106,0)</f>
        <v>0</v>
      </c>
      <c r="BI106" s="228">
        <f>IF(O106="nulová",K106,0)</f>
        <v>0</v>
      </c>
      <c r="BJ106" s="19" t="s">
        <v>83</v>
      </c>
      <c r="BK106" s="228">
        <f>ROUND(P106*H106,2)</f>
        <v>0</v>
      </c>
      <c r="BL106" s="19" t="s">
        <v>279</v>
      </c>
      <c r="BM106" s="227" t="s">
        <v>3159</v>
      </c>
    </row>
    <row r="107" s="2" customFormat="1" ht="37.8" customHeight="1">
      <c r="A107" s="40"/>
      <c r="B107" s="41"/>
      <c r="C107" s="215" t="s">
        <v>234</v>
      </c>
      <c r="D107" s="215" t="s">
        <v>213</v>
      </c>
      <c r="E107" s="216" t="s">
        <v>1713</v>
      </c>
      <c r="F107" s="217" t="s">
        <v>1714</v>
      </c>
      <c r="G107" s="218" t="s">
        <v>670</v>
      </c>
      <c r="H107" s="219">
        <v>30</v>
      </c>
      <c r="I107" s="220"/>
      <c r="J107" s="220"/>
      <c r="K107" s="221">
        <f>ROUND(P107*H107,2)</f>
        <v>0</v>
      </c>
      <c r="L107" s="217" t="s">
        <v>2849</v>
      </c>
      <c r="M107" s="46"/>
      <c r="N107" s="222" t="s">
        <v>20</v>
      </c>
      <c r="O107" s="223" t="s">
        <v>45</v>
      </c>
      <c r="P107" s="224">
        <f>I107+J107</f>
        <v>0</v>
      </c>
      <c r="Q107" s="224">
        <f>ROUND(I107*H107,2)</f>
        <v>0</v>
      </c>
      <c r="R107" s="224">
        <f>ROUND(J107*H107,2)</f>
        <v>0</v>
      </c>
      <c r="S107" s="86"/>
      <c r="T107" s="225">
        <f>S107*H107</f>
        <v>0</v>
      </c>
      <c r="U107" s="225">
        <v>0</v>
      </c>
      <c r="V107" s="225">
        <f>U107*H107</f>
        <v>0</v>
      </c>
      <c r="W107" s="225">
        <v>0</v>
      </c>
      <c r="X107" s="226">
        <f>W107*H107</f>
        <v>0</v>
      </c>
      <c r="Y107" s="40"/>
      <c r="Z107" s="40"/>
      <c r="AA107" s="40"/>
      <c r="AB107" s="40"/>
      <c r="AC107" s="40"/>
      <c r="AD107" s="40"/>
      <c r="AE107" s="40"/>
      <c r="AR107" s="227" t="s">
        <v>279</v>
      </c>
      <c r="AT107" s="227" t="s">
        <v>213</v>
      </c>
      <c r="AU107" s="227" t="s">
        <v>85</v>
      </c>
      <c r="AY107" s="19" t="s">
        <v>212</v>
      </c>
      <c r="BE107" s="228">
        <f>IF(O107="základní",K107,0)</f>
        <v>0</v>
      </c>
      <c r="BF107" s="228">
        <f>IF(O107="snížená",K107,0)</f>
        <v>0</v>
      </c>
      <c r="BG107" s="228">
        <f>IF(O107="zákl. přenesená",K107,0)</f>
        <v>0</v>
      </c>
      <c r="BH107" s="228">
        <f>IF(O107="sníž. přenesená",K107,0)</f>
        <v>0</v>
      </c>
      <c r="BI107" s="228">
        <f>IF(O107="nulová",K107,0)</f>
        <v>0</v>
      </c>
      <c r="BJ107" s="19" t="s">
        <v>83</v>
      </c>
      <c r="BK107" s="228">
        <f>ROUND(P107*H107,2)</f>
        <v>0</v>
      </c>
      <c r="BL107" s="19" t="s">
        <v>279</v>
      </c>
      <c r="BM107" s="227" t="s">
        <v>3160</v>
      </c>
    </row>
    <row r="108" s="2" customFormat="1">
      <c r="A108" s="40"/>
      <c r="B108" s="41"/>
      <c r="C108" s="42"/>
      <c r="D108" s="258" t="s">
        <v>1316</v>
      </c>
      <c r="E108" s="42"/>
      <c r="F108" s="259" t="s">
        <v>2941</v>
      </c>
      <c r="G108" s="42"/>
      <c r="H108" s="42"/>
      <c r="I108" s="248"/>
      <c r="J108" s="248"/>
      <c r="K108" s="42"/>
      <c r="L108" s="42"/>
      <c r="M108" s="46"/>
      <c r="N108" s="249"/>
      <c r="O108" s="250"/>
      <c r="P108" s="86"/>
      <c r="Q108" s="86"/>
      <c r="R108" s="86"/>
      <c r="S108" s="86"/>
      <c r="T108" s="86"/>
      <c r="U108" s="86"/>
      <c r="V108" s="86"/>
      <c r="W108" s="86"/>
      <c r="X108" s="87"/>
      <c r="Y108" s="40"/>
      <c r="Z108" s="40"/>
      <c r="AA108" s="40"/>
      <c r="AB108" s="40"/>
      <c r="AC108" s="40"/>
      <c r="AD108" s="40"/>
      <c r="AE108" s="40"/>
      <c r="AT108" s="19" t="s">
        <v>1316</v>
      </c>
      <c r="AU108" s="19" t="s">
        <v>85</v>
      </c>
    </row>
    <row r="109" s="2" customFormat="1" ht="16.5" customHeight="1">
      <c r="A109" s="40"/>
      <c r="B109" s="41"/>
      <c r="C109" s="229" t="s">
        <v>238</v>
      </c>
      <c r="D109" s="229" t="s">
        <v>222</v>
      </c>
      <c r="E109" s="230" t="s">
        <v>1717</v>
      </c>
      <c r="F109" s="231" t="s">
        <v>1718</v>
      </c>
      <c r="G109" s="232" t="s">
        <v>670</v>
      </c>
      <c r="H109" s="233">
        <v>30</v>
      </c>
      <c r="I109" s="234"/>
      <c r="J109" s="235"/>
      <c r="K109" s="236">
        <f>ROUND(P109*H109,2)</f>
        <v>0</v>
      </c>
      <c r="L109" s="231" t="s">
        <v>20</v>
      </c>
      <c r="M109" s="237"/>
      <c r="N109" s="238" t="s">
        <v>20</v>
      </c>
      <c r="O109" s="223" t="s">
        <v>45</v>
      </c>
      <c r="P109" s="224">
        <f>I109+J109</f>
        <v>0</v>
      </c>
      <c r="Q109" s="224">
        <f>ROUND(I109*H109,2)</f>
        <v>0</v>
      </c>
      <c r="R109" s="224">
        <f>ROUND(J109*H109,2)</f>
        <v>0</v>
      </c>
      <c r="S109" s="86"/>
      <c r="T109" s="225">
        <f>S109*H109</f>
        <v>0</v>
      </c>
      <c r="U109" s="225">
        <v>0</v>
      </c>
      <c r="V109" s="225">
        <f>U109*H109</f>
        <v>0</v>
      </c>
      <c r="W109" s="225">
        <v>0</v>
      </c>
      <c r="X109" s="226">
        <f>W109*H109</f>
        <v>0</v>
      </c>
      <c r="Y109" s="40"/>
      <c r="Z109" s="40"/>
      <c r="AA109" s="40"/>
      <c r="AB109" s="40"/>
      <c r="AC109" s="40"/>
      <c r="AD109" s="40"/>
      <c r="AE109" s="40"/>
      <c r="AR109" s="227" t="s">
        <v>342</v>
      </c>
      <c r="AT109" s="227" t="s">
        <v>222</v>
      </c>
      <c r="AU109" s="227" t="s">
        <v>85</v>
      </c>
      <c r="AY109" s="19" t="s">
        <v>212</v>
      </c>
      <c r="BE109" s="228">
        <f>IF(O109="základní",K109,0)</f>
        <v>0</v>
      </c>
      <c r="BF109" s="228">
        <f>IF(O109="snížená",K109,0)</f>
        <v>0</v>
      </c>
      <c r="BG109" s="228">
        <f>IF(O109="zákl. přenesená",K109,0)</f>
        <v>0</v>
      </c>
      <c r="BH109" s="228">
        <f>IF(O109="sníž. přenesená",K109,0)</f>
        <v>0</v>
      </c>
      <c r="BI109" s="228">
        <f>IF(O109="nulová",K109,0)</f>
        <v>0</v>
      </c>
      <c r="BJ109" s="19" t="s">
        <v>83</v>
      </c>
      <c r="BK109" s="228">
        <f>ROUND(P109*H109,2)</f>
        <v>0</v>
      </c>
      <c r="BL109" s="19" t="s">
        <v>279</v>
      </c>
      <c r="BM109" s="227" t="s">
        <v>3161</v>
      </c>
    </row>
    <row r="110" s="2" customFormat="1" ht="66.75" customHeight="1">
      <c r="A110" s="40"/>
      <c r="B110" s="41"/>
      <c r="C110" s="215" t="s">
        <v>242</v>
      </c>
      <c r="D110" s="215" t="s">
        <v>213</v>
      </c>
      <c r="E110" s="216" t="s">
        <v>1727</v>
      </c>
      <c r="F110" s="217" t="s">
        <v>1728</v>
      </c>
      <c r="G110" s="218" t="s">
        <v>670</v>
      </c>
      <c r="H110" s="219">
        <v>35</v>
      </c>
      <c r="I110" s="220"/>
      <c r="J110" s="220"/>
      <c r="K110" s="221">
        <f>ROUND(P110*H110,2)</f>
        <v>0</v>
      </c>
      <c r="L110" s="217" t="s">
        <v>2849</v>
      </c>
      <c r="M110" s="46"/>
      <c r="N110" s="222" t="s">
        <v>20</v>
      </c>
      <c r="O110" s="223" t="s">
        <v>45</v>
      </c>
      <c r="P110" s="224">
        <f>I110+J110</f>
        <v>0</v>
      </c>
      <c r="Q110" s="224">
        <f>ROUND(I110*H110,2)</f>
        <v>0</v>
      </c>
      <c r="R110" s="224">
        <f>ROUND(J110*H110,2)</f>
        <v>0</v>
      </c>
      <c r="S110" s="86"/>
      <c r="T110" s="225">
        <f>S110*H110</f>
        <v>0</v>
      </c>
      <c r="U110" s="225">
        <v>0</v>
      </c>
      <c r="V110" s="225">
        <f>U110*H110</f>
        <v>0</v>
      </c>
      <c r="W110" s="225">
        <v>0</v>
      </c>
      <c r="X110" s="226">
        <f>W110*H110</f>
        <v>0</v>
      </c>
      <c r="Y110" s="40"/>
      <c r="Z110" s="40"/>
      <c r="AA110" s="40"/>
      <c r="AB110" s="40"/>
      <c r="AC110" s="40"/>
      <c r="AD110" s="40"/>
      <c r="AE110" s="40"/>
      <c r="AR110" s="227" t="s">
        <v>279</v>
      </c>
      <c r="AT110" s="227" t="s">
        <v>213</v>
      </c>
      <c r="AU110" s="227" t="s">
        <v>85</v>
      </c>
      <c r="AY110" s="19" t="s">
        <v>212</v>
      </c>
      <c r="BE110" s="228">
        <f>IF(O110="základní",K110,0)</f>
        <v>0</v>
      </c>
      <c r="BF110" s="228">
        <f>IF(O110="snížená",K110,0)</f>
        <v>0</v>
      </c>
      <c r="BG110" s="228">
        <f>IF(O110="zákl. přenesená",K110,0)</f>
        <v>0</v>
      </c>
      <c r="BH110" s="228">
        <f>IF(O110="sníž. přenesená",K110,0)</f>
        <v>0</v>
      </c>
      <c r="BI110" s="228">
        <f>IF(O110="nulová",K110,0)</f>
        <v>0</v>
      </c>
      <c r="BJ110" s="19" t="s">
        <v>83</v>
      </c>
      <c r="BK110" s="228">
        <f>ROUND(P110*H110,2)</f>
        <v>0</v>
      </c>
      <c r="BL110" s="19" t="s">
        <v>279</v>
      </c>
      <c r="BM110" s="227" t="s">
        <v>3162</v>
      </c>
    </row>
    <row r="111" s="2" customFormat="1">
      <c r="A111" s="40"/>
      <c r="B111" s="41"/>
      <c r="C111" s="42"/>
      <c r="D111" s="258" t="s">
        <v>1316</v>
      </c>
      <c r="E111" s="42"/>
      <c r="F111" s="259" t="s">
        <v>2944</v>
      </c>
      <c r="G111" s="42"/>
      <c r="H111" s="42"/>
      <c r="I111" s="248"/>
      <c r="J111" s="248"/>
      <c r="K111" s="42"/>
      <c r="L111" s="42"/>
      <c r="M111" s="46"/>
      <c r="N111" s="249"/>
      <c r="O111" s="250"/>
      <c r="P111" s="86"/>
      <c r="Q111" s="86"/>
      <c r="R111" s="86"/>
      <c r="S111" s="86"/>
      <c r="T111" s="86"/>
      <c r="U111" s="86"/>
      <c r="V111" s="86"/>
      <c r="W111" s="86"/>
      <c r="X111" s="87"/>
      <c r="Y111" s="40"/>
      <c r="Z111" s="40"/>
      <c r="AA111" s="40"/>
      <c r="AB111" s="40"/>
      <c r="AC111" s="40"/>
      <c r="AD111" s="40"/>
      <c r="AE111" s="40"/>
      <c r="AT111" s="19" t="s">
        <v>1316</v>
      </c>
      <c r="AU111" s="19" t="s">
        <v>85</v>
      </c>
    </row>
    <row r="112" s="2" customFormat="1" ht="16.5" customHeight="1">
      <c r="A112" s="40"/>
      <c r="B112" s="41"/>
      <c r="C112" s="229" t="s">
        <v>246</v>
      </c>
      <c r="D112" s="229" t="s">
        <v>222</v>
      </c>
      <c r="E112" s="230" t="s">
        <v>1731</v>
      </c>
      <c r="F112" s="231" t="s">
        <v>1732</v>
      </c>
      <c r="G112" s="232" t="s">
        <v>670</v>
      </c>
      <c r="H112" s="233">
        <v>35</v>
      </c>
      <c r="I112" s="234"/>
      <c r="J112" s="235"/>
      <c r="K112" s="236">
        <f>ROUND(P112*H112,2)</f>
        <v>0</v>
      </c>
      <c r="L112" s="231" t="s">
        <v>20</v>
      </c>
      <c r="M112" s="237"/>
      <c r="N112" s="238" t="s">
        <v>20</v>
      </c>
      <c r="O112" s="223" t="s">
        <v>45</v>
      </c>
      <c r="P112" s="224">
        <f>I112+J112</f>
        <v>0</v>
      </c>
      <c r="Q112" s="224">
        <f>ROUND(I112*H112,2)</f>
        <v>0</v>
      </c>
      <c r="R112" s="224">
        <f>ROUND(J112*H112,2)</f>
        <v>0</v>
      </c>
      <c r="S112" s="86"/>
      <c r="T112" s="225">
        <f>S112*H112</f>
        <v>0</v>
      </c>
      <c r="U112" s="225">
        <v>0</v>
      </c>
      <c r="V112" s="225">
        <f>U112*H112</f>
        <v>0</v>
      </c>
      <c r="W112" s="225">
        <v>0</v>
      </c>
      <c r="X112" s="226">
        <f>W112*H112</f>
        <v>0</v>
      </c>
      <c r="Y112" s="40"/>
      <c r="Z112" s="40"/>
      <c r="AA112" s="40"/>
      <c r="AB112" s="40"/>
      <c r="AC112" s="40"/>
      <c r="AD112" s="40"/>
      <c r="AE112" s="40"/>
      <c r="AR112" s="227" t="s">
        <v>342</v>
      </c>
      <c r="AT112" s="227" t="s">
        <v>222</v>
      </c>
      <c r="AU112" s="227" t="s">
        <v>85</v>
      </c>
      <c r="AY112" s="19" t="s">
        <v>212</v>
      </c>
      <c r="BE112" s="228">
        <f>IF(O112="základní",K112,0)</f>
        <v>0</v>
      </c>
      <c r="BF112" s="228">
        <f>IF(O112="snížená",K112,0)</f>
        <v>0</v>
      </c>
      <c r="BG112" s="228">
        <f>IF(O112="zákl. přenesená",K112,0)</f>
        <v>0</v>
      </c>
      <c r="BH112" s="228">
        <f>IF(O112="sníž. přenesená",K112,0)</f>
        <v>0</v>
      </c>
      <c r="BI112" s="228">
        <f>IF(O112="nulová",K112,0)</f>
        <v>0</v>
      </c>
      <c r="BJ112" s="19" t="s">
        <v>83</v>
      </c>
      <c r="BK112" s="228">
        <f>ROUND(P112*H112,2)</f>
        <v>0</v>
      </c>
      <c r="BL112" s="19" t="s">
        <v>279</v>
      </c>
      <c r="BM112" s="227" t="s">
        <v>3163</v>
      </c>
    </row>
    <row r="113" s="2" customFormat="1" ht="24.15" customHeight="1">
      <c r="A113" s="40"/>
      <c r="B113" s="41"/>
      <c r="C113" s="215" t="s">
        <v>250</v>
      </c>
      <c r="D113" s="215" t="s">
        <v>213</v>
      </c>
      <c r="E113" s="216" t="s">
        <v>1757</v>
      </c>
      <c r="F113" s="217" t="s">
        <v>1758</v>
      </c>
      <c r="G113" s="218" t="s">
        <v>670</v>
      </c>
      <c r="H113" s="219">
        <v>5</v>
      </c>
      <c r="I113" s="220"/>
      <c r="J113" s="220"/>
      <c r="K113" s="221">
        <f>ROUND(P113*H113,2)</f>
        <v>0</v>
      </c>
      <c r="L113" s="217" t="s">
        <v>2849</v>
      </c>
      <c r="M113" s="46"/>
      <c r="N113" s="222" t="s">
        <v>20</v>
      </c>
      <c r="O113" s="223" t="s">
        <v>45</v>
      </c>
      <c r="P113" s="224">
        <f>I113+J113</f>
        <v>0</v>
      </c>
      <c r="Q113" s="224">
        <f>ROUND(I113*H113,2)</f>
        <v>0</v>
      </c>
      <c r="R113" s="224">
        <f>ROUND(J113*H113,2)</f>
        <v>0</v>
      </c>
      <c r="S113" s="86"/>
      <c r="T113" s="225">
        <f>S113*H113</f>
        <v>0</v>
      </c>
      <c r="U113" s="225">
        <v>0</v>
      </c>
      <c r="V113" s="225">
        <f>U113*H113</f>
        <v>0</v>
      </c>
      <c r="W113" s="225">
        <v>0</v>
      </c>
      <c r="X113" s="226">
        <f>W113*H113</f>
        <v>0</v>
      </c>
      <c r="Y113" s="40"/>
      <c r="Z113" s="40"/>
      <c r="AA113" s="40"/>
      <c r="AB113" s="40"/>
      <c r="AC113" s="40"/>
      <c r="AD113" s="40"/>
      <c r="AE113" s="40"/>
      <c r="AR113" s="227" t="s">
        <v>279</v>
      </c>
      <c r="AT113" s="227" t="s">
        <v>213</v>
      </c>
      <c r="AU113" s="227" t="s">
        <v>85</v>
      </c>
      <c r="AY113" s="19" t="s">
        <v>212</v>
      </c>
      <c r="BE113" s="228">
        <f>IF(O113="základní",K113,0)</f>
        <v>0</v>
      </c>
      <c r="BF113" s="228">
        <f>IF(O113="snížená",K113,0)</f>
        <v>0</v>
      </c>
      <c r="BG113" s="228">
        <f>IF(O113="zákl. přenesená",K113,0)</f>
        <v>0</v>
      </c>
      <c r="BH113" s="228">
        <f>IF(O113="sníž. přenesená",K113,0)</f>
        <v>0</v>
      </c>
      <c r="BI113" s="228">
        <f>IF(O113="nulová",K113,0)</f>
        <v>0</v>
      </c>
      <c r="BJ113" s="19" t="s">
        <v>83</v>
      </c>
      <c r="BK113" s="228">
        <f>ROUND(P113*H113,2)</f>
        <v>0</v>
      </c>
      <c r="BL113" s="19" t="s">
        <v>279</v>
      </c>
      <c r="BM113" s="227" t="s">
        <v>3164</v>
      </c>
    </row>
    <row r="114" s="2" customFormat="1">
      <c r="A114" s="40"/>
      <c r="B114" s="41"/>
      <c r="C114" s="42"/>
      <c r="D114" s="258" t="s">
        <v>1316</v>
      </c>
      <c r="E114" s="42"/>
      <c r="F114" s="259" t="s">
        <v>2947</v>
      </c>
      <c r="G114" s="42"/>
      <c r="H114" s="42"/>
      <c r="I114" s="248"/>
      <c r="J114" s="248"/>
      <c r="K114" s="42"/>
      <c r="L114" s="42"/>
      <c r="M114" s="46"/>
      <c r="N114" s="249"/>
      <c r="O114" s="250"/>
      <c r="P114" s="86"/>
      <c r="Q114" s="86"/>
      <c r="R114" s="86"/>
      <c r="S114" s="86"/>
      <c r="T114" s="86"/>
      <c r="U114" s="86"/>
      <c r="V114" s="86"/>
      <c r="W114" s="86"/>
      <c r="X114" s="87"/>
      <c r="Y114" s="40"/>
      <c r="Z114" s="40"/>
      <c r="AA114" s="40"/>
      <c r="AB114" s="40"/>
      <c r="AC114" s="40"/>
      <c r="AD114" s="40"/>
      <c r="AE114" s="40"/>
      <c r="AT114" s="19" t="s">
        <v>1316</v>
      </c>
      <c r="AU114" s="19" t="s">
        <v>85</v>
      </c>
    </row>
    <row r="115" s="2" customFormat="1" ht="24.15" customHeight="1">
      <c r="A115" s="40"/>
      <c r="B115" s="41"/>
      <c r="C115" s="229" t="s">
        <v>154</v>
      </c>
      <c r="D115" s="229" t="s">
        <v>222</v>
      </c>
      <c r="E115" s="230" t="s">
        <v>1761</v>
      </c>
      <c r="F115" s="231" t="s">
        <v>1762</v>
      </c>
      <c r="G115" s="232" t="s">
        <v>670</v>
      </c>
      <c r="H115" s="233">
        <v>5</v>
      </c>
      <c r="I115" s="234"/>
      <c r="J115" s="235"/>
      <c r="K115" s="236">
        <f>ROUND(P115*H115,2)</f>
        <v>0</v>
      </c>
      <c r="L115" s="231" t="s">
        <v>20</v>
      </c>
      <c r="M115" s="237"/>
      <c r="N115" s="238" t="s">
        <v>20</v>
      </c>
      <c r="O115" s="223" t="s">
        <v>45</v>
      </c>
      <c r="P115" s="224">
        <f>I115+J115</f>
        <v>0</v>
      </c>
      <c r="Q115" s="224">
        <f>ROUND(I115*H115,2)</f>
        <v>0</v>
      </c>
      <c r="R115" s="224">
        <f>ROUND(J115*H115,2)</f>
        <v>0</v>
      </c>
      <c r="S115" s="86"/>
      <c r="T115" s="225">
        <f>S115*H115</f>
        <v>0</v>
      </c>
      <c r="U115" s="225">
        <v>0.00012</v>
      </c>
      <c r="V115" s="225">
        <f>U115*H115</f>
        <v>0.00060000000000000006</v>
      </c>
      <c r="W115" s="225">
        <v>0</v>
      </c>
      <c r="X115" s="226">
        <f>W115*H115</f>
        <v>0</v>
      </c>
      <c r="Y115" s="40"/>
      <c r="Z115" s="40"/>
      <c r="AA115" s="40"/>
      <c r="AB115" s="40"/>
      <c r="AC115" s="40"/>
      <c r="AD115" s="40"/>
      <c r="AE115" s="40"/>
      <c r="AR115" s="227" t="s">
        <v>342</v>
      </c>
      <c r="AT115" s="227" t="s">
        <v>222</v>
      </c>
      <c r="AU115" s="227" t="s">
        <v>85</v>
      </c>
      <c r="AY115" s="19" t="s">
        <v>212</v>
      </c>
      <c r="BE115" s="228">
        <f>IF(O115="základní",K115,0)</f>
        <v>0</v>
      </c>
      <c r="BF115" s="228">
        <f>IF(O115="snížená",K115,0)</f>
        <v>0</v>
      </c>
      <c r="BG115" s="228">
        <f>IF(O115="zákl. přenesená",K115,0)</f>
        <v>0</v>
      </c>
      <c r="BH115" s="228">
        <f>IF(O115="sníž. přenesená",K115,0)</f>
        <v>0</v>
      </c>
      <c r="BI115" s="228">
        <f>IF(O115="nulová",K115,0)</f>
        <v>0</v>
      </c>
      <c r="BJ115" s="19" t="s">
        <v>83</v>
      </c>
      <c r="BK115" s="228">
        <f>ROUND(P115*H115,2)</f>
        <v>0</v>
      </c>
      <c r="BL115" s="19" t="s">
        <v>279</v>
      </c>
      <c r="BM115" s="227" t="s">
        <v>3165</v>
      </c>
    </row>
    <row r="116" s="2" customFormat="1" ht="24.15" customHeight="1">
      <c r="A116" s="40"/>
      <c r="B116" s="41"/>
      <c r="C116" s="215" t="s">
        <v>157</v>
      </c>
      <c r="D116" s="215" t="s">
        <v>213</v>
      </c>
      <c r="E116" s="216" t="s">
        <v>1788</v>
      </c>
      <c r="F116" s="217" t="s">
        <v>1789</v>
      </c>
      <c r="G116" s="218" t="s">
        <v>670</v>
      </c>
      <c r="H116" s="219">
        <v>1</v>
      </c>
      <c r="I116" s="220"/>
      <c r="J116" s="220"/>
      <c r="K116" s="221">
        <f>ROUND(P116*H116,2)</f>
        <v>0</v>
      </c>
      <c r="L116" s="217" t="s">
        <v>2849</v>
      </c>
      <c r="M116" s="46"/>
      <c r="N116" s="222" t="s">
        <v>20</v>
      </c>
      <c r="O116" s="223" t="s">
        <v>45</v>
      </c>
      <c r="P116" s="224">
        <f>I116+J116</f>
        <v>0</v>
      </c>
      <c r="Q116" s="224">
        <f>ROUND(I116*H116,2)</f>
        <v>0</v>
      </c>
      <c r="R116" s="224">
        <f>ROUND(J116*H116,2)</f>
        <v>0</v>
      </c>
      <c r="S116" s="86"/>
      <c r="T116" s="225">
        <f>S116*H116</f>
        <v>0</v>
      </c>
      <c r="U116" s="225">
        <v>0</v>
      </c>
      <c r="V116" s="225">
        <f>U116*H116</f>
        <v>0</v>
      </c>
      <c r="W116" s="225">
        <v>0</v>
      </c>
      <c r="X116" s="226">
        <f>W116*H116</f>
        <v>0</v>
      </c>
      <c r="Y116" s="40"/>
      <c r="Z116" s="40"/>
      <c r="AA116" s="40"/>
      <c r="AB116" s="40"/>
      <c r="AC116" s="40"/>
      <c r="AD116" s="40"/>
      <c r="AE116" s="40"/>
      <c r="AR116" s="227" t="s">
        <v>279</v>
      </c>
      <c r="AT116" s="227" t="s">
        <v>213</v>
      </c>
      <c r="AU116" s="227" t="s">
        <v>85</v>
      </c>
      <c r="AY116" s="19" t="s">
        <v>212</v>
      </c>
      <c r="BE116" s="228">
        <f>IF(O116="základní",K116,0)</f>
        <v>0</v>
      </c>
      <c r="BF116" s="228">
        <f>IF(O116="snížená",K116,0)</f>
        <v>0</v>
      </c>
      <c r="BG116" s="228">
        <f>IF(O116="zákl. přenesená",K116,0)</f>
        <v>0</v>
      </c>
      <c r="BH116" s="228">
        <f>IF(O116="sníž. přenesená",K116,0)</f>
        <v>0</v>
      </c>
      <c r="BI116" s="228">
        <f>IF(O116="nulová",K116,0)</f>
        <v>0</v>
      </c>
      <c r="BJ116" s="19" t="s">
        <v>83</v>
      </c>
      <c r="BK116" s="228">
        <f>ROUND(P116*H116,2)</f>
        <v>0</v>
      </c>
      <c r="BL116" s="19" t="s">
        <v>279</v>
      </c>
      <c r="BM116" s="227" t="s">
        <v>3166</v>
      </c>
    </row>
    <row r="117" s="2" customFormat="1">
      <c r="A117" s="40"/>
      <c r="B117" s="41"/>
      <c r="C117" s="42"/>
      <c r="D117" s="258" t="s">
        <v>1316</v>
      </c>
      <c r="E117" s="42"/>
      <c r="F117" s="259" t="s">
        <v>2950</v>
      </c>
      <c r="G117" s="42"/>
      <c r="H117" s="42"/>
      <c r="I117" s="248"/>
      <c r="J117" s="248"/>
      <c r="K117" s="42"/>
      <c r="L117" s="42"/>
      <c r="M117" s="46"/>
      <c r="N117" s="249"/>
      <c r="O117" s="250"/>
      <c r="P117" s="86"/>
      <c r="Q117" s="86"/>
      <c r="R117" s="86"/>
      <c r="S117" s="86"/>
      <c r="T117" s="86"/>
      <c r="U117" s="86"/>
      <c r="V117" s="86"/>
      <c r="W117" s="86"/>
      <c r="X117" s="87"/>
      <c r="Y117" s="40"/>
      <c r="Z117" s="40"/>
      <c r="AA117" s="40"/>
      <c r="AB117" s="40"/>
      <c r="AC117" s="40"/>
      <c r="AD117" s="40"/>
      <c r="AE117" s="40"/>
      <c r="AT117" s="19" t="s">
        <v>1316</v>
      </c>
      <c r="AU117" s="19" t="s">
        <v>85</v>
      </c>
    </row>
    <row r="118" s="2" customFormat="1" ht="21.75" customHeight="1">
      <c r="A118" s="40"/>
      <c r="B118" s="41"/>
      <c r="C118" s="229" t="s">
        <v>9</v>
      </c>
      <c r="D118" s="229" t="s">
        <v>222</v>
      </c>
      <c r="E118" s="230" t="s">
        <v>2091</v>
      </c>
      <c r="F118" s="231" t="s">
        <v>2951</v>
      </c>
      <c r="G118" s="232" t="s">
        <v>670</v>
      </c>
      <c r="H118" s="233">
        <v>1</v>
      </c>
      <c r="I118" s="234"/>
      <c r="J118" s="235"/>
      <c r="K118" s="236">
        <f>ROUND(P118*H118,2)</f>
        <v>0</v>
      </c>
      <c r="L118" s="231" t="s">
        <v>20</v>
      </c>
      <c r="M118" s="237"/>
      <c r="N118" s="238" t="s">
        <v>20</v>
      </c>
      <c r="O118" s="223" t="s">
        <v>45</v>
      </c>
      <c r="P118" s="224">
        <f>I118+J118</f>
        <v>0</v>
      </c>
      <c r="Q118" s="224">
        <f>ROUND(I118*H118,2)</f>
        <v>0</v>
      </c>
      <c r="R118" s="224">
        <f>ROUND(J118*H118,2)</f>
        <v>0</v>
      </c>
      <c r="S118" s="86"/>
      <c r="T118" s="225">
        <f>S118*H118</f>
        <v>0</v>
      </c>
      <c r="U118" s="225">
        <v>0.00040000000000000002</v>
      </c>
      <c r="V118" s="225">
        <f>U118*H118</f>
        <v>0.00040000000000000002</v>
      </c>
      <c r="W118" s="225">
        <v>0</v>
      </c>
      <c r="X118" s="226">
        <f>W118*H118</f>
        <v>0</v>
      </c>
      <c r="Y118" s="40"/>
      <c r="Z118" s="40"/>
      <c r="AA118" s="40"/>
      <c r="AB118" s="40"/>
      <c r="AC118" s="40"/>
      <c r="AD118" s="40"/>
      <c r="AE118" s="40"/>
      <c r="AR118" s="227" t="s">
        <v>342</v>
      </c>
      <c r="AT118" s="227" t="s">
        <v>222</v>
      </c>
      <c r="AU118" s="227" t="s">
        <v>85</v>
      </c>
      <c r="AY118" s="19" t="s">
        <v>212</v>
      </c>
      <c r="BE118" s="228">
        <f>IF(O118="základní",K118,0)</f>
        <v>0</v>
      </c>
      <c r="BF118" s="228">
        <f>IF(O118="snížená",K118,0)</f>
        <v>0</v>
      </c>
      <c r="BG118" s="228">
        <f>IF(O118="zákl. přenesená",K118,0)</f>
        <v>0</v>
      </c>
      <c r="BH118" s="228">
        <f>IF(O118="sníž. přenesená",K118,0)</f>
        <v>0</v>
      </c>
      <c r="BI118" s="228">
        <f>IF(O118="nulová",K118,0)</f>
        <v>0</v>
      </c>
      <c r="BJ118" s="19" t="s">
        <v>83</v>
      </c>
      <c r="BK118" s="228">
        <f>ROUND(P118*H118,2)</f>
        <v>0</v>
      </c>
      <c r="BL118" s="19" t="s">
        <v>279</v>
      </c>
      <c r="BM118" s="227" t="s">
        <v>3167</v>
      </c>
    </row>
    <row r="119" s="2" customFormat="1" ht="33" customHeight="1">
      <c r="A119" s="40"/>
      <c r="B119" s="41"/>
      <c r="C119" s="215" t="s">
        <v>162</v>
      </c>
      <c r="D119" s="215" t="s">
        <v>213</v>
      </c>
      <c r="E119" s="216" t="s">
        <v>2030</v>
      </c>
      <c r="F119" s="217" t="s">
        <v>2031</v>
      </c>
      <c r="G119" s="218" t="s">
        <v>670</v>
      </c>
      <c r="H119" s="219">
        <v>1</v>
      </c>
      <c r="I119" s="220"/>
      <c r="J119" s="220"/>
      <c r="K119" s="221">
        <f>ROUND(P119*H119,2)</f>
        <v>0</v>
      </c>
      <c r="L119" s="217" t="s">
        <v>2849</v>
      </c>
      <c r="M119" s="46"/>
      <c r="N119" s="222" t="s">
        <v>20</v>
      </c>
      <c r="O119" s="223" t="s">
        <v>45</v>
      </c>
      <c r="P119" s="224">
        <f>I119+J119</f>
        <v>0</v>
      </c>
      <c r="Q119" s="224">
        <f>ROUND(I119*H119,2)</f>
        <v>0</v>
      </c>
      <c r="R119" s="224">
        <f>ROUND(J119*H119,2)</f>
        <v>0</v>
      </c>
      <c r="S119" s="86"/>
      <c r="T119" s="225">
        <f>S119*H119</f>
        <v>0</v>
      </c>
      <c r="U119" s="225">
        <v>0</v>
      </c>
      <c r="V119" s="225">
        <f>U119*H119</f>
        <v>0</v>
      </c>
      <c r="W119" s="225">
        <v>0</v>
      </c>
      <c r="X119" s="226">
        <f>W119*H119</f>
        <v>0</v>
      </c>
      <c r="Y119" s="40"/>
      <c r="Z119" s="40"/>
      <c r="AA119" s="40"/>
      <c r="AB119" s="40"/>
      <c r="AC119" s="40"/>
      <c r="AD119" s="40"/>
      <c r="AE119" s="40"/>
      <c r="AR119" s="227" t="s">
        <v>279</v>
      </c>
      <c r="AT119" s="227" t="s">
        <v>213</v>
      </c>
      <c r="AU119" s="227" t="s">
        <v>85</v>
      </c>
      <c r="AY119" s="19" t="s">
        <v>212</v>
      </c>
      <c r="BE119" s="228">
        <f>IF(O119="základní",K119,0)</f>
        <v>0</v>
      </c>
      <c r="BF119" s="228">
        <f>IF(O119="snížená",K119,0)</f>
        <v>0</v>
      </c>
      <c r="BG119" s="228">
        <f>IF(O119="zákl. přenesená",K119,0)</f>
        <v>0</v>
      </c>
      <c r="BH119" s="228">
        <f>IF(O119="sníž. přenesená",K119,0)</f>
        <v>0</v>
      </c>
      <c r="BI119" s="228">
        <f>IF(O119="nulová",K119,0)</f>
        <v>0</v>
      </c>
      <c r="BJ119" s="19" t="s">
        <v>83</v>
      </c>
      <c r="BK119" s="228">
        <f>ROUND(P119*H119,2)</f>
        <v>0</v>
      </c>
      <c r="BL119" s="19" t="s">
        <v>279</v>
      </c>
      <c r="BM119" s="227" t="s">
        <v>3168</v>
      </c>
    </row>
    <row r="120" s="2" customFormat="1">
      <c r="A120" s="40"/>
      <c r="B120" s="41"/>
      <c r="C120" s="42"/>
      <c r="D120" s="258" t="s">
        <v>1316</v>
      </c>
      <c r="E120" s="42"/>
      <c r="F120" s="259" t="s">
        <v>2954</v>
      </c>
      <c r="G120" s="42"/>
      <c r="H120" s="42"/>
      <c r="I120" s="248"/>
      <c r="J120" s="248"/>
      <c r="K120" s="42"/>
      <c r="L120" s="42"/>
      <c r="M120" s="46"/>
      <c r="N120" s="249"/>
      <c r="O120" s="250"/>
      <c r="P120" s="86"/>
      <c r="Q120" s="86"/>
      <c r="R120" s="86"/>
      <c r="S120" s="86"/>
      <c r="T120" s="86"/>
      <c r="U120" s="86"/>
      <c r="V120" s="86"/>
      <c r="W120" s="86"/>
      <c r="X120" s="87"/>
      <c r="Y120" s="40"/>
      <c r="Z120" s="40"/>
      <c r="AA120" s="40"/>
      <c r="AB120" s="40"/>
      <c r="AC120" s="40"/>
      <c r="AD120" s="40"/>
      <c r="AE120" s="40"/>
      <c r="AT120" s="19" t="s">
        <v>1316</v>
      </c>
      <c r="AU120" s="19" t="s">
        <v>85</v>
      </c>
    </row>
    <row r="121" s="2" customFormat="1" ht="16.5" customHeight="1">
      <c r="A121" s="40"/>
      <c r="B121" s="41"/>
      <c r="C121" s="229" t="s">
        <v>165</v>
      </c>
      <c r="D121" s="229" t="s">
        <v>222</v>
      </c>
      <c r="E121" s="230" t="s">
        <v>2034</v>
      </c>
      <c r="F121" s="231" t="s">
        <v>2955</v>
      </c>
      <c r="G121" s="232" t="s">
        <v>670</v>
      </c>
      <c r="H121" s="233">
        <v>1</v>
      </c>
      <c r="I121" s="234"/>
      <c r="J121" s="235"/>
      <c r="K121" s="236">
        <f>ROUND(P121*H121,2)</f>
        <v>0</v>
      </c>
      <c r="L121" s="231" t="s">
        <v>20</v>
      </c>
      <c r="M121" s="237"/>
      <c r="N121" s="238" t="s">
        <v>20</v>
      </c>
      <c r="O121" s="223" t="s">
        <v>45</v>
      </c>
      <c r="P121" s="224">
        <f>I121+J121</f>
        <v>0</v>
      </c>
      <c r="Q121" s="224">
        <f>ROUND(I121*H121,2)</f>
        <v>0</v>
      </c>
      <c r="R121" s="224">
        <f>ROUND(J121*H121,2)</f>
        <v>0</v>
      </c>
      <c r="S121" s="86"/>
      <c r="T121" s="225">
        <f>S121*H121</f>
        <v>0</v>
      </c>
      <c r="U121" s="225">
        <v>0.00038000000000000002</v>
      </c>
      <c r="V121" s="225">
        <f>U121*H121</f>
        <v>0.00038000000000000002</v>
      </c>
      <c r="W121" s="225">
        <v>0</v>
      </c>
      <c r="X121" s="226">
        <f>W121*H121</f>
        <v>0</v>
      </c>
      <c r="Y121" s="40"/>
      <c r="Z121" s="40"/>
      <c r="AA121" s="40"/>
      <c r="AB121" s="40"/>
      <c r="AC121" s="40"/>
      <c r="AD121" s="40"/>
      <c r="AE121" s="40"/>
      <c r="AR121" s="227" t="s">
        <v>342</v>
      </c>
      <c r="AT121" s="227" t="s">
        <v>222</v>
      </c>
      <c r="AU121" s="227" t="s">
        <v>85</v>
      </c>
      <c r="AY121" s="19" t="s">
        <v>212</v>
      </c>
      <c r="BE121" s="228">
        <f>IF(O121="základní",K121,0)</f>
        <v>0</v>
      </c>
      <c r="BF121" s="228">
        <f>IF(O121="snížená",K121,0)</f>
        <v>0</v>
      </c>
      <c r="BG121" s="228">
        <f>IF(O121="zákl. přenesená",K121,0)</f>
        <v>0</v>
      </c>
      <c r="BH121" s="228">
        <f>IF(O121="sníž. přenesená",K121,0)</f>
        <v>0</v>
      </c>
      <c r="BI121" s="228">
        <f>IF(O121="nulová",K121,0)</f>
        <v>0</v>
      </c>
      <c r="BJ121" s="19" t="s">
        <v>83</v>
      </c>
      <c r="BK121" s="228">
        <f>ROUND(P121*H121,2)</f>
        <v>0</v>
      </c>
      <c r="BL121" s="19" t="s">
        <v>279</v>
      </c>
      <c r="BM121" s="227" t="s">
        <v>3169</v>
      </c>
    </row>
    <row r="122" s="2" customFormat="1" ht="16.5" customHeight="1">
      <c r="A122" s="40"/>
      <c r="B122" s="41"/>
      <c r="C122" s="229" t="s">
        <v>168</v>
      </c>
      <c r="D122" s="229" t="s">
        <v>222</v>
      </c>
      <c r="E122" s="230" t="s">
        <v>1783</v>
      </c>
      <c r="F122" s="231" t="s">
        <v>1037</v>
      </c>
      <c r="G122" s="232" t="s">
        <v>225</v>
      </c>
      <c r="H122" s="233">
        <v>1</v>
      </c>
      <c r="I122" s="234"/>
      <c r="J122" s="235"/>
      <c r="K122" s="236">
        <f>ROUND(P122*H122,2)</f>
        <v>0</v>
      </c>
      <c r="L122" s="231" t="s">
        <v>20</v>
      </c>
      <c r="M122" s="237"/>
      <c r="N122" s="238" t="s">
        <v>20</v>
      </c>
      <c r="O122" s="223" t="s">
        <v>45</v>
      </c>
      <c r="P122" s="224">
        <f>I122+J122</f>
        <v>0</v>
      </c>
      <c r="Q122" s="224">
        <f>ROUND(I122*H122,2)</f>
        <v>0</v>
      </c>
      <c r="R122" s="224">
        <f>ROUND(J122*H122,2)</f>
        <v>0</v>
      </c>
      <c r="S122" s="86"/>
      <c r="T122" s="225">
        <f>S122*H122</f>
        <v>0</v>
      </c>
      <c r="U122" s="225">
        <v>0</v>
      </c>
      <c r="V122" s="225">
        <f>U122*H122</f>
        <v>0</v>
      </c>
      <c r="W122" s="225">
        <v>0</v>
      </c>
      <c r="X122" s="226">
        <f>W122*H122</f>
        <v>0</v>
      </c>
      <c r="Y122" s="40"/>
      <c r="Z122" s="40"/>
      <c r="AA122" s="40"/>
      <c r="AB122" s="40"/>
      <c r="AC122" s="40"/>
      <c r="AD122" s="40"/>
      <c r="AE122" s="40"/>
      <c r="AR122" s="227" t="s">
        <v>342</v>
      </c>
      <c r="AT122" s="227" t="s">
        <v>222</v>
      </c>
      <c r="AU122" s="227" t="s">
        <v>85</v>
      </c>
      <c r="AY122" s="19" t="s">
        <v>212</v>
      </c>
      <c r="BE122" s="228">
        <f>IF(O122="základní",K122,0)</f>
        <v>0</v>
      </c>
      <c r="BF122" s="228">
        <f>IF(O122="snížená",K122,0)</f>
        <v>0</v>
      </c>
      <c r="BG122" s="228">
        <f>IF(O122="zákl. přenesená",K122,0)</f>
        <v>0</v>
      </c>
      <c r="BH122" s="228">
        <f>IF(O122="sníž. přenesená",K122,0)</f>
        <v>0</v>
      </c>
      <c r="BI122" s="228">
        <f>IF(O122="nulová",K122,0)</f>
        <v>0</v>
      </c>
      <c r="BJ122" s="19" t="s">
        <v>83</v>
      </c>
      <c r="BK122" s="228">
        <f>ROUND(P122*H122,2)</f>
        <v>0</v>
      </c>
      <c r="BL122" s="19" t="s">
        <v>279</v>
      </c>
      <c r="BM122" s="227" t="s">
        <v>3170</v>
      </c>
    </row>
    <row r="123" s="2" customFormat="1" ht="16.5" customHeight="1">
      <c r="A123" s="40"/>
      <c r="B123" s="41"/>
      <c r="C123" s="229" t="s">
        <v>279</v>
      </c>
      <c r="D123" s="229" t="s">
        <v>222</v>
      </c>
      <c r="E123" s="230" t="s">
        <v>1785</v>
      </c>
      <c r="F123" s="231" t="s">
        <v>1786</v>
      </c>
      <c r="G123" s="232" t="s">
        <v>20</v>
      </c>
      <c r="H123" s="233">
        <v>1</v>
      </c>
      <c r="I123" s="234"/>
      <c r="J123" s="235"/>
      <c r="K123" s="236">
        <f>ROUND(P123*H123,2)</f>
        <v>0</v>
      </c>
      <c r="L123" s="231" t="s">
        <v>20</v>
      </c>
      <c r="M123" s="237"/>
      <c r="N123" s="238" t="s">
        <v>20</v>
      </c>
      <c r="O123" s="223" t="s">
        <v>45</v>
      </c>
      <c r="P123" s="224">
        <f>I123+J123</f>
        <v>0</v>
      </c>
      <c r="Q123" s="224">
        <f>ROUND(I123*H123,2)</f>
        <v>0</v>
      </c>
      <c r="R123" s="224">
        <f>ROUND(J123*H123,2)</f>
        <v>0</v>
      </c>
      <c r="S123" s="86"/>
      <c r="T123" s="225">
        <f>S123*H123</f>
        <v>0</v>
      </c>
      <c r="U123" s="225">
        <v>0</v>
      </c>
      <c r="V123" s="225">
        <f>U123*H123</f>
        <v>0</v>
      </c>
      <c r="W123" s="225">
        <v>0</v>
      </c>
      <c r="X123" s="226">
        <f>W123*H123</f>
        <v>0</v>
      </c>
      <c r="Y123" s="40"/>
      <c r="Z123" s="40"/>
      <c r="AA123" s="40"/>
      <c r="AB123" s="40"/>
      <c r="AC123" s="40"/>
      <c r="AD123" s="40"/>
      <c r="AE123" s="40"/>
      <c r="AR123" s="227" t="s">
        <v>342</v>
      </c>
      <c r="AT123" s="227" t="s">
        <v>222</v>
      </c>
      <c r="AU123" s="227" t="s">
        <v>85</v>
      </c>
      <c r="AY123" s="19" t="s">
        <v>212</v>
      </c>
      <c r="BE123" s="228">
        <f>IF(O123="základní",K123,0)</f>
        <v>0</v>
      </c>
      <c r="BF123" s="228">
        <f>IF(O123="snížená",K123,0)</f>
        <v>0</v>
      </c>
      <c r="BG123" s="228">
        <f>IF(O123="zákl. přenesená",K123,0)</f>
        <v>0</v>
      </c>
      <c r="BH123" s="228">
        <f>IF(O123="sníž. přenesená",K123,0)</f>
        <v>0</v>
      </c>
      <c r="BI123" s="228">
        <f>IF(O123="nulová",K123,0)</f>
        <v>0</v>
      </c>
      <c r="BJ123" s="19" t="s">
        <v>83</v>
      </c>
      <c r="BK123" s="228">
        <f>ROUND(P123*H123,2)</f>
        <v>0</v>
      </c>
      <c r="BL123" s="19" t="s">
        <v>279</v>
      </c>
      <c r="BM123" s="227" t="s">
        <v>3171</v>
      </c>
    </row>
    <row r="124" s="11" customFormat="1" ht="22.8" customHeight="1">
      <c r="A124" s="11"/>
      <c r="B124" s="200"/>
      <c r="C124" s="201"/>
      <c r="D124" s="202" t="s">
        <v>75</v>
      </c>
      <c r="E124" s="256" t="s">
        <v>1939</v>
      </c>
      <c r="F124" s="256" t="s">
        <v>1940</v>
      </c>
      <c r="G124" s="201"/>
      <c r="H124" s="201"/>
      <c r="I124" s="204"/>
      <c r="J124" s="204"/>
      <c r="K124" s="257">
        <f>BK124</f>
        <v>0</v>
      </c>
      <c r="L124" s="201"/>
      <c r="M124" s="206"/>
      <c r="N124" s="207"/>
      <c r="O124" s="208"/>
      <c r="P124" s="208"/>
      <c r="Q124" s="209">
        <f>SUM(Q125:Q127)</f>
        <v>0</v>
      </c>
      <c r="R124" s="209">
        <f>SUM(R125:R127)</f>
        <v>0</v>
      </c>
      <c r="S124" s="208"/>
      <c r="T124" s="210">
        <f>SUM(T125:T127)</f>
        <v>0</v>
      </c>
      <c r="U124" s="208"/>
      <c r="V124" s="210">
        <f>SUM(V125:V127)</f>
        <v>0.014999999999999999</v>
      </c>
      <c r="W124" s="208"/>
      <c r="X124" s="211">
        <f>SUM(X125:X127)</f>
        <v>0</v>
      </c>
      <c r="Y124" s="11"/>
      <c r="Z124" s="11"/>
      <c r="AA124" s="11"/>
      <c r="AB124" s="11"/>
      <c r="AC124" s="11"/>
      <c r="AD124" s="11"/>
      <c r="AE124" s="11"/>
      <c r="AR124" s="212" t="s">
        <v>85</v>
      </c>
      <c r="AT124" s="213" t="s">
        <v>75</v>
      </c>
      <c r="AU124" s="213" t="s">
        <v>83</v>
      </c>
      <c r="AY124" s="212" t="s">
        <v>212</v>
      </c>
      <c r="BK124" s="214">
        <f>SUM(BK125:BK127)</f>
        <v>0</v>
      </c>
    </row>
    <row r="125" s="2" customFormat="1" ht="24.15" customHeight="1">
      <c r="A125" s="40"/>
      <c r="B125" s="41"/>
      <c r="C125" s="215" t="s">
        <v>283</v>
      </c>
      <c r="D125" s="215" t="s">
        <v>213</v>
      </c>
      <c r="E125" s="216" t="s">
        <v>2064</v>
      </c>
      <c r="F125" s="217" t="s">
        <v>2065</v>
      </c>
      <c r="G125" s="218" t="s">
        <v>670</v>
      </c>
      <c r="H125" s="219">
        <v>3</v>
      </c>
      <c r="I125" s="220"/>
      <c r="J125" s="220"/>
      <c r="K125" s="221">
        <f>ROUND(P125*H125,2)</f>
        <v>0</v>
      </c>
      <c r="L125" s="217" t="s">
        <v>1649</v>
      </c>
      <c r="M125" s="46"/>
      <c r="N125" s="222" t="s">
        <v>20</v>
      </c>
      <c r="O125" s="223" t="s">
        <v>45</v>
      </c>
      <c r="P125" s="224">
        <f>I125+J125</f>
        <v>0</v>
      </c>
      <c r="Q125" s="224">
        <f>ROUND(I125*H125,2)</f>
        <v>0</v>
      </c>
      <c r="R125" s="224">
        <f>ROUND(J125*H125,2)</f>
        <v>0</v>
      </c>
      <c r="S125" s="86"/>
      <c r="T125" s="225">
        <f>S125*H125</f>
        <v>0</v>
      </c>
      <c r="U125" s="225">
        <v>0</v>
      </c>
      <c r="V125" s="225">
        <f>U125*H125</f>
        <v>0</v>
      </c>
      <c r="W125" s="225">
        <v>0</v>
      </c>
      <c r="X125" s="226">
        <f>W125*H125</f>
        <v>0</v>
      </c>
      <c r="Y125" s="40"/>
      <c r="Z125" s="40"/>
      <c r="AA125" s="40"/>
      <c r="AB125" s="40"/>
      <c r="AC125" s="40"/>
      <c r="AD125" s="40"/>
      <c r="AE125" s="40"/>
      <c r="AR125" s="227" t="s">
        <v>279</v>
      </c>
      <c r="AT125" s="227" t="s">
        <v>213</v>
      </c>
      <c r="AU125" s="227" t="s">
        <v>85</v>
      </c>
      <c r="AY125" s="19" t="s">
        <v>212</v>
      </c>
      <c r="BE125" s="228">
        <f>IF(O125="základní",K125,0)</f>
        <v>0</v>
      </c>
      <c r="BF125" s="228">
        <f>IF(O125="snížená",K125,0)</f>
        <v>0</v>
      </c>
      <c r="BG125" s="228">
        <f>IF(O125="zákl. přenesená",K125,0)</f>
        <v>0</v>
      </c>
      <c r="BH125" s="228">
        <f>IF(O125="sníž. přenesená",K125,0)</f>
        <v>0</v>
      </c>
      <c r="BI125" s="228">
        <f>IF(O125="nulová",K125,0)</f>
        <v>0</v>
      </c>
      <c r="BJ125" s="19" t="s">
        <v>83</v>
      </c>
      <c r="BK125" s="228">
        <f>ROUND(P125*H125,2)</f>
        <v>0</v>
      </c>
      <c r="BL125" s="19" t="s">
        <v>279</v>
      </c>
      <c r="BM125" s="227" t="s">
        <v>3172</v>
      </c>
    </row>
    <row r="126" s="2" customFormat="1">
      <c r="A126" s="40"/>
      <c r="B126" s="41"/>
      <c r="C126" s="42"/>
      <c r="D126" s="258" t="s">
        <v>1316</v>
      </c>
      <c r="E126" s="42"/>
      <c r="F126" s="259" t="s">
        <v>2067</v>
      </c>
      <c r="G126" s="42"/>
      <c r="H126" s="42"/>
      <c r="I126" s="248"/>
      <c r="J126" s="248"/>
      <c r="K126" s="42"/>
      <c r="L126" s="42"/>
      <c r="M126" s="46"/>
      <c r="N126" s="249"/>
      <c r="O126" s="250"/>
      <c r="P126" s="86"/>
      <c r="Q126" s="86"/>
      <c r="R126" s="86"/>
      <c r="S126" s="86"/>
      <c r="T126" s="86"/>
      <c r="U126" s="86"/>
      <c r="V126" s="86"/>
      <c r="W126" s="86"/>
      <c r="X126" s="87"/>
      <c r="Y126" s="40"/>
      <c r="Z126" s="40"/>
      <c r="AA126" s="40"/>
      <c r="AB126" s="40"/>
      <c r="AC126" s="40"/>
      <c r="AD126" s="40"/>
      <c r="AE126" s="40"/>
      <c r="AT126" s="19" t="s">
        <v>1316</v>
      </c>
      <c r="AU126" s="19" t="s">
        <v>85</v>
      </c>
    </row>
    <row r="127" s="2" customFormat="1" ht="24.15" customHeight="1">
      <c r="A127" s="40"/>
      <c r="B127" s="41"/>
      <c r="C127" s="229" t="s">
        <v>287</v>
      </c>
      <c r="D127" s="229" t="s">
        <v>222</v>
      </c>
      <c r="E127" s="230" t="s">
        <v>2977</v>
      </c>
      <c r="F127" s="231" t="s">
        <v>2978</v>
      </c>
      <c r="G127" s="232" t="s">
        <v>670</v>
      </c>
      <c r="H127" s="233">
        <v>3</v>
      </c>
      <c r="I127" s="234"/>
      <c r="J127" s="235"/>
      <c r="K127" s="236">
        <f>ROUND(P127*H127,2)</f>
        <v>0</v>
      </c>
      <c r="L127" s="231" t="s">
        <v>20</v>
      </c>
      <c r="M127" s="237"/>
      <c r="N127" s="238" t="s">
        <v>20</v>
      </c>
      <c r="O127" s="223" t="s">
        <v>45</v>
      </c>
      <c r="P127" s="224">
        <f>I127+J127</f>
        <v>0</v>
      </c>
      <c r="Q127" s="224">
        <f>ROUND(I127*H127,2)</f>
        <v>0</v>
      </c>
      <c r="R127" s="224">
        <f>ROUND(J127*H127,2)</f>
        <v>0</v>
      </c>
      <c r="S127" s="86"/>
      <c r="T127" s="225">
        <f>S127*H127</f>
        <v>0</v>
      </c>
      <c r="U127" s="225">
        <v>0.0050000000000000001</v>
      </c>
      <c r="V127" s="225">
        <f>U127*H127</f>
        <v>0.014999999999999999</v>
      </c>
      <c r="W127" s="225">
        <v>0</v>
      </c>
      <c r="X127" s="226">
        <f>W127*H127</f>
        <v>0</v>
      </c>
      <c r="Y127" s="40"/>
      <c r="Z127" s="40"/>
      <c r="AA127" s="40"/>
      <c r="AB127" s="40"/>
      <c r="AC127" s="40"/>
      <c r="AD127" s="40"/>
      <c r="AE127" s="40"/>
      <c r="AR127" s="227" t="s">
        <v>342</v>
      </c>
      <c r="AT127" s="227" t="s">
        <v>222</v>
      </c>
      <c r="AU127" s="227" t="s">
        <v>85</v>
      </c>
      <c r="AY127" s="19" t="s">
        <v>212</v>
      </c>
      <c r="BE127" s="228">
        <f>IF(O127="základní",K127,0)</f>
        <v>0</v>
      </c>
      <c r="BF127" s="228">
        <f>IF(O127="snížená",K127,0)</f>
        <v>0</v>
      </c>
      <c r="BG127" s="228">
        <f>IF(O127="zákl. přenesená",K127,0)</f>
        <v>0</v>
      </c>
      <c r="BH127" s="228">
        <f>IF(O127="sníž. přenesená",K127,0)</f>
        <v>0</v>
      </c>
      <c r="BI127" s="228">
        <f>IF(O127="nulová",K127,0)</f>
        <v>0</v>
      </c>
      <c r="BJ127" s="19" t="s">
        <v>83</v>
      </c>
      <c r="BK127" s="228">
        <f>ROUND(P127*H127,2)</f>
        <v>0</v>
      </c>
      <c r="BL127" s="19" t="s">
        <v>279</v>
      </c>
      <c r="BM127" s="227" t="s">
        <v>3173</v>
      </c>
    </row>
    <row r="128" s="11" customFormat="1" ht="25.92" customHeight="1">
      <c r="A128" s="11"/>
      <c r="B128" s="200"/>
      <c r="C128" s="201"/>
      <c r="D128" s="202" t="s">
        <v>75</v>
      </c>
      <c r="E128" s="203" t="s">
        <v>222</v>
      </c>
      <c r="F128" s="203" t="s">
        <v>1608</v>
      </c>
      <c r="G128" s="201"/>
      <c r="H128" s="201"/>
      <c r="I128" s="204"/>
      <c r="J128" s="204"/>
      <c r="K128" s="205">
        <f>BK128</f>
        <v>0</v>
      </c>
      <c r="L128" s="201"/>
      <c r="M128" s="206"/>
      <c r="N128" s="207"/>
      <c r="O128" s="208"/>
      <c r="P128" s="208"/>
      <c r="Q128" s="209">
        <f>Q129</f>
        <v>0</v>
      </c>
      <c r="R128" s="209">
        <f>R129</f>
        <v>0</v>
      </c>
      <c r="S128" s="208"/>
      <c r="T128" s="210">
        <f>T129</f>
        <v>0</v>
      </c>
      <c r="U128" s="208"/>
      <c r="V128" s="210">
        <f>V129</f>
        <v>0.0007000000000000001</v>
      </c>
      <c r="W128" s="208"/>
      <c r="X128" s="211">
        <f>X129</f>
        <v>0</v>
      </c>
      <c r="Y128" s="11"/>
      <c r="Z128" s="11"/>
      <c r="AA128" s="11"/>
      <c r="AB128" s="11"/>
      <c r="AC128" s="11"/>
      <c r="AD128" s="11"/>
      <c r="AE128" s="11"/>
      <c r="AR128" s="212" t="s">
        <v>105</v>
      </c>
      <c r="AT128" s="213" t="s">
        <v>75</v>
      </c>
      <c r="AU128" s="213" t="s">
        <v>76</v>
      </c>
      <c r="AY128" s="212" t="s">
        <v>212</v>
      </c>
      <c r="BK128" s="214">
        <f>BK129</f>
        <v>0</v>
      </c>
    </row>
    <row r="129" s="11" customFormat="1" ht="22.8" customHeight="1">
      <c r="A129" s="11"/>
      <c r="B129" s="200"/>
      <c r="C129" s="201"/>
      <c r="D129" s="202" t="s">
        <v>75</v>
      </c>
      <c r="E129" s="256" t="s">
        <v>1609</v>
      </c>
      <c r="F129" s="256" t="s">
        <v>1610</v>
      </c>
      <c r="G129" s="201"/>
      <c r="H129" s="201"/>
      <c r="I129" s="204"/>
      <c r="J129" s="204"/>
      <c r="K129" s="257">
        <f>BK129</f>
        <v>0</v>
      </c>
      <c r="L129" s="201"/>
      <c r="M129" s="206"/>
      <c r="N129" s="207"/>
      <c r="O129" s="208"/>
      <c r="P129" s="208"/>
      <c r="Q129" s="209">
        <f>SUM(Q130:Q135)</f>
        <v>0</v>
      </c>
      <c r="R129" s="209">
        <f>SUM(R130:R135)</f>
        <v>0</v>
      </c>
      <c r="S129" s="208"/>
      <c r="T129" s="210">
        <f>SUM(T130:T135)</f>
        <v>0</v>
      </c>
      <c r="U129" s="208"/>
      <c r="V129" s="210">
        <f>SUM(V130:V135)</f>
        <v>0.0007000000000000001</v>
      </c>
      <c r="W129" s="208"/>
      <c r="X129" s="211">
        <f>SUM(X130:X135)</f>
        <v>0</v>
      </c>
      <c r="Y129" s="11"/>
      <c r="Z129" s="11"/>
      <c r="AA129" s="11"/>
      <c r="AB129" s="11"/>
      <c r="AC129" s="11"/>
      <c r="AD129" s="11"/>
      <c r="AE129" s="11"/>
      <c r="AR129" s="212" t="s">
        <v>105</v>
      </c>
      <c r="AT129" s="213" t="s">
        <v>75</v>
      </c>
      <c r="AU129" s="213" t="s">
        <v>83</v>
      </c>
      <c r="AY129" s="212" t="s">
        <v>212</v>
      </c>
      <c r="BK129" s="214">
        <f>SUM(BK130:BK135)</f>
        <v>0</v>
      </c>
    </row>
    <row r="130" s="2" customFormat="1" ht="37.8" customHeight="1">
      <c r="A130" s="40"/>
      <c r="B130" s="41"/>
      <c r="C130" s="215" t="s">
        <v>291</v>
      </c>
      <c r="D130" s="215" t="s">
        <v>213</v>
      </c>
      <c r="E130" s="216" t="s">
        <v>2980</v>
      </c>
      <c r="F130" s="217" t="s">
        <v>2981</v>
      </c>
      <c r="G130" s="218" t="s">
        <v>670</v>
      </c>
      <c r="H130" s="219">
        <v>3</v>
      </c>
      <c r="I130" s="220"/>
      <c r="J130" s="220"/>
      <c r="K130" s="221">
        <f>ROUND(P130*H130,2)</f>
        <v>0</v>
      </c>
      <c r="L130" s="217" t="s">
        <v>2849</v>
      </c>
      <c r="M130" s="46"/>
      <c r="N130" s="222" t="s">
        <v>20</v>
      </c>
      <c r="O130" s="223" t="s">
        <v>45</v>
      </c>
      <c r="P130" s="224">
        <f>I130+J130</f>
        <v>0</v>
      </c>
      <c r="Q130" s="224">
        <f>ROUND(I130*H130,2)</f>
        <v>0</v>
      </c>
      <c r="R130" s="224">
        <f>ROUND(J130*H130,2)</f>
        <v>0</v>
      </c>
      <c r="S130" s="86"/>
      <c r="T130" s="225">
        <f>S130*H130</f>
        <v>0</v>
      </c>
      <c r="U130" s="225">
        <v>0</v>
      </c>
      <c r="V130" s="225">
        <f>U130*H130</f>
        <v>0</v>
      </c>
      <c r="W130" s="225">
        <v>0</v>
      </c>
      <c r="X130" s="226">
        <f>W130*H130</f>
        <v>0</v>
      </c>
      <c r="Y130" s="40"/>
      <c r="Z130" s="40"/>
      <c r="AA130" s="40"/>
      <c r="AB130" s="40"/>
      <c r="AC130" s="40"/>
      <c r="AD130" s="40"/>
      <c r="AE130" s="40"/>
      <c r="AR130" s="227" t="s">
        <v>217</v>
      </c>
      <c r="AT130" s="227" t="s">
        <v>213</v>
      </c>
      <c r="AU130" s="227" t="s">
        <v>85</v>
      </c>
      <c r="AY130" s="19" t="s">
        <v>212</v>
      </c>
      <c r="BE130" s="228">
        <f>IF(O130="základní",K130,0)</f>
        <v>0</v>
      </c>
      <c r="BF130" s="228">
        <f>IF(O130="snížená",K130,0)</f>
        <v>0</v>
      </c>
      <c r="BG130" s="228">
        <f>IF(O130="zákl. přenesená",K130,0)</f>
        <v>0</v>
      </c>
      <c r="BH130" s="228">
        <f>IF(O130="sníž. přenesená",K130,0)</f>
        <v>0</v>
      </c>
      <c r="BI130" s="228">
        <f>IF(O130="nulová",K130,0)</f>
        <v>0</v>
      </c>
      <c r="BJ130" s="19" t="s">
        <v>83</v>
      </c>
      <c r="BK130" s="228">
        <f>ROUND(P130*H130,2)</f>
        <v>0</v>
      </c>
      <c r="BL130" s="19" t="s">
        <v>217</v>
      </c>
      <c r="BM130" s="227" t="s">
        <v>3174</v>
      </c>
    </row>
    <row r="131" s="2" customFormat="1">
      <c r="A131" s="40"/>
      <c r="B131" s="41"/>
      <c r="C131" s="42"/>
      <c r="D131" s="258" t="s">
        <v>1316</v>
      </c>
      <c r="E131" s="42"/>
      <c r="F131" s="259" t="s">
        <v>2983</v>
      </c>
      <c r="G131" s="42"/>
      <c r="H131" s="42"/>
      <c r="I131" s="248"/>
      <c r="J131" s="248"/>
      <c r="K131" s="42"/>
      <c r="L131" s="42"/>
      <c r="M131" s="46"/>
      <c r="N131" s="249"/>
      <c r="O131" s="250"/>
      <c r="P131" s="86"/>
      <c r="Q131" s="86"/>
      <c r="R131" s="86"/>
      <c r="S131" s="86"/>
      <c r="T131" s="86"/>
      <c r="U131" s="86"/>
      <c r="V131" s="86"/>
      <c r="W131" s="86"/>
      <c r="X131" s="87"/>
      <c r="Y131" s="40"/>
      <c r="Z131" s="40"/>
      <c r="AA131" s="40"/>
      <c r="AB131" s="40"/>
      <c r="AC131" s="40"/>
      <c r="AD131" s="40"/>
      <c r="AE131" s="40"/>
      <c r="AT131" s="19" t="s">
        <v>1316</v>
      </c>
      <c r="AU131" s="19" t="s">
        <v>85</v>
      </c>
    </row>
    <row r="132" s="2" customFormat="1" ht="33" customHeight="1">
      <c r="A132" s="40"/>
      <c r="B132" s="41"/>
      <c r="C132" s="215" t="s">
        <v>295</v>
      </c>
      <c r="D132" s="215" t="s">
        <v>213</v>
      </c>
      <c r="E132" s="216" t="s">
        <v>2984</v>
      </c>
      <c r="F132" s="217" t="s">
        <v>2985</v>
      </c>
      <c r="G132" s="218" t="s">
        <v>670</v>
      </c>
      <c r="H132" s="219">
        <v>1</v>
      </c>
      <c r="I132" s="220"/>
      <c r="J132" s="220"/>
      <c r="K132" s="221">
        <f>ROUND(P132*H132,2)</f>
        <v>0</v>
      </c>
      <c r="L132" s="217" t="s">
        <v>2849</v>
      </c>
      <c r="M132" s="46"/>
      <c r="N132" s="222" t="s">
        <v>20</v>
      </c>
      <c r="O132" s="223" t="s">
        <v>45</v>
      </c>
      <c r="P132" s="224">
        <f>I132+J132</f>
        <v>0</v>
      </c>
      <c r="Q132" s="224">
        <f>ROUND(I132*H132,2)</f>
        <v>0</v>
      </c>
      <c r="R132" s="224">
        <f>ROUND(J132*H132,2)</f>
        <v>0</v>
      </c>
      <c r="S132" s="86"/>
      <c r="T132" s="225">
        <f>S132*H132</f>
        <v>0</v>
      </c>
      <c r="U132" s="225">
        <v>0</v>
      </c>
      <c r="V132" s="225">
        <f>U132*H132</f>
        <v>0</v>
      </c>
      <c r="W132" s="225">
        <v>0</v>
      </c>
      <c r="X132" s="226">
        <f>W132*H132</f>
        <v>0</v>
      </c>
      <c r="Y132" s="40"/>
      <c r="Z132" s="40"/>
      <c r="AA132" s="40"/>
      <c r="AB132" s="40"/>
      <c r="AC132" s="40"/>
      <c r="AD132" s="40"/>
      <c r="AE132" s="40"/>
      <c r="AR132" s="227" t="s">
        <v>217</v>
      </c>
      <c r="AT132" s="227" t="s">
        <v>213</v>
      </c>
      <c r="AU132" s="227" t="s">
        <v>85</v>
      </c>
      <c r="AY132" s="19" t="s">
        <v>212</v>
      </c>
      <c r="BE132" s="228">
        <f>IF(O132="základní",K132,0)</f>
        <v>0</v>
      </c>
      <c r="BF132" s="228">
        <f>IF(O132="snížená",K132,0)</f>
        <v>0</v>
      </c>
      <c r="BG132" s="228">
        <f>IF(O132="zákl. přenesená",K132,0)</f>
        <v>0</v>
      </c>
      <c r="BH132" s="228">
        <f>IF(O132="sníž. přenesená",K132,0)</f>
        <v>0</v>
      </c>
      <c r="BI132" s="228">
        <f>IF(O132="nulová",K132,0)</f>
        <v>0</v>
      </c>
      <c r="BJ132" s="19" t="s">
        <v>83</v>
      </c>
      <c r="BK132" s="228">
        <f>ROUND(P132*H132,2)</f>
        <v>0</v>
      </c>
      <c r="BL132" s="19" t="s">
        <v>217</v>
      </c>
      <c r="BM132" s="227" t="s">
        <v>3175</v>
      </c>
    </row>
    <row r="133" s="2" customFormat="1">
      <c r="A133" s="40"/>
      <c r="B133" s="41"/>
      <c r="C133" s="42"/>
      <c r="D133" s="258" t="s">
        <v>1316</v>
      </c>
      <c r="E133" s="42"/>
      <c r="F133" s="259" t="s">
        <v>2987</v>
      </c>
      <c r="G133" s="42"/>
      <c r="H133" s="42"/>
      <c r="I133" s="248"/>
      <c r="J133" s="248"/>
      <c r="K133" s="42"/>
      <c r="L133" s="42"/>
      <c r="M133" s="46"/>
      <c r="N133" s="249"/>
      <c r="O133" s="250"/>
      <c r="P133" s="86"/>
      <c r="Q133" s="86"/>
      <c r="R133" s="86"/>
      <c r="S133" s="86"/>
      <c r="T133" s="86"/>
      <c r="U133" s="86"/>
      <c r="V133" s="86"/>
      <c r="W133" s="86"/>
      <c r="X133" s="87"/>
      <c r="Y133" s="40"/>
      <c r="Z133" s="40"/>
      <c r="AA133" s="40"/>
      <c r="AB133" s="40"/>
      <c r="AC133" s="40"/>
      <c r="AD133" s="40"/>
      <c r="AE133" s="40"/>
      <c r="AT133" s="19" t="s">
        <v>1316</v>
      </c>
      <c r="AU133" s="19" t="s">
        <v>85</v>
      </c>
    </row>
    <row r="134" s="2" customFormat="1" ht="16.5" customHeight="1">
      <c r="A134" s="40"/>
      <c r="B134" s="41"/>
      <c r="C134" s="229" t="s">
        <v>8</v>
      </c>
      <c r="D134" s="229" t="s">
        <v>222</v>
      </c>
      <c r="E134" s="230" t="s">
        <v>2988</v>
      </c>
      <c r="F134" s="231" t="s">
        <v>2989</v>
      </c>
      <c r="G134" s="232" t="s">
        <v>670</v>
      </c>
      <c r="H134" s="233">
        <v>1</v>
      </c>
      <c r="I134" s="234"/>
      <c r="J134" s="235"/>
      <c r="K134" s="236">
        <f>ROUND(P134*H134,2)</f>
        <v>0</v>
      </c>
      <c r="L134" s="231" t="s">
        <v>20</v>
      </c>
      <c r="M134" s="237"/>
      <c r="N134" s="238" t="s">
        <v>20</v>
      </c>
      <c r="O134" s="223" t="s">
        <v>45</v>
      </c>
      <c r="P134" s="224">
        <f>I134+J134</f>
        <v>0</v>
      </c>
      <c r="Q134" s="224">
        <f>ROUND(I134*H134,2)</f>
        <v>0</v>
      </c>
      <c r="R134" s="224">
        <f>ROUND(J134*H134,2)</f>
        <v>0</v>
      </c>
      <c r="S134" s="86"/>
      <c r="T134" s="225">
        <f>S134*H134</f>
        <v>0</v>
      </c>
      <c r="U134" s="225">
        <v>0.00055000000000000003</v>
      </c>
      <c r="V134" s="225">
        <f>U134*H134</f>
        <v>0.00055000000000000003</v>
      </c>
      <c r="W134" s="225">
        <v>0</v>
      </c>
      <c r="X134" s="226">
        <f>W134*H134</f>
        <v>0</v>
      </c>
      <c r="Y134" s="40"/>
      <c r="Z134" s="40"/>
      <c r="AA134" s="40"/>
      <c r="AB134" s="40"/>
      <c r="AC134" s="40"/>
      <c r="AD134" s="40"/>
      <c r="AE134" s="40"/>
      <c r="AR134" s="227" t="s">
        <v>226</v>
      </c>
      <c r="AT134" s="227" t="s">
        <v>222</v>
      </c>
      <c r="AU134" s="227" t="s">
        <v>85</v>
      </c>
      <c r="AY134" s="19" t="s">
        <v>212</v>
      </c>
      <c r="BE134" s="228">
        <f>IF(O134="základní",K134,0)</f>
        <v>0</v>
      </c>
      <c r="BF134" s="228">
        <f>IF(O134="snížená",K134,0)</f>
        <v>0</v>
      </c>
      <c r="BG134" s="228">
        <f>IF(O134="zákl. přenesená",K134,0)</f>
        <v>0</v>
      </c>
      <c r="BH134" s="228">
        <f>IF(O134="sníž. přenesená",K134,0)</f>
        <v>0</v>
      </c>
      <c r="BI134" s="228">
        <f>IF(O134="nulová",K134,0)</f>
        <v>0</v>
      </c>
      <c r="BJ134" s="19" t="s">
        <v>83</v>
      </c>
      <c r="BK134" s="228">
        <f>ROUND(P134*H134,2)</f>
        <v>0</v>
      </c>
      <c r="BL134" s="19" t="s">
        <v>217</v>
      </c>
      <c r="BM134" s="227" t="s">
        <v>3176</v>
      </c>
    </row>
    <row r="135" s="2" customFormat="1" ht="16.5" customHeight="1">
      <c r="A135" s="40"/>
      <c r="B135" s="41"/>
      <c r="C135" s="229" t="s">
        <v>302</v>
      </c>
      <c r="D135" s="229" t="s">
        <v>222</v>
      </c>
      <c r="E135" s="230" t="s">
        <v>2991</v>
      </c>
      <c r="F135" s="231" t="s">
        <v>2992</v>
      </c>
      <c r="G135" s="232" t="s">
        <v>670</v>
      </c>
      <c r="H135" s="233">
        <v>3</v>
      </c>
      <c r="I135" s="234"/>
      <c r="J135" s="235"/>
      <c r="K135" s="236">
        <f>ROUND(P135*H135,2)</f>
        <v>0</v>
      </c>
      <c r="L135" s="231" t="s">
        <v>20</v>
      </c>
      <c r="M135" s="237"/>
      <c r="N135" s="239" t="s">
        <v>20</v>
      </c>
      <c r="O135" s="240" t="s">
        <v>45</v>
      </c>
      <c r="P135" s="241">
        <f>I135+J135</f>
        <v>0</v>
      </c>
      <c r="Q135" s="241">
        <f>ROUND(I135*H135,2)</f>
        <v>0</v>
      </c>
      <c r="R135" s="241">
        <f>ROUND(J135*H135,2)</f>
        <v>0</v>
      </c>
      <c r="S135" s="242"/>
      <c r="T135" s="243">
        <f>S135*H135</f>
        <v>0</v>
      </c>
      <c r="U135" s="243">
        <v>5.0000000000000002E-05</v>
      </c>
      <c r="V135" s="243">
        <f>U135*H135</f>
        <v>0.00015000000000000001</v>
      </c>
      <c r="W135" s="243">
        <v>0</v>
      </c>
      <c r="X135" s="244">
        <f>W135*H135</f>
        <v>0</v>
      </c>
      <c r="Y135" s="40"/>
      <c r="Z135" s="40"/>
      <c r="AA135" s="40"/>
      <c r="AB135" s="40"/>
      <c r="AC135" s="40"/>
      <c r="AD135" s="40"/>
      <c r="AE135" s="40"/>
      <c r="AR135" s="227" t="s">
        <v>226</v>
      </c>
      <c r="AT135" s="227" t="s">
        <v>222</v>
      </c>
      <c r="AU135" s="227" t="s">
        <v>85</v>
      </c>
      <c r="AY135" s="19" t="s">
        <v>212</v>
      </c>
      <c r="BE135" s="228">
        <f>IF(O135="základní",K135,0)</f>
        <v>0</v>
      </c>
      <c r="BF135" s="228">
        <f>IF(O135="snížená",K135,0)</f>
        <v>0</v>
      </c>
      <c r="BG135" s="228">
        <f>IF(O135="zákl. přenesená",K135,0)</f>
        <v>0</v>
      </c>
      <c r="BH135" s="228">
        <f>IF(O135="sníž. přenesená",K135,0)</f>
        <v>0</v>
      </c>
      <c r="BI135" s="228">
        <f>IF(O135="nulová",K135,0)</f>
        <v>0</v>
      </c>
      <c r="BJ135" s="19" t="s">
        <v>83</v>
      </c>
      <c r="BK135" s="228">
        <f>ROUND(P135*H135,2)</f>
        <v>0</v>
      </c>
      <c r="BL135" s="19" t="s">
        <v>217</v>
      </c>
      <c r="BM135" s="227" t="s">
        <v>3177</v>
      </c>
    </row>
    <row r="136" s="2" customFormat="1" ht="6.96" customHeight="1">
      <c r="A136" s="40"/>
      <c r="B136" s="61"/>
      <c r="C136" s="62"/>
      <c r="D136" s="62"/>
      <c r="E136" s="62"/>
      <c r="F136" s="62"/>
      <c r="G136" s="62"/>
      <c r="H136" s="62"/>
      <c r="I136" s="62"/>
      <c r="J136" s="62"/>
      <c r="K136" s="62"/>
      <c r="L136" s="62"/>
      <c r="M136" s="46"/>
      <c r="N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</row>
  </sheetData>
  <sheetProtection sheet="1" autoFilter="0" formatColumns="0" formatRows="0" objects="1" scenarios="1" spinCount="100000" saltValue="Wfsgz8lFU0QzZThvFr+ooyvUn9AJSdfnQ1quCzAywy6sPWdurgN3uM8P4/jg3+LnUMtvRrzKWLzevomPEYVAPA==" hashValue="ykLloc9jG9dXqBcVbi/xOMkX33wYpCI4RJKwUaOckAZJbYMBc1BZ1gjGvWWL6J4EMJhGW+3idvzz6J02HP48BA==" algorithmName="SHA-512" password="CC35"/>
  <autoFilter ref="C97:L135"/>
  <mergeCells count="15">
    <mergeCell ref="E7:H7"/>
    <mergeCell ref="E11:H11"/>
    <mergeCell ref="E9:H9"/>
    <mergeCell ref="E13:H13"/>
    <mergeCell ref="E22:H22"/>
    <mergeCell ref="E31:H31"/>
    <mergeCell ref="E54:H54"/>
    <mergeCell ref="E58:H58"/>
    <mergeCell ref="E56:H56"/>
    <mergeCell ref="E60:H60"/>
    <mergeCell ref="E84:H84"/>
    <mergeCell ref="E88:H88"/>
    <mergeCell ref="E86:H86"/>
    <mergeCell ref="E90:H90"/>
    <mergeCell ref="M2:Z2"/>
  </mergeCells>
  <hyperlinks>
    <hyperlink ref="F103" r:id="rId1" display="https://podminky.urs.cz/item/CS_URS_2024_02/741130021"/>
    <hyperlink ref="F105" r:id="rId2" display="https://podminky.urs.cz/item/CS_URS_2023_02/741210001"/>
    <hyperlink ref="F108" r:id="rId3" display="https://podminky.urs.cz/item/CS_URS_2023_02/741231002"/>
    <hyperlink ref="F111" r:id="rId4" display="https://podminky.urs.cz/item/CS_URS_2023_02/741240011"/>
    <hyperlink ref="F114" r:id="rId5" display="https://podminky.urs.cz/item/CS_URS_2023_02/741320105"/>
    <hyperlink ref="F117" r:id="rId6" display="https://podminky.urs.cz/item/CS_URS_2023_02/741320201"/>
    <hyperlink ref="F120" r:id="rId7" display="https://podminky.urs.cz/item/CS_URS_2023_02/741322061"/>
    <hyperlink ref="F126" r:id="rId8" display="https://podminky.urs.cz/item/CS_URS_2021_02/742210031"/>
    <hyperlink ref="F131" r:id="rId9" display="https://podminky.urs.cz/item/CS_URS_2023_02/210120101"/>
    <hyperlink ref="F133" r:id="rId10" display="https://podminky.urs.cz/item/CS_URS_2023_02/21012060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1"/>
</worksheet>
</file>

<file path=xl/worksheets/sheet2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173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 s="2" customFormat="1" ht="12" customHeight="1">
      <c r="A8" s="40"/>
      <c r="B8" s="46"/>
      <c r="C8" s="40"/>
      <c r="D8" s="150" t="s">
        <v>175</v>
      </c>
      <c r="E8" s="40"/>
      <c r="F8" s="40"/>
      <c r="G8" s="40"/>
      <c r="H8" s="40"/>
      <c r="I8" s="40"/>
      <c r="J8" s="40"/>
      <c r="K8" s="40"/>
      <c r="L8" s="40"/>
      <c r="M8" s="152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53" t="s">
        <v>3178</v>
      </c>
      <c r="F9" s="40"/>
      <c r="G9" s="40"/>
      <c r="H9" s="40"/>
      <c r="I9" s="40"/>
      <c r="J9" s="40"/>
      <c r="K9" s="40"/>
      <c r="L9" s="40"/>
      <c r="M9" s="152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152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50" t="s">
        <v>19</v>
      </c>
      <c r="E11" s="40"/>
      <c r="F11" s="137" t="s">
        <v>20</v>
      </c>
      <c r="G11" s="40"/>
      <c r="H11" s="40"/>
      <c r="I11" s="150" t="s">
        <v>21</v>
      </c>
      <c r="J11" s="137" t="s">
        <v>20</v>
      </c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50" t="s">
        <v>22</v>
      </c>
      <c r="E12" s="40"/>
      <c r="F12" s="137" t="s">
        <v>2151</v>
      </c>
      <c r="G12" s="40"/>
      <c r="H12" s="40"/>
      <c r="I12" s="150" t="s">
        <v>24</v>
      </c>
      <c r="J12" s="154" t="str">
        <f>'Rekapitulace stavby'!AN8</f>
        <v>24. 1. 2025</v>
      </c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50" t="s">
        <v>26</v>
      </c>
      <c r="E14" s="40"/>
      <c r="F14" s="40"/>
      <c r="G14" s="40"/>
      <c r="H14" s="40"/>
      <c r="I14" s="150" t="s">
        <v>27</v>
      </c>
      <c r="J14" s="137" t="s">
        <v>20</v>
      </c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7" t="s">
        <v>28</v>
      </c>
      <c r="F15" s="40"/>
      <c r="G15" s="40"/>
      <c r="H15" s="40"/>
      <c r="I15" s="150" t="s">
        <v>29</v>
      </c>
      <c r="J15" s="137" t="s">
        <v>20</v>
      </c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50" t="s">
        <v>30</v>
      </c>
      <c r="E17" s="40"/>
      <c r="F17" s="40"/>
      <c r="G17" s="40"/>
      <c r="H17" s="40"/>
      <c r="I17" s="150" t="s">
        <v>27</v>
      </c>
      <c r="J17" s="35" t="str">
        <f>'Rekapitulace stavby'!AN13</f>
        <v>Vyplň údaj</v>
      </c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7"/>
      <c r="G18" s="137"/>
      <c r="H18" s="137"/>
      <c r="I18" s="150" t="s">
        <v>29</v>
      </c>
      <c r="J18" s="35" t="str">
        <f>'Rekapitulace stavby'!AN14</f>
        <v>Vyplň údaj</v>
      </c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50" t="s">
        <v>32</v>
      </c>
      <c r="E20" s="40"/>
      <c r="F20" s="40"/>
      <c r="G20" s="40"/>
      <c r="H20" s="40"/>
      <c r="I20" s="150" t="s">
        <v>27</v>
      </c>
      <c r="J20" s="137" t="str">
        <f>IF('Rekapitulace stavby'!AN16="","",'Rekapitulace stavby'!AN16)</f>
        <v/>
      </c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7" t="str">
        <f>IF('Rekapitulace stavby'!E17="","",'Rekapitulace stavby'!E17)</f>
        <v xml:space="preserve"> </v>
      </c>
      <c r="F21" s="40"/>
      <c r="G21" s="40"/>
      <c r="H21" s="40"/>
      <c r="I21" s="150" t="s">
        <v>29</v>
      </c>
      <c r="J21" s="137" t="str">
        <f>IF('Rekapitulace stavby'!AN17="","",'Rekapitulace stavby'!AN17)</f>
        <v/>
      </c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50" t="s">
        <v>34</v>
      </c>
      <c r="E23" s="40"/>
      <c r="F23" s="40"/>
      <c r="G23" s="40"/>
      <c r="H23" s="40"/>
      <c r="I23" s="150" t="s">
        <v>27</v>
      </c>
      <c r="J23" s="137" t="s">
        <v>35</v>
      </c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7" t="s">
        <v>36</v>
      </c>
      <c r="F24" s="40"/>
      <c r="G24" s="40"/>
      <c r="H24" s="40"/>
      <c r="I24" s="150" t="s">
        <v>29</v>
      </c>
      <c r="J24" s="137" t="s">
        <v>37</v>
      </c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50" t="s">
        <v>38</v>
      </c>
      <c r="E26" s="40"/>
      <c r="F26" s="40"/>
      <c r="G26" s="40"/>
      <c r="H26" s="40"/>
      <c r="I26" s="40"/>
      <c r="J26" s="40"/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55"/>
      <c r="B27" s="156"/>
      <c r="C27" s="155"/>
      <c r="D27" s="155"/>
      <c r="E27" s="157" t="s">
        <v>20</v>
      </c>
      <c r="F27" s="157"/>
      <c r="G27" s="157"/>
      <c r="H27" s="157"/>
      <c r="I27" s="155"/>
      <c r="J27" s="155"/>
      <c r="K27" s="155"/>
      <c r="L27" s="155"/>
      <c r="M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59"/>
      <c r="E29" s="159"/>
      <c r="F29" s="159"/>
      <c r="G29" s="159"/>
      <c r="H29" s="159"/>
      <c r="I29" s="159"/>
      <c r="J29" s="159"/>
      <c r="K29" s="159"/>
      <c r="L29" s="159"/>
      <c r="M29" s="152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>
      <c r="A30" s="40"/>
      <c r="B30" s="46"/>
      <c r="C30" s="40"/>
      <c r="D30" s="40"/>
      <c r="E30" s="150" t="s">
        <v>179</v>
      </c>
      <c r="F30" s="40"/>
      <c r="G30" s="40"/>
      <c r="H30" s="40"/>
      <c r="I30" s="40"/>
      <c r="J30" s="40"/>
      <c r="K30" s="160">
        <f>I61</f>
        <v>0</v>
      </c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>
      <c r="A31" s="40"/>
      <c r="B31" s="46"/>
      <c r="C31" s="40"/>
      <c r="D31" s="40"/>
      <c r="E31" s="150" t="s">
        <v>180</v>
      </c>
      <c r="F31" s="40"/>
      <c r="G31" s="40"/>
      <c r="H31" s="40"/>
      <c r="I31" s="40"/>
      <c r="J31" s="40"/>
      <c r="K31" s="160">
        <f>J61</f>
        <v>0</v>
      </c>
      <c r="L31" s="40"/>
      <c r="M31" s="152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61" t="s">
        <v>40</v>
      </c>
      <c r="E32" s="40"/>
      <c r="F32" s="40"/>
      <c r="G32" s="40"/>
      <c r="H32" s="40"/>
      <c r="I32" s="40"/>
      <c r="J32" s="40"/>
      <c r="K32" s="162">
        <f>ROUND(K88, 2)</f>
        <v>0</v>
      </c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9"/>
      <c r="E33" s="159"/>
      <c r="F33" s="159"/>
      <c r="G33" s="159"/>
      <c r="H33" s="159"/>
      <c r="I33" s="159"/>
      <c r="J33" s="159"/>
      <c r="K33" s="159"/>
      <c r="L33" s="159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63" t="s">
        <v>42</v>
      </c>
      <c r="G34" s="40"/>
      <c r="H34" s="40"/>
      <c r="I34" s="163" t="s">
        <v>41</v>
      </c>
      <c r="J34" s="40"/>
      <c r="K34" s="163" t="s">
        <v>43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64" t="s">
        <v>44</v>
      </c>
      <c r="E35" s="150" t="s">
        <v>45</v>
      </c>
      <c r="F35" s="160">
        <f>ROUND((SUM(BE88:BE132)),  2)</f>
        <v>0</v>
      </c>
      <c r="G35" s="40"/>
      <c r="H35" s="40"/>
      <c r="I35" s="165">
        <v>0.20999999999999999</v>
      </c>
      <c r="J35" s="40"/>
      <c r="K35" s="160">
        <f>ROUND(((SUM(BE88:BE132))*I35),  2)</f>
        <v>0</v>
      </c>
      <c r="L35" s="40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50" t="s">
        <v>46</v>
      </c>
      <c r="F36" s="160">
        <f>ROUND((SUM(BF88:BF132)),  2)</f>
        <v>0</v>
      </c>
      <c r="G36" s="40"/>
      <c r="H36" s="40"/>
      <c r="I36" s="165">
        <v>0.12</v>
      </c>
      <c r="J36" s="40"/>
      <c r="K36" s="160">
        <f>ROUND(((SUM(BF88:BF132))*I36),  2)</f>
        <v>0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50" t="s">
        <v>47</v>
      </c>
      <c r="F37" s="160">
        <f>ROUND((SUM(BG88:BG132)),  2)</f>
        <v>0</v>
      </c>
      <c r="G37" s="40"/>
      <c r="H37" s="40"/>
      <c r="I37" s="165">
        <v>0.20999999999999999</v>
      </c>
      <c r="J37" s="40"/>
      <c r="K37" s="160">
        <f>0</f>
        <v>0</v>
      </c>
      <c r="L37" s="40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50" t="s">
        <v>48</v>
      </c>
      <c r="F38" s="160">
        <f>ROUND((SUM(BH88:BH132)),  2)</f>
        <v>0</v>
      </c>
      <c r="G38" s="40"/>
      <c r="H38" s="40"/>
      <c r="I38" s="165">
        <v>0.12</v>
      </c>
      <c r="J38" s="40"/>
      <c r="K38" s="160">
        <f>0</f>
        <v>0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50" t="s">
        <v>49</v>
      </c>
      <c r="F39" s="160">
        <f>ROUND((SUM(BI88:BI132)),  2)</f>
        <v>0</v>
      </c>
      <c r="G39" s="40"/>
      <c r="H39" s="40"/>
      <c r="I39" s="165">
        <v>0</v>
      </c>
      <c r="J39" s="40"/>
      <c r="K39" s="160">
        <f>0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6"/>
      <c r="D41" s="167" t="s">
        <v>50</v>
      </c>
      <c r="E41" s="168"/>
      <c r="F41" s="168"/>
      <c r="G41" s="169" t="s">
        <v>51</v>
      </c>
      <c r="H41" s="170" t="s">
        <v>52</v>
      </c>
      <c r="I41" s="168"/>
      <c r="J41" s="168"/>
      <c r="K41" s="171">
        <f>SUM(K32:K39)</f>
        <v>0</v>
      </c>
      <c r="L41" s="172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73"/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75"/>
      <c r="C46" s="176"/>
      <c r="D46" s="176"/>
      <c r="E46" s="176"/>
      <c r="F46" s="176"/>
      <c r="G46" s="176"/>
      <c r="H46" s="176"/>
      <c r="I46" s="176"/>
      <c r="J46" s="176"/>
      <c r="K46" s="176"/>
      <c r="L46" s="176"/>
      <c r="M46" s="152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181</v>
      </c>
      <c r="D47" s="42"/>
      <c r="E47" s="42"/>
      <c r="F47" s="42"/>
      <c r="G47" s="42"/>
      <c r="H47" s="42"/>
      <c r="I47" s="42"/>
      <c r="J47" s="42"/>
      <c r="K47" s="42"/>
      <c r="L47" s="42"/>
      <c r="M47" s="152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152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17</v>
      </c>
      <c r="D49" s="42"/>
      <c r="E49" s="42"/>
      <c r="F49" s="42"/>
      <c r="G49" s="42"/>
      <c r="H49" s="42"/>
      <c r="I49" s="42"/>
      <c r="J49" s="42"/>
      <c r="K49" s="42"/>
      <c r="L49" s="42"/>
      <c r="M49" s="152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26.25" customHeight="1">
      <c r="A50" s="40"/>
      <c r="B50" s="41"/>
      <c r="C50" s="42"/>
      <c r="D50" s="42"/>
      <c r="E50" s="177" t="str">
        <f>E7</f>
        <v>Rekonstrukce plynové kotelny v IB, instalace plynové kogenerační jednotky včetně tepelných čerpadel</v>
      </c>
      <c r="F50" s="34"/>
      <c r="G50" s="34"/>
      <c r="H50" s="34"/>
      <c r="I50" s="42"/>
      <c r="J50" s="42"/>
      <c r="K50" s="42"/>
      <c r="L50" s="42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12" customHeight="1">
      <c r="A51" s="40"/>
      <c r="B51" s="41"/>
      <c r="C51" s="34" t="s">
        <v>175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6.5" customHeight="1">
      <c r="A52" s="40"/>
      <c r="B52" s="41"/>
      <c r="C52" s="42"/>
      <c r="D52" s="42"/>
      <c r="E52" s="71" t="str">
        <f>E9</f>
        <v>VRN - VRN</v>
      </c>
      <c r="F52" s="42"/>
      <c r="G52" s="42"/>
      <c r="H52" s="42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152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2" customHeight="1">
      <c r="A54" s="40"/>
      <c r="B54" s="41"/>
      <c r="C54" s="34" t="s">
        <v>22</v>
      </c>
      <c r="D54" s="42"/>
      <c r="E54" s="42"/>
      <c r="F54" s="29" t="str">
        <f>F12</f>
        <v>Vysoká škola ekonomická v Praze</v>
      </c>
      <c r="G54" s="42"/>
      <c r="H54" s="42"/>
      <c r="I54" s="34" t="s">
        <v>24</v>
      </c>
      <c r="J54" s="74" t="str">
        <f>IF(J12="","",J12)</f>
        <v>24. 1. 2025</v>
      </c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152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5.15" customHeight="1">
      <c r="A56" s="40"/>
      <c r="B56" s="41"/>
      <c r="C56" s="34" t="s">
        <v>26</v>
      </c>
      <c r="D56" s="42"/>
      <c r="E56" s="42"/>
      <c r="F56" s="29" t="str">
        <f>E15</f>
        <v>VŠE v Praze,W. Churchila 1938/4,Praha 3,13067</v>
      </c>
      <c r="G56" s="42"/>
      <c r="H56" s="42"/>
      <c r="I56" s="34" t="s">
        <v>32</v>
      </c>
      <c r="J56" s="38" t="str">
        <f>E21</f>
        <v xml:space="preserve"> </v>
      </c>
      <c r="K56" s="42"/>
      <c r="L56" s="42"/>
      <c r="M56" s="152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40.05" customHeight="1">
      <c r="A57" s="40"/>
      <c r="B57" s="41"/>
      <c r="C57" s="34" t="s">
        <v>30</v>
      </c>
      <c r="D57" s="42"/>
      <c r="E57" s="42"/>
      <c r="F57" s="29" t="str">
        <f>IF(E18="","",E18)</f>
        <v>Vyplň údaj</v>
      </c>
      <c r="G57" s="42"/>
      <c r="H57" s="42"/>
      <c r="I57" s="34" t="s">
        <v>34</v>
      </c>
      <c r="J57" s="38" t="str">
        <f>E24</f>
        <v>Intecon spol. s.r.o., Stará 2569/96,Ústí n/L,40011</v>
      </c>
      <c r="K57" s="42"/>
      <c r="L57" s="42"/>
      <c r="M57" s="152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9.28" customHeight="1">
      <c r="A59" s="40"/>
      <c r="B59" s="41"/>
      <c r="C59" s="178" t="s">
        <v>182</v>
      </c>
      <c r="D59" s="179"/>
      <c r="E59" s="179"/>
      <c r="F59" s="179"/>
      <c r="G59" s="179"/>
      <c r="H59" s="179"/>
      <c r="I59" s="180" t="s">
        <v>183</v>
      </c>
      <c r="J59" s="180" t="s">
        <v>184</v>
      </c>
      <c r="K59" s="180" t="s">
        <v>185</v>
      </c>
      <c r="L59" s="179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2.8" customHeight="1">
      <c r="A61" s="40"/>
      <c r="B61" s="41"/>
      <c r="C61" s="181" t="s">
        <v>74</v>
      </c>
      <c r="D61" s="42"/>
      <c r="E61" s="42"/>
      <c r="F61" s="42"/>
      <c r="G61" s="42"/>
      <c r="H61" s="42"/>
      <c r="I61" s="104">
        <f>Q88</f>
        <v>0</v>
      </c>
      <c r="J61" s="104">
        <f>R88</f>
        <v>0</v>
      </c>
      <c r="K61" s="104">
        <f>K88</f>
        <v>0</v>
      </c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U61" s="19" t="s">
        <v>186</v>
      </c>
    </row>
    <row r="62" s="9" customFormat="1" ht="24.96" customHeight="1">
      <c r="A62" s="9"/>
      <c r="B62" s="182"/>
      <c r="C62" s="183"/>
      <c r="D62" s="184" t="s">
        <v>1488</v>
      </c>
      <c r="E62" s="185"/>
      <c r="F62" s="185"/>
      <c r="G62" s="185"/>
      <c r="H62" s="185"/>
      <c r="I62" s="186">
        <f>Q89</f>
        <v>0</v>
      </c>
      <c r="J62" s="186">
        <f>R89</f>
        <v>0</v>
      </c>
      <c r="K62" s="186">
        <f>K89</f>
        <v>0</v>
      </c>
      <c r="L62" s="183"/>
      <c r="M62" s="187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</row>
    <row r="63" s="12" customFormat="1" ht="19.92" customHeight="1">
      <c r="A63" s="12"/>
      <c r="B63" s="251"/>
      <c r="C63" s="129"/>
      <c r="D63" s="252" t="s">
        <v>1489</v>
      </c>
      <c r="E63" s="253"/>
      <c r="F63" s="253"/>
      <c r="G63" s="253"/>
      <c r="H63" s="253"/>
      <c r="I63" s="254">
        <f>Q90</f>
        <v>0</v>
      </c>
      <c r="J63" s="254">
        <f>R90</f>
        <v>0</v>
      </c>
      <c r="K63" s="254">
        <f>K90</f>
        <v>0</v>
      </c>
      <c r="L63" s="129"/>
      <c r="M63" s="255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</row>
    <row r="64" s="12" customFormat="1" ht="19.92" customHeight="1">
      <c r="A64" s="12"/>
      <c r="B64" s="251"/>
      <c r="C64" s="129"/>
      <c r="D64" s="252" t="s">
        <v>3179</v>
      </c>
      <c r="E64" s="253"/>
      <c r="F64" s="253"/>
      <c r="G64" s="253"/>
      <c r="H64" s="253"/>
      <c r="I64" s="254">
        <f>Q97</f>
        <v>0</v>
      </c>
      <c r="J64" s="254">
        <f>R97</f>
        <v>0</v>
      </c>
      <c r="K64" s="254">
        <f>K97</f>
        <v>0</v>
      </c>
      <c r="L64" s="129"/>
      <c r="M64" s="255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</row>
    <row r="65" s="12" customFormat="1" ht="19.92" customHeight="1">
      <c r="A65" s="12"/>
      <c r="B65" s="251"/>
      <c r="C65" s="129"/>
      <c r="D65" s="252" t="s">
        <v>3180</v>
      </c>
      <c r="E65" s="253"/>
      <c r="F65" s="253"/>
      <c r="G65" s="253"/>
      <c r="H65" s="253"/>
      <c r="I65" s="254">
        <f>Q100</f>
        <v>0</v>
      </c>
      <c r="J65" s="254">
        <f>R100</f>
        <v>0</v>
      </c>
      <c r="K65" s="254">
        <f>K100</f>
        <v>0</v>
      </c>
      <c r="L65" s="129"/>
      <c r="M65" s="255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</row>
    <row r="66" s="12" customFormat="1" ht="19.92" customHeight="1">
      <c r="A66" s="12"/>
      <c r="B66" s="251"/>
      <c r="C66" s="129"/>
      <c r="D66" s="252" t="s">
        <v>1490</v>
      </c>
      <c r="E66" s="253"/>
      <c r="F66" s="253"/>
      <c r="G66" s="253"/>
      <c r="H66" s="253"/>
      <c r="I66" s="254">
        <f>Q103</f>
        <v>0</v>
      </c>
      <c r="J66" s="254">
        <f>R103</f>
        <v>0</v>
      </c>
      <c r="K66" s="254">
        <f>K103</f>
        <v>0</v>
      </c>
      <c r="L66" s="129"/>
      <c r="M66" s="255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</row>
    <row r="67" s="12" customFormat="1" ht="19.92" customHeight="1">
      <c r="A67" s="12"/>
      <c r="B67" s="251"/>
      <c r="C67" s="129"/>
      <c r="D67" s="252" t="s">
        <v>3181</v>
      </c>
      <c r="E67" s="253"/>
      <c r="F67" s="253"/>
      <c r="G67" s="253"/>
      <c r="H67" s="253"/>
      <c r="I67" s="254">
        <f>Q116</f>
        <v>0</v>
      </c>
      <c r="J67" s="254">
        <f>R116</f>
        <v>0</v>
      </c>
      <c r="K67" s="254">
        <f>K116</f>
        <v>0</v>
      </c>
      <c r="L67" s="129"/>
      <c r="M67" s="255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</row>
    <row r="68" s="12" customFormat="1" ht="19.92" customHeight="1">
      <c r="A68" s="12"/>
      <c r="B68" s="251"/>
      <c r="C68" s="129"/>
      <c r="D68" s="252" t="s">
        <v>1492</v>
      </c>
      <c r="E68" s="253"/>
      <c r="F68" s="253"/>
      <c r="G68" s="253"/>
      <c r="H68" s="253"/>
      <c r="I68" s="254">
        <f>Q121</f>
        <v>0</v>
      </c>
      <c r="J68" s="254">
        <f>R121</f>
        <v>0</v>
      </c>
      <c r="K68" s="254">
        <f>K121</f>
        <v>0</v>
      </c>
      <c r="L68" s="129"/>
      <c r="M68" s="255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</row>
    <row r="69" s="2" customFormat="1" ht="21.84" customHeight="1">
      <c r="A69" s="40"/>
      <c r="B69" s="41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152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0" s="2" customFormat="1" ht="6.96" customHeight="1">
      <c r="A70" s="40"/>
      <c r="B70" s="61"/>
      <c r="C70" s="62"/>
      <c r="D70" s="62"/>
      <c r="E70" s="62"/>
      <c r="F70" s="62"/>
      <c r="G70" s="62"/>
      <c r="H70" s="62"/>
      <c r="I70" s="62"/>
      <c r="J70" s="62"/>
      <c r="K70" s="62"/>
      <c r="L70" s="62"/>
      <c r="M70" s="152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4" s="2" customFormat="1" ht="6.96" customHeight="1">
      <c r="A74" s="40"/>
      <c r="B74" s="63"/>
      <c r="C74" s="64"/>
      <c r="D74" s="64"/>
      <c r="E74" s="64"/>
      <c r="F74" s="64"/>
      <c r="G74" s="64"/>
      <c r="H74" s="64"/>
      <c r="I74" s="64"/>
      <c r="J74" s="64"/>
      <c r="K74" s="64"/>
      <c r="L74" s="64"/>
      <c r="M74" s="152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24.96" customHeight="1">
      <c r="A75" s="40"/>
      <c r="B75" s="41"/>
      <c r="C75" s="25" t="s">
        <v>193</v>
      </c>
      <c r="D75" s="42"/>
      <c r="E75" s="42"/>
      <c r="F75" s="42"/>
      <c r="G75" s="42"/>
      <c r="H75" s="42"/>
      <c r="I75" s="42"/>
      <c r="J75" s="42"/>
      <c r="K75" s="42"/>
      <c r="L75" s="42"/>
      <c r="M75" s="152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41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152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17</v>
      </c>
      <c r="D77" s="42"/>
      <c r="E77" s="42"/>
      <c r="F77" s="42"/>
      <c r="G77" s="42"/>
      <c r="H77" s="42"/>
      <c r="I77" s="42"/>
      <c r="J77" s="42"/>
      <c r="K77" s="42"/>
      <c r="L77" s="42"/>
      <c r="M77" s="152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26.25" customHeight="1">
      <c r="A78" s="40"/>
      <c r="B78" s="41"/>
      <c r="C78" s="42"/>
      <c r="D78" s="42"/>
      <c r="E78" s="177" t="str">
        <f>E7</f>
        <v>Rekonstrukce plynové kotelny v IB, instalace plynové kogenerační jednotky včetně tepelných čerpadel</v>
      </c>
      <c r="F78" s="34"/>
      <c r="G78" s="34"/>
      <c r="H78" s="34"/>
      <c r="I78" s="42"/>
      <c r="J78" s="42"/>
      <c r="K78" s="42"/>
      <c r="L78" s="42"/>
      <c r="M78" s="152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175</v>
      </c>
      <c r="D79" s="42"/>
      <c r="E79" s="42"/>
      <c r="F79" s="42"/>
      <c r="G79" s="42"/>
      <c r="H79" s="42"/>
      <c r="I79" s="42"/>
      <c r="J79" s="42"/>
      <c r="K79" s="42"/>
      <c r="L79" s="42"/>
      <c r="M79" s="152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6.5" customHeight="1">
      <c r="A80" s="40"/>
      <c r="B80" s="41"/>
      <c r="C80" s="42"/>
      <c r="D80" s="42"/>
      <c r="E80" s="71" t="str">
        <f>E9</f>
        <v>VRN - VRN</v>
      </c>
      <c r="F80" s="42"/>
      <c r="G80" s="42"/>
      <c r="H80" s="42"/>
      <c r="I80" s="42"/>
      <c r="J80" s="42"/>
      <c r="K80" s="42"/>
      <c r="L80" s="42"/>
      <c r="M80" s="152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152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2" customHeight="1">
      <c r="A82" s="40"/>
      <c r="B82" s="41"/>
      <c r="C82" s="34" t="s">
        <v>22</v>
      </c>
      <c r="D82" s="42"/>
      <c r="E82" s="42"/>
      <c r="F82" s="29" t="str">
        <f>F12</f>
        <v>Vysoká škola ekonomická v Praze</v>
      </c>
      <c r="G82" s="42"/>
      <c r="H82" s="42"/>
      <c r="I82" s="34" t="s">
        <v>24</v>
      </c>
      <c r="J82" s="74" t="str">
        <f>IF(J12="","",J12)</f>
        <v>24. 1. 2025</v>
      </c>
      <c r="K82" s="42"/>
      <c r="L82" s="42"/>
      <c r="M82" s="152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6.96" customHeight="1">
      <c r="A83" s="40"/>
      <c r="B83" s="41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152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5.15" customHeight="1">
      <c r="A84" s="40"/>
      <c r="B84" s="41"/>
      <c r="C84" s="34" t="s">
        <v>26</v>
      </c>
      <c r="D84" s="42"/>
      <c r="E84" s="42"/>
      <c r="F84" s="29" t="str">
        <f>E15</f>
        <v>VŠE v Praze,W. Churchila 1938/4,Praha 3,13067</v>
      </c>
      <c r="G84" s="42"/>
      <c r="H84" s="42"/>
      <c r="I84" s="34" t="s">
        <v>32</v>
      </c>
      <c r="J84" s="38" t="str">
        <f>E21</f>
        <v xml:space="preserve"> </v>
      </c>
      <c r="K84" s="42"/>
      <c r="L84" s="42"/>
      <c r="M84" s="152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40.05" customHeight="1">
      <c r="A85" s="40"/>
      <c r="B85" s="41"/>
      <c r="C85" s="34" t="s">
        <v>30</v>
      </c>
      <c r="D85" s="42"/>
      <c r="E85" s="42"/>
      <c r="F85" s="29" t="str">
        <f>IF(E18="","",E18)</f>
        <v>Vyplň údaj</v>
      </c>
      <c r="G85" s="42"/>
      <c r="H85" s="42"/>
      <c r="I85" s="34" t="s">
        <v>34</v>
      </c>
      <c r="J85" s="38" t="str">
        <f>E24</f>
        <v>Intecon spol. s.r.o., Stará 2569/96,Ústí n/L,40011</v>
      </c>
      <c r="K85" s="42"/>
      <c r="L85" s="42"/>
      <c r="M85" s="152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0.32" customHeight="1">
      <c r="A86" s="40"/>
      <c r="B86" s="41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152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10" customFormat="1" ht="29.28" customHeight="1">
      <c r="A87" s="188"/>
      <c r="B87" s="189"/>
      <c r="C87" s="190" t="s">
        <v>194</v>
      </c>
      <c r="D87" s="191" t="s">
        <v>59</v>
      </c>
      <c r="E87" s="191" t="s">
        <v>55</v>
      </c>
      <c r="F87" s="191" t="s">
        <v>56</v>
      </c>
      <c r="G87" s="191" t="s">
        <v>195</v>
      </c>
      <c r="H87" s="191" t="s">
        <v>196</v>
      </c>
      <c r="I87" s="191" t="s">
        <v>197</v>
      </c>
      <c r="J87" s="191" t="s">
        <v>198</v>
      </c>
      <c r="K87" s="191" t="s">
        <v>185</v>
      </c>
      <c r="L87" s="192" t="s">
        <v>199</v>
      </c>
      <c r="M87" s="193"/>
      <c r="N87" s="94" t="s">
        <v>20</v>
      </c>
      <c r="O87" s="95" t="s">
        <v>44</v>
      </c>
      <c r="P87" s="95" t="s">
        <v>200</v>
      </c>
      <c r="Q87" s="95" t="s">
        <v>201</v>
      </c>
      <c r="R87" s="95" t="s">
        <v>202</v>
      </c>
      <c r="S87" s="95" t="s">
        <v>203</v>
      </c>
      <c r="T87" s="95" t="s">
        <v>204</v>
      </c>
      <c r="U87" s="95" t="s">
        <v>205</v>
      </c>
      <c r="V87" s="95" t="s">
        <v>206</v>
      </c>
      <c r="W87" s="95" t="s">
        <v>207</v>
      </c>
      <c r="X87" s="96" t="s">
        <v>208</v>
      </c>
      <c r="Y87" s="188"/>
      <c r="Z87" s="188"/>
      <c r="AA87" s="188"/>
      <c r="AB87" s="188"/>
      <c r="AC87" s="188"/>
      <c r="AD87" s="188"/>
      <c r="AE87" s="188"/>
    </row>
    <row r="88" s="2" customFormat="1" ht="22.8" customHeight="1">
      <c r="A88" s="40"/>
      <c r="B88" s="41"/>
      <c r="C88" s="101" t="s">
        <v>209</v>
      </c>
      <c r="D88" s="42"/>
      <c r="E88" s="42"/>
      <c r="F88" s="42"/>
      <c r="G88" s="42"/>
      <c r="H88" s="42"/>
      <c r="I88" s="42"/>
      <c r="J88" s="42"/>
      <c r="K88" s="194">
        <f>BK88</f>
        <v>0</v>
      </c>
      <c r="L88" s="42"/>
      <c r="M88" s="46"/>
      <c r="N88" s="97"/>
      <c r="O88" s="195"/>
      <c r="P88" s="98"/>
      <c r="Q88" s="196">
        <f>Q89</f>
        <v>0</v>
      </c>
      <c r="R88" s="196">
        <f>R89</f>
        <v>0</v>
      </c>
      <c r="S88" s="98"/>
      <c r="T88" s="197">
        <f>T89</f>
        <v>0</v>
      </c>
      <c r="U88" s="98"/>
      <c r="V88" s="197">
        <f>V89</f>
        <v>0</v>
      </c>
      <c r="W88" s="98"/>
      <c r="X88" s="198">
        <f>X89</f>
        <v>0</v>
      </c>
      <c r="Y88" s="40"/>
      <c r="Z88" s="40"/>
      <c r="AA88" s="40"/>
      <c r="AB88" s="40"/>
      <c r="AC88" s="40"/>
      <c r="AD88" s="40"/>
      <c r="AE88" s="40"/>
      <c r="AT88" s="19" t="s">
        <v>75</v>
      </c>
      <c r="AU88" s="19" t="s">
        <v>186</v>
      </c>
      <c r="BK88" s="199">
        <f>BK89</f>
        <v>0</v>
      </c>
    </row>
    <row r="89" s="11" customFormat="1" ht="25.92" customHeight="1">
      <c r="A89" s="11"/>
      <c r="B89" s="200"/>
      <c r="C89" s="201"/>
      <c r="D89" s="202" t="s">
        <v>75</v>
      </c>
      <c r="E89" s="203" t="s">
        <v>171</v>
      </c>
      <c r="F89" s="203" t="s">
        <v>1615</v>
      </c>
      <c r="G89" s="201"/>
      <c r="H89" s="201"/>
      <c r="I89" s="204"/>
      <c r="J89" s="204"/>
      <c r="K89" s="205">
        <f>BK89</f>
        <v>0</v>
      </c>
      <c r="L89" s="201"/>
      <c r="M89" s="206"/>
      <c r="N89" s="207"/>
      <c r="O89" s="208"/>
      <c r="P89" s="208"/>
      <c r="Q89" s="209">
        <f>Q90+Q97+Q100+Q103+Q116+Q121</f>
        <v>0</v>
      </c>
      <c r="R89" s="209">
        <f>R90+R97+R100+R103+R116+R121</f>
        <v>0</v>
      </c>
      <c r="S89" s="208"/>
      <c r="T89" s="210">
        <f>T90+T97+T100+T103+T116+T121</f>
        <v>0</v>
      </c>
      <c r="U89" s="208"/>
      <c r="V89" s="210">
        <f>V90+V97+V100+V103+V116+V121</f>
        <v>0</v>
      </c>
      <c r="W89" s="208"/>
      <c r="X89" s="211">
        <f>X90+X97+X100+X103+X116+X121</f>
        <v>0</v>
      </c>
      <c r="Y89" s="11"/>
      <c r="Z89" s="11"/>
      <c r="AA89" s="11"/>
      <c r="AB89" s="11"/>
      <c r="AC89" s="11"/>
      <c r="AD89" s="11"/>
      <c r="AE89" s="11"/>
      <c r="AR89" s="212" t="s">
        <v>234</v>
      </c>
      <c r="AT89" s="213" t="s">
        <v>75</v>
      </c>
      <c r="AU89" s="213" t="s">
        <v>76</v>
      </c>
      <c r="AY89" s="212" t="s">
        <v>212</v>
      </c>
      <c r="BK89" s="214">
        <f>BK90+BK97+BK100+BK103+BK116+BK121</f>
        <v>0</v>
      </c>
    </row>
    <row r="90" s="11" customFormat="1" ht="22.8" customHeight="1">
      <c r="A90" s="11"/>
      <c r="B90" s="200"/>
      <c r="C90" s="201"/>
      <c r="D90" s="202" t="s">
        <v>75</v>
      </c>
      <c r="E90" s="256" t="s">
        <v>1616</v>
      </c>
      <c r="F90" s="256" t="s">
        <v>1617</v>
      </c>
      <c r="G90" s="201"/>
      <c r="H90" s="201"/>
      <c r="I90" s="204"/>
      <c r="J90" s="204"/>
      <c r="K90" s="257">
        <f>BK90</f>
        <v>0</v>
      </c>
      <c r="L90" s="201"/>
      <c r="M90" s="206"/>
      <c r="N90" s="207"/>
      <c r="O90" s="208"/>
      <c r="P90" s="208"/>
      <c r="Q90" s="209">
        <f>SUM(Q91:Q96)</f>
        <v>0</v>
      </c>
      <c r="R90" s="209">
        <f>SUM(R91:R96)</f>
        <v>0</v>
      </c>
      <c r="S90" s="208"/>
      <c r="T90" s="210">
        <f>SUM(T91:T96)</f>
        <v>0</v>
      </c>
      <c r="U90" s="208"/>
      <c r="V90" s="210">
        <f>SUM(V91:V96)</f>
        <v>0</v>
      </c>
      <c r="W90" s="208"/>
      <c r="X90" s="211">
        <f>SUM(X91:X96)</f>
        <v>0</v>
      </c>
      <c r="Y90" s="11"/>
      <c r="Z90" s="11"/>
      <c r="AA90" s="11"/>
      <c r="AB90" s="11"/>
      <c r="AC90" s="11"/>
      <c r="AD90" s="11"/>
      <c r="AE90" s="11"/>
      <c r="AR90" s="212" t="s">
        <v>234</v>
      </c>
      <c r="AT90" s="213" t="s">
        <v>75</v>
      </c>
      <c r="AU90" s="213" t="s">
        <v>83</v>
      </c>
      <c r="AY90" s="212" t="s">
        <v>212</v>
      </c>
      <c r="BK90" s="214">
        <f>SUM(BK91:BK96)</f>
        <v>0</v>
      </c>
    </row>
    <row r="91" s="2" customFormat="1" ht="55.5" customHeight="1">
      <c r="A91" s="40"/>
      <c r="B91" s="41"/>
      <c r="C91" s="215" t="s">
        <v>83</v>
      </c>
      <c r="D91" s="215" t="s">
        <v>213</v>
      </c>
      <c r="E91" s="216" t="s">
        <v>3182</v>
      </c>
      <c r="F91" s="217" t="s">
        <v>3183</v>
      </c>
      <c r="G91" s="218" t="s">
        <v>1620</v>
      </c>
      <c r="H91" s="219">
        <v>1</v>
      </c>
      <c r="I91" s="220"/>
      <c r="J91" s="220"/>
      <c r="K91" s="221">
        <f>ROUND(P91*H91,2)</f>
        <v>0</v>
      </c>
      <c r="L91" s="217" t="s">
        <v>1314</v>
      </c>
      <c r="M91" s="46"/>
      <c r="N91" s="222" t="s">
        <v>20</v>
      </c>
      <c r="O91" s="223" t="s">
        <v>45</v>
      </c>
      <c r="P91" s="224">
        <f>I91+J91</f>
        <v>0</v>
      </c>
      <c r="Q91" s="224">
        <f>ROUND(I91*H91,2)</f>
        <v>0</v>
      </c>
      <c r="R91" s="224">
        <f>ROUND(J91*H91,2)</f>
        <v>0</v>
      </c>
      <c r="S91" s="86"/>
      <c r="T91" s="225">
        <f>S91*H91</f>
        <v>0</v>
      </c>
      <c r="U91" s="225">
        <v>0</v>
      </c>
      <c r="V91" s="225">
        <f>U91*H91</f>
        <v>0</v>
      </c>
      <c r="W91" s="225">
        <v>0</v>
      </c>
      <c r="X91" s="226">
        <f>W91*H91</f>
        <v>0</v>
      </c>
      <c r="Y91" s="40"/>
      <c r="Z91" s="40"/>
      <c r="AA91" s="40"/>
      <c r="AB91" s="40"/>
      <c r="AC91" s="40"/>
      <c r="AD91" s="40"/>
      <c r="AE91" s="40"/>
      <c r="AR91" s="227" t="s">
        <v>1621</v>
      </c>
      <c r="AT91" s="227" t="s">
        <v>213</v>
      </c>
      <c r="AU91" s="227" t="s">
        <v>85</v>
      </c>
      <c r="AY91" s="19" t="s">
        <v>212</v>
      </c>
      <c r="BE91" s="228">
        <f>IF(O91="základní",K91,0)</f>
        <v>0</v>
      </c>
      <c r="BF91" s="228">
        <f>IF(O91="snížená",K91,0)</f>
        <v>0</v>
      </c>
      <c r="BG91" s="228">
        <f>IF(O91="zákl. přenesená",K91,0)</f>
        <v>0</v>
      </c>
      <c r="BH91" s="228">
        <f>IF(O91="sníž. přenesená",K91,0)</f>
        <v>0</v>
      </c>
      <c r="BI91" s="228">
        <f>IF(O91="nulová",K91,0)</f>
        <v>0</v>
      </c>
      <c r="BJ91" s="19" t="s">
        <v>83</v>
      </c>
      <c r="BK91" s="228">
        <f>ROUND(P91*H91,2)</f>
        <v>0</v>
      </c>
      <c r="BL91" s="19" t="s">
        <v>1621</v>
      </c>
      <c r="BM91" s="227" t="s">
        <v>3184</v>
      </c>
    </row>
    <row r="92" s="2" customFormat="1">
      <c r="A92" s="40"/>
      <c r="B92" s="41"/>
      <c r="C92" s="42"/>
      <c r="D92" s="258" t="s">
        <v>1316</v>
      </c>
      <c r="E92" s="42"/>
      <c r="F92" s="259" t="s">
        <v>3185</v>
      </c>
      <c r="G92" s="42"/>
      <c r="H92" s="42"/>
      <c r="I92" s="248"/>
      <c r="J92" s="248"/>
      <c r="K92" s="42"/>
      <c r="L92" s="42"/>
      <c r="M92" s="46"/>
      <c r="N92" s="249"/>
      <c r="O92" s="250"/>
      <c r="P92" s="86"/>
      <c r="Q92" s="86"/>
      <c r="R92" s="86"/>
      <c r="S92" s="86"/>
      <c r="T92" s="86"/>
      <c r="U92" s="86"/>
      <c r="V92" s="86"/>
      <c r="W92" s="86"/>
      <c r="X92" s="87"/>
      <c r="Y92" s="40"/>
      <c r="Z92" s="40"/>
      <c r="AA92" s="40"/>
      <c r="AB92" s="40"/>
      <c r="AC92" s="40"/>
      <c r="AD92" s="40"/>
      <c r="AE92" s="40"/>
      <c r="AT92" s="19" t="s">
        <v>1316</v>
      </c>
      <c r="AU92" s="19" t="s">
        <v>85</v>
      </c>
    </row>
    <row r="93" s="2" customFormat="1">
      <c r="A93" s="40"/>
      <c r="B93" s="41"/>
      <c r="C93" s="215" t="s">
        <v>85</v>
      </c>
      <c r="D93" s="215" t="s">
        <v>213</v>
      </c>
      <c r="E93" s="216" t="s">
        <v>3186</v>
      </c>
      <c r="F93" s="217" t="s">
        <v>3187</v>
      </c>
      <c r="G93" s="218" t="s">
        <v>1620</v>
      </c>
      <c r="H93" s="219">
        <v>1</v>
      </c>
      <c r="I93" s="220"/>
      <c r="J93" s="220"/>
      <c r="K93" s="221">
        <f>ROUND(P93*H93,2)</f>
        <v>0</v>
      </c>
      <c r="L93" s="217" t="s">
        <v>1314</v>
      </c>
      <c r="M93" s="46"/>
      <c r="N93" s="222" t="s">
        <v>20</v>
      </c>
      <c r="O93" s="223" t="s">
        <v>45</v>
      </c>
      <c r="P93" s="224">
        <f>I93+J93</f>
        <v>0</v>
      </c>
      <c r="Q93" s="224">
        <f>ROUND(I93*H93,2)</f>
        <v>0</v>
      </c>
      <c r="R93" s="224">
        <f>ROUND(J93*H93,2)</f>
        <v>0</v>
      </c>
      <c r="S93" s="86"/>
      <c r="T93" s="225">
        <f>S93*H93</f>
        <v>0</v>
      </c>
      <c r="U93" s="225">
        <v>0</v>
      </c>
      <c r="V93" s="225">
        <f>U93*H93</f>
        <v>0</v>
      </c>
      <c r="W93" s="225">
        <v>0</v>
      </c>
      <c r="X93" s="226">
        <f>W93*H93</f>
        <v>0</v>
      </c>
      <c r="Y93" s="40"/>
      <c r="Z93" s="40"/>
      <c r="AA93" s="40"/>
      <c r="AB93" s="40"/>
      <c r="AC93" s="40"/>
      <c r="AD93" s="40"/>
      <c r="AE93" s="40"/>
      <c r="AR93" s="227" t="s">
        <v>1621</v>
      </c>
      <c r="AT93" s="227" t="s">
        <v>213</v>
      </c>
      <c r="AU93" s="227" t="s">
        <v>85</v>
      </c>
      <c r="AY93" s="19" t="s">
        <v>212</v>
      </c>
      <c r="BE93" s="228">
        <f>IF(O93="základní",K93,0)</f>
        <v>0</v>
      </c>
      <c r="BF93" s="228">
        <f>IF(O93="snížená",K93,0)</f>
        <v>0</v>
      </c>
      <c r="BG93" s="228">
        <f>IF(O93="zákl. přenesená",K93,0)</f>
        <v>0</v>
      </c>
      <c r="BH93" s="228">
        <f>IF(O93="sníž. přenesená",K93,0)</f>
        <v>0</v>
      </c>
      <c r="BI93" s="228">
        <f>IF(O93="nulová",K93,0)</f>
        <v>0</v>
      </c>
      <c r="BJ93" s="19" t="s">
        <v>83</v>
      </c>
      <c r="BK93" s="228">
        <f>ROUND(P93*H93,2)</f>
        <v>0</v>
      </c>
      <c r="BL93" s="19" t="s">
        <v>1621</v>
      </c>
      <c r="BM93" s="227" t="s">
        <v>3188</v>
      </c>
    </row>
    <row r="94" s="2" customFormat="1">
      <c r="A94" s="40"/>
      <c r="B94" s="41"/>
      <c r="C94" s="42"/>
      <c r="D94" s="258" t="s">
        <v>1316</v>
      </c>
      <c r="E94" s="42"/>
      <c r="F94" s="259" t="s">
        <v>3189</v>
      </c>
      <c r="G94" s="42"/>
      <c r="H94" s="42"/>
      <c r="I94" s="248"/>
      <c r="J94" s="248"/>
      <c r="K94" s="42"/>
      <c r="L94" s="42"/>
      <c r="M94" s="46"/>
      <c r="N94" s="249"/>
      <c r="O94" s="250"/>
      <c r="P94" s="86"/>
      <c r="Q94" s="86"/>
      <c r="R94" s="86"/>
      <c r="S94" s="86"/>
      <c r="T94" s="86"/>
      <c r="U94" s="86"/>
      <c r="V94" s="86"/>
      <c r="W94" s="86"/>
      <c r="X94" s="87"/>
      <c r="Y94" s="40"/>
      <c r="Z94" s="40"/>
      <c r="AA94" s="40"/>
      <c r="AB94" s="40"/>
      <c r="AC94" s="40"/>
      <c r="AD94" s="40"/>
      <c r="AE94" s="40"/>
      <c r="AT94" s="19" t="s">
        <v>1316</v>
      </c>
      <c r="AU94" s="19" t="s">
        <v>85</v>
      </c>
    </row>
    <row r="95" s="2" customFormat="1" ht="55.5" customHeight="1">
      <c r="A95" s="40"/>
      <c r="B95" s="41"/>
      <c r="C95" s="215" t="s">
        <v>105</v>
      </c>
      <c r="D95" s="215" t="s">
        <v>213</v>
      </c>
      <c r="E95" s="216" t="s">
        <v>3190</v>
      </c>
      <c r="F95" s="217" t="s">
        <v>3191</v>
      </c>
      <c r="G95" s="218" t="s">
        <v>1620</v>
      </c>
      <c r="H95" s="219">
        <v>1</v>
      </c>
      <c r="I95" s="220"/>
      <c r="J95" s="220"/>
      <c r="K95" s="221">
        <f>ROUND(P95*H95,2)</f>
        <v>0</v>
      </c>
      <c r="L95" s="217" t="s">
        <v>1314</v>
      </c>
      <c r="M95" s="46"/>
      <c r="N95" s="222" t="s">
        <v>20</v>
      </c>
      <c r="O95" s="223" t="s">
        <v>45</v>
      </c>
      <c r="P95" s="224">
        <f>I95+J95</f>
        <v>0</v>
      </c>
      <c r="Q95" s="224">
        <f>ROUND(I95*H95,2)</f>
        <v>0</v>
      </c>
      <c r="R95" s="224">
        <f>ROUND(J95*H95,2)</f>
        <v>0</v>
      </c>
      <c r="S95" s="86"/>
      <c r="T95" s="225">
        <f>S95*H95</f>
        <v>0</v>
      </c>
      <c r="U95" s="225">
        <v>0</v>
      </c>
      <c r="V95" s="225">
        <f>U95*H95</f>
        <v>0</v>
      </c>
      <c r="W95" s="225">
        <v>0</v>
      </c>
      <c r="X95" s="226">
        <f>W95*H95</f>
        <v>0</v>
      </c>
      <c r="Y95" s="40"/>
      <c r="Z95" s="40"/>
      <c r="AA95" s="40"/>
      <c r="AB95" s="40"/>
      <c r="AC95" s="40"/>
      <c r="AD95" s="40"/>
      <c r="AE95" s="40"/>
      <c r="AR95" s="227" t="s">
        <v>1621</v>
      </c>
      <c r="AT95" s="227" t="s">
        <v>213</v>
      </c>
      <c r="AU95" s="227" t="s">
        <v>85</v>
      </c>
      <c r="AY95" s="19" t="s">
        <v>212</v>
      </c>
      <c r="BE95" s="228">
        <f>IF(O95="základní",K95,0)</f>
        <v>0</v>
      </c>
      <c r="BF95" s="228">
        <f>IF(O95="snížená",K95,0)</f>
        <v>0</v>
      </c>
      <c r="BG95" s="228">
        <f>IF(O95="zákl. přenesená",K95,0)</f>
        <v>0</v>
      </c>
      <c r="BH95" s="228">
        <f>IF(O95="sníž. přenesená",K95,0)</f>
        <v>0</v>
      </c>
      <c r="BI95" s="228">
        <f>IF(O95="nulová",K95,0)</f>
        <v>0</v>
      </c>
      <c r="BJ95" s="19" t="s">
        <v>83</v>
      </c>
      <c r="BK95" s="228">
        <f>ROUND(P95*H95,2)</f>
        <v>0</v>
      </c>
      <c r="BL95" s="19" t="s">
        <v>1621</v>
      </c>
      <c r="BM95" s="227" t="s">
        <v>3192</v>
      </c>
    </row>
    <row r="96" s="2" customFormat="1">
      <c r="A96" s="40"/>
      <c r="B96" s="41"/>
      <c r="C96" s="42"/>
      <c r="D96" s="258" t="s">
        <v>1316</v>
      </c>
      <c r="E96" s="42"/>
      <c r="F96" s="259" t="s">
        <v>3193</v>
      </c>
      <c r="G96" s="42"/>
      <c r="H96" s="42"/>
      <c r="I96" s="248"/>
      <c r="J96" s="248"/>
      <c r="K96" s="42"/>
      <c r="L96" s="42"/>
      <c r="M96" s="46"/>
      <c r="N96" s="249"/>
      <c r="O96" s="250"/>
      <c r="P96" s="86"/>
      <c r="Q96" s="86"/>
      <c r="R96" s="86"/>
      <c r="S96" s="86"/>
      <c r="T96" s="86"/>
      <c r="U96" s="86"/>
      <c r="V96" s="86"/>
      <c r="W96" s="86"/>
      <c r="X96" s="87"/>
      <c r="Y96" s="40"/>
      <c r="Z96" s="40"/>
      <c r="AA96" s="40"/>
      <c r="AB96" s="40"/>
      <c r="AC96" s="40"/>
      <c r="AD96" s="40"/>
      <c r="AE96" s="40"/>
      <c r="AT96" s="19" t="s">
        <v>1316</v>
      </c>
      <c r="AU96" s="19" t="s">
        <v>85</v>
      </c>
    </row>
    <row r="97" s="11" customFormat="1" ht="22.8" customHeight="1">
      <c r="A97" s="11"/>
      <c r="B97" s="200"/>
      <c r="C97" s="201"/>
      <c r="D97" s="202" t="s">
        <v>75</v>
      </c>
      <c r="E97" s="256" t="s">
        <v>3194</v>
      </c>
      <c r="F97" s="256" t="s">
        <v>3195</v>
      </c>
      <c r="G97" s="201"/>
      <c r="H97" s="201"/>
      <c r="I97" s="204"/>
      <c r="J97" s="204"/>
      <c r="K97" s="257">
        <f>BK97</f>
        <v>0</v>
      </c>
      <c r="L97" s="201"/>
      <c r="M97" s="206"/>
      <c r="N97" s="207"/>
      <c r="O97" s="208"/>
      <c r="P97" s="208"/>
      <c r="Q97" s="209">
        <f>SUM(Q98:Q99)</f>
        <v>0</v>
      </c>
      <c r="R97" s="209">
        <f>SUM(R98:R99)</f>
        <v>0</v>
      </c>
      <c r="S97" s="208"/>
      <c r="T97" s="210">
        <f>SUM(T98:T99)</f>
        <v>0</v>
      </c>
      <c r="U97" s="208"/>
      <c r="V97" s="210">
        <f>SUM(V98:V99)</f>
        <v>0</v>
      </c>
      <c r="W97" s="208"/>
      <c r="X97" s="211">
        <f>SUM(X98:X99)</f>
        <v>0</v>
      </c>
      <c r="Y97" s="11"/>
      <c r="Z97" s="11"/>
      <c r="AA97" s="11"/>
      <c r="AB97" s="11"/>
      <c r="AC97" s="11"/>
      <c r="AD97" s="11"/>
      <c r="AE97" s="11"/>
      <c r="AR97" s="212" t="s">
        <v>234</v>
      </c>
      <c r="AT97" s="213" t="s">
        <v>75</v>
      </c>
      <c r="AU97" s="213" t="s">
        <v>83</v>
      </c>
      <c r="AY97" s="212" t="s">
        <v>212</v>
      </c>
      <c r="BK97" s="214">
        <f>SUM(BK98:BK99)</f>
        <v>0</v>
      </c>
    </row>
    <row r="98" s="2" customFormat="1" ht="24.15" customHeight="1">
      <c r="A98" s="40"/>
      <c r="B98" s="41"/>
      <c r="C98" s="215" t="s">
        <v>228</v>
      </c>
      <c r="D98" s="215" t="s">
        <v>213</v>
      </c>
      <c r="E98" s="216" t="s">
        <v>3196</v>
      </c>
      <c r="F98" s="217" t="s">
        <v>3197</v>
      </c>
      <c r="G98" s="218" t="s">
        <v>1620</v>
      </c>
      <c r="H98" s="219">
        <v>1</v>
      </c>
      <c r="I98" s="220"/>
      <c r="J98" s="220"/>
      <c r="K98" s="221">
        <f>ROUND(P98*H98,2)</f>
        <v>0</v>
      </c>
      <c r="L98" s="217" t="s">
        <v>1314</v>
      </c>
      <c r="M98" s="46"/>
      <c r="N98" s="222" t="s">
        <v>20</v>
      </c>
      <c r="O98" s="223" t="s">
        <v>45</v>
      </c>
      <c r="P98" s="224">
        <f>I98+J98</f>
        <v>0</v>
      </c>
      <c r="Q98" s="224">
        <f>ROUND(I98*H98,2)</f>
        <v>0</v>
      </c>
      <c r="R98" s="224">
        <f>ROUND(J98*H98,2)</f>
        <v>0</v>
      </c>
      <c r="S98" s="86"/>
      <c r="T98" s="225">
        <f>S98*H98</f>
        <v>0</v>
      </c>
      <c r="U98" s="225">
        <v>0</v>
      </c>
      <c r="V98" s="225">
        <f>U98*H98</f>
        <v>0</v>
      </c>
      <c r="W98" s="225">
        <v>0</v>
      </c>
      <c r="X98" s="226">
        <f>W98*H98</f>
        <v>0</v>
      </c>
      <c r="Y98" s="40"/>
      <c r="Z98" s="40"/>
      <c r="AA98" s="40"/>
      <c r="AB98" s="40"/>
      <c r="AC98" s="40"/>
      <c r="AD98" s="40"/>
      <c r="AE98" s="40"/>
      <c r="AR98" s="227" t="s">
        <v>1621</v>
      </c>
      <c r="AT98" s="227" t="s">
        <v>213</v>
      </c>
      <c r="AU98" s="227" t="s">
        <v>85</v>
      </c>
      <c r="AY98" s="19" t="s">
        <v>212</v>
      </c>
      <c r="BE98" s="228">
        <f>IF(O98="základní",K98,0)</f>
        <v>0</v>
      </c>
      <c r="BF98" s="228">
        <f>IF(O98="snížená",K98,0)</f>
        <v>0</v>
      </c>
      <c r="BG98" s="228">
        <f>IF(O98="zákl. přenesená",K98,0)</f>
        <v>0</v>
      </c>
      <c r="BH98" s="228">
        <f>IF(O98="sníž. přenesená",K98,0)</f>
        <v>0</v>
      </c>
      <c r="BI98" s="228">
        <f>IF(O98="nulová",K98,0)</f>
        <v>0</v>
      </c>
      <c r="BJ98" s="19" t="s">
        <v>83</v>
      </c>
      <c r="BK98" s="228">
        <f>ROUND(P98*H98,2)</f>
        <v>0</v>
      </c>
      <c r="BL98" s="19" t="s">
        <v>1621</v>
      </c>
      <c r="BM98" s="227" t="s">
        <v>3198</v>
      </c>
    </row>
    <row r="99" s="2" customFormat="1">
      <c r="A99" s="40"/>
      <c r="B99" s="41"/>
      <c r="C99" s="42"/>
      <c r="D99" s="258" t="s">
        <v>1316</v>
      </c>
      <c r="E99" s="42"/>
      <c r="F99" s="259" t="s">
        <v>3199</v>
      </c>
      <c r="G99" s="42"/>
      <c r="H99" s="42"/>
      <c r="I99" s="248"/>
      <c r="J99" s="248"/>
      <c r="K99" s="42"/>
      <c r="L99" s="42"/>
      <c r="M99" s="46"/>
      <c r="N99" s="249"/>
      <c r="O99" s="250"/>
      <c r="P99" s="86"/>
      <c r="Q99" s="86"/>
      <c r="R99" s="86"/>
      <c r="S99" s="86"/>
      <c r="T99" s="86"/>
      <c r="U99" s="86"/>
      <c r="V99" s="86"/>
      <c r="W99" s="86"/>
      <c r="X99" s="87"/>
      <c r="Y99" s="40"/>
      <c r="Z99" s="40"/>
      <c r="AA99" s="40"/>
      <c r="AB99" s="40"/>
      <c r="AC99" s="40"/>
      <c r="AD99" s="40"/>
      <c r="AE99" s="40"/>
      <c r="AT99" s="19" t="s">
        <v>1316</v>
      </c>
      <c r="AU99" s="19" t="s">
        <v>85</v>
      </c>
    </row>
    <row r="100" s="11" customFormat="1" ht="22.8" customHeight="1">
      <c r="A100" s="11"/>
      <c r="B100" s="200"/>
      <c r="C100" s="201"/>
      <c r="D100" s="202" t="s">
        <v>75</v>
      </c>
      <c r="E100" s="256" t="s">
        <v>3200</v>
      </c>
      <c r="F100" s="256" t="s">
        <v>3201</v>
      </c>
      <c r="G100" s="201"/>
      <c r="H100" s="201"/>
      <c r="I100" s="204"/>
      <c r="J100" s="204"/>
      <c r="K100" s="257">
        <f>BK100</f>
        <v>0</v>
      </c>
      <c r="L100" s="201"/>
      <c r="M100" s="206"/>
      <c r="N100" s="207"/>
      <c r="O100" s="208"/>
      <c r="P100" s="208"/>
      <c r="Q100" s="209">
        <f>SUM(Q101:Q102)</f>
        <v>0</v>
      </c>
      <c r="R100" s="209">
        <f>SUM(R101:R102)</f>
        <v>0</v>
      </c>
      <c r="S100" s="208"/>
      <c r="T100" s="210">
        <f>SUM(T101:T102)</f>
        <v>0</v>
      </c>
      <c r="U100" s="208"/>
      <c r="V100" s="210">
        <f>SUM(V101:V102)</f>
        <v>0</v>
      </c>
      <c r="W100" s="208"/>
      <c r="X100" s="211">
        <f>SUM(X101:X102)</f>
        <v>0</v>
      </c>
      <c r="Y100" s="11"/>
      <c r="Z100" s="11"/>
      <c r="AA100" s="11"/>
      <c r="AB100" s="11"/>
      <c r="AC100" s="11"/>
      <c r="AD100" s="11"/>
      <c r="AE100" s="11"/>
      <c r="AR100" s="212" t="s">
        <v>234</v>
      </c>
      <c r="AT100" s="213" t="s">
        <v>75</v>
      </c>
      <c r="AU100" s="213" t="s">
        <v>83</v>
      </c>
      <c r="AY100" s="212" t="s">
        <v>212</v>
      </c>
      <c r="BK100" s="214">
        <f>SUM(BK101:BK102)</f>
        <v>0</v>
      </c>
    </row>
    <row r="101" s="2" customFormat="1" ht="24.15" customHeight="1">
      <c r="A101" s="40"/>
      <c r="B101" s="41"/>
      <c r="C101" s="215" t="s">
        <v>234</v>
      </c>
      <c r="D101" s="215" t="s">
        <v>213</v>
      </c>
      <c r="E101" s="216" t="s">
        <v>3202</v>
      </c>
      <c r="F101" s="217" t="s">
        <v>3201</v>
      </c>
      <c r="G101" s="218" t="s">
        <v>1620</v>
      </c>
      <c r="H101" s="219">
        <v>1</v>
      </c>
      <c r="I101" s="220"/>
      <c r="J101" s="220"/>
      <c r="K101" s="221">
        <f>ROUND(P101*H101,2)</f>
        <v>0</v>
      </c>
      <c r="L101" s="217" t="s">
        <v>1314</v>
      </c>
      <c r="M101" s="46"/>
      <c r="N101" s="222" t="s">
        <v>20</v>
      </c>
      <c r="O101" s="223" t="s">
        <v>45</v>
      </c>
      <c r="P101" s="224">
        <f>I101+J101</f>
        <v>0</v>
      </c>
      <c r="Q101" s="224">
        <f>ROUND(I101*H101,2)</f>
        <v>0</v>
      </c>
      <c r="R101" s="224">
        <f>ROUND(J101*H101,2)</f>
        <v>0</v>
      </c>
      <c r="S101" s="86"/>
      <c r="T101" s="225">
        <f>S101*H101</f>
        <v>0</v>
      </c>
      <c r="U101" s="225">
        <v>0</v>
      </c>
      <c r="V101" s="225">
        <f>U101*H101</f>
        <v>0</v>
      </c>
      <c r="W101" s="225">
        <v>0</v>
      </c>
      <c r="X101" s="226">
        <f>W101*H101</f>
        <v>0</v>
      </c>
      <c r="Y101" s="40"/>
      <c r="Z101" s="40"/>
      <c r="AA101" s="40"/>
      <c r="AB101" s="40"/>
      <c r="AC101" s="40"/>
      <c r="AD101" s="40"/>
      <c r="AE101" s="40"/>
      <c r="AR101" s="227" t="s">
        <v>1621</v>
      </c>
      <c r="AT101" s="227" t="s">
        <v>213</v>
      </c>
      <c r="AU101" s="227" t="s">
        <v>85</v>
      </c>
      <c r="AY101" s="19" t="s">
        <v>212</v>
      </c>
      <c r="BE101" s="228">
        <f>IF(O101="základní",K101,0)</f>
        <v>0</v>
      </c>
      <c r="BF101" s="228">
        <f>IF(O101="snížená",K101,0)</f>
        <v>0</v>
      </c>
      <c r="BG101" s="228">
        <f>IF(O101="zákl. přenesená",K101,0)</f>
        <v>0</v>
      </c>
      <c r="BH101" s="228">
        <f>IF(O101="sníž. přenesená",K101,0)</f>
        <v>0</v>
      </c>
      <c r="BI101" s="228">
        <f>IF(O101="nulová",K101,0)</f>
        <v>0</v>
      </c>
      <c r="BJ101" s="19" t="s">
        <v>83</v>
      </c>
      <c r="BK101" s="228">
        <f>ROUND(P101*H101,2)</f>
        <v>0</v>
      </c>
      <c r="BL101" s="19" t="s">
        <v>1621</v>
      </c>
      <c r="BM101" s="227" t="s">
        <v>3203</v>
      </c>
    </row>
    <row r="102" s="2" customFormat="1">
      <c r="A102" s="40"/>
      <c r="B102" s="41"/>
      <c r="C102" s="42"/>
      <c r="D102" s="258" t="s">
        <v>1316</v>
      </c>
      <c r="E102" s="42"/>
      <c r="F102" s="259" t="s">
        <v>3204</v>
      </c>
      <c r="G102" s="42"/>
      <c r="H102" s="42"/>
      <c r="I102" s="248"/>
      <c r="J102" s="248"/>
      <c r="K102" s="42"/>
      <c r="L102" s="42"/>
      <c r="M102" s="46"/>
      <c r="N102" s="249"/>
      <c r="O102" s="250"/>
      <c r="P102" s="86"/>
      <c r="Q102" s="86"/>
      <c r="R102" s="86"/>
      <c r="S102" s="86"/>
      <c r="T102" s="86"/>
      <c r="U102" s="86"/>
      <c r="V102" s="86"/>
      <c r="W102" s="86"/>
      <c r="X102" s="87"/>
      <c r="Y102" s="40"/>
      <c r="Z102" s="40"/>
      <c r="AA102" s="40"/>
      <c r="AB102" s="40"/>
      <c r="AC102" s="40"/>
      <c r="AD102" s="40"/>
      <c r="AE102" s="40"/>
      <c r="AT102" s="19" t="s">
        <v>1316</v>
      </c>
      <c r="AU102" s="19" t="s">
        <v>85</v>
      </c>
    </row>
    <row r="103" s="11" customFormat="1" ht="22.8" customHeight="1">
      <c r="A103" s="11"/>
      <c r="B103" s="200"/>
      <c r="C103" s="201"/>
      <c r="D103" s="202" t="s">
        <v>75</v>
      </c>
      <c r="E103" s="256" t="s">
        <v>1624</v>
      </c>
      <c r="F103" s="256" t="s">
        <v>1625</v>
      </c>
      <c r="G103" s="201"/>
      <c r="H103" s="201"/>
      <c r="I103" s="204"/>
      <c r="J103" s="204"/>
      <c r="K103" s="257">
        <f>BK103</f>
        <v>0</v>
      </c>
      <c r="L103" s="201"/>
      <c r="M103" s="206"/>
      <c r="N103" s="207"/>
      <c r="O103" s="208"/>
      <c r="P103" s="208"/>
      <c r="Q103" s="209">
        <f>SUM(Q104:Q115)</f>
        <v>0</v>
      </c>
      <c r="R103" s="209">
        <f>SUM(R104:R115)</f>
        <v>0</v>
      </c>
      <c r="S103" s="208"/>
      <c r="T103" s="210">
        <f>SUM(T104:T115)</f>
        <v>0</v>
      </c>
      <c r="U103" s="208"/>
      <c r="V103" s="210">
        <f>SUM(V104:V115)</f>
        <v>0</v>
      </c>
      <c r="W103" s="208"/>
      <c r="X103" s="211">
        <f>SUM(X104:X115)</f>
        <v>0</v>
      </c>
      <c r="Y103" s="11"/>
      <c r="Z103" s="11"/>
      <c r="AA103" s="11"/>
      <c r="AB103" s="11"/>
      <c r="AC103" s="11"/>
      <c r="AD103" s="11"/>
      <c r="AE103" s="11"/>
      <c r="AR103" s="212" t="s">
        <v>234</v>
      </c>
      <c r="AT103" s="213" t="s">
        <v>75</v>
      </c>
      <c r="AU103" s="213" t="s">
        <v>83</v>
      </c>
      <c r="AY103" s="212" t="s">
        <v>212</v>
      </c>
      <c r="BK103" s="214">
        <f>SUM(BK104:BK115)</f>
        <v>0</v>
      </c>
    </row>
    <row r="104" s="2" customFormat="1" ht="66.75" customHeight="1">
      <c r="A104" s="40"/>
      <c r="B104" s="41"/>
      <c r="C104" s="215" t="s">
        <v>238</v>
      </c>
      <c r="D104" s="215" t="s">
        <v>213</v>
      </c>
      <c r="E104" s="216" t="s">
        <v>3205</v>
      </c>
      <c r="F104" s="217" t="s">
        <v>3206</v>
      </c>
      <c r="G104" s="218" t="s">
        <v>1620</v>
      </c>
      <c r="H104" s="219">
        <v>1</v>
      </c>
      <c r="I104" s="220"/>
      <c r="J104" s="220"/>
      <c r="K104" s="221">
        <f>ROUND(P104*H104,2)</f>
        <v>0</v>
      </c>
      <c r="L104" s="217" t="s">
        <v>1314</v>
      </c>
      <c r="M104" s="46"/>
      <c r="N104" s="222" t="s">
        <v>20</v>
      </c>
      <c r="O104" s="223" t="s">
        <v>45</v>
      </c>
      <c r="P104" s="224">
        <f>I104+J104</f>
        <v>0</v>
      </c>
      <c r="Q104" s="224">
        <f>ROUND(I104*H104,2)</f>
        <v>0</v>
      </c>
      <c r="R104" s="224">
        <f>ROUND(J104*H104,2)</f>
        <v>0</v>
      </c>
      <c r="S104" s="86"/>
      <c r="T104" s="225">
        <f>S104*H104</f>
        <v>0</v>
      </c>
      <c r="U104" s="225">
        <v>0</v>
      </c>
      <c r="V104" s="225">
        <f>U104*H104</f>
        <v>0</v>
      </c>
      <c r="W104" s="225">
        <v>0</v>
      </c>
      <c r="X104" s="226">
        <f>W104*H104</f>
        <v>0</v>
      </c>
      <c r="Y104" s="40"/>
      <c r="Z104" s="40"/>
      <c r="AA104" s="40"/>
      <c r="AB104" s="40"/>
      <c r="AC104" s="40"/>
      <c r="AD104" s="40"/>
      <c r="AE104" s="40"/>
      <c r="AR104" s="227" t="s">
        <v>1621</v>
      </c>
      <c r="AT104" s="227" t="s">
        <v>213</v>
      </c>
      <c r="AU104" s="227" t="s">
        <v>85</v>
      </c>
      <c r="AY104" s="19" t="s">
        <v>212</v>
      </c>
      <c r="BE104" s="228">
        <f>IF(O104="základní",K104,0)</f>
        <v>0</v>
      </c>
      <c r="BF104" s="228">
        <f>IF(O104="snížená",K104,0)</f>
        <v>0</v>
      </c>
      <c r="BG104" s="228">
        <f>IF(O104="zákl. přenesená",K104,0)</f>
        <v>0</v>
      </c>
      <c r="BH104" s="228">
        <f>IF(O104="sníž. přenesená",K104,0)</f>
        <v>0</v>
      </c>
      <c r="BI104" s="228">
        <f>IF(O104="nulová",K104,0)</f>
        <v>0</v>
      </c>
      <c r="BJ104" s="19" t="s">
        <v>83</v>
      </c>
      <c r="BK104" s="228">
        <f>ROUND(P104*H104,2)</f>
        <v>0</v>
      </c>
      <c r="BL104" s="19" t="s">
        <v>1621</v>
      </c>
      <c r="BM104" s="227" t="s">
        <v>3207</v>
      </c>
    </row>
    <row r="105" s="2" customFormat="1">
      <c r="A105" s="40"/>
      <c r="B105" s="41"/>
      <c r="C105" s="42"/>
      <c r="D105" s="258" t="s">
        <v>1316</v>
      </c>
      <c r="E105" s="42"/>
      <c r="F105" s="259" t="s">
        <v>3208</v>
      </c>
      <c r="G105" s="42"/>
      <c r="H105" s="42"/>
      <c r="I105" s="248"/>
      <c r="J105" s="248"/>
      <c r="K105" s="42"/>
      <c r="L105" s="42"/>
      <c r="M105" s="46"/>
      <c r="N105" s="249"/>
      <c r="O105" s="250"/>
      <c r="P105" s="86"/>
      <c r="Q105" s="86"/>
      <c r="R105" s="86"/>
      <c r="S105" s="86"/>
      <c r="T105" s="86"/>
      <c r="U105" s="86"/>
      <c r="V105" s="86"/>
      <c r="W105" s="86"/>
      <c r="X105" s="87"/>
      <c r="Y105" s="40"/>
      <c r="Z105" s="40"/>
      <c r="AA105" s="40"/>
      <c r="AB105" s="40"/>
      <c r="AC105" s="40"/>
      <c r="AD105" s="40"/>
      <c r="AE105" s="40"/>
      <c r="AT105" s="19" t="s">
        <v>1316</v>
      </c>
      <c r="AU105" s="19" t="s">
        <v>85</v>
      </c>
    </row>
    <row r="106" s="2" customFormat="1" ht="24.15" customHeight="1">
      <c r="A106" s="40"/>
      <c r="B106" s="41"/>
      <c r="C106" s="215" t="s">
        <v>242</v>
      </c>
      <c r="D106" s="215" t="s">
        <v>213</v>
      </c>
      <c r="E106" s="216" t="s">
        <v>3209</v>
      </c>
      <c r="F106" s="217" t="s">
        <v>3210</v>
      </c>
      <c r="G106" s="218" t="s">
        <v>1620</v>
      </c>
      <c r="H106" s="219">
        <v>1</v>
      </c>
      <c r="I106" s="220"/>
      <c r="J106" s="220"/>
      <c r="K106" s="221">
        <f>ROUND(P106*H106,2)</f>
        <v>0</v>
      </c>
      <c r="L106" s="217" t="s">
        <v>1314</v>
      </c>
      <c r="M106" s="46"/>
      <c r="N106" s="222" t="s">
        <v>20</v>
      </c>
      <c r="O106" s="223" t="s">
        <v>45</v>
      </c>
      <c r="P106" s="224">
        <f>I106+J106</f>
        <v>0</v>
      </c>
      <c r="Q106" s="224">
        <f>ROUND(I106*H106,2)</f>
        <v>0</v>
      </c>
      <c r="R106" s="224">
        <f>ROUND(J106*H106,2)</f>
        <v>0</v>
      </c>
      <c r="S106" s="86"/>
      <c r="T106" s="225">
        <f>S106*H106</f>
        <v>0</v>
      </c>
      <c r="U106" s="225">
        <v>0</v>
      </c>
      <c r="V106" s="225">
        <f>U106*H106</f>
        <v>0</v>
      </c>
      <c r="W106" s="225">
        <v>0</v>
      </c>
      <c r="X106" s="226">
        <f>W106*H106</f>
        <v>0</v>
      </c>
      <c r="Y106" s="40"/>
      <c r="Z106" s="40"/>
      <c r="AA106" s="40"/>
      <c r="AB106" s="40"/>
      <c r="AC106" s="40"/>
      <c r="AD106" s="40"/>
      <c r="AE106" s="40"/>
      <c r="AR106" s="227" t="s">
        <v>1621</v>
      </c>
      <c r="AT106" s="227" t="s">
        <v>213</v>
      </c>
      <c r="AU106" s="227" t="s">
        <v>85</v>
      </c>
      <c r="AY106" s="19" t="s">
        <v>212</v>
      </c>
      <c r="BE106" s="228">
        <f>IF(O106="základní",K106,0)</f>
        <v>0</v>
      </c>
      <c r="BF106" s="228">
        <f>IF(O106="snížená",K106,0)</f>
        <v>0</v>
      </c>
      <c r="BG106" s="228">
        <f>IF(O106="zákl. přenesená",K106,0)</f>
        <v>0</v>
      </c>
      <c r="BH106" s="228">
        <f>IF(O106="sníž. přenesená",K106,0)</f>
        <v>0</v>
      </c>
      <c r="BI106" s="228">
        <f>IF(O106="nulová",K106,0)</f>
        <v>0</v>
      </c>
      <c r="BJ106" s="19" t="s">
        <v>83</v>
      </c>
      <c r="BK106" s="228">
        <f>ROUND(P106*H106,2)</f>
        <v>0</v>
      </c>
      <c r="BL106" s="19" t="s">
        <v>1621</v>
      </c>
      <c r="BM106" s="227" t="s">
        <v>3211</v>
      </c>
    </row>
    <row r="107" s="2" customFormat="1">
      <c r="A107" s="40"/>
      <c r="B107" s="41"/>
      <c r="C107" s="42"/>
      <c r="D107" s="258" t="s">
        <v>1316</v>
      </c>
      <c r="E107" s="42"/>
      <c r="F107" s="259" t="s">
        <v>3212</v>
      </c>
      <c r="G107" s="42"/>
      <c r="H107" s="42"/>
      <c r="I107" s="248"/>
      <c r="J107" s="248"/>
      <c r="K107" s="42"/>
      <c r="L107" s="42"/>
      <c r="M107" s="46"/>
      <c r="N107" s="249"/>
      <c r="O107" s="250"/>
      <c r="P107" s="86"/>
      <c r="Q107" s="86"/>
      <c r="R107" s="86"/>
      <c r="S107" s="86"/>
      <c r="T107" s="86"/>
      <c r="U107" s="86"/>
      <c r="V107" s="86"/>
      <c r="W107" s="86"/>
      <c r="X107" s="87"/>
      <c r="Y107" s="40"/>
      <c r="Z107" s="40"/>
      <c r="AA107" s="40"/>
      <c r="AB107" s="40"/>
      <c r="AC107" s="40"/>
      <c r="AD107" s="40"/>
      <c r="AE107" s="40"/>
      <c r="AT107" s="19" t="s">
        <v>1316</v>
      </c>
      <c r="AU107" s="19" t="s">
        <v>85</v>
      </c>
    </row>
    <row r="108" s="2" customFormat="1" ht="24.15" customHeight="1">
      <c r="A108" s="40"/>
      <c r="B108" s="41"/>
      <c r="C108" s="215" t="s">
        <v>246</v>
      </c>
      <c r="D108" s="215" t="s">
        <v>213</v>
      </c>
      <c r="E108" s="216" t="s">
        <v>3213</v>
      </c>
      <c r="F108" s="217" t="s">
        <v>3214</v>
      </c>
      <c r="G108" s="218" t="s">
        <v>1620</v>
      </c>
      <c r="H108" s="219">
        <v>1</v>
      </c>
      <c r="I108" s="220"/>
      <c r="J108" s="220"/>
      <c r="K108" s="221">
        <f>ROUND(P108*H108,2)</f>
        <v>0</v>
      </c>
      <c r="L108" s="217" t="s">
        <v>1314</v>
      </c>
      <c r="M108" s="46"/>
      <c r="N108" s="222" t="s">
        <v>20</v>
      </c>
      <c r="O108" s="223" t="s">
        <v>45</v>
      </c>
      <c r="P108" s="224">
        <f>I108+J108</f>
        <v>0</v>
      </c>
      <c r="Q108" s="224">
        <f>ROUND(I108*H108,2)</f>
        <v>0</v>
      </c>
      <c r="R108" s="224">
        <f>ROUND(J108*H108,2)</f>
        <v>0</v>
      </c>
      <c r="S108" s="86"/>
      <c r="T108" s="225">
        <f>S108*H108</f>
        <v>0</v>
      </c>
      <c r="U108" s="225">
        <v>0</v>
      </c>
      <c r="V108" s="225">
        <f>U108*H108</f>
        <v>0</v>
      </c>
      <c r="W108" s="225">
        <v>0</v>
      </c>
      <c r="X108" s="226">
        <f>W108*H108</f>
        <v>0</v>
      </c>
      <c r="Y108" s="40"/>
      <c r="Z108" s="40"/>
      <c r="AA108" s="40"/>
      <c r="AB108" s="40"/>
      <c r="AC108" s="40"/>
      <c r="AD108" s="40"/>
      <c r="AE108" s="40"/>
      <c r="AR108" s="227" t="s">
        <v>1621</v>
      </c>
      <c r="AT108" s="227" t="s">
        <v>213</v>
      </c>
      <c r="AU108" s="227" t="s">
        <v>85</v>
      </c>
      <c r="AY108" s="19" t="s">
        <v>212</v>
      </c>
      <c r="BE108" s="228">
        <f>IF(O108="základní",K108,0)</f>
        <v>0</v>
      </c>
      <c r="BF108" s="228">
        <f>IF(O108="snížená",K108,0)</f>
        <v>0</v>
      </c>
      <c r="BG108" s="228">
        <f>IF(O108="zákl. přenesená",K108,0)</f>
        <v>0</v>
      </c>
      <c r="BH108" s="228">
        <f>IF(O108="sníž. přenesená",K108,0)</f>
        <v>0</v>
      </c>
      <c r="BI108" s="228">
        <f>IF(O108="nulová",K108,0)</f>
        <v>0</v>
      </c>
      <c r="BJ108" s="19" t="s">
        <v>83</v>
      </c>
      <c r="BK108" s="228">
        <f>ROUND(P108*H108,2)</f>
        <v>0</v>
      </c>
      <c r="BL108" s="19" t="s">
        <v>1621</v>
      </c>
      <c r="BM108" s="227" t="s">
        <v>3215</v>
      </c>
    </row>
    <row r="109" s="2" customFormat="1">
      <c r="A109" s="40"/>
      <c r="B109" s="41"/>
      <c r="C109" s="42"/>
      <c r="D109" s="258" t="s">
        <v>1316</v>
      </c>
      <c r="E109" s="42"/>
      <c r="F109" s="259" t="s">
        <v>3216</v>
      </c>
      <c r="G109" s="42"/>
      <c r="H109" s="42"/>
      <c r="I109" s="248"/>
      <c r="J109" s="248"/>
      <c r="K109" s="42"/>
      <c r="L109" s="42"/>
      <c r="M109" s="46"/>
      <c r="N109" s="249"/>
      <c r="O109" s="250"/>
      <c r="P109" s="86"/>
      <c r="Q109" s="86"/>
      <c r="R109" s="86"/>
      <c r="S109" s="86"/>
      <c r="T109" s="86"/>
      <c r="U109" s="86"/>
      <c r="V109" s="86"/>
      <c r="W109" s="86"/>
      <c r="X109" s="87"/>
      <c r="Y109" s="40"/>
      <c r="Z109" s="40"/>
      <c r="AA109" s="40"/>
      <c r="AB109" s="40"/>
      <c r="AC109" s="40"/>
      <c r="AD109" s="40"/>
      <c r="AE109" s="40"/>
      <c r="AT109" s="19" t="s">
        <v>1316</v>
      </c>
      <c r="AU109" s="19" t="s">
        <v>85</v>
      </c>
    </row>
    <row r="110" s="2" customFormat="1" ht="24.15" customHeight="1">
      <c r="A110" s="40"/>
      <c r="B110" s="41"/>
      <c r="C110" s="215" t="s">
        <v>250</v>
      </c>
      <c r="D110" s="215" t="s">
        <v>213</v>
      </c>
      <c r="E110" s="216" t="s">
        <v>3217</v>
      </c>
      <c r="F110" s="217" t="s">
        <v>3218</v>
      </c>
      <c r="G110" s="218" t="s">
        <v>1620</v>
      </c>
      <c r="H110" s="219">
        <v>1</v>
      </c>
      <c r="I110" s="220"/>
      <c r="J110" s="220"/>
      <c r="K110" s="221">
        <f>ROUND(P110*H110,2)</f>
        <v>0</v>
      </c>
      <c r="L110" s="217" t="s">
        <v>1314</v>
      </c>
      <c r="M110" s="46"/>
      <c r="N110" s="222" t="s">
        <v>20</v>
      </c>
      <c r="O110" s="223" t="s">
        <v>45</v>
      </c>
      <c r="P110" s="224">
        <f>I110+J110</f>
        <v>0</v>
      </c>
      <c r="Q110" s="224">
        <f>ROUND(I110*H110,2)</f>
        <v>0</v>
      </c>
      <c r="R110" s="224">
        <f>ROUND(J110*H110,2)</f>
        <v>0</v>
      </c>
      <c r="S110" s="86"/>
      <c r="T110" s="225">
        <f>S110*H110</f>
        <v>0</v>
      </c>
      <c r="U110" s="225">
        <v>0</v>
      </c>
      <c r="V110" s="225">
        <f>U110*H110</f>
        <v>0</v>
      </c>
      <c r="W110" s="225">
        <v>0</v>
      </c>
      <c r="X110" s="226">
        <f>W110*H110</f>
        <v>0</v>
      </c>
      <c r="Y110" s="40"/>
      <c r="Z110" s="40"/>
      <c r="AA110" s="40"/>
      <c r="AB110" s="40"/>
      <c r="AC110" s="40"/>
      <c r="AD110" s="40"/>
      <c r="AE110" s="40"/>
      <c r="AR110" s="227" t="s">
        <v>1621</v>
      </c>
      <c r="AT110" s="227" t="s">
        <v>213</v>
      </c>
      <c r="AU110" s="227" t="s">
        <v>85</v>
      </c>
      <c r="AY110" s="19" t="s">
        <v>212</v>
      </c>
      <c r="BE110" s="228">
        <f>IF(O110="základní",K110,0)</f>
        <v>0</v>
      </c>
      <c r="BF110" s="228">
        <f>IF(O110="snížená",K110,0)</f>
        <v>0</v>
      </c>
      <c r="BG110" s="228">
        <f>IF(O110="zákl. přenesená",K110,0)</f>
        <v>0</v>
      </c>
      <c r="BH110" s="228">
        <f>IF(O110="sníž. přenesená",K110,0)</f>
        <v>0</v>
      </c>
      <c r="BI110" s="228">
        <f>IF(O110="nulová",K110,0)</f>
        <v>0</v>
      </c>
      <c r="BJ110" s="19" t="s">
        <v>83</v>
      </c>
      <c r="BK110" s="228">
        <f>ROUND(P110*H110,2)</f>
        <v>0</v>
      </c>
      <c r="BL110" s="19" t="s">
        <v>1621</v>
      </c>
      <c r="BM110" s="227" t="s">
        <v>3219</v>
      </c>
    </row>
    <row r="111" s="2" customFormat="1">
      <c r="A111" s="40"/>
      <c r="B111" s="41"/>
      <c r="C111" s="42"/>
      <c r="D111" s="258" t="s">
        <v>1316</v>
      </c>
      <c r="E111" s="42"/>
      <c r="F111" s="259" t="s">
        <v>3220</v>
      </c>
      <c r="G111" s="42"/>
      <c r="H111" s="42"/>
      <c r="I111" s="248"/>
      <c r="J111" s="248"/>
      <c r="K111" s="42"/>
      <c r="L111" s="42"/>
      <c r="M111" s="46"/>
      <c r="N111" s="249"/>
      <c r="O111" s="250"/>
      <c r="P111" s="86"/>
      <c r="Q111" s="86"/>
      <c r="R111" s="86"/>
      <c r="S111" s="86"/>
      <c r="T111" s="86"/>
      <c r="U111" s="86"/>
      <c r="V111" s="86"/>
      <c r="W111" s="86"/>
      <c r="X111" s="87"/>
      <c r="Y111" s="40"/>
      <c r="Z111" s="40"/>
      <c r="AA111" s="40"/>
      <c r="AB111" s="40"/>
      <c r="AC111" s="40"/>
      <c r="AD111" s="40"/>
      <c r="AE111" s="40"/>
      <c r="AT111" s="19" t="s">
        <v>1316</v>
      </c>
      <c r="AU111" s="19" t="s">
        <v>85</v>
      </c>
    </row>
    <row r="112" s="2" customFormat="1" ht="24.15" customHeight="1">
      <c r="A112" s="40"/>
      <c r="B112" s="41"/>
      <c r="C112" s="215" t="s">
        <v>154</v>
      </c>
      <c r="D112" s="215" t="s">
        <v>213</v>
      </c>
      <c r="E112" s="216" t="s">
        <v>1626</v>
      </c>
      <c r="F112" s="217" t="s">
        <v>3221</v>
      </c>
      <c r="G112" s="218" t="s">
        <v>1620</v>
      </c>
      <c r="H112" s="219">
        <v>1</v>
      </c>
      <c r="I112" s="220"/>
      <c r="J112" s="220"/>
      <c r="K112" s="221">
        <f>ROUND(P112*H112,2)</f>
        <v>0</v>
      </c>
      <c r="L112" s="217" t="s">
        <v>1314</v>
      </c>
      <c r="M112" s="46"/>
      <c r="N112" s="222" t="s">
        <v>20</v>
      </c>
      <c r="O112" s="223" t="s">
        <v>45</v>
      </c>
      <c r="P112" s="224">
        <f>I112+J112</f>
        <v>0</v>
      </c>
      <c r="Q112" s="224">
        <f>ROUND(I112*H112,2)</f>
        <v>0</v>
      </c>
      <c r="R112" s="224">
        <f>ROUND(J112*H112,2)</f>
        <v>0</v>
      </c>
      <c r="S112" s="86"/>
      <c r="T112" s="225">
        <f>S112*H112</f>
        <v>0</v>
      </c>
      <c r="U112" s="225">
        <v>0</v>
      </c>
      <c r="V112" s="225">
        <f>U112*H112</f>
        <v>0</v>
      </c>
      <c r="W112" s="225">
        <v>0</v>
      </c>
      <c r="X112" s="226">
        <f>W112*H112</f>
        <v>0</v>
      </c>
      <c r="Y112" s="40"/>
      <c r="Z112" s="40"/>
      <c r="AA112" s="40"/>
      <c r="AB112" s="40"/>
      <c r="AC112" s="40"/>
      <c r="AD112" s="40"/>
      <c r="AE112" s="40"/>
      <c r="AR112" s="227" t="s">
        <v>1621</v>
      </c>
      <c r="AT112" s="227" t="s">
        <v>213</v>
      </c>
      <c r="AU112" s="227" t="s">
        <v>85</v>
      </c>
      <c r="AY112" s="19" t="s">
        <v>212</v>
      </c>
      <c r="BE112" s="228">
        <f>IF(O112="základní",K112,0)</f>
        <v>0</v>
      </c>
      <c r="BF112" s="228">
        <f>IF(O112="snížená",K112,0)</f>
        <v>0</v>
      </c>
      <c r="BG112" s="228">
        <f>IF(O112="zákl. přenesená",K112,0)</f>
        <v>0</v>
      </c>
      <c r="BH112" s="228">
        <f>IF(O112="sníž. přenesená",K112,0)</f>
        <v>0</v>
      </c>
      <c r="BI112" s="228">
        <f>IF(O112="nulová",K112,0)</f>
        <v>0</v>
      </c>
      <c r="BJ112" s="19" t="s">
        <v>83</v>
      </c>
      <c r="BK112" s="228">
        <f>ROUND(P112*H112,2)</f>
        <v>0</v>
      </c>
      <c r="BL112" s="19" t="s">
        <v>1621</v>
      </c>
      <c r="BM112" s="227" t="s">
        <v>3222</v>
      </c>
    </row>
    <row r="113" s="2" customFormat="1">
      <c r="A113" s="40"/>
      <c r="B113" s="41"/>
      <c r="C113" s="42"/>
      <c r="D113" s="258" t="s">
        <v>1316</v>
      </c>
      <c r="E113" s="42"/>
      <c r="F113" s="259" t="s">
        <v>3223</v>
      </c>
      <c r="G113" s="42"/>
      <c r="H113" s="42"/>
      <c r="I113" s="248"/>
      <c r="J113" s="248"/>
      <c r="K113" s="42"/>
      <c r="L113" s="42"/>
      <c r="M113" s="46"/>
      <c r="N113" s="249"/>
      <c r="O113" s="250"/>
      <c r="P113" s="86"/>
      <c r="Q113" s="86"/>
      <c r="R113" s="86"/>
      <c r="S113" s="86"/>
      <c r="T113" s="86"/>
      <c r="U113" s="86"/>
      <c r="V113" s="86"/>
      <c r="W113" s="86"/>
      <c r="X113" s="87"/>
      <c r="Y113" s="40"/>
      <c r="Z113" s="40"/>
      <c r="AA113" s="40"/>
      <c r="AB113" s="40"/>
      <c r="AC113" s="40"/>
      <c r="AD113" s="40"/>
      <c r="AE113" s="40"/>
      <c r="AT113" s="19" t="s">
        <v>1316</v>
      </c>
      <c r="AU113" s="19" t="s">
        <v>85</v>
      </c>
    </row>
    <row r="114" s="2" customFormat="1" ht="24.15" customHeight="1">
      <c r="A114" s="40"/>
      <c r="B114" s="41"/>
      <c r="C114" s="215" t="s">
        <v>157</v>
      </c>
      <c r="D114" s="215" t="s">
        <v>213</v>
      </c>
      <c r="E114" s="216" t="s">
        <v>3224</v>
      </c>
      <c r="F114" s="217" t="s">
        <v>3225</v>
      </c>
      <c r="G114" s="218" t="s">
        <v>1620</v>
      </c>
      <c r="H114" s="219">
        <v>1</v>
      </c>
      <c r="I114" s="220"/>
      <c r="J114" s="220"/>
      <c r="K114" s="221">
        <f>ROUND(P114*H114,2)</f>
        <v>0</v>
      </c>
      <c r="L114" s="217" t="s">
        <v>1314</v>
      </c>
      <c r="M114" s="46"/>
      <c r="N114" s="222" t="s">
        <v>20</v>
      </c>
      <c r="O114" s="223" t="s">
        <v>45</v>
      </c>
      <c r="P114" s="224">
        <f>I114+J114</f>
        <v>0</v>
      </c>
      <c r="Q114" s="224">
        <f>ROUND(I114*H114,2)</f>
        <v>0</v>
      </c>
      <c r="R114" s="224">
        <f>ROUND(J114*H114,2)</f>
        <v>0</v>
      </c>
      <c r="S114" s="86"/>
      <c r="T114" s="225">
        <f>S114*H114</f>
        <v>0</v>
      </c>
      <c r="U114" s="225">
        <v>0</v>
      </c>
      <c r="V114" s="225">
        <f>U114*H114</f>
        <v>0</v>
      </c>
      <c r="W114" s="225">
        <v>0</v>
      </c>
      <c r="X114" s="226">
        <f>W114*H114</f>
        <v>0</v>
      </c>
      <c r="Y114" s="40"/>
      <c r="Z114" s="40"/>
      <c r="AA114" s="40"/>
      <c r="AB114" s="40"/>
      <c r="AC114" s="40"/>
      <c r="AD114" s="40"/>
      <c r="AE114" s="40"/>
      <c r="AR114" s="227" t="s">
        <v>1621</v>
      </c>
      <c r="AT114" s="227" t="s">
        <v>213</v>
      </c>
      <c r="AU114" s="227" t="s">
        <v>85</v>
      </c>
      <c r="AY114" s="19" t="s">
        <v>212</v>
      </c>
      <c r="BE114" s="228">
        <f>IF(O114="základní",K114,0)</f>
        <v>0</v>
      </c>
      <c r="BF114" s="228">
        <f>IF(O114="snížená",K114,0)</f>
        <v>0</v>
      </c>
      <c r="BG114" s="228">
        <f>IF(O114="zákl. přenesená",K114,0)</f>
        <v>0</v>
      </c>
      <c r="BH114" s="228">
        <f>IF(O114="sníž. přenesená",K114,0)</f>
        <v>0</v>
      </c>
      <c r="BI114" s="228">
        <f>IF(O114="nulová",K114,0)</f>
        <v>0</v>
      </c>
      <c r="BJ114" s="19" t="s">
        <v>83</v>
      </c>
      <c r="BK114" s="228">
        <f>ROUND(P114*H114,2)</f>
        <v>0</v>
      </c>
      <c r="BL114" s="19" t="s">
        <v>1621</v>
      </c>
      <c r="BM114" s="227" t="s">
        <v>3226</v>
      </c>
    </row>
    <row r="115" s="2" customFormat="1">
      <c r="A115" s="40"/>
      <c r="B115" s="41"/>
      <c r="C115" s="42"/>
      <c r="D115" s="258" t="s">
        <v>1316</v>
      </c>
      <c r="E115" s="42"/>
      <c r="F115" s="259" t="s">
        <v>3227</v>
      </c>
      <c r="G115" s="42"/>
      <c r="H115" s="42"/>
      <c r="I115" s="248"/>
      <c r="J115" s="248"/>
      <c r="K115" s="42"/>
      <c r="L115" s="42"/>
      <c r="M115" s="46"/>
      <c r="N115" s="249"/>
      <c r="O115" s="250"/>
      <c r="P115" s="86"/>
      <c r="Q115" s="86"/>
      <c r="R115" s="86"/>
      <c r="S115" s="86"/>
      <c r="T115" s="86"/>
      <c r="U115" s="86"/>
      <c r="V115" s="86"/>
      <c r="W115" s="86"/>
      <c r="X115" s="87"/>
      <c r="Y115" s="40"/>
      <c r="Z115" s="40"/>
      <c r="AA115" s="40"/>
      <c r="AB115" s="40"/>
      <c r="AC115" s="40"/>
      <c r="AD115" s="40"/>
      <c r="AE115" s="40"/>
      <c r="AT115" s="19" t="s">
        <v>1316</v>
      </c>
      <c r="AU115" s="19" t="s">
        <v>85</v>
      </c>
    </row>
    <row r="116" s="11" customFormat="1" ht="22.8" customHeight="1">
      <c r="A116" s="11"/>
      <c r="B116" s="200"/>
      <c r="C116" s="201"/>
      <c r="D116" s="202" t="s">
        <v>75</v>
      </c>
      <c r="E116" s="256" t="s">
        <v>3228</v>
      </c>
      <c r="F116" s="256" t="s">
        <v>3229</v>
      </c>
      <c r="G116" s="201"/>
      <c r="H116" s="201"/>
      <c r="I116" s="204"/>
      <c r="J116" s="204"/>
      <c r="K116" s="257">
        <f>BK116</f>
        <v>0</v>
      </c>
      <c r="L116" s="201"/>
      <c r="M116" s="206"/>
      <c r="N116" s="207"/>
      <c r="O116" s="208"/>
      <c r="P116" s="208"/>
      <c r="Q116" s="209">
        <f>SUM(Q117:Q120)</f>
        <v>0</v>
      </c>
      <c r="R116" s="209">
        <f>SUM(R117:R120)</f>
        <v>0</v>
      </c>
      <c r="S116" s="208"/>
      <c r="T116" s="210">
        <f>SUM(T117:T120)</f>
        <v>0</v>
      </c>
      <c r="U116" s="208"/>
      <c r="V116" s="210">
        <f>SUM(V117:V120)</f>
        <v>0</v>
      </c>
      <c r="W116" s="208"/>
      <c r="X116" s="211">
        <f>SUM(X117:X120)</f>
        <v>0</v>
      </c>
      <c r="Y116" s="11"/>
      <c r="Z116" s="11"/>
      <c r="AA116" s="11"/>
      <c r="AB116" s="11"/>
      <c r="AC116" s="11"/>
      <c r="AD116" s="11"/>
      <c r="AE116" s="11"/>
      <c r="AR116" s="212" t="s">
        <v>234</v>
      </c>
      <c r="AT116" s="213" t="s">
        <v>75</v>
      </c>
      <c r="AU116" s="213" t="s">
        <v>83</v>
      </c>
      <c r="AY116" s="212" t="s">
        <v>212</v>
      </c>
      <c r="BK116" s="214">
        <f>SUM(BK117:BK120)</f>
        <v>0</v>
      </c>
    </row>
    <row r="117" s="2" customFormat="1" ht="62.7" customHeight="1">
      <c r="A117" s="40"/>
      <c r="B117" s="41"/>
      <c r="C117" s="215" t="s">
        <v>9</v>
      </c>
      <c r="D117" s="215" t="s">
        <v>213</v>
      </c>
      <c r="E117" s="216" t="s">
        <v>3230</v>
      </c>
      <c r="F117" s="217" t="s">
        <v>3231</v>
      </c>
      <c r="G117" s="218" t="s">
        <v>1620</v>
      </c>
      <c r="H117" s="219">
        <v>1</v>
      </c>
      <c r="I117" s="220"/>
      <c r="J117" s="220"/>
      <c r="K117" s="221">
        <f>ROUND(P117*H117,2)</f>
        <v>0</v>
      </c>
      <c r="L117" s="217" t="s">
        <v>1314</v>
      </c>
      <c r="M117" s="46"/>
      <c r="N117" s="222" t="s">
        <v>20</v>
      </c>
      <c r="O117" s="223" t="s">
        <v>45</v>
      </c>
      <c r="P117" s="224">
        <f>I117+J117</f>
        <v>0</v>
      </c>
      <c r="Q117" s="224">
        <f>ROUND(I117*H117,2)</f>
        <v>0</v>
      </c>
      <c r="R117" s="224">
        <f>ROUND(J117*H117,2)</f>
        <v>0</v>
      </c>
      <c r="S117" s="86"/>
      <c r="T117" s="225">
        <f>S117*H117</f>
        <v>0</v>
      </c>
      <c r="U117" s="225">
        <v>0</v>
      </c>
      <c r="V117" s="225">
        <f>U117*H117</f>
        <v>0</v>
      </c>
      <c r="W117" s="225">
        <v>0</v>
      </c>
      <c r="X117" s="226">
        <f>W117*H117</f>
        <v>0</v>
      </c>
      <c r="Y117" s="40"/>
      <c r="Z117" s="40"/>
      <c r="AA117" s="40"/>
      <c r="AB117" s="40"/>
      <c r="AC117" s="40"/>
      <c r="AD117" s="40"/>
      <c r="AE117" s="40"/>
      <c r="AR117" s="227" t="s">
        <v>1621</v>
      </c>
      <c r="AT117" s="227" t="s">
        <v>213</v>
      </c>
      <c r="AU117" s="227" t="s">
        <v>85</v>
      </c>
      <c r="AY117" s="19" t="s">
        <v>212</v>
      </c>
      <c r="BE117" s="228">
        <f>IF(O117="základní",K117,0)</f>
        <v>0</v>
      </c>
      <c r="BF117" s="228">
        <f>IF(O117="snížená",K117,0)</f>
        <v>0</v>
      </c>
      <c r="BG117" s="228">
        <f>IF(O117="zákl. přenesená",K117,0)</f>
        <v>0</v>
      </c>
      <c r="BH117" s="228">
        <f>IF(O117="sníž. přenesená",K117,0)</f>
        <v>0</v>
      </c>
      <c r="BI117" s="228">
        <f>IF(O117="nulová",K117,0)</f>
        <v>0</v>
      </c>
      <c r="BJ117" s="19" t="s">
        <v>83</v>
      </c>
      <c r="BK117" s="228">
        <f>ROUND(P117*H117,2)</f>
        <v>0</v>
      </c>
      <c r="BL117" s="19" t="s">
        <v>1621</v>
      </c>
      <c r="BM117" s="227" t="s">
        <v>3232</v>
      </c>
    </row>
    <row r="118" s="2" customFormat="1">
      <c r="A118" s="40"/>
      <c r="B118" s="41"/>
      <c r="C118" s="42"/>
      <c r="D118" s="258" t="s">
        <v>1316</v>
      </c>
      <c r="E118" s="42"/>
      <c r="F118" s="259" t="s">
        <v>3233</v>
      </c>
      <c r="G118" s="42"/>
      <c r="H118" s="42"/>
      <c r="I118" s="248"/>
      <c r="J118" s="248"/>
      <c r="K118" s="42"/>
      <c r="L118" s="42"/>
      <c r="M118" s="46"/>
      <c r="N118" s="249"/>
      <c r="O118" s="250"/>
      <c r="P118" s="86"/>
      <c r="Q118" s="86"/>
      <c r="R118" s="86"/>
      <c r="S118" s="86"/>
      <c r="T118" s="86"/>
      <c r="U118" s="86"/>
      <c r="V118" s="86"/>
      <c r="W118" s="86"/>
      <c r="X118" s="87"/>
      <c r="Y118" s="40"/>
      <c r="Z118" s="40"/>
      <c r="AA118" s="40"/>
      <c r="AB118" s="40"/>
      <c r="AC118" s="40"/>
      <c r="AD118" s="40"/>
      <c r="AE118" s="40"/>
      <c r="AT118" s="19" t="s">
        <v>1316</v>
      </c>
      <c r="AU118" s="19" t="s">
        <v>85</v>
      </c>
    </row>
    <row r="119" s="2" customFormat="1" ht="24.15" customHeight="1">
      <c r="A119" s="40"/>
      <c r="B119" s="41"/>
      <c r="C119" s="215" t="s">
        <v>162</v>
      </c>
      <c r="D119" s="215" t="s">
        <v>213</v>
      </c>
      <c r="E119" s="216" t="s">
        <v>3234</v>
      </c>
      <c r="F119" s="217" t="s">
        <v>3235</v>
      </c>
      <c r="G119" s="218" t="s">
        <v>1620</v>
      </c>
      <c r="H119" s="219">
        <v>1</v>
      </c>
      <c r="I119" s="220"/>
      <c r="J119" s="220"/>
      <c r="K119" s="221">
        <f>ROUND(P119*H119,2)</f>
        <v>0</v>
      </c>
      <c r="L119" s="217" t="s">
        <v>1314</v>
      </c>
      <c r="M119" s="46"/>
      <c r="N119" s="222" t="s">
        <v>20</v>
      </c>
      <c r="O119" s="223" t="s">
        <v>45</v>
      </c>
      <c r="P119" s="224">
        <f>I119+J119</f>
        <v>0</v>
      </c>
      <c r="Q119" s="224">
        <f>ROUND(I119*H119,2)</f>
        <v>0</v>
      </c>
      <c r="R119" s="224">
        <f>ROUND(J119*H119,2)</f>
        <v>0</v>
      </c>
      <c r="S119" s="86"/>
      <c r="T119" s="225">
        <f>S119*H119</f>
        <v>0</v>
      </c>
      <c r="U119" s="225">
        <v>0</v>
      </c>
      <c r="V119" s="225">
        <f>U119*H119</f>
        <v>0</v>
      </c>
      <c r="W119" s="225">
        <v>0</v>
      </c>
      <c r="X119" s="226">
        <f>W119*H119</f>
        <v>0</v>
      </c>
      <c r="Y119" s="40"/>
      <c r="Z119" s="40"/>
      <c r="AA119" s="40"/>
      <c r="AB119" s="40"/>
      <c r="AC119" s="40"/>
      <c r="AD119" s="40"/>
      <c r="AE119" s="40"/>
      <c r="AR119" s="227" t="s">
        <v>1621</v>
      </c>
      <c r="AT119" s="227" t="s">
        <v>213</v>
      </c>
      <c r="AU119" s="227" t="s">
        <v>85</v>
      </c>
      <c r="AY119" s="19" t="s">
        <v>212</v>
      </c>
      <c r="BE119" s="228">
        <f>IF(O119="základní",K119,0)</f>
        <v>0</v>
      </c>
      <c r="BF119" s="228">
        <f>IF(O119="snížená",K119,0)</f>
        <v>0</v>
      </c>
      <c r="BG119" s="228">
        <f>IF(O119="zákl. přenesená",K119,0)</f>
        <v>0</v>
      </c>
      <c r="BH119" s="228">
        <f>IF(O119="sníž. přenesená",K119,0)</f>
        <v>0</v>
      </c>
      <c r="BI119" s="228">
        <f>IF(O119="nulová",K119,0)</f>
        <v>0</v>
      </c>
      <c r="BJ119" s="19" t="s">
        <v>83</v>
      </c>
      <c r="BK119" s="228">
        <f>ROUND(P119*H119,2)</f>
        <v>0</v>
      </c>
      <c r="BL119" s="19" t="s">
        <v>1621</v>
      </c>
      <c r="BM119" s="227" t="s">
        <v>3236</v>
      </c>
    </row>
    <row r="120" s="2" customFormat="1">
      <c r="A120" s="40"/>
      <c r="B120" s="41"/>
      <c r="C120" s="42"/>
      <c r="D120" s="258" t="s">
        <v>1316</v>
      </c>
      <c r="E120" s="42"/>
      <c r="F120" s="259" t="s">
        <v>3237</v>
      </c>
      <c r="G120" s="42"/>
      <c r="H120" s="42"/>
      <c r="I120" s="248"/>
      <c r="J120" s="248"/>
      <c r="K120" s="42"/>
      <c r="L120" s="42"/>
      <c r="M120" s="46"/>
      <c r="N120" s="249"/>
      <c r="O120" s="250"/>
      <c r="P120" s="86"/>
      <c r="Q120" s="86"/>
      <c r="R120" s="86"/>
      <c r="S120" s="86"/>
      <c r="T120" s="86"/>
      <c r="U120" s="86"/>
      <c r="V120" s="86"/>
      <c r="W120" s="86"/>
      <c r="X120" s="87"/>
      <c r="Y120" s="40"/>
      <c r="Z120" s="40"/>
      <c r="AA120" s="40"/>
      <c r="AB120" s="40"/>
      <c r="AC120" s="40"/>
      <c r="AD120" s="40"/>
      <c r="AE120" s="40"/>
      <c r="AT120" s="19" t="s">
        <v>1316</v>
      </c>
      <c r="AU120" s="19" t="s">
        <v>85</v>
      </c>
    </row>
    <row r="121" s="11" customFormat="1" ht="22.8" customHeight="1">
      <c r="A121" s="11"/>
      <c r="B121" s="200"/>
      <c r="C121" s="201"/>
      <c r="D121" s="202" t="s">
        <v>75</v>
      </c>
      <c r="E121" s="256" t="s">
        <v>1641</v>
      </c>
      <c r="F121" s="256" t="s">
        <v>1642</v>
      </c>
      <c r="G121" s="201"/>
      <c r="H121" s="201"/>
      <c r="I121" s="204"/>
      <c r="J121" s="204"/>
      <c r="K121" s="257">
        <f>BK121</f>
        <v>0</v>
      </c>
      <c r="L121" s="201"/>
      <c r="M121" s="206"/>
      <c r="N121" s="207"/>
      <c r="O121" s="208"/>
      <c r="P121" s="208"/>
      <c r="Q121" s="209">
        <f>SUM(Q122:Q132)</f>
        <v>0</v>
      </c>
      <c r="R121" s="209">
        <f>SUM(R122:R132)</f>
        <v>0</v>
      </c>
      <c r="S121" s="208"/>
      <c r="T121" s="210">
        <f>SUM(T122:T132)</f>
        <v>0</v>
      </c>
      <c r="U121" s="208"/>
      <c r="V121" s="210">
        <f>SUM(V122:V132)</f>
        <v>0</v>
      </c>
      <c r="W121" s="208"/>
      <c r="X121" s="211">
        <f>SUM(X122:X132)</f>
        <v>0</v>
      </c>
      <c r="Y121" s="11"/>
      <c r="Z121" s="11"/>
      <c r="AA121" s="11"/>
      <c r="AB121" s="11"/>
      <c r="AC121" s="11"/>
      <c r="AD121" s="11"/>
      <c r="AE121" s="11"/>
      <c r="AR121" s="212" t="s">
        <v>234</v>
      </c>
      <c r="AT121" s="213" t="s">
        <v>75</v>
      </c>
      <c r="AU121" s="213" t="s">
        <v>83</v>
      </c>
      <c r="AY121" s="212" t="s">
        <v>212</v>
      </c>
      <c r="BK121" s="214">
        <f>SUM(BK122:BK132)</f>
        <v>0</v>
      </c>
    </row>
    <row r="122" s="2" customFormat="1" ht="44.25" customHeight="1">
      <c r="A122" s="40"/>
      <c r="B122" s="41"/>
      <c r="C122" s="215" t="s">
        <v>165</v>
      </c>
      <c r="D122" s="215" t="s">
        <v>213</v>
      </c>
      <c r="E122" s="216" t="s">
        <v>1643</v>
      </c>
      <c r="F122" s="217" t="s">
        <v>3238</v>
      </c>
      <c r="G122" s="218" t="s">
        <v>1620</v>
      </c>
      <c r="H122" s="219">
        <v>1</v>
      </c>
      <c r="I122" s="220"/>
      <c r="J122" s="220"/>
      <c r="K122" s="221">
        <f>ROUND(P122*H122,2)</f>
        <v>0</v>
      </c>
      <c r="L122" s="217" t="s">
        <v>1314</v>
      </c>
      <c r="M122" s="46"/>
      <c r="N122" s="222" t="s">
        <v>20</v>
      </c>
      <c r="O122" s="223" t="s">
        <v>45</v>
      </c>
      <c r="P122" s="224">
        <f>I122+J122</f>
        <v>0</v>
      </c>
      <c r="Q122" s="224">
        <f>ROUND(I122*H122,2)</f>
        <v>0</v>
      </c>
      <c r="R122" s="224">
        <f>ROUND(J122*H122,2)</f>
        <v>0</v>
      </c>
      <c r="S122" s="86"/>
      <c r="T122" s="225">
        <f>S122*H122</f>
        <v>0</v>
      </c>
      <c r="U122" s="225">
        <v>0</v>
      </c>
      <c r="V122" s="225">
        <f>U122*H122</f>
        <v>0</v>
      </c>
      <c r="W122" s="225">
        <v>0</v>
      </c>
      <c r="X122" s="226">
        <f>W122*H122</f>
        <v>0</v>
      </c>
      <c r="Y122" s="40"/>
      <c r="Z122" s="40"/>
      <c r="AA122" s="40"/>
      <c r="AB122" s="40"/>
      <c r="AC122" s="40"/>
      <c r="AD122" s="40"/>
      <c r="AE122" s="40"/>
      <c r="AR122" s="227" t="s">
        <v>1621</v>
      </c>
      <c r="AT122" s="227" t="s">
        <v>213</v>
      </c>
      <c r="AU122" s="227" t="s">
        <v>85</v>
      </c>
      <c r="AY122" s="19" t="s">
        <v>212</v>
      </c>
      <c r="BE122" s="228">
        <f>IF(O122="základní",K122,0)</f>
        <v>0</v>
      </c>
      <c r="BF122" s="228">
        <f>IF(O122="snížená",K122,0)</f>
        <v>0</v>
      </c>
      <c r="BG122" s="228">
        <f>IF(O122="zákl. přenesená",K122,0)</f>
        <v>0</v>
      </c>
      <c r="BH122" s="228">
        <f>IF(O122="sníž. přenesená",K122,0)</f>
        <v>0</v>
      </c>
      <c r="BI122" s="228">
        <f>IF(O122="nulová",K122,0)</f>
        <v>0</v>
      </c>
      <c r="BJ122" s="19" t="s">
        <v>83</v>
      </c>
      <c r="BK122" s="228">
        <f>ROUND(P122*H122,2)</f>
        <v>0</v>
      </c>
      <c r="BL122" s="19" t="s">
        <v>1621</v>
      </c>
      <c r="BM122" s="227" t="s">
        <v>3239</v>
      </c>
    </row>
    <row r="123" s="2" customFormat="1">
      <c r="A123" s="40"/>
      <c r="B123" s="41"/>
      <c r="C123" s="42"/>
      <c r="D123" s="258" t="s">
        <v>1316</v>
      </c>
      <c r="E123" s="42"/>
      <c r="F123" s="259" t="s">
        <v>3240</v>
      </c>
      <c r="G123" s="42"/>
      <c r="H123" s="42"/>
      <c r="I123" s="248"/>
      <c r="J123" s="248"/>
      <c r="K123" s="42"/>
      <c r="L123" s="42"/>
      <c r="M123" s="46"/>
      <c r="N123" s="249"/>
      <c r="O123" s="250"/>
      <c r="P123" s="86"/>
      <c r="Q123" s="86"/>
      <c r="R123" s="86"/>
      <c r="S123" s="86"/>
      <c r="T123" s="86"/>
      <c r="U123" s="86"/>
      <c r="V123" s="86"/>
      <c r="W123" s="86"/>
      <c r="X123" s="87"/>
      <c r="Y123" s="40"/>
      <c r="Z123" s="40"/>
      <c r="AA123" s="40"/>
      <c r="AB123" s="40"/>
      <c r="AC123" s="40"/>
      <c r="AD123" s="40"/>
      <c r="AE123" s="40"/>
      <c r="AT123" s="19" t="s">
        <v>1316</v>
      </c>
      <c r="AU123" s="19" t="s">
        <v>85</v>
      </c>
    </row>
    <row r="124" s="2" customFormat="1" ht="49.05" customHeight="1">
      <c r="A124" s="40"/>
      <c r="B124" s="41"/>
      <c r="C124" s="215" t="s">
        <v>168</v>
      </c>
      <c r="D124" s="215" t="s">
        <v>213</v>
      </c>
      <c r="E124" s="216" t="s">
        <v>3241</v>
      </c>
      <c r="F124" s="217" t="s">
        <v>3242</v>
      </c>
      <c r="G124" s="218" t="s">
        <v>1620</v>
      </c>
      <c r="H124" s="219">
        <v>3</v>
      </c>
      <c r="I124" s="220"/>
      <c r="J124" s="220"/>
      <c r="K124" s="221">
        <f>ROUND(P124*H124,2)</f>
        <v>0</v>
      </c>
      <c r="L124" s="217" t="s">
        <v>1314</v>
      </c>
      <c r="M124" s="46"/>
      <c r="N124" s="222" t="s">
        <v>20</v>
      </c>
      <c r="O124" s="223" t="s">
        <v>45</v>
      </c>
      <c r="P124" s="224">
        <f>I124+J124</f>
        <v>0</v>
      </c>
      <c r="Q124" s="224">
        <f>ROUND(I124*H124,2)</f>
        <v>0</v>
      </c>
      <c r="R124" s="224">
        <f>ROUND(J124*H124,2)</f>
        <v>0</v>
      </c>
      <c r="S124" s="86"/>
      <c r="T124" s="225">
        <f>S124*H124</f>
        <v>0</v>
      </c>
      <c r="U124" s="225">
        <v>0</v>
      </c>
      <c r="V124" s="225">
        <f>U124*H124</f>
        <v>0</v>
      </c>
      <c r="W124" s="225">
        <v>0</v>
      </c>
      <c r="X124" s="226">
        <f>W124*H124</f>
        <v>0</v>
      </c>
      <c r="Y124" s="40"/>
      <c r="Z124" s="40"/>
      <c r="AA124" s="40"/>
      <c r="AB124" s="40"/>
      <c r="AC124" s="40"/>
      <c r="AD124" s="40"/>
      <c r="AE124" s="40"/>
      <c r="AR124" s="227" t="s">
        <v>1621</v>
      </c>
      <c r="AT124" s="227" t="s">
        <v>213</v>
      </c>
      <c r="AU124" s="227" t="s">
        <v>85</v>
      </c>
      <c r="AY124" s="19" t="s">
        <v>212</v>
      </c>
      <c r="BE124" s="228">
        <f>IF(O124="základní",K124,0)</f>
        <v>0</v>
      </c>
      <c r="BF124" s="228">
        <f>IF(O124="snížená",K124,0)</f>
        <v>0</v>
      </c>
      <c r="BG124" s="228">
        <f>IF(O124="zákl. přenesená",K124,0)</f>
        <v>0</v>
      </c>
      <c r="BH124" s="228">
        <f>IF(O124="sníž. přenesená",K124,0)</f>
        <v>0</v>
      </c>
      <c r="BI124" s="228">
        <f>IF(O124="nulová",K124,0)</f>
        <v>0</v>
      </c>
      <c r="BJ124" s="19" t="s">
        <v>83</v>
      </c>
      <c r="BK124" s="228">
        <f>ROUND(P124*H124,2)</f>
        <v>0</v>
      </c>
      <c r="BL124" s="19" t="s">
        <v>1621</v>
      </c>
      <c r="BM124" s="227" t="s">
        <v>3243</v>
      </c>
    </row>
    <row r="125" s="2" customFormat="1">
      <c r="A125" s="40"/>
      <c r="B125" s="41"/>
      <c r="C125" s="42"/>
      <c r="D125" s="258" t="s">
        <v>1316</v>
      </c>
      <c r="E125" s="42"/>
      <c r="F125" s="259" t="s">
        <v>3244</v>
      </c>
      <c r="G125" s="42"/>
      <c r="H125" s="42"/>
      <c r="I125" s="248"/>
      <c r="J125" s="248"/>
      <c r="K125" s="42"/>
      <c r="L125" s="42"/>
      <c r="M125" s="46"/>
      <c r="N125" s="249"/>
      <c r="O125" s="250"/>
      <c r="P125" s="86"/>
      <c r="Q125" s="86"/>
      <c r="R125" s="86"/>
      <c r="S125" s="86"/>
      <c r="T125" s="86"/>
      <c r="U125" s="86"/>
      <c r="V125" s="86"/>
      <c r="W125" s="86"/>
      <c r="X125" s="87"/>
      <c r="Y125" s="40"/>
      <c r="Z125" s="40"/>
      <c r="AA125" s="40"/>
      <c r="AB125" s="40"/>
      <c r="AC125" s="40"/>
      <c r="AD125" s="40"/>
      <c r="AE125" s="40"/>
      <c r="AT125" s="19" t="s">
        <v>1316</v>
      </c>
      <c r="AU125" s="19" t="s">
        <v>85</v>
      </c>
    </row>
    <row r="126" s="2" customFormat="1" ht="24.15" customHeight="1">
      <c r="A126" s="40"/>
      <c r="B126" s="41"/>
      <c r="C126" s="215" t="s">
        <v>279</v>
      </c>
      <c r="D126" s="215" t="s">
        <v>213</v>
      </c>
      <c r="E126" s="216" t="s">
        <v>3245</v>
      </c>
      <c r="F126" s="217" t="s">
        <v>3246</v>
      </c>
      <c r="G126" s="218" t="s">
        <v>1620</v>
      </c>
      <c r="H126" s="219">
        <v>3</v>
      </c>
      <c r="I126" s="220"/>
      <c r="J126" s="220"/>
      <c r="K126" s="221">
        <f>ROUND(P126*H126,2)</f>
        <v>0</v>
      </c>
      <c r="L126" s="217" t="s">
        <v>1314</v>
      </c>
      <c r="M126" s="46"/>
      <c r="N126" s="222" t="s">
        <v>20</v>
      </c>
      <c r="O126" s="223" t="s">
        <v>45</v>
      </c>
      <c r="P126" s="224">
        <f>I126+J126</f>
        <v>0</v>
      </c>
      <c r="Q126" s="224">
        <f>ROUND(I126*H126,2)</f>
        <v>0</v>
      </c>
      <c r="R126" s="224">
        <f>ROUND(J126*H126,2)</f>
        <v>0</v>
      </c>
      <c r="S126" s="86"/>
      <c r="T126" s="225">
        <f>S126*H126</f>
        <v>0</v>
      </c>
      <c r="U126" s="225">
        <v>0</v>
      </c>
      <c r="V126" s="225">
        <f>U126*H126</f>
        <v>0</v>
      </c>
      <c r="W126" s="225">
        <v>0</v>
      </c>
      <c r="X126" s="226">
        <f>W126*H126</f>
        <v>0</v>
      </c>
      <c r="Y126" s="40"/>
      <c r="Z126" s="40"/>
      <c r="AA126" s="40"/>
      <c r="AB126" s="40"/>
      <c r="AC126" s="40"/>
      <c r="AD126" s="40"/>
      <c r="AE126" s="40"/>
      <c r="AR126" s="227" t="s">
        <v>1621</v>
      </c>
      <c r="AT126" s="227" t="s">
        <v>213</v>
      </c>
      <c r="AU126" s="227" t="s">
        <v>85</v>
      </c>
      <c r="AY126" s="19" t="s">
        <v>212</v>
      </c>
      <c r="BE126" s="228">
        <f>IF(O126="základní",K126,0)</f>
        <v>0</v>
      </c>
      <c r="BF126" s="228">
        <f>IF(O126="snížená",K126,0)</f>
        <v>0</v>
      </c>
      <c r="BG126" s="228">
        <f>IF(O126="zákl. přenesená",K126,0)</f>
        <v>0</v>
      </c>
      <c r="BH126" s="228">
        <f>IF(O126="sníž. přenesená",K126,0)</f>
        <v>0</v>
      </c>
      <c r="BI126" s="228">
        <f>IF(O126="nulová",K126,0)</f>
        <v>0</v>
      </c>
      <c r="BJ126" s="19" t="s">
        <v>83</v>
      </c>
      <c r="BK126" s="228">
        <f>ROUND(P126*H126,2)</f>
        <v>0</v>
      </c>
      <c r="BL126" s="19" t="s">
        <v>1621</v>
      </c>
      <c r="BM126" s="227" t="s">
        <v>3247</v>
      </c>
    </row>
    <row r="127" s="2" customFormat="1">
      <c r="A127" s="40"/>
      <c r="B127" s="41"/>
      <c r="C127" s="42"/>
      <c r="D127" s="258" t="s">
        <v>1316</v>
      </c>
      <c r="E127" s="42"/>
      <c r="F127" s="259" t="s">
        <v>3248</v>
      </c>
      <c r="G127" s="42"/>
      <c r="H127" s="42"/>
      <c r="I127" s="248"/>
      <c r="J127" s="248"/>
      <c r="K127" s="42"/>
      <c r="L127" s="42"/>
      <c r="M127" s="46"/>
      <c r="N127" s="249"/>
      <c r="O127" s="250"/>
      <c r="P127" s="86"/>
      <c r="Q127" s="86"/>
      <c r="R127" s="86"/>
      <c r="S127" s="86"/>
      <c r="T127" s="86"/>
      <c r="U127" s="86"/>
      <c r="V127" s="86"/>
      <c r="W127" s="86"/>
      <c r="X127" s="87"/>
      <c r="Y127" s="40"/>
      <c r="Z127" s="40"/>
      <c r="AA127" s="40"/>
      <c r="AB127" s="40"/>
      <c r="AC127" s="40"/>
      <c r="AD127" s="40"/>
      <c r="AE127" s="40"/>
      <c r="AT127" s="19" t="s">
        <v>1316</v>
      </c>
      <c r="AU127" s="19" t="s">
        <v>85</v>
      </c>
    </row>
    <row r="128" s="2" customFormat="1" ht="24.15" customHeight="1">
      <c r="A128" s="40"/>
      <c r="B128" s="41"/>
      <c r="C128" s="215" t="s">
        <v>283</v>
      </c>
      <c r="D128" s="215" t="s">
        <v>213</v>
      </c>
      <c r="E128" s="216" t="s">
        <v>3249</v>
      </c>
      <c r="F128" s="217" t="s">
        <v>3250</v>
      </c>
      <c r="G128" s="218" t="s">
        <v>704</v>
      </c>
      <c r="H128" s="219">
        <v>1</v>
      </c>
      <c r="I128" s="220"/>
      <c r="J128" s="220"/>
      <c r="K128" s="221">
        <f>ROUND(P128*H128,2)</f>
        <v>0</v>
      </c>
      <c r="L128" s="217" t="s">
        <v>1314</v>
      </c>
      <c r="M128" s="46"/>
      <c r="N128" s="222" t="s">
        <v>20</v>
      </c>
      <c r="O128" s="223" t="s">
        <v>45</v>
      </c>
      <c r="P128" s="224">
        <f>I128+J128</f>
        <v>0</v>
      </c>
      <c r="Q128" s="224">
        <f>ROUND(I128*H128,2)</f>
        <v>0</v>
      </c>
      <c r="R128" s="224">
        <f>ROUND(J128*H128,2)</f>
        <v>0</v>
      </c>
      <c r="S128" s="86"/>
      <c r="T128" s="225">
        <f>S128*H128</f>
        <v>0</v>
      </c>
      <c r="U128" s="225">
        <v>0</v>
      </c>
      <c r="V128" s="225">
        <f>U128*H128</f>
        <v>0</v>
      </c>
      <c r="W128" s="225">
        <v>0</v>
      </c>
      <c r="X128" s="226">
        <f>W128*H128</f>
        <v>0</v>
      </c>
      <c r="Y128" s="40"/>
      <c r="Z128" s="40"/>
      <c r="AA128" s="40"/>
      <c r="AB128" s="40"/>
      <c r="AC128" s="40"/>
      <c r="AD128" s="40"/>
      <c r="AE128" s="40"/>
      <c r="AR128" s="227" t="s">
        <v>1621</v>
      </c>
      <c r="AT128" s="227" t="s">
        <v>213</v>
      </c>
      <c r="AU128" s="227" t="s">
        <v>85</v>
      </c>
      <c r="AY128" s="19" t="s">
        <v>212</v>
      </c>
      <c r="BE128" s="228">
        <f>IF(O128="základní",K128,0)</f>
        <v>0</v>
      </c>
      <c r="BF128" s="228">
        <f>IF(O128="snížená",K128,0)</f>
        <v>0</v>
      </c>
      <c r="BG128" s="228">
        <f>IF(O128="zákl. přenesená",K128,0)</f>
        <v>0</v>
      </c>
      <c r="BH128" s="228">
        <f>IF(O128="sníž. přenesená",K128,0)</f>
        <v>0</v>
      </c>
      <c r="BI128" s="228">
        <f>IF(O128="nulová",K128,0)</f>
        <v>0</v>
      </c>
      <c r="BJ128" s="19" t="s">
        <v>83</v>
      </c>
      <c r="BK128" s="228">
        <f>ROUND(P128*H128,2)</f>
        <v>0</v>
      </c>
      <c r="BL128" s="19" t="s">
        <v>1621</v>
      </c>
      <c r="BM128" s="227" t="s">
        <v>3251</v>
      </c>
    </row>
    <row r="129" s="2" customFormat="1">
      <c r="A129" s="40"/>
      <c r="B129" s="41"/>
      <c r="C129" s="42"/>
      <c r="D129" s="258" t="s">
        <v>1316</v>
      </c>
      <c r="E129" s="42"/>
      <c r="F129" s="259" t="s">
        <v>3252</v>
      </c>
      <c r="G129" s="42"/>
      <c r="H129" s="42"/>
      <c r="I129" s="248"/>
      <c r="J129" s="248"/>
      <c r="K129" s="42"/>
      <c r="L129" s="42"/>
      <c r="M129" s="46"/>
      <c r="N129" s="249"/>
      <c r="O129" s="250"/>
      <c r="P129" s="86"/>
      <c r="Q129" s="86"/>
      <c r="R129" s="86"/>
      <c r="S129" s="86"/>
      <c r="T129" s="86"/>
      <c r="U129" s="86"/>
      <c r="V129" s="86"/>
      <c r="W129" s="86"/>
      <c r="X129" s="87"/>
      <c r="Y129" s="40"/>
      <c r="Z129" s="40"/>
      <c r="AA129" s="40"/>
      <c r="AB129" s="40"/>
      <c r="AC129" s="40"/>
      <c r="AD129" s="40"/>
      <c r="AE129" s="40"/>
      <c r="AT129" s="19" t="s">
        <v>1316</v>
      </c>
      <c r="AU129" s="19" t="s">
        <v>85</v>
      </c>
    </row>
    <row r="130" s="2" customFormat="1" ht="78" customHeight="1">
      <c r="A130" s="40"/>
      <c r="B130" s="41"/>
      <c r="C130" s="215" t="s">
        <v>287</v>
      </c>
      <c r="D130" s="215" t="s">
        <v>213</v>
      </c>
      <c r="E130" s="216" t="s">
        <v>623</v>
      </c>
      <c r="F130" s="217" t="s">
        <v>3253</v>
      </c>
      <c r="G130" s="218" t="s">
        <v>3254</v>
      </c>
      <c r="H130" s="219">
        <v>1</v>
      </c>
      <c r="I130" s="220"/>
      <c r="J130" s="220"/>
      <c r="K130" s="221">
        <f>ROUND(P130*H130,2)</f>
        <v>0</v>
      </c>
      <c r="L130" s="217" t="s">
        <v>20</v>
      </c>
      <c r="M130" s="46"/>
      <c r="N130" s="222" t="s">
        <v>20</v>
      </c>
      <c r="O130" s="223" t="s">
        <v>45</v>
      </c>
      <c r="P130" s="224">
        <f>I130+J130</f>
        <v>0</v>
      </c>
      <c r="Q130" s="224">
        <f>ROUND(I130*H130,2)</f>
        <v>0</v>
      </c>
      <c r="R130" s="224">
        <f>ROUND(J130*H130,2)</f>
        <v>0</v>
      </c>
      <c r="S130" s="86"/>
      <c r="T130" s="225">
        <f>S130*H130</f>
        <v>0</v>
      </c>
      <c r="U130" s="225">
        <v>0</v>
      </c>
      <c r="V130" s="225">
        <f>U130*H130</f>
        <v>0</v>
      </c>
      <c r="W130" s="225">
        <v>0</v>
      </c>
      <c r="X130" s="226">
        <f>W130*H130</f>
        <v>0</v>
      </c>
      <c r="Y130" s="40"/>
      <c r="Z130" s="40"/>
      <c r="AA130" s="40"/>
      <c r="AB130" s="40"/>
      <c r="AC130" s="40"/>
      <c r="AD130" s="40"/>
      <c r="AE130" s="40"/>
      <c r="AR130" s="227" t="s">
        <v>1621</v>
      </c>
      <c r="AT130" s="227" t="s">
        <v>213</v>
      </c>
      <c r="AU130" s="227" t="s">
        <v>85</v>
      </c>
      <c r="AY130" s="19" t="s">
        <v>212</v>
      </c>
      <c r="BE130" s="228">
        <f>IF(O130="základní",K130,0)</f>
        <v>0</v>
      </c>
      <c r="BF130" s="228">
        <f>IF(O130="snížená",K130,0)</f>
        <v>0</v>
      </c>
      <c r="BG130" s="228">
        <f>IF(O130="zákl. přenesená",K130,0)</f>
        <v>0</v>
      </c>
      <c r="BH130" s="228">
        <f>IF(O130="sníž. přenesená",K130,0)</f>
        <v>0</v>
      </c>
      <c r="BI130" s="228">
        <f>IF(O130="nulová",K130,0)</f>
        <v>0</v>
      </c>
      <c r="BJ130" s="19" t="s">
        <v>83</v>
      </c>
      <c r="BK130" s="228">
        <f>ROUND(P130*H130,2)</f>
        <v>0</v>
      </c>
      <c r="BL130" s="19" t="s">
        <v>1621</v>
      </c>
      <c r="BM130" s="227" t="s">
        <v>3255</v>
      </c>
    </row>
    <row r="131" s="2" customFormat="1" ht="129.3" customHeight="1">
      <c r="A131" s="40"/>
      <c r="B131" s="41"/>
      <c r="C131" s="215" t="s">
        <v>291</v>
      </c>
      <c r="D131" s="215" t="s">
        <v>213</v>
      </c>
      <c r="E131" s="216" t="s">
        <v>626</v>
      </c>
      <c r="F131" s="217" t="s">
        <v>3256</v>
      </c>
      <c r="G131" s="218" t="s">
        <v>704</v>
      </c>
      <c r="H131" s="219">
        <v>1</v>
      </c>
      <c r="I131" s="220"/>
      <c r="J131" s="220"/>
      <c r="K131" s="221">
        <f>ROUND(P131*H131,2)</f>
        <v>0</v>
      </c>
      <c r="L131" s="217" t="s">
        <v>20</v>
      </c>
      <c r="M131" s="46"/>
      <c r="N131" s="222" t="s">
        <v>20</v>
      </c>
      <c r="O131" s="223" t="s">
        <v>45</v>
      </c>
      <c r="P131" s="224">
        <f>I131+J131</f>
        <v>0</v>
      </c>
      <c r="Q131" s="224">
        <f>ROUND(I131*H131,2)</f>
        <v>0</v>
      </c>
      <c r="R131" s="224">
        <f>ROUND(J131*H131,2)</f>
        <v>0</v>
      </c>
      <c r="S131" s="86"/>
      <c r="T131" s="225">
        <f>S131*H131</f>
        <v>0</v>
      </c>
      <c r="U131" s="225">
        <v>0</v>
      </c>
      <c r="V131" s="225">
        <f>U131*H131</f>
        <v>0</v>
      </c>
      <c r="W131" s="225">
        <v>0</v>
      </c>
      <c r="X131" s="226">
        <f>W131*H131</f>
        <v>0</v>
      </c>
      <c r="Y131" s="40"/>
      <c r="Z131" s="40"/>
      <c r="AA131" s="40"/>
      <c r="AB131" s="40"/>
      <c r="AC131" s="40"/>
      <c r="AD131" s="40"/>
      <c r="AE131" s="40"/>
      <c r="AR131" s="227" t="s">
        <v>228</v>
      </c>
      <c r="AT131" s="227" t="s">
        <v>213</v>
      </c>
      <c r="AU131" s="227" t="s">
        <v>85</v>
      </c>
      <c r="AY131" s="19" t="s">
        <v>212</v>
      </c>
      <c r="BE131" s="228">
        <f>IF(O131="základní",K131,0)</f>
        <v>0</v>
      </c>
      <c r="BF131" s="228">
        <f>IF(O131="snížená",K131,0)</f>
        <v>0</v>
      </c>
      <c r="BG131" s="228">
        <f>IF(O131="zákl. přenesená",K131,0)</f>
        <v>0</v>
      </c>
      <c r="BH131" s="228">
        <f>IF(O131="sníž. přenesená",K131,0)</f>
        <v>0</v>
      </c>
      <c r="BI131" s="228">
        <f>IF(O131="nulová",K131,0)</f>
        <v>0</v>
      </c>
      <c r="BJ131" s="19" t="s">
        <v>83</v>
      </c>
      <c r="BK131" s="228">
        <f>ROUND(P131*H131,2)</f>
        <v>0</v>
      </c>
      <c r="BL131" s="19" t="s">
        <v>228</v>
      </c>
      <c r="BM131" s="227" t="s">
        <v>3257</v>
      </c>
    </row>
    <row r="132" s="2" customFormat="1">
      <c r="A132" s="40"/>
      <c r="B132" s="41"/>
      <c r="C132" s="42"/>
      <c r="D132" s="246" t="s">
        <v>989</v>
      </c>
      <c r="E132" s="42"/>
      <c r="F132" s="247" t="s">
        <v>3258</v>
      </c>
      <c r="G132" s="42"/>
      <c r="H132" s="42"/>
      <c r="I132" s="248"/>
      <c r="J132" s="248"/>
      <c r="K132" s="42"/>
      <c r="L132" s="42"/>
      <c r="M132" s="46"/>
      <c r="N132" s="298"/>
      <c r="O132" s="299"/>
      <c r="P132" s="242"/>
      <c r="Q132" s="242"/>
      <c r="R132" s="242"/>
      <c r="S132" s="242"/>
      <c r="T132" s="242"/>
      <c r="U132" s="242"/>
      <c r="V132" s="242"/>
      <c r="W132" s="242"/>
      <c r="X132" s="300"/>
      <c r="Y132" s="40"/>
      <c r="Z132" s="40"/>
      <c r="AA132" s="40"/>
      <c r="AB132" s="40"/>
      <c r="AC132" s="40"/>
      <c r="AD132" s="40"/>
      <c r="AE132" s="40"/>
      <c r="AT132" s="19" t="s">
        <v>989</v>
      </c>
      <c r="AU132" s="19" t="s">
        <v>85</v>
      </c>
    </row>
    <row r="133" s="2" customFormat="1" ht="6.96" customHeight="1">
      <c r="A133" s="40"/>
      <c r="B133" s="61"/>
      <c r="C133" s="62"/>
      <c r="D133" s="62"/>
      <c r="E133" s="62"/>
      <c r="F133" s="62"/>
      <c r="G133" s="62"/>
      <c r="H133" s="62"/>
      <c r="I133" s="62"/>
      <c r="J133" s="62"/>
      <c r="K133" s="62"/>
      <c r="L133" s="62"/>
      <c r="M133" s="46"/>
      <c r="N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</row>
  </sheetData>
  <sheetProtection sheet="1" autoFilter="0" formatColumns="0" formatRows="0" objects="1" scenarios="1" spinCount="100000" saltValue="SSfQXf8J43ooLkhAqcSlHZYEgedpcIyri1oBat5WRTquxkNKlc33wh3TKu/w1ypNfAFS/mkk8WpnZ2ikEWWdoA==" hashValue="bsI4/5t6pjBIp4zhSvIOvBkMPHi1t2T9BGy1JJjcAFAerbDLqY6Ht7okcDtLFC6drilEjJO+8eiH4eDHZwfMig==" algorithmName="SHA-512" password="CC35"/>
  <autoFilter ref="C87:L132"/>
  <mergeCells count="9">
    <mergeCell ref="E7:H7"/>
    <mergeCell ref="E9:H9"/>
    <mergeCell ref="E18:H18"/>
    <mergeCell ref="E27:H27"/>
    <mergeCell ref="E50:H50"/>
    <mergeCell ref="E52:H52"/>
    <mergeCell ref="E78:H78"/>
    <mergeCell ref="E80:H80"/>
    <mergeCell ref="M2:Z2"/>
  </mergeCells>
  <hyperlinks>
    <hyperlink ref="F92" r:id="rId1" display="https://podminky.urs.cz/item/CS_URS_2024_02/013002000"/>
    <hyperlink ref="F94" r:id="rId2" display="https://podminky.urs.cz/item/CS_URS_2024_02/013203000"/>
    <hyperlink ref="F96" r:id="rId3" display="https://podminky.urs.cz/item/CS_URS_2024_02/013294000"/>
    <hyperlink ref="F99" r:id="rId4" display="https://podminky.urs.cz/item/CS_URS_2024_02/023002000"/>
    <hyperlink ref="F102" r:id="rId5" display="https://podminky.urs.cz/item/CS_URS_2024_02/030001000"/>
    <hyperlink ref="F105" r:id="rId6" display="https://podminky.urs.cz/item/CS_URS_2024_02/040001000"/>
    <hyperlink ref="F107" r:id="rId7" display="https://podminky.urs.cz/item/CS_URS_2024_02/041414000"/>
    <hyperlink ref="F109" r:id="rId8" display="https://podminky.urs.cz/item/CS_URS_2024_02/041903000"/>
    <hyperlink ref="F111" r:id="rId9" display="https://podminky.urs.cz/item/CS_URS_2024_02/042903000"/>
    <hyperlink ref="F113" r:id="rId10" display="https://podminky.urs.cz/item/CS_URS_2024_02/043002000"/>
    <hyperlink ref="F115" r:id="rId11" display="https://podminky.urs.cz/item/CS_URS_2024_02/049303000"/>
    <hyperlink ref="F118" r:id="rId12" display="https://podminky.urs.cz/item/CS_URS_2024_02/070001000"/>
    <hyperlink ref="F120" r:id="rId13" display="https://podminky.urs.cz/item/CS_URS_2024_02/072002000"/>
    <hyperlink ref="F123" r:id="rId14" display="https://podminky.urs.cz/item/CS_URS_2024_02/090001000"/>
    <hyperlink ref="F125" r:id="rId15" display="https://podminky.urs.cz/item/CS_URS_2024_02/091103000"/>
    <hyperlink ref="F127" r:id="rId16" display="https://podminky.urs.cz/item/CS_URS_2024_02/091703000"/>
    <hyperlink ref="F129" r:id="rId17" display="https://podminky.urs.cz/item/CS_URS_2024_02/094002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8"/>
</worksheet>
</file>

<file path=xl/worksheets/sheet2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304" customWidth="1"/>
    <col min="2" max="2" width="1.667969" style="304" customWidth="1"/>
    <col min="3" max="4" width="5" style="304" customWidth="1"/>
    <col min="5" max="5" width="11.66016" style="304" customWidth="1"/>
    <col min="6" max="6" width="9.160156" style="304" customWidth="1"/>
    <col min="7" max="7" width="5" style="304" customWidth="1"/>
    <col min="8" max="8" width="77.83203" style="304" customWidth="1"/>
    <col min="9" max="10" width="20" style="304" customWidth="1"/>
    <col min="11" max="11" width="1.667969" style="304" customWidth="1"/>
  </cols>
  <sheetData>
    <row r="1" s="1" customFormat="1" ht="37.5" customHeight="1"/>
    <row r="2" s="1" customFormat="1" ht="7.5" customHeight="1">
      <c r="B2" s="305"/>
      <c r="C2" s="306"/>
      <c r="D2" s="306"/>
      <c r="E2" s="306"/>
      <c r="F2" s="306"/>
      <c r="G2" s="306"/>
      <c r="H2" s="306"/>
      <c r="I2" s="306"/>
      <c r="J2" s="306"/>
      <c r="K2" s="307"/>
    </row>
    <row r="3" s="16" customFormat="1" ht="45" customHeight="1">
      <c r="B3" s="308"/>
      <c r="C3" s="309" t="s">
        <v>3259</v>
      </c>
      <c r="D3" s="309"/>
      <c r="E3" s="309"/>
      <c r="F3" s="309"/>
      <c r="G3" s="309"/>
      <c r="H3" s="309"/>
      <c r="I3" s="309"/>
      <c r="J3" s="309"/>
      <c r="K3" s="310"/>
    </row>
    <row r="4" s="1" customFormat="1" ht="25.5" customHeight="1">
      <c r="B4" s="311"/>
      <c r="C4" s="312" t="s">
        <v>3260</v>
      </c>
      <c r="D4" s="312"/>
      <c r="E4" s="312"/>
      <c r="F4" s="312"/>
      <c r="G4" s="312"/>
      <c r="H4" s="312"/>
      <c r="I4" s="312"/>
      <c r="J4" s="312"/>
      <c r="K4" s="313"/>
    </row>
    <row r="5" s="1" customFormat="1" ht="5.25" customHeight="1">
      <c r="B5" s="311"/>
      <c r="C5" s="314"/>
      <c r="D5" s="314"/>
      <c r="E5" s="314"/>
      <c r="F5" s="314"/>
      <c r="G5" s="314"/>
      <c r="H5" s="314"/>
      <c r="I5" s="314"/>
      <c r="J5" s="314"/>
      <c r="K5" s="313"/>
    </row>
    <row r="6" s="1" customFormat="1" ht="15" customHeight="1">
      <c r="B6" s="311"/>
      <c r="C6" s="315" t="s">
        <v>3261</v>
      </c>
      <c r="D6" s="315"/>
      <c r="E6" s="315"/>
      <c r="F6" s="315"/>
      <c r="G6" s="315"/>
      <c r="H6" s="315"/>
      <c r="I6" s="315"/>
      <c r="J6" s="315"/>
      <c r="K6" s="313"/>
    </row>
    <row r="7" s="1" customFormat="1" ht="15" customHeight="1">
      <c r="B7" s="316"/>
      <c r="C7" s="315" t="s">
        <v>3262</v>
      </c>
      <c r="D7" s="315"/>
      <c r="E7" s="315"/>
      <c r="F7" s="315"/>
      <c r="G7" s="315"/>
      <c r="H7" s="315"/>
      <c r="I7" s="315"/>
      <c r="J7" s="315"/>
      <c r="K7" s="313"/>
    </row>
    <row r="8" s="1" customFormat="1" ht="12.75" customHeight="1">
      <c r="B8" s="316"/>
      <c r="C8" s="315"/>
      <c r="D8" s="315"/>
      <c r="E8" s="315"/>
      <c r="F8" s="315"/>
      <c r="G8" s="315"/>
      <c r="H8" s="315"/>
      <c r="I8" s="315"/>
      <c r="J8" s="315"/>
      <c r="K8" s="313"/>
    </row>
    <row r="9" s="1" customFormat="1" ht="15" customHeight="1">
      <c r="B9" s="316"/>
      <c r="C9" s="315" t="s">
        <v>3263</v>
      </c>
      <c r="D9" s="315"/>
      <c r="E9" s="315"/>
      <c r="F9" s="315"/>
      <c r="G9" s="315"/>
      <c r="H9" s="315"/>
      <c r="I9" s="315"/>
      <c r="J9" s="315"/>
      <c r="K9" s="313"/>
    </row>
    <row r="10" s="1" customFormat="1" ht="15" customHeight="1">
      <c r="B10" s="316"/>
      <c r="C10" s="315"/>
      <c r="D10" s="315" t="s">
        <v>3264</v>
      </c>
      <c r="E10" s="315"/>
      <c r="F10" s="315"/>
      <c r="G10" s="315"/>
      <c r="H10" s="315"/>
      <c r="I10" s="315"/>
      <c r="J10" s="315"/>
      <c r="K10" s="313"/>
    </row>
    <row r="11" s="1" customFormat="1" ht="15" customHeight="1">
      <c r="B11" s="316"/>
      <c r="C11" s="317"/>
      <c r="D11" s="315" t="s">
        <v>3265</v>
      </c>
      <c r="E11" s="315"/>
      <c r="F11" s="315"/>
      <c r="G11" s="315"/>
      <c r="H11" s="315"/>
      <c r="I11" s="315"/>
      <c r="J11" s="315"/>
      <c r="K11" s="313"/>
    </row>
    <row r="12" s="1" customFormat="1" ht="15" customHeight="1">
      <c r="B12" s="316"/>
      <c r="C12" s="317"/>
      <c r="D12" s="315"/>
      <c r="E12" s="315"/>
      <c r="F12" s="315"/>
      <c r="G12" s="315"/>
      <c r="H12" s="315"/>
      <c r="I12" s="315"/>
      <c r="J12" s="315"/>
      <c r="K12" s="313"/>
    </row>
    <row r="13" s="1" customFormat="1" ht="15" customHeight="1">
      <c r="B13" s="316"/>
      <c r="C13" s="317"/>
      <c r="D13" s="318" t="s">
        <v>3266</v>
      </c>
      <c r="E13" s="315"/>
      <c r="F13" s="315"/>
      <c r="G13" s="315"/>
      <c r="H13" s="315"/>
      <c r="I13" s="315"/>
      <c r="J13" s="315"/>
      <c r="K13" s="313"/>
    </row>
    <row r="14" s="1" customFormat="1" ht="12.75" customHeight="1">
      <c r="B14" s="316"/>
      <c r="C14" s="317"/>
      <c r="D14" s="317"/>
      <c r="E14" s="317"/>
      <c r="F14" s="317"/>
      <c r="G14" s="317"/>
      <c r="H14" s="317"/>
      <c r="I14" s="317"/>
      <c r="J14" s="317"/>
      <c r="K14" s="313"/>
    </row>
    <row r="15" s="1" customFormat="1" ht="15" customHeight="1">
      <c r="B15" s="316"/>
      <c r="C15" s="317"/>
      <c r="D15" s="315" t="s">
        <v>3267</v>
      </c>
      <c r="E15" s="315"/>
      <c r="F15" s="315"/>
      <c r="G15" s="315"/>
      <c r="H15" s="315"/>
      <c r="I15" s="315"/>
      <c r="J15" s="315"/>
      <c r="K15" s="313"/>
    </row>
    <row r="16" s="1" customFormat="1" ht="15" customHeight="1">
      <c r="B16" s="316"/>
      <c r="C16" s="317"/>
      <c r="D16" s="315" t="s">
        <v>3268</v>
      </c>
      <c r="E16" s="315"/>
      <c r="F16" s="315"/>
      <c r="G16" s="315"/>
      <c r="H16" s="315"/>
      <c r="I16" s="315"/>
      <c r="J16" s="315"/>
      <c r="K16" s="313"/>
    </row>
    <row r="17" s="1" customFormat="1" ht="15" customHeight="1">
      <c r="B17" s="316"/>
      <c r="C17" s="317"/>
      <c r="D17" s="315" t="s">
        <v>3269</v>
      </c>
      <c r="E17" s="315"/>
      <c r="F17" s="315"/>
      <c r="G17" s="315"/>
      <c r="H17" s="315"/>
      <c r="I17" s="315"/>
      <c r="J17" s="315"/>
      <c r="K17" s="313"/>
    </row>
    <row r="18" s="1" customFormat="1" ht="15" customHeight="1">
      <c r="B18" s="316"/>
      <c r="C18" s="317"/>
      <c r="D18" s="317"/>
      <c r="E18" s="319" t="s">
        <v>82</v>
      </c>
      <c r="F18" s="315" t="s">
        <v>3270</v>
      </c>
      <c r="G18" s="315"/>
      <c r="H18" s="315"/>
      <c r="I18" s="315"/>
      <c r="J18" s="315"/>
      <c r="K18" s="313"/>
    </row>
    <row r="19" s="1" customFormat="1" ht="15" customHeight="1">
      <c r="B19" s="316"/>
      <c r="C19" s="317"/>
      <c r="D19" s="317"/>
      <c r="E19" s="319" t="s">
        <v>3271</v>
      </c>
      <c r="F19" s="315" t="s">
        <v>3272</v>
      </c>
      <c r="G19" s="315"/>
      <c r="H19" s="315"/>
      <c r="I19" s="315"/>
      <c r="J19" s="315"/>
      <c r="K19" s="313"/>
    </row>
    <row r="20" s="1" customFormat="1" ht="15" customHeight="1">
      <c r="B20" s="316"/>
      <c r="C20" s="317"/>
      <c r="D20" s="317"/>
      <c r="E20" s="319" t="s">
        <v>3273</v>
      </c>
      <c r="F20" s="315" t="s">
        <v>3274</v>
      </c>
      <c r="G20" s="315"/>
      <c r="H20" s="315"/>
      <c r="I20" s="315"/>
      <c r="J20" s="315"/>
      <c r="K20" s="313"/>
    </row>
    <row r="21" s="1" customFormat="1" ht="15" customHeight="1">
      <c r="B21" s="316"/>
      <c r="C21" s="317"/>
      <c r="D21" s="317"/>
      <c r="E21" s="319" t="s">
        <v>172</v>
      </c>
      <c r="F21" s="315" t="s">
        <v>3275</v>
      </c>
      <c r="G21" s="315"/>
      <c r="H21" s="315"/>
      <c r="I21" s="315"/>
      <c r="J21" s="315"/>
      <c r="K21" s="313"/>
    </row>
    <row r="22" s="1" customFormat="1" ht="15" customHeight="1">
      <c r="B22" s="316"/>
      <c r="C22" s="317"/>
      <c r="D22" s="317"/>
      <c r="E22" s="319" t="s">
        <v>3276</v>
      </c>
      <c r="F22" s="315" t="s">
        <v>261</v>
      </c>
      <c r="G22" s="315"/>
      <c r="H22" s="315"/>
      <c r="I22" s="315"/>
      <c r="J22" s="315"/>
      <c r="K22" s="313"/>
    </row>
    <row r="23" s="1" customFormat="1" ht="15" customHeight="1">
      <c r="B23" s="316"/>
      <c r="C23" s="317"/>
      <c r="D23" s="317"/>
      <c r="E23" s="319" t="s">
        <v>89</v>
      </c>
      <c r="F23" s="315" t="s">
        <v>3277</v>
      </c>
      <c r="G23" s="315"/>
      <c r="H23" s="315"/>
      <c r="I23" s="315"/>
      <c r="J23" s="315"/>
      <c r="K23" s="313"/>
    </row>
    <row r="24" s="1" customFormat="1" ht="12.75" customHeight="1">
      <c r="B24" s="316"/>
      <c r="C24" s="317"/>
      <c r="D24" s="317"/>
      <c r="E24" s="317"/>
      <c r="F24" s="317"/>
      <c r="G24" s="317"/>
      <c r="H24" s="317"/>
      <c r="I24" s="317"/>
      <c r="J24" s="317"/>
      <c r="K24" s="313"/>
    </row>
    <row r="25" s="1" customFormat="1" ht="15" customHeight="1">
      <c r="B25" s="316"/>
      <c r="C25" s="315" t="s">
        <v>3278</v>
      </c>
      <c r="D25" s="315"/>
      <c r="E25" s="315"/>
      <c r="F25" s="315"/>
      <c r="G25" s="315"/>
      <c r="H25" s="315"/>
      <c r="I25" s="315"/>
      <c r="J25" s="315"/>
      <c r="K25" s="313"/>
    </row>
    <row r="26" s="1" customFormat="1" ht="15" customHeight="1">
      <c r="B26" s="316"/>
      <c r="C26" s="315" t="s">
        <v>3279</v>
      </c>
      <c r="D26" s="315"/>
      <c r="E26" s="315"/>
      <c r="F26" s="315"/>
      <c r="G26" s="315"/>
      <c r="H26" s="315"/>
      <c r="I26" s="315"/>
      <c r="J26" s="315"/>
      <c r="K26" s="313"/>
    </row>
    <row r="27" s="1" customFormat="1" ht="15" customHeight="1">
      <c r="B27" s="316"/>
      <c r="C27" s="315"/>
      <c r="D27" s="315" t="s">
        <v>3280</v>
      </c>
      <c r="E27" s="315"/>
      <c r="F27" s="315"/>
      <c r="G27" s="315"/>
      <c r="H27" s="315"/>
      <c r="I27" s="315"/>
      <c r="J27" s="315"/>
      <c r="K27" s="313"/>
    </row>
    <row r="28" s="1" customFormat="1" ht="15" customHeight="1">
      <c r="B28" s="316"/>
      <c r="C28" s="317"/>
      <c r="D28" s="315" t="s">
        <v>3281</v>
      </c>
      <c r="E28" s="315"/>
      <c r="F28" s="315"/>
      <c r="G28" s="315"/>
      <c r="H28" s="315"/>
      <c r="I28" s="315"/>
      <c r="J28" s="315"/>
      <c r="K28" s="313"/>
    </row>
    <row r="29" s="1" customFormat="1" ht="12.75" customHeight="1">
      <c r="B29" s="316"/>
      <c r="C29" s="317"/>
      <c r="D29" s="317"/>
      <c r="E29" s="317"/>
      <c r="F29" s="317"/>
      <c r="G29" s="317"/>
      <c r="H29" s="317"/>
      <c r="I29" s="317"/>
      <c r="J29" s="317"/>
      <c r="K29" s="313"/>
    </row>
    <row r="30" s="1" customFormat="1" ht="15" customHeight="1">
      <c r="B30" s="316"/>
      <c r="C30" s="317"/>
      <c r="D30" s="315" t="s">
        <v>3282</v>
      </c>
      <c r="E30" s="315"/>
      <c r="F30" s="315"/>
      <c r="G30" s="315"/>
      <c r="H30" s="315"/>
      <c r="I30" s="315"/>
      <c r="J30" s="315"/>
      <c r="K30" s="313"/>
    </row>
    <row r="31" s="1" customFormat="1" ht="15" customHeight="1">
      <c r="B31" s="316"/>
      <c r="C31" s="317"/>
      <c r="D31" s="315" t="s">
        <v>3283</v>
      </c>
      <c r="E31" s="315"/>
      <c r="F31" s="315"/>
      <c r="G31" s="315"/>
      <c r="H31" s="315"/>
      <c r="I31" s="315"/>
      <c r="J31" s="315"/>
      <c r="K31" s="313"/>
    </row>
    <row r="32" s="1" customFormat="1" ht="12.75" customHeight="1">
      <c r="B32" s="316"/>
      <c r="C32" s="317"/>
      <c r="D32" s="317"/>
      <c r="E32" s="317"/>
      <c r="F32" s="317"/>
      <c r="G32" s="317"/>
      <c r="H32" s="317"/>
      <c r="I32" s="317"/>
      <c r="J32" s="317"/>
      <c r="K32" s="313"/>
    </row>
    <row r="33" s="1" customFormat="1" ht="15" customHeight="1">
      <c r="B33" s="316"/>
      <c r="C33" s="317"/>
      <c r="D33" s="315" t="s">
        <v>3284</v>
      </c>
      <c r="E33" s="315"/>
      <c r="F33" s="315"/>
      <c r="G33" s="315"/>
      <c r="H33" s="315"/>
      <c r="I33" s="315"/>
      <c r="J33" s="315"/>
      <c r="K33" s="313"/>
    </row>
    <row r="34" s="1" customFormat="1" ht="15" customHeight="1">
      <c r="B34" s="316"/>
      <c r="C34" s="317"/>
      <c r="D34" s="315" t="s">
        <v>3285</v>
      </c>
      <c r="E34" s="315"/>
      <c r="F34" s="315"/>
      <c r="G34" s="315"/>
      <c r="H34" s="315"/>
      <c r="I34" s="315"/>
      <c r="J34" s="315"/>
      <c r="K34" s="313"/>
    </row>
    <row r="35" s="1" customFormat="1" ht="15" customHeight="1">
      <c r="B35" s="316"/>
      <c r="C35" s="317"/>
      <c r="D35" s="315" t="s">
        <v>3286</v>
      </c>
      <c r="E35" s="315"/>
      <c r="F35" s="315"/>
      <c r="G35" s="315"/>
      <c r="H35" s="315"/>
      <c r="I35" s="315"/>
      <c r="J35" s="315"/>
      <c r="K35" s="313"/>
    </row>
    <row r="36" s="1" customFormat="1" ht="15" customHeight="1">
      <c r="B36" s="316"/>
      <c r="C36" s="317"/>
      <c r="D36" s="315"/>
      <c r="E36" s="318" t="s">
        <v>194</v>
      </c>
      <c r="F36" s="315"/>
      <c r="G36" s="315" t="s">
        <v>3287</v>
      </c>
      <c r="H36" s="315"/>
      <c r="I36" s="315"/>
      <c r="J36" s="315"/>
      <c r="K36" s="313"/>
    </row>
    <row r="37" s="1" customFormat="1" ht="30.75" customHeight="1">
      <c r="B37" s="316"/>
      <c r="C37" s="317"/>
      <c r="D37" s="315"/>
      <c r="E37" s="318" t="s">
        <v>3288</v>
      </c>
      <c r="F37" s="315"/>
      <c r="G37" s="315" t="s">
        <v>3289</v>
      </c>
      <c r="H37" s="315"/>
      <c r="I37" s="315"/>
      <c r="J37" s="315"/>
      <c r="K37" s="313"/>
    </row>
    <row r="38" s="1" customFormat="1" ht="15" customHeight="1">
      <c r="B38" s="316"/>
      <c r="C38" s="317"/>
      <c r="D38" s="315"/>
      <c r="E38" s="318" t="s">
        <v>55</v>
      </c>
      <c r="F38" s="315"/>
      <c r="G38" s="315" t="s">
        <v>3290</v>
      </c>
      <c r="H38" s="315"/>
      <c r="I38" s="315"/>
      <c r="J38" s="315"/>
      <c r="K38" s="313"/>
    </row>
    <row r="39" s="1" customFormat="1" ht="15" customHeight="1">
      <c r="B39" s="316"/>
      <c r="C39" s="317"/>
      <c r="D39" s="315"/>
      <c r="E39" s="318" t="s">
        <v>56</v>
      </c>
      <c r="F39" s="315"/>
      <c r="G39" s="315" t="s">
        <v>3291</v>
      </c>
      <c r="H39" s="315"/>
      <c r="I39" s="315"/>
      <c r="J39" s="315"/>
      <c r="K39" s="313"/>
    </row>
    <row r="40" s="1" customFormat="1" ht="15" customHeight="1">
      <c r="B40" s="316"/>
      <c r="C40" s="317"/>
      <c r="D40" s="315"/>
      <c r="E40" s="318" t="s">
        <v>195</v>
      </c>
      <c r="F40" s="315"/>
      <c r="G40" s="315" t="s">
        <v>3292</v>
      </c>
      <c r="H40" s="315"/>
      <c r="I40" s="315"/>
      <c r="J40" s="315"/>
      <c r="K40" s="313"/>
    </row>
    <row r="41" s="1" customFormat="1" ht="15" customHeight="1">
      <c r="B41" s="316"/>
      <c r="C41" s="317"/>
      <c r="D41" s="315"/>
      <c r="E41" s="318" t="s">
        <v>196</v>
      </c>
      <c r="F41" s="315"/>
      <c r="G41" s="315" t="s">
        <v>3293</v>
      </c>
      <c r="H41" s="315"/>
      <c r="I41" s="315"/>
      <c r="J41" s="315"/>
      <c r="K41" s="313"/>
    </row>
    <row r="42" s="1" customFormat="1" ht="15" customHeight="1">
      <c r="B42" s="316"/>
      <c r="C42" s="317"/>
      <c r="D42" s="315"/>
      <c r="E42" s="318" t="s">
        <v>3294</v>
      </c>
      <c r="F42" s="315"/>
      <c r="G42" s="315" t="s">
        <v>3295</v>
      </c>
      <c r="H42" s="315"/>
      <c r="I42" s="315"/>
      <c r="J42" s="315"/>
      <c r="K42" s="313"/>
    </row>
    <row r="43" s="1" customFormat="1" ht="15" customHeight="1">
      <c r="B43" s="316"/>
      <c r="C43" s="317"/>
      <c r="D43" s="315"/>
      <c r="E43" s="318"/>
      <c r="F43" s="315"/>
      <c r="G43" s="315" t="s">
        <v>3296</v>
      </c>
      <c r="H43" s="315"/>
      <c r="I43" s="315"/>
      <c r="J43" s="315"/>
      <c r="K43" s="313"/>
    </row>
    <row r="44" s="1" customFormat="1" ht="15" customHeight="1">
      <c r="B44" s="316"/>
      <c r="C44" s="317"/>
      <c r="D44" s="315"/>
      <c r="E44" s="318" t="s">
        <v>3297</v>
      </c>
      <c r="F44" s="315"/>
      <c r="G44" s="315" t="s">
        <v>3298</v>
      </c>
      <c r="H44" s="315"/>
      <c r="I44" s="315"/>
      <c r="J44" s="315"/>
      <c r="K44" s="313"/>
    </row>
    <row r="45" s="1" customFormat="1" ht="15" customHeight="1">
      <c r="B45" s="316"/>
      <c r="C45" s="317"/>
      <c r="D45" s="315"/>
      <c r="E45" s="318" t="s">
        <v>199</v>
      </c>
      <c r="F45" s="315"/>
      <c r="G45" s="315" t="s">
        <v>3299</v>
      </c>
      <c r="H45" s="315"/>
      <c r="I45" s="315"/>
      <c r="J45" s="315"/>
      <c r="K45" s="313"/>
    </row>
    <row r="46" s="1" customFormat="1" ht="12.75" customHeight="1">
      <c r="B46" s="316"/>
      <c r="C46" s="317"/>
      <c r="D46" s="315"/>
      <c r="E46" s="315"/>
      <c r="F46" s="315"/>
      <c r="G46" s="315"/>
      <c r="H46" s="315"/>
      <c r="I46" s="315"/>
      <c r="J46" s="315"/>
      <c r="K46" s="313"/>
    </row>
    <row r="47" s="1" customFormat="1" ht="15" customHeight="1">
      <c r="B47" s="316"/>
      <c r="C47" s="317"/>
      <c r="D47" s="315" t="s">
        <v>3300</v>
      </c>
      <c r="E47" s="315"/>
      <c r="F47" s="315"/>
      <c r="G47" s="315"/>
      <c r="H47" s="315"/>
      <c r="I47" s="315"/>
      <c r="J47" s="315"/>
      <c r="K47" s="313"/>
    </row>
    <row r="48" s="1" customFormat="1" ht="15" customHeight="1">
      <c r="B48" s="316"/>
      <c r="C48" s="317"/>
      <c r="D48" s="317"/>
      <c r="E48" s="315" t="s">
        <v>3301</v>
      </c>
      <c r="F48" s="315"/>
      <c r="G48" s="315"/>
      <c r="H48" s="315"/>
      <c r="I48" s="315"/>
      <c r="J48" s="315"/>
      <c r="K48" s="313"/>
    </row>
    <row r="49" s="1" customFormat="1" ht="15" customHeight="1">
      <c r="B49" s="316"/>
      <c r="C49" s="317"/>
      <c r="D49" s="317"/>
      <c r="E49" s="315" t="s">
        <v>3302</v>
      </c>
      <c r="F49" s="315"/>
      <c r="G49" s="315"/>
      <c r="H49" s="315"/>
      <c r="I49" s="315"/>
      <c r="J49" s="315"/>
      <c r="K49" s="313"/>
    </row>
    <row r="50" s="1" customFormat="1" ht="15" customHeight="1">
      <c r="B50" s="316"/>
      <c r="C50" s="317"/>
      <c r="D50" s="317"/>
      <c r="E50" s="315" t="s">
        <v>3303</v>
      </c>
      <c r="F50" s="315"/>
      <c r="G50" s="315"/>
      <c r="H50" s="315"/>
      <c r="I50" s="315"/>
      <c r="J50" s="315"/>
      <c r="K50" s="313"/>
    </row>
    <row r="51" s="1" customFormat="1" ht="15" customHeight="1">
      <c r="B51" s="316"/>
      <c r="C51" s="317"/>
      <c r="D51" s="315" t="s">
        <v>3304</v>
      </c>
      <c r="E51" s="315"/>
      <c r="F51" s="315"/>
      <c r="G51" s="315"/>
      <c r="H51" s="315"/>
      <c r="I51" s="315"/>
      <c r="J51" s="315"/>
      <c r="K51" s="313"/>
    </row>
    <row r="52" s="1" customFormat="1" ht="25.5" customHeight="1">
      <c r="B52" s="311"/>
      <c r="C52" s="312" t="s">
        <v>3305</v>
      </c>
      <c r="D52" s="312"/>
      <c r="E52" s="312"/>
      <c r="F52" s="312"/>
      <c r="G52" s="312"/>
      <c r="H52" s="312"/>
      <c r="I52" s="312"/>
      <c r="J52" s="312"/>
      <c r="K52" s="313"/>
    </row>
    <row r="53" s="1" customFormat="1" ht="5.25" customHeight="1">
      <c r="B53" s="311"/>
      <c r="C53" s="314"/>
      <c r="D53" s="314"/>
      <c r="E53" s="314"/>
      <c r="F53" s="314"/>
      <c r="G53" s="314"/>
      <c r="H53" s="314"/>
      <c r="I53" s="314"/>
      <c r="J53" s="314"/>
      <c r="K53" s="313"/>
    </row>
    <row r="54" s="1" customFormat="1" ht="15" customHeight="1">
      <c r="B54" s="311"/>
      <c r="C54" s="315" t="s">
        <v>3306</v>
      </c>
      <c r="D54" s="315"/>
      <c r="E54" s="315"/>
      <c r="F54" s="315"/>
      <c r="G54" s="315"/>
      <c r="H54" s="315"/>
      <c r="I54" s="315"/>
      <c r="J54" s="315"/>
      <c r="K54" s="313"/>
    </row>
    <row r="55" s="1" customFormat="1" ht="15" customHeight="1">
      <c r="B55" s="311"/>
      <c r="C55" s="315" t="s">
        <v>3307</v>
      </c>
      <c r="D55" s="315"/>
      <c r="E55" s="315"/>
      <c r="F55" s="315"/>
      <c r="G55" s="315"/>
      <c r="H55" s="315"/>
      <c r="I55" s="315"/>
      <c r="J55" s="315"/>
      <c r="K55" s="313"/>
    </row>
    <row r="56" s="1" customFormat="1" ht="12.75" customHeight="1">
      <c r="B56" s="311"/>
      <c r="C56" s="315"/>
      <c r="D56" s="315"/>
      <c r="E56" s="315"/>
      <c r="F56" s="315"/>
      <c r="G56" s="315"/>
      <c r="H56" s="315"/>
      <c r="I56" s="315"/>
      <c r="J56" s="315"/>
      <c r="K56" s="313"/>
    </row>
    <row r="57" s="1" customFormat="1" ht="15" customHeight="1">
      <c r="B57" s="311"/>
      <c r="C57" s="315" t="s">
        <v>3308</v>
      </c>
      <c r="D57" s="315"/>
      <c r="E57" s="315"/>
      <c r="F57" s="315"/>
      <c r="G57" s="315"/>
      <c r="H57" s="315"/>
      <c r="I57" s="315"/>
      <c r="J57" s="315"/>
      <c r="K57" s="313"/>
    </row>
    <row r="58" s="1" customFormat="1" ht="15" customHeight="1">
      <c r="B58" s="311"/>
      <c r="C58" s="317"/>
      <c r="D58" s="315" t="s">
        <v>3309</v>
      </c>
      <c r="E58" s="315"/>
      <c r="F58" s="315"/>
      <c r="G58" s="315"/>
      <c r="H58" s="315"/>
      <c r="I58" s="315"/>
      <c r="J58" s="315"/>
      <c r="K58" s="313"/>
    </row>
    <row r="59" s="1" customFormat="1" ht="15" customHeight="1">
      <c r="B59" s="311"/>
      <c r="C59" s="317"/>
      <c r="D59" s="315" t="s">
        <v>3310</v>
      </c>
      <c r="E59" s="315"/>
      <c r="F59" s="315"/>
      <c r="G59" s="315"/>
      <c r="H59" s="315"/>
      <c r="I59" s="315"/>
      <c r="J59" s="315"/>
      <c r="K59" s="313"/>
    </row>
    <row r="60" s="1" customFormat="1" ht="15" customHeight="1">
      <c r="B60" s="311"/>
      <c r="C60" s="317"/>
      <c r="D60" s="315" t="s">
        <v>3311</v>
      </c>
      <c r="E60" s="315"/>
      <c r="F60" s="315"/>
      <c r="G60" s="315"/>
      <c r="H60" s="315"/>
      <c r="I60" s="315"/>
      <c r="J60" s="315"/>
      <c r="K60" s="313"/>
    </row>
    <row r="61" s="1" customFormat="1" ht="15" customHeight="1">
      <c r="B61" s="311"/>
      <c r="C61" s="317"/>
      <c r="D61" s="315" t="s">
        <v>3312</v>
      </c>
      <c r="E61" s="315"/>
      <c r="F61" s="315"/>
      <c r="G61" s="315"/>
      <c r="H61" s="315"/>
      <c r="I61" s="315"/>
      <c r="J61" s="315"/>
      <c r="K61" s="313"/>
    </row>
    <row r="62" s="1" customFormat="1" ht="15" customHeight="1">
      <c r="B62" s="311"/>
      <c r="C62" s="317"/>
      <c r="D62" s="320" t="s">
        <v>3313</v>
      </c>
      <c r="E62" s="320"/>
      <c r="F62" s="320"/>
      <c r="G62" s="320"/>
      <c r="H62" s="320"/>
      <c r="I62" s="320"/>
      <c r="J62" s="320"/>
      <c r="K62" s="313"/>
    </row>
    <row r="63" s="1" customFormat="1" ht="15" customHeight="1">
      <c r="B63" s="311"/>
      <c r="C63" s="317"/>
      <c r="D63" s="315" t="s">
        <v>3314</v>
      </c>
      <c r="E63" s="315"/>
      <c r="F63" s="315"/>
      <c r="G63" s="315"/>
      <c r="H63" s="315"/>
      <c r="I63" s="315"/>
      <c r="J63" s="315"/>
      <c r="K63" s="313"/>
    </row>
    <row r="64" s="1" customFormat="1" ht="12.75" customHeight="1">
      <c r="B64" s="311"/>
      <c r="C64" s="317"/>
      <c r="D64" s="317"/>
      <c r="E64" s="321"/>
      <c r="F64" s="317"/>
      <c r="G64" s="317"/>
      <c r="H64" s="317"/>
      <c r="I64" s="317"/>
      <c r="J64" s="317"/>
      <c r="K64" s="313"/>
    </row>
    <row r="65" s="1" customFormat="1" ht="15" customHeight="1">
      <c r="B65" s="311"/>
      <c r="C65" s="317"/>
      <c r="D65" s="315" t="s">
        <v>3315</v>
      </c>
      <c r="E65" s="315"/>
      <c r="F65" s="315"/>
      <c r="G65" s="315"/>
      <c r="H65" s="315"/>
      <c r="I65" s="315"/>
      <c r="J65" s="315"/>
      <c r="K65" s="313"/>
    </row>
    <row r="66" s="1" customFormat="1" ht="15" customHeight="1">
      <c r="B66" s="311"/>
      <c r="C66" s="317"/>
      <c r="D66" s="320" t="s">
        <v>3316</v>
      </c>
      <c r="E66" s="320"/>
      <c r="F66" s="320"/>
      <c r="G66" s="320"/>
      <c r="H66" s="320"/>
      <c r="I66" s="320"/>
      <c r="J66" s="320"/>
      <c r="K66" s="313"/>
    </row>
    <row r="67" s="1" customFormat="1" ht="15" customHeight="1">
      <c r="B67" s="311"/>
      <c r="C67" s="317"/>
      <c r="D67" s="315" t="s">
        <v>3317</v>
      </c>
      <c r="E67" s="315"/>
      <c r="F67" s="315"/>
      <c r="G67" s="315"/>
      <c r="H67" s="315"/>
      <c r="I67" s="315"/>
      <c r="J67" s="315"/>
      <c r="K67" s="313"/>
    </row>
    <row r="68" s="1" customFormat="1" ht="15" customHeight="1">
      <c r="B68" s="311"/>
      <c r="C68" s="317"/>
      <c r="D68" s="315" t="s">
        <v>3318</v>
      </c>
      <c r="E68" s="315"/>
      <c r="F68" s="315"/>
      <c r="G68" s="315"/>
      <c r="H68" s="315"/>
      <c r="I68" s="315"/>
      <c r="J68" s="315"/>
      <c r="K68" s="313"/>
    </row>
    <row r="69" s="1" customFormat="1" ht="15" customHeight="1">
      <c r="B69" s="311"/>
      <c r="C69" s="317"/>
      <c r="D69" s="315" t="s">
        <v>3319</v>
      </c>
      <c r="E69" s="315"/>
      <c r="F69" s="315"/>
      <c r="G69" s="315"/>
      <c r="H69" s="315"/>
      <c r="I69" s="315"/>
      <c r="J69" s="315"/>
      <c r="K69" s="313"/>
    </row>
    <row r="70" s="1" customFormat="1" ht="15" customHeight="1">
      <c r="B70" s="311"/>
      <c r="C70" s="317"/>
      <c r="D70" s="315" t="s">
        <v>3320</v>
      </c>
      <c r="E70" s="315"/>
      <c r="F70" s="315"/>
      <c r="G70" s="315"/>
      <c r="H70" s="315"/>
      <c r="I70" s="315"/>
      <c r="J70" s="315"/>
      <c r="K70" s="313"/>
    </row>
    <row r="71" s="1" customFormat="1" ht="12.75" customHeight="1">
      <c r="B71" s="322"/>
      <c r="C71" s="323"/>
      <c r="D71" s="323"/>
      <c r="E71" s="323"/>
      <c r="F71" s="323"/>
      <c r="G71" s="323"/>
      <c r="H71" s="323"/>
      <c r="I71" s="323"/>
      <c r="J71" s="323"/>
      <c r="K71" s="324"/>
    </row>
    <row r="72" s="1" customFormat="1" ht="18.75" customHeight="1">
      <c r="B72" s="325"/>
      <c r="C72" s="325"/>
      <c r="D72" s="325"/>
      <c r="E72" s="325"/>
      <c r="F72" s="325"/>
      <c r="G72" s="325"/>
      <c r="H72" s="325"/>
      <c r="I72" s="325"/>
      <c r="J72" s="325"/>
      <c r="K72" s="326"/>
    </row>
    <row r="73" s="1" customFormat="1" ht="18.75" customHeight="1">
      <c r="B73" s="326"/>
      <c r="C73" s="326"/>
      <c r="D73" s="326"/>
      <c r="E73" s="326"/>
      <c r="F73" s="326"/>
      <c r="G73" s="326"/>
      <c r="H73" s="326"/>
      <c r="I73" s="326"/>
      <c r="J73" s="326"/>
      <c r="K73" s="326"/>
    </row>
    <row r="74" s="1" customFormat="1" ht="7.5" customHeight="1">
      <c r="B74" s="327"/>
      <c r="C74" s="328"/>
      <c r="D74" s="328"/>
      <c r="E74" s="328"/>
      <c r="F74" s="328"/>
      <c r="G74" s="328"/>
      <c r="H74" s="328"/>
      <c r="I74" s="328"/>
      <c r="J74" s="328"/>
      <c r="K74" s="329"/>
    </row>
    <row r="75" s="1" customFormat="1" ht="45" customHeight="1">
      <c r="B75" s="330"/>
      <c r="C75" s="331" t="s">
        <v>3321</v>
      </c>
      <c r="D75" s="331"/>
      <c r="E75" s="331"/>
      <c r="F75" s="331"/>
      <c r="G75" s="331"/>
      <c r="H75" s="331"/>
      <c r="I75" s="331"/>
      <c r="J75" s="331"/>
      <c r="K75" s="332"/>
    </row>
    <row r="76" s="1" customFormat="1" ht="17.25" customHeight="1">
      <c r="B76" s="330"/>
      <c r="C76" s="333" t="s">
        <v>3322</v>
      </c>
      <c r="D76" s="333"/>
      <c r="E76" s="333"/>
      <c r="F76" s="333" t="s">
        <v>3323</v>
      </c>
      <c r="G76" s="334"/>
      <c r="H76" s="333" t="s">
        <v>56</v>
      </c>
      <c r="I76" s="333" t="s">
        <v>59</v>
      </c>
      <c r="J76" s="333" t="s">
        <v>3324</v>
      </c>
      <c r="K76" s="332"/>
    </row>
    <row r="77" s="1" customFormat="1" ht="17.25" customHeight="1">
      <c r="B77" s="330"/>
      <c r="C77" s="335" t="s">
        <v>3325</v>
      </c>
      <c r="D77" s="335"/>
      <c r="E77" s="335"/>
      <c r="F77" s="336" t="s">
        <v>3326</v>
      </c>
      <c r="G77" s="337"/>
      <c r="H77" s="335"/>
      <c r="I77" s="335"/>
      <c r="J77" s="335" t="s">
        <v>3327</v>
      </c>
      <c r="K77" s="332"/>
    </row>
    <row r="78" s="1" customFormat="1" ht="5.25" customHeight="1">
      <c r="B78" s="330"/>
      <c r="C78" s="338"/>
      <c r="D78" s="338"/>
      <c r="E78" s="338"/>
      <c r="F78" s="338"/>
      <c r="G78" s="339"/>
      <c r="H78" s="338"/>
      <c r="I78" s="338"/>
      <c r="J78" s="338"/>
      <c r="K78" s="332"/>
    </row>
    <row r="79" s="1" customFormat="1" ht="15" customHeight="1">
      <c r="B79" s="330"/>
      <c r="C79" s="318" t="s">
        <v>55</v>
      </c>
      <c r="D79" s="340"/>
      <c r="E79" s="340"/>
      <c r="F79" s="341" t="s">
        <v>3328</v>
      </c>
      <c r="G79" s="342"/>
      <c r="H79" s="318" t="s">
        <v>3329</v>
      </c>
      <c r="I79" s="318" t="s">
        <v>3330</v>
      </c>
      <c r="J79" s="318">
        <v>20</v>
      </c>
      <c r="K79" s="332"/>
    </row>
    <row r="80" s="1" customFormat="1" ht="15" customHeight="1">
      <c r="B80" s="330"/>
      <c r="C80" s="318" t="s">
        <v>3331</v>
      </c>
      <c r="D80" s="318"/>
      <c r="E80" s="318"/>
      <c r="F80" s="341" t="s">
        <v>3328</v>
      </c>
      <c r="G80" s="342"/>
      <c r="H80" s="318" t="s">
        <v>3332</v>
      </c>
      <c r="I80" s="318" t="s">
        <v>3330</v>
      </c>
      <c r="J80" s="318">
        <v>120</v>
      </c>
      <c r="K80" s="332"/>
    </row>
    <row r="81" s="1" customFormat="1" ht="15" customHeight="1">
      <c r="B81" s="343"/>
      <c r="C81" s="318" t="s">
        <v>3333</v>
      </c>
      <c r="D81" s="318"/>
      <c r="E81" s="318"/>
      <c r="F81" s="341" t="s">
        <v>3334</v>
      </c>
      <c r="G81" s="342"/>
      <c r="H81" s="318" t="s">
        <v>3335</v>
      </c>
      <c r="I81" s="318" t="s">
        <v>3330</v>
      </c>
      <c r="J81" s="318">
        <v>50</v>
      </c>
      <c r="K81" s="332"/>
    </row>
    <row r="82" s="1" customFormat="1" ht="15" customHeight="1">
      <c r="B82" s="343"/>
      <c r="C82" s="318" t="s">
        <v>3336</v>
      </c>
      <c r="D82" s="318"/>
      <c r="E82" s="318"/>
      <c r="F82" s="341" t="s">
        <v>3328</v>
      </c>
      <c r="G82" s="342"/>
      <c r="H82" s="318" t="s">
        <v>3337</v>
      </c>
      <c r="I82" s="318" t="s">
        <v>3338</v>
      </c>
      <c r="J82" s="318"/>
      <c r="K82" s="332"/>
    </row>
    <row r="83" s="1" customFormat="1" ht="15" customHeight="1">
      <c r="B83" s="343"/>
      <c r="C83" s="344" t="s">
        <v>3339</v>
      </c>
      <c r="D83" s="344"/>
      <c r="E83" s="344"/>
      <c r="F83" s="345" t="s">
        <v>3334</v>
      </c>
      <c r="G83" s="344"/>
      <c r="H83" s="344" t="s">
        <v>3340</v>
      </c>
      <c r="I83" s="344" t="s">
        <v>3330</v>
      </c>
      <c r="J83" s="344">
        <v>15</v>
      </c>
      <c r="K83" s="332"/>
    </row>
    <row r="84" s="1" customFormat="1" ht="15" customHeight="1">
      <c r="B84" s="343"/>
      <c r="C84" s="344" t="s">
        <v>3341</v>
      </c>
      <c r="D84" s="344"/>
      <c r="E84" s="344"/>
      <c r="F84" s="345" t="s">
        <v>3334</v>
      </c>
      <c r="G84" s="344"/>
      <c r="H84" s="344" t="s">
        <v>3342</v>
      </c>
      <c r="I84" s="344" t="s">
        <v>3330</v>
      </c>
      <c r="J84" s="344">
        <v>15</v>
      </c>
      <c r="K84" s="332"/>
    </row>
    <row r="85" s="1" customFormat="1" ht="15" customHeight="1">
      <c r="B85" s="343"/>
      <c r="C85" s="344" t="s">
        <v>3343</v>
      </c>
      <c r="D85" s="344"/>
      <c r="E85" s="344"/>
      <c r="F85" s="345" t="s">
        <v>3334</v>
      </c>
      <c r="G85" s="344"/>
      <c r="H85" s="344" t="s">
        <v>3344</v>
      </c>
      <c r="I85" s="344" t="s">
        <v>3330</v>
      </c>
      <c r="J85" s="344">
        <v>20</v>
      </c>
      <c r="K85" s="332"/>
    </row>
    <row r="86" s="1" customFormat="1" ht="15" customHeight="1">
      <c r="B86" s="343"/>
      <c r="C86" s="344" t="s">
        <v>3345</v>
      </c>
      <c r="D86" s="344"/>
      <c r="E86" s="344"/>
      <c r="F86" s="345" t="s">
        <v>3334</v>
      </c>
      <c r="G86" s="344"/>
      <c r="H86" s="344" t="s">
        <v>3346</v>
      </c>
      <c r="I86" s="344" t="s">
        <v>3330</v>
      </c>
      <c r="J86" s="344">
        <v>20</v>
      </c>
      <c r="K86" s="332"/>
    </row>
    <row r="87" s="1" customFormat="1" ht="15" customHeight="1">
      <c r="B87" s="343"/>
      <c r="C87" s="318" t="s">
        <v>3347</v>
      </c>
      <c r="D87" s="318"/>
      <c r="E87" s="318"/>
      <c r="F87" s="341" t="s">
        <v>3334</v>
      </c>
      <c r="G87" s="342"/>
      <c r="H87" s="318" t="s">
        <v>3348</v>
      </c>
      <c r="I87" s="318" t="s">
        <v>3330</v>
      </c>
      <c r="J87" s="318">
        <v>50</v>
      </c>
      <c r="K87" s="332"/>
    </row>
    <row r="88" s="1" customFormat="1" ht="15" customHeight="1">
      <c r="B88" s="343"/>
      <c r="C88" s="318" t="s">
        <v>3349</v>
      </c>
      <c r="D88" s="318"/>
      <c r="E88" s="318"/>
      <c r="F88" s="341" t="s">
        <v>3334</v>
      </c>
      <c r="G88" s="342"/>
      <c r="H88" s="318" t="s">
        <v>3350</v>
      </c>
      <c r="I88" s="318" t="s">
        <v>3330</v>
      </c>
      <c r="J88" s="318">
        <v>20</v>
      </c>
      <c r="K88" s="332"/>
    </row>
    <row r="89" s="1" customFormat="1" ht="15" customHeight="1">
      <c r="B89" s="343"/>
      <c r="C89" s="318" t="s">
        <v>3351</v>
      </c>
      <c r="D89" s="318"/>
      <c r="E89" s="318"/>
      <c r="F89" s="341" t="s">
        <v>3334</v>
      </c>
      <c r="G89" s="342"/>
      <c r="H89" s="318" t="s">
        <v>3352</v>
      </c>
      <c r="I89" s="318" t="s">
        <v>3330</v>
      </c>
      <c r="J89" s="318">
        <v>20</v>
      </c>
      <c r="K89" s="332"/>
    </row>
    <row r="90" s="1" customFormat="1" ht="15" customHeight="1">
      <c r="B90" s="343"/>
      <c r="C90" s="318" t="s">
        <v>3353</v>
      </c>
      <c r="D90" s="318"/>
      <c r="E90" s="318"/>
      <c r="F90" s="341" t="s">
        <v>3334</v>
      </c>
      <c r="G90" s="342"/>
      <c r="H90" s="318" t="s">
        <v>3354</v>
      </c>
      <c r="I90" s="318" t="s">
        <v>3330</v>
      </c>
      <c r="J90" s="318">
        <v>50</v>
      </c>
      <c r="K90" s="332"/>
    </row>
    <row r="91" s="1" customFormat="1" ht="15" customHeight="1">
      <c r="B91" s="343"/>
      <c r="C91" s="318" t="s">
        <v>3355</v>
      </c>
      <c r="D91" s="318"/>
      <c r="E91" s="318"/>
      <c r="F91" s="341" t="s">
        <v>3334</v>
      </c>
      <c r="G91" s="342"/>
      <c r="H91" s="318" t="s">
        <v>3355</v>
      </c>
      <c r="I91" s="318" t="s">
        <v>3330</v>
      </c>
      <c r="J91" s="318">
        <v>50</v>
      </c>
      <c r="K91" s="332"/>
    </row>
    <row r="92" s="1" customFormat="1" ht="15" customHeight="1">
      <c r="B92" s="343"/>
      <c r="C92" s="318" t="s">
        <v>3356</v>
      </c>
      <c r="D92" s="318"/>
      <c r="E92" s="318"/>
      <c r="F92" s="341" t="s">
        <v>3334</v>
      </c>
      <c r="G92" s="342"/>
      <c r="H92" s="318" t="s">
        <v>3357</v>
      </c>
      <c r="I92" s="318" t="s">
        <v>3330</v>
      </c>
      <c r="J92" s="318">
        <v>255</v>
      </c>
      <c r="K92" s="332"/>
    </row>
    <row r="93" s="1" customFormat="1" ht="15" customHeight="1">
      <c r="B93" s="343"/>
      <c r="C93" s="318" t="s">
        <v>3358</v>
      </c>
      <c r="D93" s="318"/>
      <c r="E93" s="318"/>
      <c r="F93" s="341" t="s">
        <v>3328</v>
      </c>
      <c r="G93" s="342"/>
      <c r="H93" s="318" t="s">
        <v>3359</v>
      </c>
      <c r="I93" s="318" t="s">
        <v>3360</v>
      </c>
      <c r="J93" s="318"/>
      <c r="K93" s="332"/>
    </row>
    <row r="94" s="1" customFormat="1" ht="15" customHeight="1">
      <c r="B94" s="343"/>
      <c r="C94" s="318" t="s">
        <v>3361</v>
      </c>
      <c r="D94" s="318"/>
      <c r="E94" s="318"/>
      <c r="F94" s="341" t="s">
        <v>3328</v>
      </c>
      <c r="G94" s="342"/>
      <c r="H94" s="318" t="s">
        <v>3362</v>
      </c>
      <c r="I94" s="318" t="s">
        <v>3363</v>
      </c>
      <c r="J94" s="318"/>
      <c r="K94" s="332"/>
    </row>
    <row r="95" s="1" customFormat="1" ht="15" customHeight="1">
      <c r="B95" s="343"/>
      <c r="C95" s="318" t="s">
        <v>3364</v>
      </c>
      <c r="D95" s="318"/>
      <c r="E95" s="318"/>
      <c r="F95" s="341" t="s">
        <v>3328</v>
      </c>
      <c r="G95" s="342"/>
      <c r="H95" s="318" t="s">
        <v>3364</v>
      </c>
      <c r="I95" s="318" t="s">
        <v>3363</v>
      </c>
      <c r="J95" s="318"/>
      <c r="K95" s="332"/>
    </row>
    <row r="96" s="1" customFormat="1" ht="15" customHeight="1">
      <c r="B96" s="343"/>
      <c r="C96" s="318" t="s">
        <v>40</v>
      </c>
      <c r="D96" s="318"/>
      <c r="E96" s="318"/>
      <c r="F96" s="341" t="s">
        <v>3328</v>
      </c>
      <c r="G96" s="342"/>
      <c r="H96" s="318" t="s">
        <v>3365</v>
      </c>
      <c r="I96" s="318" t="s">
        <v>3363</v>
      </c>
      <c r="J96" s="318"/>
      <c r="K96" s="332"/>
    </row>
    <row r="97" s="1" customFormat="1" ht="15" customHeight="1">
      <c r="B97" s="343"/>
      <c r="C97" s="318" t="s">
        <v>50</v>
      </c>
      <c r="D97" s="318"/>
      <c r="E97" s="318"/>
      <c r="F97" s="341" t="s">
        <v>3328</v>
      </c>
      <c r="G97" s="342"/>
      <c r="H97" s="318" t="s">
        <v>3366</v>
      </c>
      <c r="I97" s="318" t="s">
        <v>3363</v>
      </c>
      <c r="J97" s="318"/>
      <c r="K97" s="332"/>
    </row>
    <row r="98" s="1" customFormat="1" ht="15" customHeight="1">
      <c r="B98" s="346"/>
      <c r="C98" s="347"/>
      <c r="D98" s="347"/>
      <c r="E98" s="347"/>
      <c r="F98" s="347"/>
      <c r="G98" s="347"/>
      <c r="H98" s="347"/>
      <c r="I98" s="347"/>
      <c r="J98" s="347"/>
      <c r="K98" s="348"/>
    </row>
    <row r="99" s="1" customFormat="1" ht="18.75" customHeight="1">
      <c r="B99" s="349"/>
      <c r="C99" s="350"/>
      <c r="D99" s="350"/>
      <c r="E99" s="350"/>
      <c r="F99" s="350"/>
      <c r="G99" s="350"/>
      <c r="H99" s="350"/>
      <c r="I99" s="350"/>
      <c r="J99" s="350"/>
      <c r="K99" s="349"/>
    </row>
    <row r="100" s="1" customFormat="1" ht="18.75" customHeight="1">
      <c r="B100" s="326"/>
      <c r="C100" s="326"/>
      <c r="D100" s="326"/>
      <c r="E100" s="326"/>
      <c r="F100" s="326"/>
      <c r="G100" s="326"/>
      <c r="H100" s="326"/>
      <c r="I100" s="326"/>
      <c r="J100" s="326"/>
      <c r="K100" s="326"/>
    </row>
    <row r="101" s="1" customFormat="1" ht="7.5" customHeight="1">
      <c r="B101" s="327"/>
      <c r="C101" s="328"/>
      <c r="D101" s="328"/>
      <c r="E101" s="328"/>
      <c r="F101" s="328"/>
      <c r="G101" s="328"/>
      <c r="H101" s="328"/>
      <c r="I101" s="328"/>
      <c r="J101" s="328"/>
      <c r="K101" s="329"/>
    </row>
    <row r="102" s="1" customFormat="1" ht="45" customHeight="1">
      <c r="B102" s="330"/>
      <c r="C102" s="331" t="s">
        <v>3367</v>
      </c>
      <c r="D102" s="331"/>
      <c r="E102" s="331"/>
      <c r="F102" s="331"/>
      <c r="G102" s="331"/>
      <c r="H102" s="331"/>
      <c r="I102" s="331"/>
      <c r="J102" s="331"/>
      <c r="K102" s="332"/>
    </row>
    <row r="103" s="1" customFormat="1" ht="17.25" customHeight="1">
      <c r="B103" s="330"/>
      <c r="C103" s="333" t="s">
        <v>3322</v>
      </c>
      <c r="D103" s="333"/>
      <c r="E103" s="333"/>
      <c r="F103" s="333" t="s">
        <v>3323</v>
      </c>
      <c r="G103" s="334"/>
      <c r="H103" s="333" t="s">
        <v>56</v>
      </c>
      <c r="I103" s="333" t="s">
        <v>59</v>
      </c>
      <c r="J103" s="333" t="s">
        <v>3324</v>
      </c>
      <c r="K103" s="332"/>
    </row>
    <row r="104" s="1" customFormat="1" ht="17.25" customHeight="1">
      <c r="B104" s="330"/>
      <c r="C104" s="335" t="s">
        <v>3325</v>
      </c>
      <c r="D104" s="335"/>
      <c r="E104" s="335"/>
      <c r="F104" s="336" t="s">
        <v>3326</v>
      </c>
      <c r="G104" s="337"/>
      <c r="H104" s="335"/>
      <c r="I104" s="335"/>
      <c r="J104" s="335" t="s">
        <v>3327</v>
      </c>
      <c r="K104" s="332"/>
    </row>
    <row r="105" s="1" customFormat="1" ht="5.25" customHeight="1">
      <c r="B105" s="330"/>
      <c r="C105" s="333"/>
      <c r="D105" s="333"/>
      <c r="E105" s="333"/>
      <c r="F105" s="333"/>
      <c r="G105" s="351"/>
      <c r="H105" s="333"/>
      <c r="I105" s="333"/>
      <c r="J105" s="333"/>
      <c r="K105" s="332"/>
    </row>
    <row r="106" s="1" customFormat="1" ht="15" customHeight="1">
      <c r="B106" s="330"/>
      <c r="C106" s="318" t="s">
        <v>55</v>
      </c>
      <c r="D106" s="340"/>
      <c r="E106" s="340"/>
      <c r="F106" s="341" t="s">
        <v>3328</v>
      </c>
      <c r="G106" s="318"/>
      <c r="H106" s="318" t="s">
        <v>3368</v>
      </c>
      <c r="I106" s="318" t="s">
        <v>3330</v>
      </c>
      <c r="J106" s="318">
        <v>20</v>
      </c>
      <c r="K106" s="332"/>
    </row>
    <row r="107" s="1" customFormat="1" ht="15" customHeight="1">
      <c r="B107" s="330"/>
      <c r="C107" s="318" t="s">
        <v>3331</v>
      </c>
      <c r="D107" s="318"/>
      <c r="E107" s="318"/>
      <c r="F107" s="341" t="s">
        <v>3328</v>
      </c>
      <c r="G107" s="318"/>
      <c r="H107" s="318" t="s">
        <v>3368</v>
      </c>
      <c r="I107" s="318" t="s">
        <v>3330</v>
      </c>
      <c r="J107" s="318">
        <v>120</v>
      </c>
      <c r="K107" s="332"/>
    </row>
    <row r="108" s="1" customFormat="1" ht="15" customHeight="1">
      <c r="B108" s="343"/>
      <c r="C108" s="318" t="s">
        <v>3333</v>
      </c>
      <c r="D108" s="318"/>
      <c r="E108" s="318"/>
      <c r="F108" s="341" t="s">
        <v>3334</v>
      </c>
      <c r="G108" s="318"/>
      <c r="H108" s="318" t="s">
        <v>3368</v>
      </c>
      <c r="I108" s="318" t="s">
        <v>3330</v>
      </c>
      <c r="J108" s="318">
        <v>50</v>
      </c>
      <c r="K108" s="332"/>
    </row>
    <row r="109" s="1" customFormat="1" ht="15" customHeight="1">
      <c r="B109" s="343"/>
      <c r="C109" s="318" t="s">
        <v>3336</v>
      </c>
      <c r="D109" s="318"/>
      <c r="E109" s="318"/>
      <c r="F109" s="341" t="s">
        <v>3328</v>
      </c>
      <c r="G109" s="318"/>
      <c r="H109" s="318" t="s">
        <v>3368</v>
      </c>
      <c r="I109" s="318" t="s">
        <v>3338</v>
      </c>
      <c r="J109" s="318"/>
      <c r="K109" s="332"/>
    </row>
    <row r="110" s="1" customFormat="1" ht="15" customHeight="1">
      <c r="B110" s="343"/>
      <c r="C110" s="318" t="s">
        <v>3347</v>
      </c>
      <c r="D110" s="318"/>
      <c r="E110" s="318"/>
      <c r="F110" s="341" t="s">
        <v>3334</v>
      </c>
      <c r="G110" s="318"/>
      <c r="H110" s="318" t="s">
        <v>3368</v>
      </c>
      <c r="I110" s="318" t="s">
        <v>3330</v>
      </c>
      <c r="J110" s="318">
        <v>50</v>
      </c>
      <c r="K110" s="332"/>
    </row>
    <row r="111" s="1" customFormat="1" ht="15" customHeight="1">
      <c r="B111" s="343"/>
      <c r="C111" s="318" t="s">
        <v>3355</v>
      </c>
      <c r="D111" s="318"/>
      <c r="E111" s="318"/>
      <c r="F111" s="341" t="s">
        <v>3334</v>
      </c>
      <c r="G111" s="318"/>
      <c r="H111" s="318" t="s">
        <v>3368</v>
      </c>
      <c r="I111" s="318" t="s">
        <v>3330</v>
      </c>
      <c r="J111" s="318">
        <v>50</v>
      </c>
      <c r="K111" s="332"/>
    </row>
    <row r="112" s="1" customFormat="1" ht="15" customHeight="1">
      <c r="B112" s="343"/>
      <c r="C112" s="318" t="s">
        <v>3353</v>
      </c>
      <c r="D112" s="318"/>
      <c r="E112" s="318"/>
      <c r="F112" s="341" t="s">
        <v>3334</v>
      </c>
      <c r="G112" s="318"/>
      <c r="H112" s="318" t="s">
        <v>3368</v>
      </c>
      <c r="I112" s="318" t="s">
        <v>3330</v>
      </c>
      <c r="J112" s="318">
        <v>50</v>
      </c>
      <c r="K112" s="332"/>
    </row>
    <row r="113" s="1" customFormat="1" ht="15" customHeight="1">
      <c r="B113" s="343"/>
      <c r="C113" s="318" t="s">
        <v>55</v>
      </c>
      <c r="D113" s="318"/>
      <c r="E113" s="318"/>
      <c r="F113" s="341" t="s">
        <v>3328</v>
      </c>
      <c r="G113" s="318"/>
      <c r="H113" s="318" t="s">
        <v>3369</v>
      </c>
      <c r="I113" s="318" t="s">
        <v>3330</v>
      </c>
      <c r="J113" s="318">
        <v>20</v>
      </c>
      <c r="K113" s="332"/>
    </row>
    <row r="114" s="1" customFormat="1" ht="15" customHeight="1">
      <c r="B114" s="343"/>
      <c r="C114" s="318" t="s">
        <v>3370</v>
      </c>
      <c r="D114" s="318"/>
      <c r="E114" s="318"/>
      <c r="F114" s="341" t="s">
        <v>3328</v>
      </c>
      <c r="G114" s="318"/>
      <c r="H114" s="318" t="s">
        <v>3371</v>
      </c>
      <c r="I114" s="318" t="s">
        <v>3330</v>
      </c>
      <c r="J114" s="318">
        <v>120</v>
      </c>
      <c r="K114" s="332"/>
    </row>
    <row r="115" s="1" customFormat="1" ht="15" customHeight="1">
      <c r="B115" s="343"/>
      <c r="C115" s="318" t="s">
        <v>40</v>
      </c>
      <c r="D115" s="318"/>
      <c r="E115" s="318"/>
      <c r="F115" s="341" t="s">
        <v>3328</v>
      </c>
      <c r="G115" s="318"/>
      <c r="H115" s="318" t="s">
        <v>3372</v>
      </c>
      <c r="I115" s="318" t="s">
        <v>3363</v>
      </c>
      <c r="J115" s="318"/>
      <c r="K115" s="332"/>
    </row>
    <row r="116" s="1" customFormat="1" ht="15" customHeight="1">
      <c r="B116" s="343"/>
      <c r="C116" s="318" t="s">
        <v>50</v>
      </c>
      <c r="D116" s="318"/>
      <c r="E116" s="318"/>
      <c r="F116" s="341" t="s">
        <v>3328</v>
      </c>
      <c r="G116" s="318"/>
      <c r="H116" s="318" t="s">
        <v>3373</v>
      </c>
      <c r="I116" s="318" t="s">
        <v>3363</v>
      </c>
      <c r="J116" s="318"/>
      <c r="K116" s="332"/>
    </row>
    <row r="117" s="1" customFormat="1" ht="15" customHeight="1">
      <c r="B117" s="343"/>
      <c r="C117" s="318" t="s">
        <v>59</v>
      </c>
      <c r="D117" s="318"/>
      <c r="E117" s="318"/>
      <c r="F117" s="341" t="s">
        <v>3328</v>
      </c>
      <c r="G117" s="318"/>
      <c r="H117" s="318" t="s">
        <v>3374</v>
      </c>
      <c r="I117" s="318" t="s">
        <v>3375</v>
      </c>
      <c r="J117" s="318"/>
      <c r="K117" s="332"/>
    </row>
    <row r="118" s="1" customFormat="1" ht="15" customHeight="1">
      <c r="B118" s="346"/>
      <c r="C118" s="352"/>
      <c r="D118" s="352"/>
      <c r="E118" s="352"/>
      <c r="F118" s="352"/>
      <c r="G118" s="352"/>
      <c r="H118" s="352"/>
      <c r="I118" s="352"/>
      <c r="J118" s="352"/>
      <c r="K118" s="348"/>
    </row>
    <row r="119" s="1" customFormat="1" ht="18.75" customHeight="1">
      <c r="B119" s="353"/>
      <c r="C119" s="354"/>
      <c r="D119" s="354"/>
      <c r="E119" s="354"/>
      <c r="F119" s="355"/>
      <c r="G119" s="354"/>
      <c r="H119" s="354"/>
      <c r="I119" s="354"/>
      <c r="J119" s="354"/>
      <c r="K119" s="353"/>
    </row>
    <row r="120" s="1" customFormat="1" ht="18.75" customHeight="1">
      <c r="B120" s="326"/>
      <c r="C120" s="326"/>
      <c r="D120" s="326"/>
      <c r="E120" s="326"/>
      <c r="F120" s="326"/>
      <c r="G120" s="326"/>
      <c r="H120" s="326"/>
      <c r="I120" s="326"/>
      <c r="J120" s="326"/>
      <c r="K120" s="326"/>
    </row>
    <row r="121" s="1" customFormat="1" ht="7.5" customHeight="1">
      <c r="B121" s="356"/>
      <c r="C121" s="357"/>
      <c r="D121" s="357"/>
      <c r="E121" s="357"/>
      <c r="F121" s="357"/>
      <c r="G121" s="357"/>
      <c r="H121" s="357"/>
      <c r="I121" s="357"/>
      <c r="J121" s="357"/>
      <c r="K121" s="358"/>
    </row>
    <row r="122" s="1" customFormat="1" ht="45" customHeight="1">
      <c r="B122" s="359"/>
      <c r="C122" s="309" t="s">
        <v>3376</v>
      </c>
      <c r="D122" s="309"/>
      <c r="E122" s="309"/>
      <c r="F122" s="309"/>
      <c r="G122" s="309"/>
      <c r="H122" s="309"/>
      <c r="I122" s="309"/>
      <c r="J122" s="309"/>
      <c r="K122" s="360"/>
    </row>
    <row r="123" s="1" customFormat="1" ht="17.25" customHeight="1">
      <c r="B123" s="361"/>
      <c r="C123" s="333" t="s">
        <v>3322</v>
      </c>
      <c r="D123" s="333"/>
      <c r="E123" s="333"/>
      <c r="F123" s="333" t="s">
        <v>3323</v>
      </c>
      <c r="G123" s="334"/>
      <c r="H123" s="333" t="s">
        <v>56</v>
      </c>
      <c r="I123" s="333" t="s">
        <v>59</v>
      </c>
      <c r="J123" s="333" t="s">
        <v>3324</v>
      </c>
      <c r="K123" s="362"/>
    </row>
    <row r="124" s="1" customFormat="1" ht="17.25" customHeight="1">
      <c r="B124" s="361"/>
      <c r="C124" s="335" t="s">
        <v>3325</v>
      </c>
      <c r="D124" s="335"/>
      <c r="E124" s="335"/>
      <c r="F124" s="336" t="s">
        <v>3326</v>
      </c>
      <c r="G124" s="337"/>
      <c r="H124" s="335"/>
      <c r="I124" s="335"/>
      <c r="J124" s="335" t="s">
        <v>3327</v>
      </c>
      <c r="K124" s="362"/>
    </row>
    <row r="125" s="1" customFormat="1" ht="5.25" customHeight="1">
      <c r="B125" s="363"/>
      <c r="C125" s="338"/>
      <c r="D125" s="338"/>
      <c r="E125" s="338"/>
      <c r="F125" s="338"/>
      <c r="G125" s="364"/>
      <c r="H125" s="338"/>
      <c r="I125" s="338"/>
      <c r="J125" s="338"/>
      <c r="K125" s="365"/>
    </row>
    <row r="126" s="1" customFormat="1" ht="15" customHeight="1">
      <c r="B126" s="363"/>
      <c r="C126" s="318" t="s">
        <v>3331</v>
      </c>
      <c r="D126" s="340"/>
      <c r="E126" s="340"/>
      <c r="F126" s="341" t="s">
        <v>3328</v>
      </c>
      <c r="G126" s="318"/>
      <c r="H126" s="318" t="s">
        <v>3368</v>
      </c>
      <c r="I126" s="318" t="s">
        <v>3330</v>
      </c>
      <c r="J126" s="318">
        <v>120</v>
      </c>
      <c r="K126" s="366"/>
    </row>
    <row r="127" s="1" customFormat="1" ht="15" customHeight="1">
      <c r="B127" s="363"/>
      <c r="C127" s="318" t="s">
        <v>3377</v>
      </c>
      <c r="D127" s="318"/>
      <c r="E127" s="318"/>
      <c r="F127" s="341" t="s">
        <v>3328</v>
      </c>
      <c r="G127" s="318"/>
      <c r="H127" s="318" t="s">
        <v>3378</v>
      </c>
      <c r="I127" s="318" t="s">
        <v>3330</v>
      </c>
      <c r="J127" s="318" t="s">
        <v>3379</v>
      </c>
      <c r="K127" s="366"/>
    </row>
    <row r="128" s="1" customFormat="1" ht="15" customHeight="1">
      <c r="B128" s="363"/>
      <c r="C128" s="318" t="s">
        <v>89</v>
      </c>
      <c r="D128" s="318"/>
      <c r="E128" s="318"/>
      <c r="F128" s="341" t="s">
        <v>3328</v>
      </c>
      <c r="G128" s="318"/>
      <c r="H128" s="318" t="s">
        <v>3380</v>
      </c>
      <c r="I128" s="318" t="s">
        <v>3330</v>
      </c>
      <c r="J128" s="318" t="s">
        <v>3379</v>
      </c>
      <c r="K128" s="366"/>
    </row>
    <row r="129" s="1" customFormat="1" ht="15" customHeight="1">
      <c r="B129" s="363"/>
      <c r="C129" s="318" t="s">
        <v>3339</v>
      </c>
      <c r="D129" s="318"/>
      <c r="E129" s="318"/>
      <c r="F129" s="341" t="s">
        <v>3334</v>
      </c>
      <c r="G129" s="318"/>
      <c r="H129" s="318" t="s">
        <v>3340</v>
      </c>
      <c r="I129" s="318" t="s">
        <v>3330</v>
      </c>
      <c r="J129" s="318">
        <v>15</v>
      </c>
      <c r="K129" s="366"/>
    </row>
    <row r="130" s="1" customFormat="1" ht="15" customHeight="1">
      <c r="B130" s="363"/>
      <c r="C130" s="344" t="s">
        <v>3341</v>
      </c>
      <c r="D130" s="344"/>
      <c r="E130" s="344"/>
      <c r="F130" s="345" t="s">
        <v>3334</v>
      </c>
      <c r="G130" s="344"/>
      <c r="H130" s="344" t="s">
        <v>3342</v>
      </c>
      <c r="I130" s="344" t="s">
        <v>3330</v>
      </c>
      <c r="J130" s="344">
        <v>15</v>
      </c>
      <c r="K130" s="366"/>
    </row>
    <row r="131" s="1" customFormat="1" ht="15" customHeight="1">
      <c r="B131" s="363"/>
      <c r="C131" s="344" t="s">
        <v>3343</v>
      </c>
      <c r="D131" s="344"/>
      <c r="E131" s="344"/>
      <c r="F131" s="345" t="s">
        <v>3334</v>
      </c>
      <c r="G131" s="344"/>
      <c r="H131" s="344" t="s">
        <v>3344</v>
      </c>
      <c r="I131" s="344" t="s">
        <v>3330</v>
      </c>
      <c r="J131" s="344">
        <v>20</v>
      </c>
      <c r="K131" s="366"/>
    </row>
    <row r="132" s="1" customFormat="1" ht="15" customHeight="1">
      <c r="B132" s="363"/>
      <c r="C132" s="344" t="s">
        <v>3345</v>
      </c>
      <c r="D132" s="344"/>
      <c r="E132" s="344"/>
      <c r="F132" s="345" t="s">
        <v>3334</v>
      </c>
      <c r="G132" s="344"/>
      <c r="H132" s="344" t="s">
        <v>3346</v>
      </c>
      <c r="I132" s="344" t="s">
        <v>3330</v>
      </c>
      <c r="J132" s="344">
        <v>20</v>
      </c>
      <c r="K132" s="366"/>
    </row>
    <row r="133" s="1" customFormat="1" ht="15" customHeight="1">
      <c r="B133" s="363"/>
      <c r="C133" s="318" t="s">
        <v>3333</v>
      </c>
      <c r="D133" s="318"/>
      <c r="E133" s="318"/>
      <c r="F133" s="341" t="s">
        <v>3334</v>
      </c>
      <c r="G133" s="318"/>
      <c r="H133" s="318" t="s">
        <v>3368</v>
      </c>
      <c r="I133" s="318" t="s">
        <v>3330</v>
      </c>
      <c r="J133" s="318">
        <v>50</v>
      </c>
      <c r="K133" s="366"/>
    </row>
    <row r="134" s="1" customFormat="1" ht="15" customHeight="1">
      <c r="B134" s="363"/>
      <c r="C134" s="318" t="s">
        <v>3347</v>
      </c>
      <c r="D134" s="318"/>
      <c r="E134" s="318"/>
      <c r="F134" s="341" t="s">
        <v>3334</v>
      </c>
      <c r="G134" s="318"/>
      <c r="H134" s="318" t="s">
        <v>3368</v>
      </c>
      <c r="I134" s="318" t="s">
        <v>3330</v>
      </c>
      <c r="J134" s="318">
        <v>50</v>
      </c>
      <c r="K134" s="366"/>
    </row>
    <row r="135" s="1" customFormat="1" ht="15" customHeight="1">
      <c r="B135" s="363"/>
      <c r="C135" s="318" t="s">
        <v>3353</v>
      </c>
      <c r="D135" s="318"/>
      <c r="E135" s="318"/>
      <c r="F135" s="341" t="s">
        <v>3334</v>
      </c>
      <c r="G135" s="318"/>
      <c r="H135" s="318" t="s">
        <v>3368</v>
      </c>
      <c r="I135" s="318" t="s">
        <v>3330</v>
      </c>
      <c r="J135" s="318">
        <v>50</v>
      </c>
      <c r="K135" s="366"/>
    </row>
    <row r="136" s="1" customFormat="1" ht="15" customHeight="1">
      <c r="B136" s="363"/>
      <c r="C136" s="318" t="s">
        <v>3355</v>
      </c>
      <c r="D136" s="318"/>
      <c r="E136" s="318"/>
      <c r="F136" s="341" t="s">
        <v>3334</v>
      </c>
      <c r="G136" s="318"/>
      <c r="H136" s="318" t="s">
        <v>3368</v>
      </c>
      <c r="I136" s="318" t="s">
        <v>3330</v>
      </c>
      <c r="J136" s="318">
        <v>50</v>
      </c>
      <c r="K136" s="366"/>
    </row>
    <row r="137" s="1" customFormat="1" ht="15" customHeight="1">
      <c r="B137" s="363"/>
      <c r="C137" s="318" t="s">
        <v>3356</v>
      </c>
      <c r="D137" s="318"/>
      <c r="E137" s="318"/>
      <c r="F137" s="341" t="s">
        <v>3334</v>
      </c>
      <c r="G137" s="318"/>
      <c r="H137" s="318" t="s">
        <v>3381</v>
      </c>
      <c r="I137" s="318" t="s">
        <v>3330</v>
      </c>
      <c r="J137" s="318">
        <v>255</v>
      </c>
      <c r="K137" s="366"/>
    </row>
    <row r="138" s="1" customFormat="1" ht="15" customHeight="1">
      <c r="B138" s="363"/>
      <c r="C138" s="318" t="s">
        <v>3358</v>
      </c>
      <c r="D138" s="318"/>
      <c r="E138" s="318"/>
      <c r="F138" s="341" t="s">
        <v>3328</v>
      </c>
      <c r="G138" s="318"/>
      <c r="H138" s="318" t="s">
        <v>3382</v>
      </c>
      <c r="I138" s="318" t="s">
        <v>3360</v>
      </c>
      <c r="J138" s="318"/>
      <c r="K138" s="366"/>
    </row>
    <row r="139" s="1" customFormat="1" ht="15" customHeight="1">
      <c r="B139" s="363"/>
      <c r="C139" s="318" t="s">
        <v>3361</v>
      </c>
      <c r="D139" s="318"/>
      <c r="E139" s="318"/>
      <c r="F139" s="341" t="s">
        <v>3328</v>
      </c>
      <c r="G139" s="318"/>
      <c r="H139" s="318" t="s">
        <v>3383</v>
      </c>
      <c r="I139" s="318" t="s">
        <v>3363</v>
      </c>
      <c r="J139" s="318"/>
      <c r="K139" s="366"/>
    </row>
    <row r="140" s="1" customFormat="1" ht="15" customHeight="1">
      <c r="B140" s="363"/>
      <c r="C140" s="318" t="s">
        <v>3364</v>
      </c>
      <c r="D140" s="318"/>
      <c r="E140" s="318"/>
      <c r="F140" s="341" t="s">
        <v>3328</v>
      </c>
      <c r="G140" s="318"/>
      <c r="H140" s="318" t="s">
        <v>3364</v>
      </c>
      <c r="I140" s="318" t="s">
        <v>3363</v>
      </c>
      <c r="J140" s="318"/>
      <c r="K140" s="366"/>
    </row>
    <row r="141" s="1" customFormat="1" ht="15" customHeight="1">
      <c r="B141" s="363"/>
      <c r="C141" s="318" t="s">
        <v>40</v>
      </c>
      <c r="D141" s="318"/>
      <c r="E141" s="318"/>
      <c r="F141" s="341" t="s">
        <v>3328</v>
      </c>
      <c r="G141" s="318"/>
      <c r="H141" s="318" t="s">
        <v>3384</v>
      </c>
      <c r="I141" s="318" t="s">
        <v>3363</v>
      </c>
      <c r="J141" s="318"/>
      <c r="K141" s="366"/>
    </row>
    <row r="142" s="1" customFormat="1" ht="15" customHeight="1">
      <c r="B142" s="363"/>
      <c r="C142" s="318" t="s">
        <v>3385</v>
      </c>
      <c r="D142" s="318"/>
      <c r="E142" s="318"/>
      <c r="F142" s="341" t="s">
        <v>3328</v>
      </c>
      <c r="G142" s="318"/>
      <c r="H142" s="318" t="s">
        <v>3386</v>
      </c>
      <c r="I142" s="318" t="s">
        <v>3363</v>
      </c>
      <c r="J142" s="318"/>
      <c r="K142" s="366"/>
    </row>
    <row r="143" s="1" customFormat="1" ht="15" customHeight="1">
      <c r="B143" s="367"/>
      <c r="C143" s="368"/>
      <c r="D143" s="368"/>
      <c r="E143" s="368"/>
      <c r="F143" s="368"/>
      <c r="G143" s="368"/>
      <c r="H143" s="368"/>
      <c r="I143" s="368"/>
      <c r="J143" s="368"/>
      <c r="K143" s="369"/>
    </row>
    <row r="144" s="1" customFormat="1" ht="18.75" customHeight="1">
      <c r="B144" s="354"/>
      <c r="C144" s="354"/>
      <c r="D144" s="354"/>
      <c r="E144" s="354"/>
      <c r="F144" s="355"/>
      <c r="G144" s="354"/>
      <c r="H144" s="354"/>
      <c r="I144" s="354"/>
      <c r="J144" s="354"/>
      <c r="K144" s="354"/>
    </row>
    <row r="145" s="1" customFormat="1" ht="18.75" customHeight="1">
      <c r="B145" s="326"/>
      <c r="C145" s="326"/>
      <c r="D145" s="326"/>
      <c r="E145" s="326"/>
      <c r="F145" s="326"/>
      <c r="G145" s="326"/>
      <c r="H145" s="326"/>
      <c r="I145" s="326"/>
      <c r="J145" s="326"/>
      <c r="K145" s="326"/>
    </row>
    <row r="146" s="1" customFormat="1" ht="7.5" customHeight="1">
      <c r="B146" s="327"/>
      <c r="C146" s="328"/>
      <c r="D146" s="328"/>
      <c r="E146" s="328"/>
      <c r="F146" s="328"/>
      <c r="G146" s="328"/>
      <c r="H146" s="328"/>
      <c r="I146" s="328"/>
      <c r="J146" s="328"/>
      <c r="K146" s="329"/>
    </row>
    <row r="147" s="1" customFormat="1" ht="45" customHeight="1">
      <c r="B147" s="330"/>
      <c r="C147" s="331" t="s">
        <v>3387</v>
      </c>
      <c r="D147" s="331"/>
      <c r="E147" s="331"/>
      <c r="F147" s="331"/>
      <c r="G147" s="331"/>
      <c r="H147" s="331"/>
      <c r="I147" s="331"/>
      <c r="J147" s="331"/>
      <c r="K147" s="332"/>
    </row>
    <row r="148" s="1" customFormat="1" ht="17.25" customHeight="1">
      <c r="B148" s="330"/>
      <c r="C148" s="333" t="s">
        <v>3322</v>
      </c>
      <c r="D148" s="333"/>
      <c r="E148" s="333"/>
      <c r="F148" s="333" t="s">
        <v>3323</v>
      </c>
      <c r="G148" s="334"/>
      <c r="H148" s="333" t="s">
        <v>56</v>
      </c>
      <c r="I148" s="333" t="s">
        <v>59</v>
      </c>
      <c r="J148" s="333" t="s">
        <v>3324</v>
      </c>
      <c r="K148" s="332"/>
    </row>
    <row r="149" s="1" customFormat="1" ht="17.25" customHeight="1">
      <c r="B149" s="330"/>
      <c r="C149" s="335" t="s">
        <v>3325</v>
      </c>
      <c r="D149" s="335"/>
      <c r="E149" s="335"/>
      <c r="F149" s="336" t="s">
        <v>3326</v>
      </c>
      <c r="G149" s="337"/>
      <c r="H149" s="335"/>
      <c r="I149" s="335"/>
      <c r="J149" s="335" t="s">
        <v>3327</v>
      </c>
      <c r="K149" s="332"/>
    </row>
    <row r="150" s="1" customFormat="1" ht="5.25" customHeight="1">
      <c r="B150" s="343"/>
      <c r="C150" s="338"/>
      <c r="D150" s="338"/>
      <c r="E150" s="338"/>
      <c r="F150" s="338"/>
      <c r="G150" s="339"/>
      <c r="H150" s="338"/>
      <c r="I150" s="338"/>
      <c r="J150" s="338"/>
      <c r="K150" s="366"/>
    </row>
    <row r="151" s="1" customFormat="1" ht="15" customHeight="1">
      <c r="B151" s="343"/>
      <c r="C151" s="370" t="s">
        <v>3331</v>
      </c>
      <c r="D151" s="318"/>
      <c r="E151" s="318"/>
      <c r="F151" s="371" t="s">
        <v>3328</v>
      </c>
      <c r="G151" s="318"/>
      <c r="H151" s="370" t="s">
        <v>3368</v>
      </c>
      <c r="I151" s="370" t="s">
        <v>3330</v>
      </c>
      <c r="J151" s="370">
        <v>120</v>
      </c>
      <c r="K151" s="366"/>
    </row>
    <row r="152" s="1" customFormat="1" ht="15" customHeight="1">
      <c r="B152" s="343"/>
      <c r="C152" s="370" t="s">
        <v>3377</v>
      </c>
      <c r="D152" s="318"/>
      <c r="E152" s="318"/>
      <c r="F152" s="371" t="s">
        <v>3328</v>
      </c>
      <c r="G152" s="318"/>
      <c r="H152" s="370" t="s">
        <v>3388</v>
      </c>
      <c r="I152" s="370" t="s">
        <v>3330</v>
      </c>
      <c r="J152" s="370" t="s">
        <v>3379</v>
      </c>
      <c r="K152" s="366"/>
    </row>
    <row r="153" s="1" customFormat="1" ht="15" customHeight="1">
      <c r="B153" s="343"/>
      <c r="C153" s="370" t="s">
        <v>89</v>
      </c>
      <c r="D153" s="318"/>
      <c r="E153" s="318"/>
      <c r="F153" s="371" t="s">
        <v>3328</v>
      </c>
      <c r="G153" s="318"/>
      <c r="H153" s="370" t="s">
        <v>3389</v>
      </c>
      <c r="I153" s="370" t="s">
        <v>3330</v>
      </c>
      <c r="J153" s="370" t="s">
        <v>3379</v>
      </c>
      <c r="K153" s="366"/>
    </row>
    <row r="154" s="1" customFormat="1" ht="15" customHeight="1">
      <c r="B154" s="343"/>
      <c r="C154" s="370" t="s">
        <v>3333</v>
      </c>
      <c r="D154" s="318"/>
      <c r="E154" s="318"/>
      <c r="F154" s="371" t="s">
        <v>3334</v>
      </c>
      <c r="G154" s="318"/>
      <c r="H154" s="370" t="s">
        <v>3368</v>
      </c>
      <c r="I154" s="370" t="s">
        <v>3330</v>
      </c>
      <c r="J154" s="370">
        <v>50</v>
      </c>
      <c r="K154" s="366"/>
    </row>
    <row r="155" s="1" customFormat="1" ht="15" customHeight="1">
      <c r="B155" s="343"/>
      <c r="C155" s="370" t="s">
        <v>3336</v>
      </c>
      <c r="D155" s="318"/>
      <c r="E155" s="318"/>
      <c r="F155" s="371" t="s">
        <v>3328</v>
      </c>
      <c r="G155" s="318"/>
      <c r="H155" s="370" t="s">
        <v>3368</v>
      </c>
      <c r="I155" s="370" t="s">
        <v>3338</v>
      </c>
      <c r="J155" s="370"/>
      <c r="K155" s="366"/>
    </row>
    <row r="156" s="1" customFormat="1" ht="15" customHeight="1">
      <c r="B156" s="343"/>
      <c r="C156" s="370" t="s">
        <v>3347</v>
      </c>
      <c r="D156" s="318"/>
      <c r="E156" s="318"/>
      <c r="F156" s="371" t="s">
        <v>3334</v>
      </c>
      <c r="G156" s="318"/>
      <c r="H156" s="370" t="s">
        <v>3368</v>
      </c>
      <c r="I156" s="370" t="s">
        <v>3330</v>
      </c>
      <c r="J156" s="370">
        <v>50</v>
      </c>
      <c r="K156" s="366"/>
    </row>
    <row r="157" s="1" customFormat="1" ht="15" customHeight="1">
      <c r="B157" s="343"/>
      <c r="C157" s="370" t="s">
        <v>3355</v>
      </c>
      <c r="D157" s="318"/>
      <c r="E157" s="318"/>
      <c r="F157" s="371" t="s">
        <v>3334</v>
      </c>
      <c r="G157" s="318"/>
      <c r="H157" s="370" t="s">
        <v>3368</v>
      </c>
      <c r="I157" s="370" t="s">
        <v>3330</v>
      </c>
      <c r="J157" s="370">
        <v>50</v>
      </c>
      <c r="K157" s="366"/>
    </row>
    <row r="158" s="1" customFormat="1" ht="15" customHeight="1">
      <c r="B158" s="343"/>
      <c r="C158" s="370" t="s">
        <v>3353</v>
      </c>
      <c r="D158" s="318"/>
      <c r="E158" s="318"/>
      <c r="F158" s="371" t="s">
        <v>3334</v>
      </c>
      <c r="G158" s="318"/>
      <c r="H158" s="370" t="s">
        <v>3368</v>
      </c>
      <c r="I158" s="370" t="s">
        <v>3330</v>
      </c>
      <c r="J158" s="370">
        <v>50</v>
      </c>
      <c r="K158" s="366"/>
    </row>
    <row r="159" s="1" customFormat="1" ht="15" customHeight="1">
      <c r="B159" s="343"/>
      <c r="C159" s="370" t="s">
        <v>182</v>
      </c>
      <c r="D159" s="318"/>
      <c r="E159" s="318"/>
      <c r="F159" s="371" t="s">
        <v>3328</v>
      </c>
      <c r="G159" s="318"/>
      <c r="H159" s="370" t="s">
        <v>3390</v>
      </c>
      <c r="I159" s="370" t="s">
        <v>3330</v>
      </c>
      <c r="J159" s="370" t="s">
        <v>3391</v>
      </c>
      <c r="K159" s="366"/>
    </row>
    <row r="160" s="1" customFormat="1" ht="15" customHeight="1">
      <c r="B160" s="343"/>
      <c r="C160" s="370" t="s">
        <v>3392</v>
      </c>
      <c r="D160" s="318"/>
      <c r="E160" s="318"/>
      <c r="F160" s="371" t="s">
        <v>3328</v>
      </c>
      <c r="G160" s="318"/>
      <c r="H160" s="370" t="s">
        <v>3393</v>
      </c>
      <c r="I160" s="370" t="s">
        <v>3363</v>
      </c>
      <c r="J160" s="370"/>
      <c r="K160" s="366"/>
    </row>
    <row r="161" s="1" customFormat="1" ht="15" customHeight="1">
      <c r="B161" s="372"/>
      <c r="C161" s="352"/>
      <c r="D161" s="352"/>
      <c r="E161" s="352"/>
      <c r="F161" s="352"/>
      <c r="G161" s="352"/>
      <c r="H161" s="352"/>
      <c r="I161" s="352"/>
      <c r="J161" s="352"/>
      <c r="K161" s="373"/>
    </row>
    <row r="162" s="1" customFormat="1" ht="18.75" customHeight="1">
      <c r="B162" s="354"/>
      <c r="C162" s="364"/>
      <c r="D162" s="364"/>
      <c r="E162" s="364"/>
      <c r="F162" s="374"/>
      <c r="G162" s="364"/>
      <c r="H162" s="364"/>
      <c r="I162" s="364"/>
      <c r="J162" s="364"/>
      <c r="K162" s="354"/>
    </row>
    <row r="163" s="1" customFormat="1" ht="18.75" customHeight="1">
      <c r="B163" s="326"/>
      <c r="C163" s="326"/>
      <c r="D163" s="326"/>
      <c r="E163" s="326"/>
      <c r="F163" s="326"/>
      <c r="G163" s="326"/>
      <c r="H163" s="326"/>
      <c r="I163" s="326"/>
      <c r="J163" s="326"/>
      <c r="K163" s="326"/>
    </row>
    <row r="164" s="1" customFormat="1" ht="7.5" customHeight="1">
      <c r="B164" s="305"/>
      <c r="C164" s="306"/>
      <c r="D164" s="306"/>
      <c r="E164" s="306"/>
      <c r="F164" s="306"/>
      <c r="G164" s="306"/>
      <c r="H164" s="306"/>
      <c r="I164" s="306"/>
      <c r="J164" s="306"/>
      <c r="K164" s="307"/>
    </row>
    <row r="165" s="1" customFormat="1" ht="45" customHeight="1">
      <c r="B165" s="308"/>
      <c r="C165" s="309" t="s">
        <v>3394</v>
      </c>
      <c r="D165" s="309"/>
      <c r="E165" s="309"/>
      <c r="F165" s="309"/>
      <c r="G165" s="309"/>
      <c r="H165" s="309"/>
      <c r="I165" s="309"/>
      <c r="J165" s="309"/>
      <c r="K165" s="310"/>
    </row>
    <row r="166" s="1" customFormat="1" ht="17.25" customHeight="1">
      <c r="B166" s="308"/>
      <c r="C166" s="333" t="s">
        <v>3322</v>
      </c>
      <c r="D166" s="333"/>
      <c r="E166" s="333"/>
      <c r="F166" s="333" t="s">
        <v>3323</v>
      </c>
      <c r="G166" s="375"/>
      <c r="H166" s="376" t="s">
        <v>56</v>
      </c>
      <c r="I166" s="376" t="s">
        <v>59</v>
      </c>
      <c r="J166" s="333" t="s">
        <v>3324</v>
      </c>
      <c r="K166" s="310"/>
    </row>
    <row r="167" s="1" customFormat="1" ht="17.25" customHeight="1">
      <c r="B167" s="311"/>
      <c r="C167" s="335" t="s">
        <v>3325</v>
      </c>
      <c r="D167" s="335"/>
      <c r="E167" s="335"/>
      <c r="F167" s="336" t="s">
        <v>3326</v>
      </c>
      <c r="G167" s="377"/>
      <c r="H167" s="378"/>
      <c r="I167" s="378"/>
      <c r="J167" s="335" t="s">
        <v>3327</v>
      </c>
      <c r="K167" s="313"/>
    </row>
    <row r="168" s="1" customFormat="1" ht="5.25" customHeight="1">
      <c r="B168" s="343"/>
      <c r="C168" s="338"/>
      <c r="D168" s="338"/>
      <c r="E168" s="338"/>
      <c r="F168" s="338"/>
      <c r="G168" s="339"/>
      <c r="H168" s="338"/>
      <c r="I168" s="338"/>
      <c r="J168" s="338"/>
      <c r="K168" s="366"/>
    </row>
    <row r="169" s="1" customFormat="1" ht="15" customHeight="1">
      <c r="B169" s="343"/>
      <c r="C169" s="318" t="s">
        <v>3331</v>
      </c>
      <c r="D169" s="318"/>
      <c r="E169" s="318"/>
      <c r="F169" s="341" t="s">
        <v>3328</v>
      </c>
      <c r="G169" s="318"/>
      <c r="H169" s="318" t="s">
        <v>3368</v>
      </c>
      <c r="I169" s="318" t="s">
        <v>3330</v>
      </c>
      <c r="J169" s="318">
        <v>120</v>
      </c>
      <c r="K169" s="366"/>
    </row>
    <row r="170" s="1" customFormat="1" ht="15" customHeight="1">
      <c r="B170" s="343"/>
      <c r="C170" s="318" t="s">
        <v>3377</v>
      </c>
      <c r="D170" s="318"/>
      <c r="E170" s="318"/>
      <c r="F170" s="341" t="s">
        <v>3328</v>
      </c>
      <c r="G170" s="318"/>
      <c r="H170" s="318" t="s">
        <v>3378</v>
      </c>
      <c r="I170" s="318" t="s">
        <v>3330</v>
      </c>
      <c r="J170" s="318" t="s">
        <v>3379</v>
      </c>
      <c r="K170" s="366"/>
    </row>
    <row r="171" s="1" customFormat="1" ht="15" customHeight="1">
      <c r="B171" s="343"/>
      <c r="C171" s="318" t="s">
        <v>89</v>
      </c>
      <c r="D171" s="318"/>
      <c r="E171" s="318"/>
      <c r="F171" s="341" t="s">
        <v>3328</v>
      </c>
      <c r="G171" s="318"/>
      <c r="H171" s="318" t="s">
        <v>3395</v>
      </c>
      <c r="I171" s="318" t="s">
        <v>3330</v>
      </c>
      <c r="J171" s="318" t="s">
        <v>3379</v>
      </c>
      <c r="K171" s="366"/>
    </row>
    <row r="172" s="1" customFormat="1" ht="15" customHeight="1">
      <c r="B172" s="343"/>
      <c r="C172" s="318" t="s">
        <v>3333</v>
      </c>
      <c r="D172" s="318"/>
      <c r="E172" s="318"/>
      <c r="F172" s="341" t="s">
        <v>3334</v>
      </c>
      <c r="G172" s="318"/>
      <c r="H172" s="318" t="s">
        <v>3395</v>
      </c>
      <c r="I172" s="318" t="s">
        <v>3330</v>
      </c>
      <c r="J172" s="318">
        <v>50</v>
      </c>
      <c r="K172" s="366"/>
    </row>
    <row r="173" s="1" customFormat="1" ht="15" customHeight="1">
      <c r="B173" s="343"/>
      <c r="C173" s="318" t="s">
        <v>3336</v>
      </c>
      <c r="D173" s="318"/>
      <c r="E173" s="318"/>
      <c r="F173" s="341" t="s">
        <v>3328</v>
      </c>
      <c r="G173" s="318"/>
      <c r="H173" s="318" t="s">
        <v>3395</v>
      </c>
      <c r="I173" s="318" t="s">
        <v>3338</v>
      </c>
      <c r="J173" s="318"/>
      <c r="K173" s="366"/>
    </row>
    <row r="174" s="1" customFormat="1" ht="15" customHeight="1">
      <c r="B174" s="343"/>
      <c r="C174" s="318" t="s">
        <v>3347</v>
      </c>
      <c r="D174" s="318"/>
      <c r="E174" s="318"/>
      <c r="F174" s="341" t="s">
        <v>3334</v>
      </c>
      <c r="G174" s="318"/>
      <c r="H174" s="318" t="s">
        <v>3395</v>
      </c>
      <c r="I174" s="318" t="s">
        <v>3330</v>
      </c>
      <c r="J174" s="318">
        <v>50</v>
      </c>
      <c r="K174" s="366"/>
    </row>
    <row r="175" s="1" customFormat="1" ht="15" customHeight="1">
      <c r="B175" s="343"/>
      <c r="C175" s="318" t="s">
        <v>3355</v>
      </c>
      <c r="D175" s="318"/>
      <c r="E175" s="318"/>
      <c r="F175" s="341" t="s">
        <v>3334</v>
      </c>
      <c r="G175" s="318"/>
      <c r="H175" s="318" t="s">
        <v>3395</v>
      </c>
      <c r="I175" s="318" t="s">
        <v>3330</v>
      </c>
      <c r="J175" s="318">
        <v>50</v>
      </c>
      <c r="K175" s="366"/>
    </row>
    <row r="176" s="1" customFormat="1" ht="15" customHeight="1">
      <c r="B176" s="343"/>
      <c r="C176" s="318" t="s">
        <v>3353</v>
      </c>
      <c r="D176" s="318"/>
      <c r="E176" s="318"/>
      <c r="F176" s="341" t="s">
        <v>3334</v>
      </c>
      <c r="G176" s="318"/>
      <c r="H176" s="318" t="s">
        <v>3395</v>
      </c>
      <c r="I176" s="318" t="s">
        <v>3330</v>
      </c>
      <c r="J176" s="318">
        <v>50</v>
      </c>
      <c r="K176" s="366"/>
    </row>
    <row r="177" s="1" customFormat="1" ht="15" customHeight="1">
      <c r="B177" s="343"/>
      <c r="C177" s="318" t="s">
        <v>194</v>
      </c>
      <c r="D177" s="318"/>
      <c r="E177" s="318"/>
      <c r="F177" s="341" t="s">
        <v>3328</v>
      </c>
      <c r="G177" s="318"/>
      <c r="H177" s="318" t="s">
        <v>3396</v>
      </c>
      <c r="I177" s="318" t="s">
        <v>3397</v>
      </c>
      <c r="J177" s="318"/>
      <c r="K177" s="366"/>
    </row>
    <row r="178" s="1" customFormat="1" ht="15" customHeight="1">
      <c r="B178" s="343"/>
      <c r="C178" s="318" t="s">
        <v>59</v>
      </c>
      <c r="D178" s="318"/>
      <c r="E178" s="318"/>
      <c r="F178" s="341" t="s">
        <v>3328</v>
      </c>
      <c r="G178" s="318"/>
      <c r="H178" s="318" t="s">
        <v>3398</v>
      </c>
      <c r="I178" s="318" t="s">
        <v>3399</v>
      </c>
      <c r="J178" s="318">
        <v>1</v>
      </c>
      <c r="K178" s="366"/>
    </row>
    <row r="179" s="1" customFormat="1" ht="15" customHeight="1">
      <c r="B179" s="343"/>
      <c r="C179" s="318" t="s">
        <v>55</v>
      </c>
      <c r="D179" s="318"/>
      <c r="E179" s="318"/>
      <c r="F179" s="341" t="s">
        <v>3328</v>
      </c>
      <c r="G179" s="318"/>
      <c r="H179" s="318" t="s">
        <v>3400</v>
      </c>
      <c r="I179" s="318" t="s">
        <v>3330</v>
      </c>
      <c r="J179" s="318">
        <v>20</v>
      </c>
      <c r="K179" s="366"/>
    </row>
    <row r="180" s="1" customFormat="1" ht="15" customHeight="1">
      <c r="B180" s="343"/>
      <c r="C180" s="318" t="s">
        <v>56</v>
      </c>
      <c r="D180" s="318"/>
      <c r="E180" s="318"/>
      <c r="F180" s="341" t="s">
        <v>3328</v>
      </c>
      <c r="G180" s="318"/>
      <c r="H180" s="318" t="s">
        <v>3401</v>
      </c>
      <c r="I180" s="318" t="s">
        <v>3330</v>
      </c>
      <c r="J180" s="318">
        <v>255</v>
      </c>
      <c r="K180" s="366"/>
    </row>
    <row r="181" s="1" customFormat="1" ht="15" customHeight="1">
      <c r="B181" s="343"/>
      <c r="C181" s="318" t="s">
        <v>195</v>
      </c>
      <c r="D181" s="318"/>
      <c r="E181" s="318"/>
      <c r="F181" s="341" t="s">
        <v>3328</v>
      </c>
      <c r="G181" s="318"/>
      <c r="H181" s="318" t="s">
        <v>3292</v>
      </c>
      <c r="I181" s="318" t="s">
        <v>3330</v>
      </c>
      <c r="J181" s="318">
        <v>10</v>
      </c>
      <c r="K181" s="366"/>
    </row>
    <row r="182" s="1" customFormat="1" ht="15" customHeight="1">
      <c r="B182" s="343"/>
      <c r="C182" s="318" t="s">
        <v>196</v>
      </c>
      <c r="D182" s="318"/>
      <c r="E182" s="318"/>
      <c r="F182" s="341" t="s">
        <v>3328</v>
      </c>
      <c r="G182" s="318"/>
      <c r="H182" s="318" t="s">
        <v>3402</v>
      </c>
      <c r="I182" s="318" t="s">
        <v>3363</v>
      </c>
      <c r="J182" s="318"/>
      <c r="K182" s="366"/>
    </row>
    <row r="183" s="1" customFormat="1" ht="15" customHeight="1">
      <c r="B183" s="343"/>
      <c r="C183" s="318" t="s">
        <v>3403</v>
      </c>
      <c r="D183" s="318"/>
      <c r="E183" s="318"/>
      <c r="F183" s="341" t="s">
        <v>3328</v>
      </c>
      <c r="G183" s="318"/>
      <c r="H183" s="318" t="s">
        <v>3404</v>
      </c>
      <c r="I183" s="318" t="s">
        <v>3363</v>
      </c>
      <c r="J183" s="318"/>
      <c r="K183" s="366"/>
    </row>
    <row r="184" s="1" customFormat="1" ht="15" customHeight="1">
      <c r="B184" s="343"/>
      <c r="C184" s="318" t="s">
        <v>3392</v>
      </c>
      <c r="D184" s="318"/>
      <c r="E184" s="318"/>
      <c r="F184" s="341" t="s">
        <v>3328</v>
      </c>
      <c r="G184" s="318"/>
      <c r="H184" s="318" t="s">
        <v>3405</v>
      </c>
      <c r="I184" s="318" t="s">
        <v>3363</v>
      </c>
      <c r="J184" s="318"/>
      <c r="K184" s="366"/>
    </row>
    <row r="185" s="1" customFormat="1" ht="15" customHeight="1">
      <c r="B185" s="343"/>
      <c r="C185" s="318" t="s">
        <v>199</v>
      </c>
      <c r="D185" s="318"/>
      <c r="E185" s="318"/>
      <c r="F185" s="341" t="s">
        <v>3334</v>
      </c>
      <c r="G185" s="318"/>
      <c r="H185" s="318" t="s">
        <v>3406</v>
      </c>
      <c r="I185" s="318" t="s">
        <v>3330</v>
      </c>
      <c r="J185" s="318">
        <v>50</v>
      </c>
      <c r="K185" s="366"/>
    </row>
    <row r="186" s="1" customFormat="1" ht="15" customHeight="1">
      <c r="B186" s="343"/>
      <c r="C186" s="318" t="s">
        <v>3407</v>
      </c>
      <c r="D186" s="318"/>
      <c r="E186" s="318"/>
      <c r="F186" s="341" t="s">
        <v>3334</v>
      </c>
      <c r="G186" s="318"/>
      <c r="H186" s="318" t="s">
        <v>3408</v>
      </c>
      <c r="I186" s="318" t="s">
        <v>3409</v>
      </c>
      <c r="J186" s="318"/>
      <c r="K186" s="366"/>
    </row>
    <row r="187" s="1" customFormat="1" ht="15" customHeight="1">
      <c r="B187" s="343"/>
      <c r="C187" s="318" t="s">
        <v>3410</v>
      </c>
      <c r="D187" s="318"/>
      <c r="E187" s="318"/>
      <c r="F187" s="341" t="s">
        <v>3334</v>
      </c>
      <c r="G187" s="318"/>
      <c r="H187" s="318" t="s">
        <v>3411</v>
      </c>
      <c r="I187" s="318" t="s">
        <v>3409</v>
      </c>
      <c r="J187" s="318"/>
      <c r="K187" s="366"/>
    </row>
    <row r="188" s="1" customFormat="1" ht="15" customHeight="1">
      <c r="B188" s="343"/>
      <c r="C188" s="318" t="s">
        <v>3412</v>
      </c>
      <c r="D188" s="318"/>
      <c r="E188" s="318"/>
      <c r="F188" s="341" t="s">
        <v>3334</v>
      </c>
      <c r="G188" s="318"/>
      <c r="H188" s="318" t="s">
        <v>3413</v>
      </c>
      <c r="I188" s="318" t="s">
        <v>3409</v>
      </c>
      <c r="J188" s="318"/>
      <c r="K188" s="366"/>
    </row>
    <row r="189" s="1" customFormat="1" ht="15" customHeight="1">
      <c r="B189" s="343"/>
      <c r="C189" s="379" t="s">
        <v>3414</v>
      </c>
      <c r="D189" s="318"/>
      <c r="E189" s="318"/>
      <c r="F189" s="341" t="s">
        <v>3334</v>
      </c>
      <c r="G189" s="318"/>
      <c r="H189" s="318" t="s">
        <v>3415</v>
      </c>
      <c r="I189" s="318" t="s">
        <v>3416</v>
      </c>
      <c r="J189" s="380" t="s">
        <v>3417</v>
      </c>
      <c r="K189" s="366"/>
    </row>
    <row r="190" s="17" customFormat="1" ht="15" customHeight="1">
      <c r="B190" s="381"/>
      <c r="C190" s="382" t="s">
        <v>3418</v>
      </c>
      <c r="D190" s="383"/>
      <c r="E190" s="383"/>
      <c r="F190" s="384" t="s">
        <v>3334</v>
      </c>
      <c r="G190" s="383"/>
      <c r="H190" s="383" t="s">
        <v>3419</v>
      </c>
      <c r="I190" s="383" t="s">
        <v>3416</v>
      </c>
      <c r="J190" s="385" t="s">
        <v>3417</v>
      </c>
      <c r="K190" s="386"/>
    </row>
    <row r="191" s="1" customFormat="1" ht="15" customHeight="1">
      <c r="B191" s="343"/>
      <c r="C191" s="379" t="s">
        <v>44</v>
      </c>
      <c r="D191" s="318"/>
      <c r="E191" s="318"/>
      <c r="F191" s="341" t="s">
        <v>3328</v>
      </c>
      <c r="G191" s="318"/>
      <c r="H191" s="315" t="s">
        <v>3420</v>
      </c>
      <c r="I191" s="318" t="s">
        <v>3421</v>
      </c>
      <c r="J191" s="318"/>
      <c r="K191" s="366"/>
    </row>
    <row r="192" s="1" customFormat="1" ht="15" customHeight="1">
      <c r="B192" s="343"/>
      <c r="C192" s="379" t="s">
        <v>3422</v>
      </c>
      <c r="D192" s="318"/>
      <c r="E192" s="318"/>
      <c r="F192" s="341" t="s">
        <v>3328</v>
      </c>
      <c r="G192" s="318"/>
      <c r="H192" s="318" t="s">
        <v>3423</v>
      </c>
      <c r="I192" s="318" t="s">
        <v>3363</v>
      </c>
      <c r="J192" s="318"/>
      <c r="K192" s="366"/>
    </row>
    <row r="193" s="1" customFormat="1" ht="15" customHeight="1">
      <c r="B193" s="343"/>
      <c r="C193" s="379" t="s">
        <v>3424</v>
      </c>
      <c r="D193" s="318"/>
      <c r="E193" s="318"/>
      <c r="F193" s="341" t="s">
        <v>3328</v>
      </c>
      <c r="G193" s="318"/>
      <c r="H193" s="318" t="s">
        <v>3425</v>
      </c>
      <c r="I193" s="318" t="s">
        <v>3363</v>
      </c>
      <c r="J193" s="318"/>
      <c r="K193" s="366"/>
    </row>
    <row r="194" s="1" customFormat="1" ht="15" customHeight="1">
      <c r="B194" s="343"/>
      <c r="C194" s="379" t="s">
        <v>3426</v>
      </c>
      <c r="D194" s="318"/>
      <c r="E194" s="318"/>
      <c r="F194" s="341" t="s">
        <v>3334</v>
      </c>
      <c r="G194" s="318"/>
      <c r="H194" s="318" t="s">
        <v>3427</v>
      </c>
      <c r="I194" s="318" t="s">
        <v>3363</v>
      </c>
      <c r="J194" s="318"/>
      <c r="K194" s="366"/>
    </row>
    <row r="195" s="1" customFormat="1" ht="15" customHeight="1">
      <c r="B195" s="372"/>
      <c r="C195" s="387"/>
      <c r="D195" s="352"/>
      <c r="E195" s="352"/>
      <c r="F195" s="352"/>
      <c r="G195" s="352"/>
      <c r="H195" s="352"/>
      <c r="I195" s="352"/>
      <c r="J195" s="352"/>
      <c r="K195" s="373"/>
    </row>
    <row r="196" s="1" customFormat="1" ht="18.75" customHeight="1">
      <c r="B196" s="354"/>
      <c r="C196" s="364"/>
      <c r="D196" s="364"/>
      <c r="E196" s="364"/>
      <c r="F196" s="374"/>
      <c r="G196" s="364"/>
      <c r="H196" s="364"/>
      <c r="I196" s="364"/>
      <c r="J196" s="364"/>
      <c r="K196" s="354"/>
    </row>
    <row r="197" s="1" customFormat="1" ht="18.75" customHeight="1">
      <c r="B197" s="354"/>
      <c r="C197" s="364"/>
      <c r="D197" s="364"/>
      <c r="E197" s="364"/>
      <c r="F197" s="374"/>
      <c r="G197" s="364"/>
      <c r="H197" s="364"/>
      <c r="I197" s="364"/>
      <c r="J197" s="364"/>
      <c r="K197" s="354"/>
    </row>
    <row r="198" s="1" customFormat="1" ht="18.75" customHeight="1">
      <c r="B198" s="326"/>
      <c r="C198" s="326"/>
      <c r="D198" s="326"/>
      <c r="E198" s="326"/>
      <c r="F198" s="326"/>
      <c r="G198" s="326"/>
      <c r="H198" s="326"/>
      <c r="I198" s="326"/>
      <c r="J198" s="326"/>
      <c r="K198" s="326"/>
    </row>
    <row r="199" s="1" customFormat="1" ht="13.5">
      <c r="B199" s="305"/>
      <c r="C199" s="306"/>
      <c r="D199" s="306"/>
      <c r="E199" s="306"/>
      <c r="F199" s="306"/>
      <c r="G199" s="306"/>
      <c r="H199" s="306"/>
      <c r="I199" s="306"/>
      <c r="J199" s="306"/>
      <c r="K199" s="307"/>
    </row>
    <row r="200" s="1" customFormat="1" ht="21">
      <c r="B200" s="308"/>
      <c r="C200" s="309" t="s">
        <v>3428</v>
      </c>
      <c r="D200" s="309"/>
      <c r="E200" s="309"/>
      <c r="F200" s="309"/>
      <c r="G200" s="309"/>
      <c r="H200" s="309"/>
      <c r="I200" s="309"/>
      <c r="J200" s="309"/>
      <c r="K200" s="310"/>
    </row>
    <row r="201" s="1" customFormat="1" ht="25.5" customHeight="1">
      <c r="B201" s="308"/>
      <c r="C201" s="388" t="s">
        <v>3429</v>
      </c>
      <c r="D201" s="388"/>
      <c r="E201" s="388"/>
      <c r="F201" s="388" t="s">
        <v>3430</v>
      </c>
      <c r="G201" s="389"/>
      <c r="H201" s="388" t="s">
        <v>3431</v>
      </c>
      <c r="I201" s="388"/>
      <c r="J201" s="388"/>
      <c r="K201" s="310"/>
    </row>
    <row r="202" s="1" customFormat="1" ht="5.25" customHeight="1">
      <c r="B202" s="343"/>
      <c r="C202" s="338"/>
      <c r="D202" s="338"/>
      <c r="E202" s="338"/>
      <c r="F202" s="338"/>
      <c r="G202" s="364"/>
      <c r="H202" s="338"/>
      <c r="I202" s="338"/>
      <c r="J202" s="338"/>
      <c r="K202" s="366"/>
    </row>
    <row r="203" s="1" customFormat="1" ht="15" customHeight="1">
      <c r="B203" s="343"/>
      <c r="C203" s="318" t="s">
        <v>3421</v>
      </c>
      <c r="D203" s="318"/>
      <c r="E203" s="318"/>
      <c r="F203" s="341" t="s">
        <v>45</v>
      </c>
      <c r="G203" s="318"/>
      <c r="H203" s="318" t="s">
        <v>3432</v>
      </c>
      <c r="I203" s="318"/>
      <c r="J203" s="318"/>
      <c r="K203" s="366"/>
    </row>
    <row r="204" s="1" customFormat="1" ht="15" customHeight="1">
      <c r="B204" s="343"/>
      <c r="C204" s="318"/>
      <c r="D204" s="318"/>
      <c r="E204" s="318"/>
      <c r="F204" s="341" t="s">
        <v>46</v>
      </c>
      <c r="G204" s="318"/>
      <c r="H204" s="318" t="s">
        <v>3433</v>
      </c>
      <c r="I204" s="318"/>
      <c r="J204" s="318"/>
      <c r="K204" s="366"/>
    </row>
    <row r="205" s="1" customFormat="1" ht="15" customHeight="1">
      <c r="B205" s="343"/>
      <c r="C205" s="318"/>
      <c r="D205" s="318"/>
      <c r="E205" s="318"/>
      <c r="F205" s="341" t="s">
        <v>49</v>
      </c>
      <c r="G205" s="318"/>
      <c r="H205" s="318" t="s">
        <v>3434</v>
      </c>
      <c r="I205" s="318"/>
      <c r="J205" s="318"/>
      <c r="K205" s="366"/>
    </row>
    <row r="206" s="1" customFormat="1" ht="15" customHeight="1">
      <c r="B206" s="343"/>
      <c r="C206" s="318"/>
      <c r="D206" s="318"/>
      <c r="E206" s="318"/>
      <c r="F206" s="341" t="s">
        <v>47</v>
      </c>
      <c r="G206" s="318"/>
      <c r="H206" s="318" t="s">
        <v>3435</v>
      </c>
      <c r="I206" s="318"/>
      <c r="J206" s="318"/>
      <c r="K206" s="366"/>
    </row>
    <row r="207" s="1" customFormat="1" ht="15" customHeight="1">
      <c r="B207" s="343"/>
      <c r="C207" s="318"/>
      <c r="D207" s="318"/>
      <c r="E207" s="318"/>
      <c r="F207" s="341" t="s">
        <v>48</v>
      </c>
      <c r="G207" s="318"/>
      <c r="H207" s="318" t="s">
        <v>3436</v>
      </c>
      <c r="I207" s="318"/>
      <c r="J207" s="318"/>
      <c r="K207" s="366"/>
    </row>
    <row r="208" s="1" customFormat="1" ht="15" customHeight="1">
      <c r="B208" s="343"/>
      <c r="C208" s="318"/>
      <c r="D208" s="318"/>
      <c r="E208" s="318"/>
      <c r="F208" s="341"/>
      <c r="G208" s="318"/>
      <c r="H208" s="318"/>
      <c r="I208" s="318"/>
      <c r="J208" s="318"/>
      <c r="K208" s="366"/>
    </row>
    <row r="209" s="1" customFormat="1" ht="15" customHeight="1">
      <c r="B209" s="343"/>
      <c r="C209" s="318" t="s">
        <v>3375</v>
      </c>
      <c r="D209" s="318"/>
      <c r="E209" s="318"/>
      <c r="F209" s="341" t="s">
        <v>82</v>
      </c>
      <c r="G209" s="318"/>
      <c r="H209" s="318" t="s">
        <v>3437</v>
      </c>
      <c r="I209" s="318"/>
      <c r="J209" s="318"/>
      <c r="K209" s="366"/>
    </row>
    <row r="210" s="1" customFormat="1" ht="15" customHeight="1">
      <c r="B210" s="343"/>
      <c r="C210" s="318"/>
      <c r="D210" s="318"/>
      <c r="E210" s="318"/>
      <c r="F210" s="341" t="s">
        <v>3273</v>
      </c>
      <c r="G210" s="318"/>
      <c r="H210" s="318" t="s">
        <v>3274</v>
      </c>
      <c r="I210" s="318"/>
      <c r="J210" s="318"/>
      <c r="K210" s="366"/>
    </row>
    <row r="211" s="1" customFormat="1" ht="15" customHeight="1">
      <c r="B211" s="343"/>
      <c r="C211" s="318"/>
      <c r="D211" s="318"/>
      <c r="E211" s="318"/>
      <c r="F211" s="341" t="s">
        <v>3271</v>
      </c>
      <c r="G211" s="318"/>
      <c r="H211" s="318" t="s">
        <v>3438</v>
      </c>
      <c r="I211" s="318"/>
      <c r="J211" s="318"/>
      <c r="K211" s="366"/>
    </row>
    <row r="212" s="1" customFormat="1" ht="15" customHeight="1">
      <c r="B212" s="390"/>
      <c r="C212" s="318"/>
      <c r="D212" s="318"/>
      <c r="E212" s="318"/>
      <c r="F212" s="341" t="s">
        <v>172</v>
      </c>
      <c r="G212" s="379"/>
      <c r="H212" s="370" t="s">
        <v>3275</v>
      </c>
      <c r="I212" s="370"/>
      <c r="J212" s="370"/>
      <c r="K212" s="391"/>
    </row>
    <row r="213" s="1" customFormat="1" ht="15" customHeight="1">
      <c r="B213" s="390"/>
      <c r="C213" s="318"/>
      <c r="D213" s="318"/>
      <c r="E213" s="318"/>
      <c r="F213" s="341" t="s">
        <v>3276</v>
      </c>
      <c r="G213" s="379"/>
      <c r="H213" s="370" t="s">
        <v>1642</v>
      </c>
      <c r="I213" s="370"/>
      <c r="J213" s="370"/>
      <c r="K213" s="391"/>
    </row>
    <row r="214" s="1" customFormat="1" ht="15" customHeight="1">
      <c r="B214" s="390"/>
      <c r="C214" s="318"/>
      <c r="D214" s="318"/>
      <c r="E214" s="318"/>
      <c r="F214" s="341"/>
      <c r="G214" s="379"/>
      <c r="H214" s="370"/>
      <c r="I214" s="370"/>
      <c r="J214" s="370"/>
      <c r="K214" s="391"/>
    </row>
    <row r="215" s="1" customFormat="1" ht="15" customHeight="1">
      <c r="B215" s="390"/>
      <c r="C215" s="318" t="s">
        <v>3399</v>
      </c>
      <c r="D215" s="318"/>
      <c r="E215" s="318"/>
      <c r="F215" s="341">
        <v>1</v>
      </c>
      <c r="G215" s="379"/>
      <c r="H215" s="370" t="s">
        <v>3439</v>
      </c>
      <c r="I215" s="370"/>
      <c r="J215" s="370"/>
      <c r="K215" s="391"/>
    </row>
    <row r="216" s="1" customFormat="1" ht="15" customHeight="1">
      <c r="B216" s="390"/>
      <c r="C216" s="318"/>
      <c r="D216" s="318"/>
      <c r="E216" s="318"/>
      <c r="F216" s="341">
        <v>2</v>
      </c>
      <c r="G216" s="379"/>
      <c r="H216" s="370" t="s">
        <v>3440</v>
      </c>
      <c r="I216" s="370"/>
      <c r="J216" s="370"/>
      <c r="K216" s="391"/>
    </row>
    <row r="217" s="1" customFormat="1" ht="15" customHeight="1">
      <c r="B217" s="390"/>
      <c r="C217" s="318"/>
      <c r="D217" s="318"/>
      <c r="E217" s="318"/>
      <c r="F217" s="341">
        <v>3</v>
      </c>
      <c r="G217" s="379"/>
      <c r="H217" s="370" t="s">
        <v>3441</v>
      </c>
      <c r="I217" s="370"/>
      <c r="J217" s="370"/>
      <c r="K217" s="391"/>
    </row>
    <row r="218" s="1" customFormat="1" ht="15" customHeight="1">
      <c r="B218" s="390"/>
      <c r="C218" s="318"/>
      <c r="D218" s="318"/>
      <c r="E218" s="318"/>
      <c r="F218" s="341">
        <v>4</v>
      </c>
      <c r="G218" s="379"/>
      <c r="H218" s="370" t="s">
        <v>3442</v>
      </c>
      <c r="I218" s="370"/>
      <c r="J218" s="370"/>
      <c r="K218" s="391"/>
    </row>
    <row r="219" s="1" customFormat="1" ht="12.75" customHeight="1">
      <c r="B219" s="392"/>
      <c r="C219" s="393"/>
      <c r="D219" s="393"/>
      <c r="E219" s="393"/>
      <c r="F219" s="393"/>
      <c r="G219" s="393"/>
      <c r="H219" s="393"/>
      <c r="I219" s="393"/>
      <c r="J219" s="393"/>
      <c r="K219" s="394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93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 s="1" customFormat="1" ht="12" customHeight="1">
      <c r="B8" s="22"/>
      <c r="D8" s="150" t="s">
        <v>175</v>
      </c>
      <c r="M8" s="22"/>
    </row>
    <row r="9" s="2" customFormat="1" ht="16.5" customHeight="1">
      <c r="A9" s="40"/>
      <c r="B9" s="46"/>
      <c r="C9" s="40"/>
      <c r="D9" s="40"/>
      <c r="E9" s="151" t="s">
        <v>176</v>
      </c>
      <c r="F9" s="40"/>
      <c r="G9" s="40"/>
      <c r="H9" s="40"/>
      <c r="I9" s="40"/>
      <c r="J9" s="40"/>
      <c r="K9" s="40"/>
      <c r="L9" s="40"/>
      <c r="M9" s="152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50" t="s">
        <v>177</v>
      </c>
      <c r="E10" s="40"/>
      <c r="F10" s="40"/>
      <c r="G10" s="40"/>
      <c r="H10" s="40"/>
      <c r="I10" s="40"/>
      <c r="J10" s="40"/>
      <c r="K10" s="40"/>
      <c r="L10" s="40"/>
      <c r="M10" s="152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53" t="s">
        <v>655</v>
      </c>
      <c r="F11" s="40"/>
      <c r="G11" s="40"/>
      <c r="H11" s="40"/>
      <c r="I11" s="40"/>
      <c r="J11" s="40"/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50" t="s">
        <v>19</v>
      </c>
      <c r="E13" s="40"/>
      <c r="F13" s="137" t="s">
        <v>20</v>
      </c>
      <c r="G13" s="40"/>
      <c r="H13" s="40"/>
      <c r="I13" s="150" t="s">
        <v>21</v>
      </c>
      <c r="J13" s="137" t="s">
        <v>20</v>
      </c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50" t="s">
        <v>22</v>
      </c>
      <c r="E14" s="40"/>
      <c r="F14" s="137" t="s">
        <v>23</v>
      </c>
      <c r="G14" s="40"/>
      <c r="H14" s="40"/>
      <c r="I14" s="150" t="s">
        <v>24</v>
      </c>
      <c r="J14" s="154" t="str">
        <f>'Rekapitulace stavby'!AN8</f>
        <v>24. 1. 2025</v>
      </c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50" t="s">
        <v>26</v>
      </c>
      <c r="E16" s="40"/>
      <c r="F16" s="40"/>
      <c r="G16" s="40"/>
      <c r="H16" s="40"/>
      <c r="I16" s="150" t="s">
        <v>27</v>
      </c>
      <c r="J16" s="137" t="s">
        <v>20</v>
      </c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7" t="s">
        <v>28</v>
      </c>
      <c r="F17" s="40"/>
      <c r="G17" s="40"/>
      <c r="H17" s="40"/>
      <c r="I17" s="150" t="s">
        <v>29</v>
      </c>
      <c r="J17" s="137" t="s">
        <v>20</v>
      </c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50" t="s">
        <v>30</v>
      </c>
      <c r="E19" s="40"/>
      <c r="F19" s="40"/>
      <c r="G19" s="40"/>
      <c r="H19" s="40"/>
      <c r="I19" s="150" t="s">
        <v>27</v>
      </c>
      <c r="J19" s="35" t="str">
        <f>'Rekapitulace stavby'!AN13</f>
        <v>Vyplň údaj</v>
      </c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7"/>
      <c r="G20" s="137"/>
      <c r="H20" s="137"/>
      <c r="I20" s="150" t="s">
        <v>29</v>
      </c>
      <c r="J20" s="35" t="str">
        <f>'Rekapitulace stavby'!AN14</f>
        <v>Vyplň údaj</v>
      </c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50" t="s">
        <v>32</v>
      </c>
      <c r="E22" s="40"/>
      <c r="F22" s="40"/>
      <c r="G22" s="40"/>
      <c r="H22" s="40"/>
      <c r="I22" s="150" t="s">
        <v>27</v>
      </c>
      <c r="J22" s="137" t="str">
        <f>IF('Rekapitulace stavby'!AN16="","",'Rekapitulace stavby'!AN16)</f>
        <v/>
      </c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7" t="str">
        <f>IF('Rekapitulace stavby'!E17="","",'Rekapitulace stavby'!E17)</f>
        <v xml:space="preserve"> </v>
      </c>
      <c r="F23" s="40"/>
      <c r="G23" s="40"/>
      <c r="H23" s="40"/>
      <c r="I23" s="150" t="s">
        <v>29</v>
      </c>
      <c r="J23" s="137" t="str">
        <f>IF('Rekapitulace stavby'!AN17="","",'Rekapitulace stavby'!AN17)</f>
        <v/>
      </c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50" t="s">
        <v>34</v>
      </c>
      <c r="E25" s="40"/>
      <c r="F25" s="40"/>
      <c r="G25" s="40"/>
      <c r="H25" s="40"/>
      <c r="I25" s="150" t="s">
        <v>27</v>
      </c>
      <c r="J25" s="137" t="s">
        <v>35</v>
      </c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7" t="s">
        <v>36</v>
      </c>
      <c r="F26" s="40"/>
      <c r="G26" s="40"/>
      <c r="H26" s="40"/>
      <c r="I26" s="150" t="s">
        <v>29</v>
      </c>
      <c r="J26" s="137" t="s">
        <v>37</v>
      </c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152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50" t="s">
        <v>38</v>
      </c>
      <c r="E28" s="40"/>
      <c r="F28" s="40"/>
      <c r="G28" s="40"/>
      <c r="H28" s="40"/>
      <c r="I28" s="40"/>
      <c r="J28" s="40"/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55"/>
      <c r="B29" s="156"/>
      <c r="C29" s="155"/>
      <c r="D29" s="155"/>
      <c r="E29" s="157" t="s">
        <v>20</v>
      </c>
      <c r="F29" s="157"/>
      <c r="G29" s="157"/>
      <c r="H29" s="157"/>
      <c r="I29" s="155"/>
      <c r="J29" s="155"/>
      <c r="K29" s="155"/>
      <c r="L29" s="155"/>
      <c r="M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9"/>
      <c r="E31" s="159"/>
      <c r="F31" s="159"/>
      <c r="G31" s="159"/>
      <c r="H31" s="159"/>
      <c r="I31" s="159"/>
      <c r="J31" s="159"/>
      <c r="K31" s="159"/>
      <c r="L31" s="159"/>
      <c r="M31" s="152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>
      <c r="A32" s="40"/>
      <c r="B32" s="46"/>
      <c r="C32" s="40"/>
      <c r="D32" s="40"/>
      <c r="E32" s="150" t="s">
        <v>179</v>
      </c>
      <c r="F32" s="40"/>
      <c r="G32" s="40"/>
      <c r="H32" s="40"/>
      <c r="I32" s="40"/>
      <c r="J32" s="40"/>
      <c r="K32" s="160">
        <f>I65</f>
        <v>0</v>
      </c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>
      <c r="A33" s="40"/>
      <c r="B33" s="46"/>
      <c r="C33" s="40"/>
      <c r="D33" s="40"/>
      <c r="E33" s="150" t="s">
        <v>180</v>
      </c>
      <c r="F33" s="40"/>
      <c r="G33" s="40"/>
      <c r="H33" s="40"/>
      <c r="I33" s="40"/>
      <c r="J33" s="40"/>
      <c r="K33" s="160">
        <f>J65</f>
        <v>0</v>
      </c>
      <c r="L33" s="40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25.44" customHeight="1">
      <c r="A34" s="40"/>
      <c r="B34" s="46"/>
      <c r="C34" s="40"/>
      <c r="D34" s="161" t="s">
        <v>40</v>
      </c>
      <c r="E34" s="40"/>
      <c r="F34" s="40"/>
      <c r="G34" s="40"/>
      <c r="H34" s="40"/>
      <c r="I34" s="40"/>
      <c r="J34" s="40"/>
      <c r="K34" s="162">
        <f>ROUND(K91, 2)</f>
        <v>0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6.96" customHeight="1">
      <c r="A35" s="40"/>
      <c r="B35" s="46"/>
      <c r="C35" s="40"/>
      <c r="D35" s="159"/>
      <c r="E35" s="159"/>
      <c r="F35" s="159"/>
      <c r="G35" s="159"/>
      <c r="H35" s="159"/>
      <c r="I35" s="159"/>
      <c r="J35" s="159"/>
      <c r="K35" s="159"/>
      <c r="L35" s="159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40"/>
      <c r="F36" s="163" t="s">
        <v>42</v>
      </c>
      <c r="G36" s="40"/>
      <c r="H36" s="40"/>
      <c r="I36" s="163" t="s">
        <v>41</v>
      </c>
      <c r="J36" s="40"/>
      <c r="K36" s="163" t="s">
        <v>43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s="2" customFormat="1" ht="14.4" customHeight="1">
      <c r="A37" s="40"/>
      <c r="B37" s="46"/>
      <c r="C37" s="40"/>
      <c r="D37" s="164" t="s">
        <v>44</v>
      </c>
      <c r="E37" s="150" t="s">
        <v>45</v>
      </c>
      <c r="F37" s="160">
        <f>ROUND((SUM(BE91:BE198)),  2)</f>
        <v>0</v>
      </c>
      <c r="G37" s="40"/>
      <c r="H37" s="40"/>
      <c r="I37" s="165">
        <v>0.20999999999999999</v>
      </c>
      <c r="J37" s="40"/>
      <c r="K37" s="160">
        <f>ROUND(((SUM(BE91:BE198))*I37),  2)</f>
        <v>0</v>
      </c>
      <c r="L37" s="40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14.4" customHeight="1">
      <c r="A38" s="40"/>
      <c r="B38" s="46"/>
      <c r="C38" s="40"/>
      <c r="D38" s="40"/>
      <c r="E38" s="150" t="s">
        <v>46</v>
      </c>
      <c r="F38" s="160">
        <f>ROUND((SUM(BF91:BF198)),  2)</f>
        <v>0</v>
      </c>
      <c r="G38" s="40"/>
      <c r="H38" s="40"/>
      <c r="I38" s="165">
        <v>0.12</v>
      </c>
      <c r="J38" s="40"/>
      <c r="K38" s="160">
        <f>ROUND(((SUM(BF91:BF198))*I38),  2)</f>
        <v>0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50" t="s">
        <v>47</v>
      </c>
      <c r="F39" s="160">
        <f>ROUND((SUM(BG91:BG198)),  2)</f>
        <v>0</v>
      </c>
      <c r="G39" s="40"/>
      <c r="H39" s="40"/>
      <c r="I39" s="165">
        <v>0.20999999999999999</v>
      </c>
      <c r="J39" s="40"/>
      <c r="K39" s="160">
        <f>0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hidden="1" s="2" customFormat="1" ht="14.4" customHeight="1">
      <c r="A40" s="40"/>
      <c r="B40" s="46"/>
      <c r="C40" s="40"/>
      <c r="D40" s="40"/>
      <c r="E40" s="150" t="s">
        <v>48</v>
      </c>
      <c r="F40" s="160">
        <f>ROUND((SUM(BH91:BH198)),  2)</f>
        <v>0</v>
      </c>
      <c r="G40" s="40"/>
      <c r="H40" s="40"/>
      <c r="I40" s="165">
        <v>0.12</v>
      </c>
      <c r="J40" s="40"/>
      <c r="K40" s="160">
        <f>0</f>
        <v>0</v>
      </c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hidden="1" s="2" customFormat="1" ht="14.4" customHeight="1">
      <c r="A41" s="40"/>
      <c r="B41" s="46"/>
      <c r="C41" s="40"/>
      <c r="D41" s="40"/>
      <c r="E41" s="150" t="s">
        <v>49</v>
      </c>
      <c r="F41" s="160">
        <f>ROUND((SUM(BI91:BI198)),  2)</f>
        <v>0</v>
      </c>
      <c r="G41" s="40"/>
      <c r="H41" s="40"/>
      <c r="I41" s="165">
        <v>0</v>
      </c>
      <c r="J41" s="40"/>
      <c r="K41" s="160">
        <f>0</f>
        <v>0</v>
      </c>
      <c r="L41" s="40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6.96" customHeight="1">
      <c r="A42" s="40"/>
      <c r="B42" s="46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3" s="2" customFormat="1" ht="25.44" customHeight="1">
      <c r="A43" s="40"/>
      <c r="B43" s="46"/>
      <c r="C43" s="166"/>
      <c r="D43" s="167" t="s">
        <v>50</v>
      </c>
      <c r="E43" s="168"/>
      <c r="F43" s="168"/>
      <c r="G43" s="169" t="s">
        <v>51</v>
      </c>
      <c r="H43" s="170" t="s">
        <v>52</v>
      </c>
      <c r="I43" s="168"/>
      <c r="J43" s="168"/>
      <c r="K43" s="171">
        <f>SUM(K34:K41)</f>
        <v>0</v>
      </c>
      <c r="L43" s="172"/>
      <c r="M43" s="152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4" s="2" customFormat="1" ht="14.4" customHeight="1">
      <c r="A44" s="40"/>
      <c r="B44" s="173"/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52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8" s="2" customFormat="1" ht="6.96" customHeight="1">
      <c r="A48" s="40"/>
      <c r="B48" s="175"/>
      <c r="C48" s="176"/>
      <c r="D48" s="176"/>
      <c r="E48" s="176"/>
      <c r="F48" s="176"/>
      <c r="G48" s="176"/>
      <c r="H48" s="176"/>
      <c r="I48" s="176"/>
      <c r="J48" s="176"/>
      <c r="K48" s="176"/>
      <c r="L48" s="176"/>
      <c r="M48" s="152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24.96" customHeight="1">
      <c r="A49" s="40"/>
      <c r="B49" s="41"/>
      <c r="C49" s="25" t="s">
        <v>181</v>
      </c>
      <c r="D49" s="42"/>
      <c r="E49" s="42"/>
      <c r="F49" s="42"/>
      <c r="G49" s="42"/>
      <c r="H49" s="42"/>
      <c r="I49" s="42"/>
      <c r="J49" s="42"/>
      <c r="K49" s="42"/>
      <c r="L49" s="42"/>
      <c r="M49" s="152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6.96" customHeight="1">
      <c r="A50" s="40"/>
      <c r="B50" s="41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12" customHeight="1">
      <c r="A51" s="40"/>
      <c r="B51" s="41"/>
      <c r="C51" s="34" t="s">
        <v>17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26.25" customHeight="1">
      <c r="A52" s="40"/>
      <c r="B52" s="41"/>
      <c r="C52" s="42"/>
      <c r="D52" s="42"/>
      <c r="E52" s="177" t="str">
        <f>E7</f>
        <v>Rekonstrukce plynové kotelny v IB, instalace plynové kogenerační jednotky včetně tepelných čerpadel</v>
      </c>
      <c r="F52" s="34"/>
      <c r="G52" s="34"/>
      <c r="H52" s="34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1" customFormat="1" ht="12" customHeight="1">
      <c r="B53" s="23"/>
      <c r="C53" s="34" t="s">
        <v>175</v>
      </c>
      <c r="D53" s="24"/>
      <c r="E53" s="24"/>
      <c r="F53" s="24"/>
      <c r="G53" s="24"/>
      <c r="H53" s="24"/>
      <c r="I53" s="24"/>
      <c r="J53" s="24"/>
      <c r="K53" s="24"/>
      <c r="L53" s="24"/>
      <c r="M53" s="22"/>
    </row>
    <row r="54" s="2" customFormat="1" ht="16.5" customHeight="1">
      <c r="A54" s="40"/>
      <c r="B54" s="41"/>
      <c r="C54" s="42"/>
      <c r="D54" s="42"/>
      <c r="E54" s="177" t="s">
        <v>176</v>
      </c>
      <c r="F54" s="42"/>
      <c r="G54" s="42"/>
      <c r="H54" s="42"/>
      <c r="I54" s="42"/>
      <c r="J54" s="42"/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2" customHeight="1">
      <c r="A55" s="40"/>
      <c r="B55" s="41"/>
      <c r="C55" s="34" t="s">
        <v>177</v>
      </c>
      <c r="D55" s="42"/>
      <c r="E55" s="42"/>
      <c r="F55" s="42"/>
      <c r="G55" s="42"/>
      <c r="H55" s="42"/>
      <c r="I55" s="42"/>
      <c r="J55" s="42"/>
      <c r="K55" s="42"/>
      <c r="L55" s="42"/>
      <c r="M55" s="152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6.5" customHeight="1">
      <c r="A56" s="40"/>
      <c r="B56" s="41"/>
      <c r="C56" s="42"/>
      <c r="D56" s="42"/>
      <c r="E56" s="71" t="str">
        <f>E11</f>
        <v>D.1.4.3 - Vyhrazené plynové zařízení</v>
      </c>
      <c r="F56" s="42"/>
      <c r="G56" s="42"/>
      <c r="H56" s="42"/>
      <c r="I56" s="42"/>
      <c r="J56" s="42"/>
      <c r="K56" s="42"/>
      <c r="L56" s="42"/>
      <c r="M56" s="152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152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2" customHeight="1">
      <c r="A58" s="40"/>
      <c r="B58" s="41"/>
      <c r="C58" s="34" t="s">
        <v>22</v>
      </c>
      <c r="D58" s="42"/>
      <c r="E58" s="42"/>
      <c r="F58" s="29" t="str">
        <f>F14</f>
        <v xml:space="preserve">Vysoká škola ekonomická v Praze </v>
      </c>
      <c r="G58" s="42"/>
      <c r="H58" s="42"/>
      <c r="I58" s="34" t="s">
        <v>24</v>
      </c>
      <c r="J58" s="74" t="str">
        <f>IF(J14="","",J14)</f>
        <v>24. 1. 2025</v>
      </c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6.96" customHeight="1">
      <c r="A59" s="40"/>
      <c r="B59" s="41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5.15" customHeight="1">
      <c r="A60" s="40"/>
      <c r="B60" s="41"/>
      <c r="C60" s="34" t="s">
        <v>26</v>
      </c>
      <c r="D60" s="42"/>
      <c r="E60" s="42"/>
      <c r="F60" s="29" t="str">
        <f>E17</f>
        <v>VŠE v Praze,W. Churchila 1938/4,Praha 3,13067</v>
      </c>
      <c r="G60" s="42"/>
      <c r="H60" s="42"/>
      <c r="I60" s="34" t="s">
        <v>32</v>
      </c>
      <c r="J60" s="38" t="str">
        <f>E23</f>
        <v xml:space="preserve"> </v>
      </c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40.05" customHeight="1">
      <c r="A61" s="40"/>
      <c r="B61" s="41"/>
      <c r="C61" s="34" t="s">
        <v>30</v>
      </c>
      <c r="D61" s="42"/>
      <c r="E61" s="42"/>
      <c r="F61" s="29" t="str">
        <f>IF(E20="","",E20)</f>
        <v>Vyplň údaj</v>
      </c>
      <c r="G61" s="42"/>
      <c r="H61" s="42"/>
      <c r="I61" s="34" t="s">
        <v>34</v>
      </c>
      <c r="J61" s="38" t="str">
        <f>E26</f>
        <v>Intecon spol. s.r.o., Stará 2569/96,Ústí n/L,40011</v>
      </c>
      <c r="K61" s="42"/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152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9.28" customHeight="1">
      <c r="A63" s="40"/>
      <c r="B63" s="41"/>
      <c r="C63" s="178" t="s">
        <v>182</v>
      </c>
      <c r="D63" s="179"/>
      <c r="E63" s="179"/>
      <c r="F63" s="179"/>
      <c r="G63" s="179"/>
      <c r="H63" s="179"/>
      <c r="I63" s="180" t="s">
        <v>183</v>
      </c>
      <c r="J63" s="180" t="s">
        <v>184</v>
      </c>
      <c r="K63" s="180" t="s">
        <v>185</v>
      </c>
      <c r="L63" s="179"/>
      <c r="M63" s="152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10.32" customHeight="1">
      <c r="A64" s="40"/>
      <c r="B64" s="41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152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22.8" customHeight="1">
      <c r="A65" s="40"/>
      <c r="B65" s="41"/>
      <c r="C65" s="181" t="s">
        <v>74</v>
      </c>
      <c r="D65" s="42"/>
      <c r="E65" s="42"/>
      <c r="F65" s="42"/>
      <c r="G65" s="42"/>
      <c r="H65" s="42"/>
      <c r="I65" s="104">
        <f>Q91</f>
        <v>0</v>
      </c>
      <c r="J65" s="104">
        <f>R91</f>
        <v>0</v>
      </c>
      <c r="K65" s="104">
        <f>K91</f>
        <v>0</v>
      </c>
      <c r="L65" s="42"/>
      <c r="M65" s="152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U65" s="19" t="s">
        <v>186</v>
      </c>
    </row>
    <row r="66" s="9" customFormat="1" ht="24.96" customHeight="1">
      <c r="A66" s="9"/>
      <c r="B66" s="182"/>
      <c r="C66" s="183"/>
      <c r="D66" s="184" t="s">
        <v>656</v>
      </c>
      <c r="E66" s="185"/>
      <c r="F66" s="185"/>
      <c r="G66" s="185"/>
      <c r="H66" s="185"/>
      <c r="I66" s="186">
        <f>Q92</f>
        <v>0</v>
      </c>
      <c r="J66" s="186">
        <f>R92</f>
        <v>0</v>
      </c>
      <c r="K66" s="186">
        <f>K92</f>
        <v>0</v>
      </c>
      <c r="L66" s="183"/>
      <c r="M66" s="187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82"/>
      <c r="C67" s="183"/>
      <c r="D67" s="184" t="s">
        <v>657</v>
      </c>
      <c r="E67" s="185"/>
      <c r="F67" s="185"/>
      <c r="G67" s="185"/>
      <c r="H67" s="185"/>
      <c r="I67" s="186">
        <f>Q117</f>
        <v>0</v>
      </c>
      <c r="J67" s="186">
        <f>R117</f>
        <v>0</v>
      </c>
      <c r="K67" s="186">
        <f>K117</f>
        <v>0</v>
      </c>
      <c r="L67" s="183"/>
      <c r="M67" s="187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82"/>
      <c r="C68" s="183"/>
      <c r="D68" s="184" t="s">
        <v>658</v>
      </c>
      <c r="E68" s="185"/>
      <c r="F68" s="185"/>
      <c r="G68" s="185"/>
      <c r="H68" s="185"/>
      <c r="I68" s="186">
        <f>Q186</f>
        <v>0</v>
      </c>
      <c r="J68" s="186">
        <f>R186</f>
        <v>0</v>
      </c>
      <c r="K68" s="186">
        <f>K186</f>
        <v>0</v>
      </c>
      <c r="L68" s="183"/>
      <c r="M68" s="187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9" customFormat="1" ht="24.96" customHeight="1">
      <c r="A69" s="9"/>
      <c r="B69" s="182"/>
      <c r="C69" s="183"/>
      <c r="D69" s="184" t="s">
        <v>659</v>
      </c>
      <c r="E69" s="185"/>
      <c r="F69" s="185"/>
      <c r="G69" s="185"/>
      <c r="H69" s="185"/>
      <c r="I69" s="186">
        <f>Q191</f>
        <v>0</v>
      </c>
      <c r="J69" s="186">
        <f>R191</f>
        <v>0</v>
      </c>
      <c r="K69" s="186">
        <f>K191</f>
        <v>0</v>
      </c>
      <c r="L69" s="183"/>
      <c r="M69" s="187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2" customFormat="1" ht="21.84" customHeight="1">
      <c r="A70" s="40"/>
      <c r="B70" s="41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152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6.96" customHeight="1">
      <c r="A71" s="40"/>
      <c r="B71" s="61"/>
      <c r="C71" s="62"/>
      <c r="D71" s="62"/>
      <c r="E71" s="62"/>
      <c r="F71" s="62"/>
      <c r="G71" s="62"/>
      <c r="H71" s="62"/>
      <c r="I71" s="62"/>
      <c r="J71" s="62"/>
      <c r="K71" s="62"/>
      <c r="L71" s="62"/>
      <c r="M71" s="152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5" s="2" customFormat="1" ht="6.96" customHeight="1">
      <c r="A75" s="40"/>
      <c r="B75" s="63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152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24.96" customHeight="1">
      <c r="A76" s="40"/>
      <c r="B76" s="41"/>
      <c r="C76" s="25" t="s">
        <v>193</v>
      </c>
      <c r="D76" s="42"/>
      <c r="E76" s="42"/>
      <c r="F76" s="42"/>
      <c r="G76" s="42"/>
      <c r="H76" s="42"/>
      <c r="I76" s="42"/>
      <c r="J76" s="42"/>
      <c r="K76" s="42"/>
      <c r="L76" s="42"/>
      <c r="M76" s="152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6.96" customHeight="1">
      <c r="A77" s="40"/>
      <c r="B77" s="41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152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2" customHeight="1">
      <c r="A78" s="40"/>
      <c r="B78" s="41"/>
      <c r="C78" s="34" t="s">
        <v>17</v>
      </c>
      <c r="D78" s="42"/>
      <c r="E78" s="42"/>
      <c r="F78" s="42"/>
      <c r="G78" s="42"/>
      <c r="H78" s="42"/>
      <c r="I78" s="42"/>
      <c r="J78" s="42"/>
      <c r="K78" s="42"/>
      <c r="L78" s="42"/>
      <c r="M78" s="152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26.25" customHeight="1">
      <c r="A79" s="40"/>
      <c r="B79" s="41"/>
      <c r="C79" s="42"/>
      <c r="D79" s="42"/>
      <c r="E79" s="177" t="str">
        <f>E7</f>
        <v>Rekonstrukce plynové kotelny v IB, instalace plynové kogenerační jednotky včetně tepelných čerpadel</v>
      </c>
      <c r="F79" s="34"/>
      <c r="G79" s="34"/>
      <c r="H79" s="34"/>
      <c r="I79" s="42"/>
      <c r="J79" s="42"/>
      <c r="K79" s="42"/>
      <c r="L79" s="42"/>
      <c r="M79" s="152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1" customFormat="1" ht="12" customHeight="1">
      <c r="B80" s="23"/>
      <c r="C80" s="34" t="s">
        <v>175</v>
      </c>
      <c r="D80" s="24"/>
      <c r="E80" s="24"/>
      <c r="F80" s="24"/>
      <c r="G80" s="24"/>
      <c r="H80" s="24"/>
      <c r="I80" s="24"/>
      <c r="J80" s="24"/>
      <c r="K80" s="24"/>
      <c r="L80" s="24"/>
      <c r="M80" s="22"/>
    </row>
    <row r="81" s="2" customFormat="1" ht="16.5" customHeight="1">
      <c r="A81" s="40"/>
      <c r="B81" s="41"/>
      <c r="C81" s="42"/>
      <c r="D81" s="42"/>
      <c r="E81" s="177" t="s">
        <v>176</v>
      </c>
      <c r="F81" s="42"/>
      <c r="G81" s="42"/>
      <c r="H81" s="42"/>
      <c r="I81" s="42"/>
      <c r="J81" s="42"/>
      <c r="K81" s="42"/>
      <c r="L81" s="42"/>
      <c r="M81" s="152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2" customHeight="1">
      <c r="A82" s="40"/>
      <c r="B82" s="41"/>
      <c r="C82" s="34" t="s">
        <v>177</v>
      </c>
      <c r="D82" s="42"/>
      <c r="E82" s="42"/>
      <c r="F82" s="42"/>
      <c r="G82" s="42"/>
      <c r="H82" s="42"/>
      <c r="I82" s="42"/>
      <c r="J82" s="42"/>
      <c r="K82" s="42"/>
      <c r="L82" s="42"/>
      <c r="M82" s="152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6.5" customHeight="1">
      <c r="A83" s="40"/>
      <c r="B83" s="41"/>
      <c r="C83" s="42"/>
      <c r="D83" s="42"/>
      <c r="E83" s="71" t="str">
        <f>E11</f>
        <v>D.1.4.3 - Vyhrazené plynové zařízení</v>
      </c>
      <c r="F83" s="42"/>
      <c r="G83" s="42"/>
      <c r="H83" s="42"/>
      <c r="I83" s="42"/>
      <c r="J83" s="42"/>
      <c r="K83" s="42"/>
      <c r="L83" s="42"/>
      <c r="M83" s="152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6.96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152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2" customHeight="1">
      <c r="A85" s="40"/>
      <c r="B85" s="41"/>
      <c r="C85" s="34" t="s">
        <v>22</v>
      </c>
      <c r="D85" s="42"/>
      <c r="E85" s="42"/>
      <c r="F85" s="29" t="str">
        <f>F14</f>
        <v xml:space="preserve">Vysoká škola ekonomická v Praze </v>
      </c>
      <c r="G85" s="42"/>
      <c r="H85" s="42"/>
      <c r="I85" s="34" t="s">
        <v>24</v>
      </c>
      <c r="J85" s="74" t="str">
        <f>IF(J14="","",J14)</f>
        <v>24. 1. 2025</v>
      </c>
      <c r="K85" s="42"/>
      <c r="L85" s="42"/>
      <c r="M85" s="152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6.96" customHeight="1">
      <c r="A86" s="40"/>
      <c r="B86" s="41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152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5.15" customHeight="1">
      <c r="A87" s="40"/>
      <c r="B87" s="41"/>
      <c r="C87" s="34" t="s">
        <v>26</v>
      </c>
      <c r="D87" s="42"/>
      <c r="E87" s="42"/>
      <c r="F87" s="29" t="str">
        <f>E17</f>
        <v>VŠE v Praze,W. Churchila 1938/4,Praha 3,13067</v>
      </c>
      <c r="G87" s="42"/>
      <c r="H87" s="42"/>
      <c r="I87" s="34" t="s">
        <v>32</v>
      </c>
      <c r="J87" s="38" t="str">
        <f>E23</f>
        <v xml:space="preserve"> </v>
      </c>
      <c r="K87" s="42"/>
      <c r="L87" s="42"/>
      <c r="M87" s="152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40.05" customHeight="1">
      <c r="A88" s="40"/>
      <c r="B88" s="41"/>
      <c r="C88" s="34" t="s">
        <v>30</v>
      </c>
      <c r="D88" s="42"/>
      <c r="E88" s="42"/>
      <c r="F88" s="29" t="str">
        <f>IF(E20="","",E20)</f>
        <v>Vyplň údaj</v>
      </c>
      <c r="G88" s="42"/>
      <c r="H88" s="42"/>
      <c r="I88" s="34" t="s">
        <v>34</v>
      </c>
      <c r="J88" s="38" t="str">
        <f>E26</f>
        <v>Intecon spol. s.r.o., Stará 2569/96,Ústí n/L,40011</v>
      </c>
      <c r="K88" s="42"/>
      <c r="L88" s="42"/>
      <c r="M88" s="152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0.32" customHeight="1">
      <c r="A89" s="40"/>
      <c r="B89" s="41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152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10" customFormat="1" ht="29.28" customHeight="1">
      <c r="A90" s="188"/>
      <c r="B90" s="189"/>
      <c r="C90" s="190" t="s">
        <v>194</v>
      </c>
      <c r="D90" s="191" t="s">
        <v>59</v>
      </c>
      <c r="E90" s="191" t="s">
        <v>55</v>
      </c>
      <c r="F90" s="191" t="s">
        <v>56</v>
      </c>
      <c r="G90" s="191" t="s">
        <v>195</v>
      </c>
      <c r="H90" s="191" t="s">
        <v>196</v>
      </c>
      <c r="I90" s="191" t="s">
        <v>197</v>
      </c>
      <c r="J90" s="191" t="s">
        <v>198</v>
      </c>
      <c r="K90" s="191" t="s">
        <v>185</v>
      </c>
      <c r="L90" s="192" t="s">
        <v>199</v>
      </c>
      <c r="M90" s="193"/>
      <c r="N90" s="94" t="s">
        <v>20</v>
      </c>
      <c r="O90" s="95" t="s">
        <v>44</v>
      </c>
      <c r="P90" s="95" t="s">
        <v>200</v>
      </c>
      <c r="Q90" s="95" t="s">
        <v>201</v>
      </c>
      <c r="R90" s="95" t="s">
        <v>202</v>
      </c>
      <c r="S90" s="95" t="s">
        <v>203</v>
      </c>
      <c r="T90" s="95" t="s">
        <v>204</v>
      </c>
      <c r="U90" s="95" t="s">
        <v>205</v>
      </c>
      <c r="V90" s="95" t="s">
        <v>206</v>
      </c>
      <c r="W90" s="95" t="s">
        <v>207</v>
      </c>
      <c r="X90" s="96" t="s">
        <v>208</v>
      </c>
      <c r="Y90" s="188"/>
      <c r="Z90" s="188"/>
      <c r="AA90" s="188"/>
      <c r="AB90" s="188"/>
      <c r="AC90" s="188"/>
      <c r="AD90" s="188"/>
      <c r="AE90" s="188"/>
    </row>
    <row r="91" s="2" customFormat="1" ht="22.8" customHeight="1">
      <c r="A91" s="40"/>
      <c r="B91" s="41"/>
      <c r="C91" s="101" t="s">
        <v>209</v>
      </c>
      <c r="D91" s="42"/>
      <c r="E91" s="42"/>
      <c r="F91" s="42"/>
      <c r="G91" s="42"/>
      <c r="H91" s="42"/>
      <c r="I91" s="42"/>
      <c r="J91" s="42"/>
      <c r="K91" s="194">
        <f>BK91</f>
        <v>0</v>
      </c>
      <c r="L91" s="42"/>
      <c r="M91" s="46"/>
      <c r="N91" s="97"/>
      <c r="O91" s="195"/>
      <c r="P91" s="98"/>
      <c r="Q91" s="196">
        <f>Q92+Q117+Q186+Q191</f>
        <v>0</v>
      </c>
      <c r="R91" s="196">
        <f>R92+R117+R186+R191</f>
        <v>0</v>
      </c>
      <c r="S91" s="98"/>
      <c r="T91" s="197">
        <f>T92+T117+T186+T191</f>
        <v>0</v>
      </c>
      <c r="U91" s="98"/>
      <c r="V91" s="197">
        <f>V92+V117+V186+V191</f>
        <v>0</v>
      </c>
      <c r="W91" s="98"/>
      <c r="X91" s="198">
        <f>X92+X117+X186+X191</f>
        <v>0</v>
      </c>
      <c r="Y91" s="40"/>
      <c r="Z91" s="40"/>
      <c r="AA91" s="40"/>
      <c r="AB91" s="40"/>
      <c r="AC91" s="40"/>
      <c r="AD91" s="40"/>
      <c r="AE91" s="40"/>
      <c r="AT91" s="19" t="s">
        <v>75</v>
      </c>
      <c r="AU91" s="19" t="s">
        <v>186</v>
      </c>
      <c r="BK91" s="199">
        <f>BK92+BK117+BK186+BK191</f>
        <v>0</v>
      </c>
    </row>
    <row r="92" s="11" customFormat="1" ht="25.92" customHeight="1">
      <c r="A92" s="11"/>
      <c r="B92" s="200"/>
      <c r="C92" s="201"/>
      <c r="D92" s="202" t="s">
        <v>75</v>
      </c>
      <c r="E92" s="203" t="s">
        <v>660</v>
      </c>
      <c r="F92" s="203" t="s">
        <v>661</v>
      </c>
      <c r="G92" s="201"/>
      <c r="H92" s="201"/>
      <c r="I92" s="204"/>
      <c r="J92" s="204"/>
      <c r="K92" s="205">
        <f>BK92</f>
        <v>0</v>
      </c>
      <c r="L92" s="201"/>
      <c r="M92" s="206"/>
      <c r="N92" s="207"/>
      <c r="O92" s="208"/>
      <c r="P92" s="208"/>
      <c r="Q92" s="209">
        <f>SUM(Q93:Q116)</f>
        <v>0</v>
      </c>
      <c r="R92" s="209">
        <f>SUM(R93:R116)</f>
        <v>0</v>
      </c>
      <c r="S92" s="208"/>
      <c r="T92" s="210">
        <f>SUM(T93:T116)</f>
        <v>0</v>
      </c>
      <c r="U92" s="208"/>
      <c r="V92" s="210">
        <f>SUM(V93:V116)</f>
        <v>0</v>
      </c>
      <c r="W92" s="208"/>
      <c r="X92" s="211">
        <f>SUM(X93:X116)</f>
        <v>0</v>
      </c>
      <c r="Y92" s="11"/>
      <c r="Z92" s="11"/>
      <c r="AA92" s="11"/>
      <c r="AB92" s="11"/>
      <c r="AC92" s="11"/>
      <c r="AD92" s="11"/>
      <c r="AE92" s="11"/>
      <c r="AR92" s="212" t="s">
        <v>83</v>
      </c>
      <c r="AT92" s="213" t="s">
        <v>75</v>
      </c>
      <c r="AU92" s="213" t="s">
        <v>76</v>
      </c>
      <c r="AY92" s="212" t="s">
        <v>212</v>
      </c>
      <c r="BK92" s="214">
        <f>SUM(BK93:BK116)</f>
        <v>0</v>
      </c>
    </row>
    <row r="93" s="2" customFormat="1" ht="16.5" customHeight="1">
      <c r="A93" s="40"/>
      <c r="B93" s="41"/>
      <c r="C93" s="215" t="s">
        <v>83</v>
      </c>
      <c r="D93" s="215" t="s">
        <v>213</v>
      </c>
      <c r="E93" s="216" t="s">
        <v>662</v>
      </c>
      <c r="F93" s="217" t="s">
        <v>663</v>
      </c>
      <c r="G93" s="218" t="s">
        <v>225</v>
      </c>
      <c r="H93" s="219">
        <v>2</v>
      </c>
      <c r="I93" s="220"/>
      <c r="J93" s="220"/>
      <c r="K93" s="221">
        <f>ROUND(P93*H93,2)</f>
        <v>0</v>
      </c>
      <c r="L93" s="217" t="s">
        <v>20</v>
      </c>
      <c r="M93" s="46"/>
      <c r="N93" s="222" t="s">
        <v>20</v>
      </c>
      <c r="O93" s="223" t="s">
        <v>45</v>
      </c>
      <c r="P93" s="224">
        <f>I93+J93</f>
        <v>0</v>
      </c>
      <c r="Q93" s="224">
        <f>ROUND(I93*H93,2)</f>
        <v>0</v>
      </c>
      <c r="R93" s="224">
        <f>ROUND(J93*H93,2)</f>
        <v>0</v>
      </c>
      <c r="S93" s="86"/>
      <c r="T93" s="225">
        <f>S93*H93</f>
        <v>0</v>
      </c>
      <c r="U93" s="225">
        <v>0</v>
      </c>
      <c r="V93" s="225">
        <f>U93*H93</f>
        <v>0</v>
      </c>
      <c r="W93" s="225">
        <v>0</v>
      </c>
      <c r="X93" s="226">
        <f>W93*H93</f>
        <v>0</v>
      </c>
      <c r="Y93" s="40"/>
      <c r="Z93" s="40"/>
      <c r="AA93" s="40"/>
      <c r="AB93" s="40"/>
      <c r="AC93" s="40"/>
      <c r="AD93" s="40"/>
      <c r="AE93" s="40"/>
      <c r="AR93" s="227" t="s">
        <v>228</v>
      </c>
      <c r="AT93" s="227" t="s">
        <v>213</v>
      </c>
      <c r="AU93" s="227" t="s">
        <v>83</v>
      </c>
      <c r="AY93" s="19" t="s">
        <v>212</v>
      </c>
      <c r="BE93" s="228">
        <f>IF(O93="základní",K93,0)</f>
        <v>0</v>
      </c>
      <c r="BF93" s="228">
        <f>IF(O93="snížená",K93,0)</f>
        <v>0</v>
      </c>
      <c r="BG93" s="228">
        <f>IF(O93="zákl. přenesená",K93,0)</f>
        <v>0</v>
      </c>
      <c r="BH93" s="228">
        <f>IF(O93="sníž. přenesená",K93,0)</f>
        <v>0</v>
      </c>
      <c r="BI93" s="228">
        <f>IF(O93="nulová",K93,0)</f>
        <v>0</v>
      </c>
      <c r="BJ93" s="19" t="s">
        <v>83</v>
      </c>
      <c r="BK93" s="228">
        <f>ROUND(P93*H93,2)</f>
        <v>0</v>
      </c>
      <c r="BL93" s="19" t="s">
        <v>228</v>
      </c>
      <c r="BM93" s="227" t="s">
        <v>664</v>
      </c>
    </row>
    <row r="94" s="2" customFormat="1" ht="16.5" customHeight="1">
      <c r="A94" s="40"/>
      <c r="B94" s="41"/>
      <c r="C94" s="215" t="s">
        <v>85</v>
      </c>
      <c r="D94" s="215" t="s">
        <v>213</v>
      </c>
      <c r="E94" s="216" t="s">
        <v>665</v>
      </c>
      <c r="F94" s="217" t="s">
        <v>666</v>
      </c>
      <c r="G94" s="218" t="s">
        <v>525</v>
      </c>
      <c r="H94" s="219">
        <v>1</v>
      </c>
      <c r="I94" s="220"/>
      <c r="J94" s="220"/>
      <c r="K94" s="221">
        <f>ROUND(P94*H94,2)</f>
        <v>0</v>
      </c>
      <c r="L94" s="217" t="s">
        <v>20</v>
      </c>
      <c r="M94" s="46"/>
      <c r="N94" s="222" t="s">
        <v>20</v>
      </c>
      <c r="O94" s="223" t="s">
        <v>45</v>
      </c>
      <c r="P94" s="224">
        <f>I94+J94</f>
        <v>0</v>
      </c>
      <c r="Q94" s="224">
        <f>ROUND(I94*H94,2)</f>
        <v>0</v>
      </c>
      <c r="R94" s="224">
        <f>ROUND(J94*H94,2)</f>
        <v>0</v>
      </c>
      <c r="S94" s="86"/>
      <c r="T94" s="225">
        <f>S94*H94</f>
        <v>0</v>
      </c>
      <c r="U94" s="225">
        <v>0</v>
      </c>
      <c r="V94" s="225">
        <f>U94*H94</f>
        <v>0</v>
      </c>
      <c r="W94" s="225">
        <v>0</v>
      </c>
      <c r="X94" s="226">
        <f>W94*H94</f>
        <v>0</v>
      </c>
      <c r="Y94" s="40"/>
      <c r="Z94" s="40"/>
      <c r="AA94" s="40"/>
      <c r="AB94" s="40"/>
      <c r="AC94" s="40"/>
      <c r="AD94" s="40"/>
      <c r="AE94" s="40"/>
      <c r="AR94" s="227" t="s">
        <v>228</v>
      </c>
      <c r="AT94" s="227" t="s">
        <v>213</v>
      </c>
      <c r="AU94" s="227" t="s">
        <v>83</v>
      </c>
      <c r="AY94" s="19" t="s">
        <v>212</v>
      </c>
      <c r="BE94" s="228">
        <f>IF(O94="základní",K94,0)</f>
        <v>0</v>
      </c>
      <c r="BF94" s="228">
        <f>IF(O94="snížená",K94,0)</f>
        <v>0</v>
      </c>
      <c r="BG94" s="228">
        <f>IF(O94="zákl. přenesená",K94,0)</f>
        <v>0</v>
      </c>
      <c r="BH94" s="228">
        <f>IF(O94="sníž. přenesená",K94,0)</f>
        <v>0</v>
      </c>
      <c r="BI94" s="228">
        <f>IF(O94="nulová",K94,0)</f>
        <v>0</v>
      </c>
      <c r="BJ94" s="19" t="s">
        <v>83</v>
      </c>
      <c r="BK94" s="228">
        <f>ROUND(P94*H94,2)</f>
        <v>0</v>
      </c>
      <c r="BL94" s="19" t="s">
        <v>228</v>
      </c>
      <c r="BM94" s="227" t="s">
        <v>667</v>
      </c>
    </row>
    <row r="95" s="2" customFormat="1" ht="16.5" customHeight="1">
      <c r="A95" s="40"/>
      <c r="B95" s="41"/>
      <c r="C95" s="215" t="s">
        <v>105</v>
      </c>
      <c r="D95" s="215" t="s">
        <v>213</v>
      </c>
      <c r="E95" s="216" t="s">
        <v>668</v>
      </c>
      <c r="F95" s="217" t="s">
        <v>669</v>
      </c>
      <c r="G95" s="218" t="s">
        <v>670</v>
      </c>
      <c r="H95" s="219">
        <v>1</v>
      </c>
      <c r="I95" s="220"/>
      <c r="J95" s="220"/>
      <c r="K95" s="221">
        <f>ROUND(P95*H95,2)</f>
        <v>0</v>
      </c>
      <c r="L95" s="217" t="s">
        <v>20</v>
      </c>
      <c r="M95" s="46"/>
      <c r="N95" s="222" t="s">
        <v>20</v>
      </c>
      <c r="O95" s="223" t="s">
        <v>45</v>
      </c>
      <c r="P95" s="224">
        <f>I95+J95</f>
        <v>0</v>
      </c>
      <c r="Q95" s="224">
        <f>ROUND(I95*H95,2)</f>
        <v>0</v>
      </c>
      <c r="R95" s="224">
        <f>ROUND(J95*H95,2)</f>
        <v>0</v>
      </c>
      <c r="S95" s="86"/>
      <c r="T95" s="225">
        <f>S95*H95</f>
        <v>0</v>
      </c>
      <c r="U95" s="225">
        <v>0</v>
      </c>
      <c r="V95" s="225">
        <f>U95*H95</f>
        <v>0</v>
      </c>
      <c r="W95" s="225">
        <v>0</v>
      </c>
      <c r="X95" s="226">
        <f>W95*H95</f>
        <v>0</v>
      </c>
      <c r="Y95" s="40"/>
      <c r="Z95" s="40"/>
      <c r="AA95" s="40"/>
      <c r="AB95" s="40"/>
      <c r="AC95" s="40"/>
      <c r="AD95" s="40"/>
      <c r="AE95" s="40"/>
      <c r="AR95" s="227" t="s">
        <v>228</v>
      </c>
      <c r="AT95" s="227" t="s">
        <v>213</v>
      </c>
      <c r="AU95" s="227" t="s">
        <v>83</v>
      </c>
      <c r="AY95" s="19" t="s">
        <v>212</v>
      </c>
      <c r="BE95" s="228">
        <f>IF(O95="základní",K95,0)</f>
        <v>0</v>
      </c>
      <c r="BF95" s="228">
        <f>IF(O95="snížená",K95,0)</f>
        <v>0</v>
      </c>
      <c r="BG95" s="228">
        <f>IF(O95="zákl. přenesená",K95,0)</f>
        <v>0</v>
      </c>
      <c r="BH95" s="228">
        <f>IF(O95="sníž. přenesená",K95,0)</f>
        <v>0</v>
      </c>
      <c r="BI95" s="228">
        <f>IF(O95="nulová",K95,0)</f>
        <v>0</v>
      </c>
      <c r="BJ95" s="19" t="s">
        <v>83</v>
      </c>
      <c r="BK95" s="228">
        <f>ROUND(P95*H95,2)</f>
        <v>0</v>
      </c>
      <c r="BL95" s="19" t="s">
        <v>228</v>
      </c>
      <c r="BM95" s="227" t="s">
        <v>671</v>
      </c>
    </row>
    <row r="96" s="2" customFormat="1" ht="16.5" customHeight="1">
      <c r="A96" s="40"/>
      <c r="B96" s="41"/>
      <c r="C96" s="215" t="s">
        <v>228</v>
      </c>
      <c r="D96" s="215" t="s">
        <v>213</v>
      </c>
      <c r="E96" s="216" t="s">
        <v>672</v>
      </c>
      <c r="F96" s="217" t="s">
        <v>673</v>
      </c>
      <c r="G96" s="218" t="s">
        <v>272</v>
      </c>
      <c r="H96" s="219">
        <v>1</v>
      </c>
      <c r="I96" s="220"/>
      <c r="J96" s="220"/>
      <c r="K96" s="221">
        <f>ROUND(P96*H96,2)</f>
        <v>0</v>
      </c>
      <c r="L96" s="217" t="s">
        <v>20</v>
      </c>
      <c r="M96" s="46"/>
      <c r="N96" s="222" t="s">
        <v>20</v>
      </c>
      <c r="O96" s="223" t="s">
        <v>45</v>
      </c>
      <c r="P96" s="224">
        <f>I96+J96</f>
        <v>0</v>
      </c>
      <c r="Q96" s="224">
        <f>ROUND(I96*H96,2)</f>
        <v>0</v>
      </c>
      <c r="R96" s="224">
        <f>ROUND(J96*H96,2)</f>
        <v>0</v>
      </c>
      <c r="S96" s="86"/>
      <c r="T96" s="225">
        <f>S96*H96</f>
        <v>0</v>
      </c>
      <c r="U96" s="225">
        <v>0</v>
      </c>
      <c r="V96" s="225">
        <f>U96*H96</f>
        <v>0</v>
      </c>
      <c r="W96" s="225">
        <v>0</v>
      </c>
      <c r="X96" s="226">
        <f>W96*H96</f>
        <v>0</v>
      </c>
      <c r="Y96" s="40"/>
      <c r="Z96" s="40"/>
      <c r="AA96" s="40"/>
      <c r="AB96" s="40"/>
      <c r="AC96" s="40"/>
      <c r="AD96" s="40"/>
      <c r="AE96" s="40"/>
      <c r="AR96" s="227" t="s">
        <v>228</v>
      </c>
      <c r="AT96" s="227" t="s">
        <v>213</v>
      </c>
      <c r="AU96" s="227" t="s">
        <v>83</v>
      </c>
      <c r="AY96" s="19" t="s">
        <v>212</v>
      </c>
      <c r="BE96" s="228">
        <f>IF(O96="základní",K96,0)</f>
        <v>0</v>
      </c>
      <c r="BF96" s="228">
        <f>IF(O96="snížená",K96,0)</f>
        <v>0</v>
      </c>
      <c r="BG96" s="228">
        <f>IF(O96="zákl. přenesená",K96,0)</f>
        <v>0</v>
      </c>
      <c r="BH96" s="228">
        <f>IF(O96="sníž. přenesená",K96,0)</f>
        <v>0</v>
      </c>
      <c r="BI96" s="228">
        <f>IF(O96="nulová",K96,0)</f>
        <v>0</v>
      </c>
      <c r="BJ96" s="19" t="s">
        <v>83</v>
      </c>
      <c r="BK96" s="228">
        <f>ROUND(P96*H96,2)</f>
        <v>0</v>
      </c>
      <c r="BL96" s="19" t="s">
        <v>228</v>
      </c>
      <c r="BM96" s="227" t="s">
        <v>674</v>
      </c>
    </row>
    <row r="97" s="2" customFormat="1" ht="16.5" customHeight="1">
      <c r="A97" s="40"/>
      <c r="B97" s="41"/>
      <c r="C97" s="215" t="s">
        <v>234</v>
      </c>
      <c r="D97" s="215" t="s">
        <v>213</v>
      </c>
      <c r="E97" s="216" t="s">
        <v>675</v>
      </c>
      <c r="F97" s="217" t="s">
        <v>676</v>
      </c>
      <c r="G97" s="218" t="s">
        <v>225</v>
      </c>
      <c r="H97" s="219">
        <v>3</v>
      </c>
      <c r="I97" s="220"/>
      <c r="J97" s="220"/>
      <c r="K97" s="221">
        <f>ROUND(P97*H97,2)</f>
        <v>0</v>
      </c>
      <c r="L97" s="217" t="s">
        <v>20</v>
      </c>
      <c r="M97" s="46"/>
      <c r="N97" s="222" t="s">
        <v>20</v>
      </c>
      <c r="O97" s="223" t="s">
        <v>45</v>
      </c>
      <c r="P97" s="224">
        <f>I97+J97</f>
        <v>0</v>
      </c>
      <c r="Q97" s="224">
        <f>ROUND(I97*H97,2)</f>
        <v>0</v>
      </c>
      <c r="R97" s="224">
        <f>ROUND(J97*H97,2)</f>
        <v>0</v>
      </c>
      <c r="S97" s="86"/>
      <c r="T97" s="225">
        <f>S97*H97</f>
        <v>0</v>
      </c>
      <c r="U97" s="225">
        <v>0</v>
      </c>
      <c r="V97" s="225">
        <f>U97*H97</f>
        <v>0</v>
      </c>
      <c r="W97" s="225">
        <v>0</v>
      </c>
      <c r="X97" s="226">
        <f>W97*H97</f>
        <v>0</v>
      </c>
      <c r="Y97" s="40"/>
      <c r="Z97" s="40"/>
      <c r="AA97" s="40"/>
      <c r="AB97" s="40"/>
      <c r="AC97" s="40"/>
      <c r="AD97" s="40"/>
      <c r="AE97" s="40"/>
      <c r="AR97" s="227" t="s">
        <v>228</v>
      </c>
      <c r="AT97" s="227" t="s">
        <v>213</v>
      </c>
      <c r="AU97" s="227" t="s">
        <v>83</v>
      </c>
      <c r="AY97" s="19" t="s">
        <v>212</v>
      </c>
      <c r="BE97" s="228">
        <f>IF(O97="základní",K97,0)</f>
        <v>0</v>
      </c>
      <c r="BF97" s="228">
        <f>IF(O97="snížená",K97,0)</f>
        <v>0</v>
      </c>
      <c r="BG97" s="228">
        <f>IF(O97="zákl. přenesená",K97,0)</f>
        <v>0</v>
      </c>
      <c r="BH97" s="228">
        <f>IF(O97="sníž. přenesená",K97,0)</f>
        <v>0</v>
      </c>
      <c r="BI97" s="228">
        <f>IF(O97="nulová",K97,0)</f>
        <v>0</v>
      </c>
      <c r="BJ97" s="19" t="s">
        <v>83</v>
      </c>
      <c r="BK97" s="228">
        <f>ROUND(P97*H97,2)</f>
        <v>0</v>
      </c>
      <c r="BL97" s="19" t="s">
        <v>228</v>
      </c>
      <c r="BM97" s="227" t="s">
        <v>677</v>
      </c>
    </row>
    <row r="98" s="2" customFormat="1" ht="16.5" customHeight="1">
      <c r="A98" s="40"/>
      <c r="B98" s="41"/>
      <c r="C98" s="215" t="s">
        <v>238</v>
      </c>
      <c r="D98" s="215" t="s">
        <v>213</v>
      </c>
      <c r="E98" s="216" t="s">
        <v>678</v>
      </c>
      <c r="F98" s="217" t="s">
        <v>679</v>
      </c>
      <c r="G98" s="218" t="s">
        <v>670</v>
      </c>
      <c r="H98" s="219">
        <v>2</v>
      </c>
      <c r="I98" s="220"/>
      <c r="J98" s="220"/>
      <c r="K98" s="221">
        <f>ROUND(P98*H98,2)</f>
        <v>0</v>
      </c>
      <c r="L98" s="217" t="s">
        <v>20</v>
      </c>
      <c r="M98" s="46"/>
      <c r="N98" s="222" t="s">
        <v>20</v>
      </c>
      <c r="O98" s="223" t="s">
        <v>45</v>
      </c>
      <c r="P98" s="224">
        <f>I98+J98</f>
        <v>0</v>
      </c>
      <c r="Q98" s="224">
        <f>ROUND(I98*H98,2)</f>
        <v>0</v>
      </c>
      <c r="R98" s="224">
        <f>ROUND(J98*H98,2)</f>
        <v>0</v>
      </c>
      <c r="S98" s="86"/>
      <c r="T98" s="225">
        <f>S98*H98</f>
        <v>0</v>
      </c>
      <c r="U98" s="225">
        <v>0</v>
      </c>
      <c r="V98" s="225">
        <f>U98*H98</f>
        <v>0</v>
      </c>
      <c r="W98" s="225">
        <v>0</v>
      </c>
      <c r="X98" s="226">
        <f>W98*H98</f>
        <v>0</v>
      </c>
      <c r="Y98" s="40"/>
      <c r="Z98" s="40"/>
      <c r="AA98" s="40"/>
      <c r="AB98" s="40"/>
      <c r="AC98" s="40"/>
      <c r="AD98" s="40"/>
      <c r="AE98" s="40"/>
      <c r="AR98" s="227" t="s">
        <v>228</v>
      </c>
      <c r="AT98" s="227" t="s">
        <v>213</v>
      </c>
      <c r="AU98" s="227" t="s">
        <v>83</v>
      </c>
      <c r="AY98" s="19" t="s">
        <v>212</v>
      </c>
      <c r="BE98" s="228">
        <f>IF(O98="základní",K98,0)</f>
        <v>0</v>
      </c>
      <c r="BF98" s="228">
        <f>IF(O98="snížená",K98,0)</f>
        <v>0</v>
      </c>
      <c r="BG98" s="228">
        <f>IF(O98="zákl. přenesená",K98,0)</f>
        <v>0</v>
      </c>
      <c r="BH98" s="228">
        <f>IF(O98="sníž. přenesená",K98,0)</f>
        <v>0</v>
      </c>
      <c r="BI98" s="228">
        <f>IF(O98="nulová",K98,0)</f>
        <v>0</v>
      </c>
      <c r="BJ98" s="19" t="s">
        <v>83</v>
      </c>
      <c r="BK98" s="228">
        <f>ROUND(P98*H98,2)</f>
        <v>0</v>
      </c>
      <c r="BL98" s="19" t="s">
        <v>228</v>
      </c>
      <c r="BM98" s="227" t="s">
        <v>680</v>
      </c>
    </row>
    <row r="99" s="2" customFormat="1" ht="16.5" customHeight="1">
      <c r="A99" s="40"/>
      <c r="B99" s="41"/>
      <c r="C99" s="215" t="s">
        <v>242</v>
      </c>
      <c r="D99" s="215" t="s">
        <v>213</v>
      </c>
      <c r="E99" s="216" t="s">
        <v>681</v>
      </c>
      <c r="F99" s="217" t="s">
        <v>682</v>
      </c>
      <c r="G99" s="218" t="s">
        <v>670</v>
      </c>
      <c r="H99" s="219">
        <v>1</v>
      </c>
      <c r="I99" s="220"/>
      <c r="J99" s="220"/>
      <c r="K99" s="221">
        <f>ROUND(P99*H99,2)</f>
        <v>0</v>
      </c>
      <c r="L99" s="217" t="s">
        <v>20</v>
      </c>
      <c r="M99" s="46"/>
      <c r="N99" s="222" t="s">
        <v>20</v>
      </c>
      <c r="O99" s="223" t="s">
        <v>45</v>
      </c>
      <c r="P99" s="224">
        <f>I99+J99</f>
        <v>0</v>
      </c>
      <c r="Q99" s="224">
        <f>ROUND(I99*H99,2)</f>
        <v>0</v>
      </c>
      <c r="R99" s="224">
        <f>ROUND(J99*H99,2)</f>
        <v>0</v>
      </c>
      <c r="S99" s="86"/>
      <c r="T99" s="225">
        <f>S99*H99</f>
        <v>0</v>
      </c>
      <c r="U99" s="225">
        <v>0</v>
      </c>
      <c r="V99" s="225">
        <f>U99*H99</f>
        <v>0</v>
      </c>
      <c r="W99" s="225">
        <v>0</v>
      </c>
      <c r="X99" s="226">
        <f>W99*H99</f>
        <v>0</v>
      </c>
      <c r="Y99" s="40"/>
      <c r="Z99" s="40"/>
      <c r="AA99" s="40"/>
      <c r="AB99" s="40"/>
      <c r="AC99" s="40"/>
      <c r="AD99" s="40"/>
      <c r="AE99" s="40"/>
      <c r="AR99" s="227" t="s">
        <v>228</v>
      </c>
      <c r="AT99" s="227" t="s">
        <v>213</v>
      </c>
      <c r="AU99" s="227" t="s">
        <v>83</v>
      </c>
      <c r="AY99" s="19" t="s">
        <v>212</v>
      </c>
      <c r="BE99" s="228">
        <f>IF(O99="základní",K99,0)</f>
        <v>0</v>
      </c>
      <c r="BF99" s="228">
        <f>IF(O99="snížená",K99,0)</f>
        <v>0</v>
      </c>
      <c r="BG99" s="228">
        <f>IF(O99="zákl. přenesená",K99,0)</f>
        <v>0</v>
      </c>
      <c r="BH99" s="228">
        <f>IF(O99="sníž. přenesená",K99,0)</f>
        <v>0</v>
      </c>
      <c r="BI99" s="228">
        <f>IF(O99="nulová",K99,0)</f>
        <v>0</v>
      </c>
      <c r="BJ99" s="19" t="s">
        <v>83</v>
      </c>
      <c r="BK99" s="228">
        <f>ROUND(P99*H99,2)</f>
        <v>0</v>
      </c>
      <c r="BL99" s="19" t="s">
        <v>228</v>
      </c>
      <c r="BM99" s="227" t="s">
        <v>683</v>
      </c>
    </row>
    <row r="100" s="2" customFormat="1" ht="16.5" customHeight="1">
      <c r="A100" s="40"/>
      <c r="B100" s="41"/>
      <c r="C100" s="215" t="s">
        <v>246</v>
      </c>
      <c r="D100" s="215" t="s">
        <v>213</v>
      </c>
      <c r="E100" s="216" t="s">
        <v>684</v>
      </c>
      <c r="F100" s="217" t="s">
        <v>685</v>
      </c>
      <c r="G100" s="218" t="s">
        <v>670</v>
      </c>
      <c r="H100" s="219">
        <v>1</v>
      </c>
      <c r="I100" s="220"/>
      <c r="J100" s="220"/>
      <c r="K100" s="221">
        <f>ROUND(P100*H100,2)</f>
        <v>0</v>
      </c>
      <c r="L100" s="217" t="s">
        <v>20</v>
      </c>
      <c r="M100" s="46"/>
      <c r="N100" s="222" t="s">
        <v>20</v>
      </c>
      <c r="O100" s="223" t="s">
        <v>45</v>
      </c>
      <c r="P100" s="224">
        <f>I100+J100</f>
        <v>0</v>
      </c>
      <c r="Q100" s="224">
        <f>ROUND(I100*H100,2)</f>
        <v>0</v>
      </c>
      <c r="R100" s="224">
        <f>ROUND(J100*H100,2)</f>
        <v>0</v>
      </c>
      <c r="S100" s="86"/>
      <c r="T100" s="225">
        <f>S100*H100</f>
        <v>0</v>
      </c>
      <c r="U100" s="225">
        <v>0</v>
      </c>
      <c r="V100" s="225">
        <f>U100*H100</f>
        <v>0</v>
      </c>
      <c r="W100" s="225">
        <v>0</v>
      </c>
      <c r="X100" s="226">
        <f>W100*H100</f>
        <v>0</v>
      </c>
      <c r="Y100" s="40"/>
      <c r="Z100" s="40"/>
      <c r="AA100" s="40"/>
      <c r="AB100" s="40"/>
      <c r="AC100" s="40"/>
      <c r="AD100" s="40"/>
      <c r="AE100" s="40"/>
      <c r="AR100" s="227" t="s">
        <v>228</v>
      </c>
      <c r="AT100" s="227" t="s">
        <v>213</v>
      </c>
      <c r="AU100" s="227" t="s">
        <v>83</v>
      </c>
      <c r="AY100" s="19" t="s">
        <v>212</v>
      </c>
      <c r="BE100" s="228">
        <f>IF(O100="základní",K100,0)</f>
        <v>0</v>
      </c>
      <c r="BF100" s="228">
        <f>IF(O100="snížená",K100,0)</f>
        <v>0</v>
      </c>
      <c r="BG100" s="228">
        <f>IF(O100="zákl. přenesená",K100,0)</f>
        <v>0</v>
      </c>
      <c r="BH100" s="228">
        <f>IF(O100="sníž. přenesená",K100,0)</f>
        <v>0</v>
      </c>
      <c r="BI100" s="228">
        <f>IF(O100="nulová",K100,0)</f>
        <v>0</v>
      </c>
      <c r="BJ100" s="19" t="s">
        <v>83</v>
      </c>
      <c r="BK100" s="228">
        <f>ROUND(P100*H100,2)</f>
        <v>0</v>
      </c>
      <c r="BL100" s="19" t="s">
        <v>228</v>
      </c>
      <c r="BM100" s="227" t="s">
        <v>686</v>
      </c>
    </row>
    <row r="101" s="2" customFormat="1" ht="16.5" customHeight="1">
      <c r="A101" s="40"/>
      <c r="B101" s="41"/>
      <c r="C101" s="215" t="s">
        <v>250</v>
      </c>
      <c r="D101" s="215" t="s">
        <v>213</v>
      </c>
      <c r="E101" s="216" t="s">
        <v>687</v>
      </c>
      <c r="F101" s="217" t="s">
        <v>688</v>
      </c>
      <c r="G101" s="218" t="s">
        <v>670</v>
      </c>
      <c r="H101" s="219">
        <v>1</v>
      </c>
      <c r="I101" s="220"/>
      <c r="J101" s="220"/>
      <c r="K101" s="221">
        <f>ROUND(P101*H101,2)</f>
        <v>0</v>
      </c>
      <c r="L101" s="217" t="s">
        <v>20</v>
      </c>
      <c r="M101" s="46"/>
      <c r="N101" s="222" t="s">
        <v>20</v>
      </c>
      <c r="O101" s="223" t="s">
        <v>45</v>
      </c>
      <c r="P101" s="224">
        <f>I101+J101</f>
        <v>0</v>
      </c>
      <c r="Q101" s="224">
        <f>ROUND(I101*H101,2)</f>
        <v>0</v>
      </c>
      <c r="R101" s="224">
        <f>ROUND(J101*H101,2)</f>
        <v>0</v>
      </c>
      <c r="S101" s="86"/>
      <c r="T101" s="225">
        <f>S101*H101</f>
        <v>0</v>
      </c>
      <c r="U101" s="225">
        <v>0</v>
      </c>
      <c r="V101" s="225">
        <f>U101*H101</f>
        <v>0</v>
      </c>
      <c r="W101" s="225">
        <v>0</v>
      </c>
      <c r="X101" s="226">
        <f>W101*H101</f>
        <v>0</v>
      </c>
      <c r="Y101" s="40"/>
      <c r="Z101" s="40"/>
      <c r="AA101" s="40"/>
      <c r="AB101" s="40"/>
      <c r="AC101" s="40"/>
      <c r="AD101" s="40"/>
      <c r="AE101" s="40"/>
      <c r="AR101" s="227" t="s">
        <v>228</v>
      </c>
      <c r="AT101" s="227" t="s">
        <v>213</v>
      </c>
      <c r="AU101" s="227" t="s">
        <v>83</v>
      </c>
      <c r="AY101" s="19" t="s">
        <v>212</v>
      </c>
      <c r="BE101" s="228">
        <f>IF(O101="základní",K101,0)</f>
        <v>0</v>
      </c>
      <c r="BF101" s="228">
        <f>IF(O101="snížená",K101,0)</f>
        <v>0</v>
      </c>
      <c r="BG101" s="228">
        <f>IF(O101="zákl. přenesená",K101,0)</f>
        <v>0</v>
      </c>
      <c r="BH101" s="228">
        <f>IF(O101="sníž. přenesená",K101,0)</f>
        <v>0</v>
      </c>
      <c r="BI101" s="228">
        <f>IF(O101="nulová",K101,0)</f>
        <v>0</v>
      </c>
      <c r="BJ101" s="19" t="s">
        <v>83</v>
      </c>
      <c r="BK101" s="228">
        <f>ROUND(P101*H101,2)</f>
        <v>0</v>
      </c>
      <c r="BL101" s="19" t="s">
        <v>228</v>
      </c>
      <c r="BM101" s="227" t="s">
        <v>689</v>
      </c>
    </row>
    <row r="102" s="2" customFormat="1" ht="16.5" customHeight="1">
      <c r="A102" s="40"/>
      <c r="B102" s="41"/>
      <c r="C102" s="215" t="s">
        <v>154</v>
      </c>
      <c r="D102" s="215" t="s">
        <v>213</v>
      </c>
      <c r="E102" s="216" t="s">
        <v>690</v>
      </c>
      <c r="F102" s="217" t="s">
        <v>691</v>
      </c>
      <c r="G102" s="218" t="s">
        <v>670</v>
      </c>
      <c r="H102" s="219">
        <v>1</v>
      </c>
      <c r="I102" s="220"/>
      <c r="J102" s="220"/>
      <c r="K102" s="221">
        <f>ROUND(P102*H102,2)</f>
        <v>0</v>
      </c>
      <c r="L102" s="217" t="s">
        <v>20</v>
      </c>
      <c r="M102" s="46"/>
      <c r="N102" s="222" t="s">
        <v>20</v>
      </c>
      <c r="O102" s="223" t="s">
        <v>45</v>
      </c>
      <c r="P102" s="224">
        <f>I102+J102</f>
        <v>0</v>
      </c>
      <c r="Q102" s="224">
        <f>ROUND(I102*H102,2)</f>
        <v>0</v>
      </c>
      <c r="R102" s="224">
        <f>ROUND(J102*H102,2)</f>
        <v>0</v>
      </c>
      <c r="S102" s="86"/>
      <c r="T102" s="225">
        <f>S102*H102</f>
        <v>0</v>
      </c>
      <c r="U102" s="225">
        <v>0</v>
      </c>
      <c r="V102" s="225">
        <f>U102*H102</f>
        <v>0</v>
      </c>
      <c r="W102" s="225">
        <v>0</v>
      </c>
      <c r="X102" s="226">
        <f>W102*H102</f>
        <v>0</v>
      </c>
      <c r="Y102" s="40"/>
      <c r="Z102" s="40"/>
      <c r="AA102" s="40"/>
      <c r="AB102" s="40"/>
      <c r="AC102" s="40"/>
      <c r="AD102" s="40"/>
      <c r="AE102" s="40"/>
      <c r="AR102" s="227" t="s">
        <v>228</v>
      </c>
      <c r="AT102" s="227" t="s">
        <v>213</v>
      </c>
      <c r="AU102" s="227" t="s">
        <v>83</v>
      </c>
      <c r="AY102" s="19" t="s">
        <v>212</v>
      </c>
      <c r="BE102" s="228">
        <f>IF(O102="základní",K102,0)</f>
        <v>0</v>
      </c>
      <c r="BF102" s="228">
        <f>IF(O102="snížená",K102,0)</f>
        <v>0</v>
      </c>
      <c r="BG102" s="228">
        <f>IF(O102="zákl. přenesená",K102,0)</f>
        <v>0</v>
      </c>
      <c r="BH102" s="228">
        <f>IF(O102="sníž. přenesená",K102,0)</f>
        <v>0</v>
      </c>
      <c r="BI102" s="228">
        <f>IF(O102="nulová",K102,0)</f>
        <v>0</v>
      </c>
      <c r="BJ102" s="19" t="s">
        <v>83</v>
      </c>
      <c r="BK102" s="228">
        <f>ROUND(P102*H102,2)</f>
        <v>0</v>
      </c>
      <c r="BL102" s="19" t="s">
        <v>228</v>
      </c>
      <c r="BM102" s="227" t="s">
        <v>692</v>
      </c>
    </row>
    <row r="103" s="2" customFormat="1" ht="16.5" customHeight="1">
      <c r="A103" s="40"/>
      <c r="B103" s="41"/>
      <c r="C103" s="215" t="s">
        <v>157</v>
      </c>
      <c r="D103" s="215" t="s">
        <v>213</v>
      </c>
      <c r="E103" s="216" t="s">
        <v>693</v>
      </c>
      <c r="F103" s="217" t="s">
        <v>694</v>
      </c>
      <c r="G103" s="218" t="s">
        <v>525</v>
      </c>
      <c r="H103" s="219">
        <v>4</v>
      </c>
      <c r="I103" s="220"/>
      <c r="J103" s="220"/>
      <c r="K103" s="221">
        <f>ROUND(P103*H103,2)</f>
        <v>0</v>
      </c>
      <c r="L103" s="217" t="s">
        <v>20</v>
      </c>
      <c r="M103" s="46"/>
      <c r="N103" s="222" t="s">
        <v>20</v>
      </c>
      <c r="O103" s="223" t="s">
        <v>45</v>
      </c>
      <c r="P103" s="224">
        <f>I103+J103</f>
        <v>0</v>
      </c>
      <c r="Q103" s="224">
        <f>ROUND(I103*H103,2)</f>
        <v>0</v>
      </c>
      <c r="R103" s="224">
        <f>ROUND(J103*H103,2)</f>
        <v>0</v>
      </c>
      <c r="S103" s="86"/>
      <c r="T103" s="225">
        <f>S103*H103</f>
        <v>0</v>
      </c>
      <c r="U103" s="225">
        <v>0</v>
      </c>
      <c r="V103" s="225">
        <f>U103*H103</f>
        <v>0</v>
      </c>
      <c r="W103" s="225">
        <v>0</v>
      </c>
      <c r="X103" s="226">
        <f>W103*H103</f>
        <v>0</v>
      </c>
      <c r="Y103" s="40"/>
      <c r="Z103" s="40"/>
      <c r="AA103" s="40"/>
      <c r="AB103" s="40"/>
      <c r="AC103" s="40"/>
      <c r="AD103" s="40"/>
      <c r="AE103" s="40"/>
      <c r="AR103" s="227" t="s">
        <v>228</v>
      </c>
      <c r="AT103" s="227" t="s">
        <v>213</v>
      </c>
      <c r="AU103" s="227" t="s">
        <v>83</v>
      </c>
      <c r="AY103" s="19" t="s">
        <v>212</v>
      </c>
      <c r="BE103" s="228">
        <f>IF(O103="základní",K103,0)</f>
        <v>0</v>
      </c>
      <c r="BF103" s="228">
        <f>IF(O103="snížená",K103,0)</f>
        <v>0</v>
      </c>
      <c r="BG103" s="228">
        <f>IF(O103="zákl. přenesená",K103,0)</f>
        <v>0</v>
      </c>
      <c r="BH103" s="228">
        <f>IF(O103="sníž. přenesená",K103,0)</f>
        <v>0</v>
      </c>
      <c r="BI103" s="228">
        <f>IF(O103="nulová",K103,0)</f>
        <v>0</v>
      </c>
      <c r="BJ103" s="19" t="s">
        <v>83</v>
      </c>
      <c r="BK103" s="228">
        <f>ROUND(P103*H103,2)</f>
        <v>0</v>
      </c>
      <c r="BL103" s="19" t="s">
        <v>228</v>
      </c>
      <c r="BM103" s="227" t="s">
        <v>695</v>
      </c>
    </row>
    <row r="104" s="2" customFormat="1" ht="16.5" customHeight="1">
      <c r="A104" s="40"/>
      <c r="B104" s="41"/>
      <c r="C104" s="215" t="s">
        <v>9</v>
      </c>
      <c r="D104" s="215" t="s">
        <v>213</v>
      </c>
      <c r="E104" s="216" t="s">
        <v>696</v>
      </c>
      <c r="F104" s="217" t="s">
        <v>697</v>
      </c>
      <c r="G104" s="218" t="s">
        <v>225</v>
      </c>
      <c r="H104" s="219">
        <v>1</v>
      </c>
      <c r="I104" s="220"/>
      <c r="J104" s="220"/>
      <c r="K104" s="221">
        <f>ROUND(P104*H104,2)</f>
        <v>0</v>
      </c>
      <c r="L104" s="217" t="s">
        <v>20</v>
      </c>
      <c r="M104" s="46"/>
      <c r="N104" s="222" t="s">
        <v>20</v>
      </c>
      <c r="O104" s="223" t="s">
        <v>45</v>
      </c>
      <c r="P104" s="224">
        <f>I104+J104</f>
        <v>0</v>
      </c>
      <c r="Q104" s="224">
        <f>ROUND(I104*H104,2)</f>
        <v>0</v>
      </c>
      <c r="R104" s="224">
        <f>ROUND(J104*H104,2)</f>
        <v>0</v>
      </c>
      <c r="S104" s="86"/>
      <c r="T104" s="225">
        <f>S104*H104</f>
        <v>0</v>
      </c>
      <c r="U104" s="225">
        <v>0</v>
      </c>
      <c r="V104" s="225">
        <f>U104*H104</f>
        <v>0</v>
      </c>
      <c r="W104" s="225">
        <v>0</v>
      </c>
      <c r="X104" s="226">
        <f>W104*H104</f>
        <v>0</v>
      </c>
      <c r="Y104" s="40"/>
      <c r="Z104" s="40"/>
      <c r="AA104" s="40"/>
      <c r="AB104" s="40"/>
      <c r="AC104" s="40"/>
      <c r="AD104" s="40"/>
      <c r="AE104" s="40"/>
      <c r="AR104" s="227" t="s">
        <v>228</v>
      </c>
      <c r="AT104" s="227" t="s">
        <v>213</v>
      </c>
      <c r="AU104" s="227" t="s">
        <v>83</v>
      </c>
      <c r="AY104" s="19" t="s">
        <v>212</v>
      </c>
      <c r="BE104" s="228">
        <f>IF(O104="základní",K104,0)</f>
        <v>0</v>
      </c>
      <c r="BF104" s="228">
        <f>IF(O104="snížená",K104,0)</f>
        <v>0</v>
      </c>
      <c r="BG104" s="228">
        <f>IF(O104="zákl. přenesená",K104,0)</f>
        <v>0</v>
      </c>
      <c r="BH104" s="228">
        <f>IF(O104="sníž. přenesená",K104,0)</f>
        <v>0</v>
      </c>
      <c r="BI104" s="228">
        <f>IF(O104="nulová",K104,0)</f>
        <v>0</v>
      </c>
      <c r="BJ104" s="19" t="s">
        <v>83</v>
      </c>
      <c r="BK104" s="228">
        <f>ROUND(P104*H104,2)</f>
        <v>0</v>
      </c>
      <c r="BL104" s="19" t="s">
        <v>228</v>
      </c>
      <c r="BM104" s="227" t="s">
        <v>698</v>
      </c>
    </row>
    <row r="105" s="2" customFormat="1" ht="16.5" customHeight="1">
      <c r="A105" s="40"/>
      <c r="B105" s="41"/>
      <c r="C105" s="215" t="s">
        <v>162</v>
      </c>
      <c r="D105" s="215" t="s">
        <v>213</v>
      </c>
      <c r="E105" s="216" t="s">
        <v>699</v>
      </c>
      <c r="F105" s="217" t="s">
        <v>700</v>
      </c>
      <c r="G105" s="218" t="s">
        <v>225</v>
      </c>
      <c r="H105" s="219">
        <v>2</v>
      </c>
      <c r="I105" s="220"/>
      <c r="J105" s="220"/>
      <c r="K105" s="221">
        <f>ROUND(P105*H105,2)</f>
        <v>0</v>
      </c>
      <c r="L105" s="217" t="s">
        <v>20</v>
      </c>
      <c r="M105" s="46"/>
      <c r="N105" s="222" t="s">
        <v>20</v>
      </c>
      <c r="O105" s="223" t="s">
        <v>45</v>
      </c>
      <c r="P105" s="224">
        <f>I105+J105</f>
        <v>0</v>
      </c>
      <c r="Q105" s="224">
        <f>ROUND(I105*H105,2)</f>
        <v>0</v>
      </c>
      <c r="R105" s="224">
        <f>ROUND(J105*H105,2)</f>
        <v>0</v>
      </c>
      <c r="S105" s="86"/>
      <c r="T105" s="225">
        <f>S105*H105</f>
        <v>0</v>
      </c>
      <c r="U105" s="225">
        <v>0</v>
      </c>
      <c r="V105" s="225">
        <f>U105*H105</f>
        <v>0</v>
      </c>
      <c r="W105" s="225">
        <v>0</v>
      </c>
      <c r="X105" s="226">
        <f>W105*H105</f>
        <v>0</v>
      </c>
      <c r="Y105" s="40"/>
      <c r="Z105" s="40"/>
      <c r="AA105" s="40"/>
      <c r="AB105" s="40"/>
      <c r="AC105" s="40"/>
      <c r="AD105" s="40"/>
      <c r="AE105" s="40"/>
      <c r="AR105" s="227" t="s">
        <v>228</v>
      </c>
      <c r="AT105" s="227" t="s">
        <v>213</v>
      </c>
      <c r="AU105" s="227" t="s">
        <v>83</v>
      </c>
      <c r="AY105" s="19" t="s">
        <v>212</v>
      </c>
      <c r="BE105" s="228">
        <f>IF(O105="základní",K105,0)</f>
        <v>0</v>
      </c>
      <c r="BF105" s="228">
        <f>IF(O105="snížená",K105,0)</f>
        <v>0</v>
      </c>
      <c r="BG105" s="228">
        <f>IF(O105="zákl. přenesená",K105,0)</f>
        <v>0</v>
      </c>
      <c r="BH105" s="228">
        <f>IF(O105="sníž. přenesená",K105,0)</f>
        <v>0</v>
      </c>
      <c r="BI105" s="228">
        <f>IF(O105="nulová",K105,0)</f>
        <v>0</v>
      </c>
      <c r="BJ105" s="19" t="s">
        <v>83</v>
      </c>
      <c r="BK105" s="228">
        <f>ROUND(P105*H105,2)</f>
        <v>0</v>
      </c>
      <c r="BL105" s="19" t="s">
        <v>228</v>
      </c>
      <c r="BM105" s="227" t="s">
        <v>701</v>
      </c>
    </row>
    <row r="106" s="2" customFormat="1" ht="16.5" customHeight="1">
      <c r="A106" s="40"/>
      <c r="B106" s="41"/>
      <c r="C106" s="215" t="s">
        <v>165</v>
      </c>
      <c r="D106" s="215" t="s">
        <v>213</v>
      </c>
      <c r="E106" s="216" t="s">
        <v>702</v>
      </c>
      <c r="F106" s="217" t="s">
        <v>703</v>
      </c>
      <c r="G106" s="218" t="s">
        <v>704</v>
      </c>
      <c r="H106" s="219">
        <v>2</v>
      </c>
      <c r="I106" s="220"/>
      <c r="J106" s="220"/>
      <c r="K106" s="221">
        <f>ROUND(P106*H106,2)</f>
        <v>0</v>
      </c>
      <c r="L106" s="217" t="s">
        <v>20</v>
      </c>
      <c r="M106" s="46"/>
      <c r="N106" s="222" t="s">
        <v>20</v>
      </c>
      <c r="O106" s="223" t="s">
        <v>45</v>
      </c>
      <c r="P106" s="224">
        <f>I106+J106</f>
        <v>0</v>
      </c>
      <c r="Q106" s="224">
        <f>ROUND(I106*H106,2)</f>
        <v>0</v>
      </c>
      <c r="R106" s="224">
        <f>ROUND(J106*H106,2)</f>
        <v>0</v>
      </c>
      <c r="S106" s="86"/>
      <c r="T106" s="225">
        <f>S106*H106</f>
        <v>0</v>
      </c>
      <c r="U106" s="225">
        <v>0</v>
      </c>
      <c r="V106" s="225">
        <f>U106*H106</f>
        <v>0</v>
      </c>
      <c r="W106" s="225">
        <v>0</v>
      </c>
      <c r="X106" s="226">
        <f>W106*H106</f>
        <v>0</v>
      </c>
      <c r="Y106" s="40"/>
      <c r="Z106" s="40"/>
      <c r="AA106" s="40"/>
      <c r="AB106" s="40"/>
      <c r="AC106" s="40"/>
      <c r="AD106" s="40"/>
      <c r="AE106" s="40"/>
      <c r="AR106" s="227" t="s">
        <v>228</v>
      </c>
      <c r="AT106" s="227" t="s">
        <v>213</v>
      </c>
      <c r="AU106" s="227" t="s">
        <v>83</v>
      </c>
      <c r="AY106" s="19" t="s">
        <v>212</v>
      </c>
      <c r="BE106" s="228">
        <f>IF(O106="základní",K106,0)</f>
        <v>0</v>
      </c>
      <c r="BF106" s="228">
        <f>IF(O106="snížená",K106,0)</f>
        <v>0</v>
      </c>
      <c r="BG106" s="228">
        <f>IF(O106="zákl. přenesená",K106,0)</f>
        <v>0</v>
      </c>
      <c r="BH106" s="228">
        <f>IF(O106="sníž. přenesená",K106,0)</f>
        <v>0</v>
      </c>
      <c r="BI106" s="228">
        <f>IF(O106="nulová",K106,0)</f>
        <v>0</v>
      </c>
      <c r="BJ106" s="19" t="s">
        <v>83</v>
      </c>
      <c r="BK106" s="228">
        <f>ROUND(P106*H106,2)</f>
        <v>0</v>
      </c>
      <c r="BL106" s="19" t="s">
        <v>228</v>
      </c>
      <c r="BM106" s="227" t="s">
        <v>705</v>
      </c>
    </row>
    <row r="107" s="2" customFormat="1" ht="24.15" customHeight="1">
      <c r="A107" s="40"/>
      <c r="B107" s="41"/>
      <c r="C107" s="215" t="s">
        <v>168</v>
      </c>
      <c r="D107" s="215" t="s">
        <v>213</v>
      </c>
      <c r="E107" s="216" t="s">
        <v>706</v>
      </c>
      <c r="F107" s="217" t="s">
        <v>707</v>
      </c>
      <c r="G107" s="218" t="s">
        <v>704</v>
      </c>
      <c r="H107" s="219">
        <v>1</v>
      </c>
      <c r="I107" s="220"/>
      <c r="J107" s="220"/>
      <c r="K107" s="221">
        <f>ROUND(P107*H107,2)</f>
        <v>0</v>
      </c>
      <c r="L107" s="217" t="s">
        <v>20</v>
      </c>
      <c r="M107" s="46"/>
      <c r="N107" s="222" t="s">
        <v>20</v>
      </c>
      <c r="O107" s="223" t="s">
        <v>45</v>
      </c>
      <c r="P107" s="224">
        <f>I107+J107</f>
        <v>0</v>
      </c>
      <c r="Q107" s="224">
        <f>ROUND(I107*H107,2)</f>
        <v>0</v>
      </c>
      <c r="R107" s="224">
        <f>ROUND(J107*H107,2)</f>
        <v>0</v>
      </c>
      <c r="S107" s="86"/>
      <c r="T107" s="225">
        <f>S107*H107</f>
        <v>0</v>
      </c>
      <c r="U107" s="225">
        <v>0</v>
      </c>
      <c r="V107" s="225">
        <f>U107*H107</f>
        <v>0</v>
      </c>
      <c r="W107" s="225">
        <v>0</v>
      </c>
      <c r="X107" s="226">
        <f>W107*H107</f>
        <v>0</v>
      </c>
      <c r="Y107" s="40"/>
      <c r="Z107" s="40"/>
      <c r="AA107" s="40"/>
      <c r="AB107" s="40"/>
      <c r="AC107" s="40"/>
      <c r="AD107" s="40"/>
      <c r="AE107" s="40"/>
      <c r="AR107" s="227" t="s">
        <v>228</v>
      </c>
      <c r="AT107" s="227" t="s">
        <v>213</v>
      </c>
      <c r="AU107" s="227" t="s">
        <v>83</v>
      </c>
      <c r="AY107" s="19" t="s">
        <v>212</v>
      </c>
      <c r="BE107" s="228">
        <f>IF(O107="základní",K107,0)</f>
        <v>0</v>
      </c>
      <c r="BF107" s="228">
        <f>IF(O107="snížená",K107,0)</f>
        <v>0</v>
      </c>
      <c r="BG107" s="228">
        <f>IF(O107="zákl. přenesená",K107,0)</f>
        <v>0</v>
      </c>
      <c r="BH107" s="228">
        <f>IF(O107="sníž. přenesená",K107,0)</f>
        <v>0</v>
      </c>
      <c r="BI107" s="228">
        <f>IF(O107="nulová",K107,0)</f>
        <v>0</v>
      </c>
      <c r="BJ107" s="19" t="s">
        <v>83</v>
      </c>
      <c r="BK107" s="228">
        <f>ROUND(P107*H107,2)</f>
        <v>0</v>
      </c>
      <c r="BL107" s="19" t="s">
        <v>228</v>
      </c>
      <c r="BM107" s="227" t="s">
        <v>708</v>
      </c>
    </row>
    <row r="108" s="2" customFormat="1" ht="16.5" customHeight="1">
      <c r="A108" s="40"/>
      <c r="B108" s="41"/>
      <c r="C108" s="215" t="s">
        <v>279</v>
      </c>
      <c r="D108" s="215" t="s">
        <v>213</v>
      </c>
      <c r="E108" s="216" t="s">
        <v>709</v>
      </c>
      <c r="F108" s="217" t="s">
        <v>710</v>
      </c>
      <c r="G108" s="218" t="s">
        <v>704</v>
      </c>
      <c r="H108" s="219">
        <v>1</v>
      </c>
      <c r="I108" s="220"/>
      <c r="J108" s="220"/>
      <c r="K108" s="221">
        <f>ROUND(P108*H108,2)</f>
        <v>0</v>
      </c>
      <c r="L108" s="217" t="s">
        <v>20</v>
      </c>
      <c r="M108" s="46"/>
      <c r="N108" s="222" t="s">
        <v>20</v>
      </c>
      <c r="O108" s="223" t="s">
        <v>45</v>
      </c>
      <c r="P108" s="224">
        <f>I108+J108</f>
        <v>0</v>
      </c>
      <c r="Q108" s="224">
        <f>ROUND(I108*H108,2)</f>
        <v>0</v>
      </c>
      <c r="R108" s="224">
        <f>ROUND(J108*H108,2)</f>
        <v>0</v>
      </c>
      <c r="S108" s="86"/>
      <c r="T108" s="225">
        <f>S108*H108</f>
        <v>0</v>
      </c>
      <c r="U108" s="225">
        <v>0</v>
      </c>
      <c r="V108" s="225">
        <f>U108*H108</f>
        <v>0</v>
      </c>
      <c r="W108" s="225">
        <v>0</v>
      </c>
      <c r="X108" s="226">
        <f>W108*H108</f>
        <v>0</v>
      </c>
      <c r="Y108" s="40"/>
      <c r="Z108" s="40"/>
      <c r="AA108" s="40"/>
      <c r="AB108" s="40"/>
      <c r="AC108" s="40"/>
      <c r="AD108" s="40"/>
      <c r="AE108" s="40"/>
      <c r="AR108" s="227" t="s">
        <v>228</v>
      </c>
      <c r="AT108" s="227" t="s">
        <v>213</v>
      </c>
      <c r="AU108" s="227" t="s">
        <v>83</v>
      </c>
      <c r="AY108" s="19" t="s">
        <v>212</v>
      </c>
      <c r="BE108" s="228">
        <f>IF(O108="základní",K108,0)</f>
        <v>0</v>
      </c>
      <c r="BF108" s="228">
        <f>IF(O108="snížená",K108,0)</f>
        <v>0</v>
      </c>
      <c r="BG108" s="228">
        <f>IF(O108="zákl. přenesená",K108,0)</f>
        <v>0</v>
      </c>
      <c r="BH108" s="228">
        <f>IF(O108="sníž. přenesená",K108,0)</f>
        <v>0</v>
      </c>
      <c r="BI108" s="228">
        <f>IF(O108="nulová",K108,0)</f>
        <v>0</v>
      </c>
      <c r="BJ108" s="19" t="s">
        <v>83</v>
      </c>
      <c r="BK108" s="228">
        <f>ROUND(P108*H108,2)</f>
        <v>0</v>
      </c>
      <c r="BL108" s="19" t="s">
        <v>228</v>
      </c>
      <c r="BM108" s="227" t="s">
        <v>711</v>
      </c>
    </row>
    <row r="109" s="2" customFormat="1" ht="16.5" customHeight="1">
      <c r="A109" s="40"/>
      <c r="B109" s="41"/>
      <c r="C109" s="215" t="s">
        <v>283</v>
      </c>
      <c r="D109" s="215" t="s">
        <v>213</v>
      </c>
      <c r="E109" s="216" t="s">
        <v>712</v>
      </c>
      <c r="F109" s="217" t="s">
        <v>713</v>
      </c>
      <c r="G109" s="218" t="s">
        <v>225</v>
      </c>
      <c r="H109" s="219">
        <v>1</v>
      </c>
      <c r="I109" s="220"/>
      <c r="J109" s="220"/>
      <c r="K109" s="221">
        <f>ROUND(P109*H109,2)</f>
        <v>0</v>
      </c>
      <c r="L109" s="217" t="s">
        <v>20</v>
      </c>
      <c r="M109" s="46"/>
      <c r="N109" s="222" t="s">
        <v>20</v>
      </c>
      <c r="O109" s="223" t="s">
        <v>45</v>
      </c>
      <c r="P109" s="224">
        <f>I109+J109</f>
        <v>0</v>
      </c>
      <c r="Q109" s="224">
        <f>ROUND(I109*H109,2)</f>
        <v>0</v>
      </c>
      <c r="R109" s="224">
        <f>ROUND(J109*H109,2)</f>
        <v>0</v>
      </c>
      <c r="S109" s="86"/>
      <c r="T109" s="225">
        <f>S109*H109</f>
        <v>0</v>
      </c>
      <c r="U109" s="225">
        <v>0</v>
      </c>
      <c r="V109" s="225">
        <f>U109*H109</f>
        <v>0</v>
      </c>
      <c r="W109" s="225">
        <v>0</v>
      </c>
      <c r="X109" s="226">
        <f>W109*H109</f>
        <v>0</v>
      </c>
      <c r="Y109" s="40"/>
      <c r="Z109" s="40"/>
      <c r="AA109" s="40"/>
      <c r="AB109" s="40"/>
      <c r="AC109" s="40"/>
      <c r="AD109" s="40"/>
      <c r="AE109" s="40"/>
      <c r="AR109" s="227" t="s">
        <v>228</v>
      </c>
      <c r="AT109" s="227" t="s">
        <v>213</v>
      </c>
      <c r="AU109" s="227" t="s">
        <v>83</v>
      </c>
      <c r="AY109" s="19" t="s">
        <v>212</v>
      </c>
      <c r="BE109" s="228">
        <f>IF(O109="základní",K109,0)</f>
        <v>0</v>
      </c>
      <c r="BF109" s="228">
        <f>IF(O109="snížená",K109,0)</f>
        <v>0</v>
      </c>
      <c r="BG109" s="228">
        <f>IF(O109="zákl. přenesená",K109,0)</f>
        <v>0</v>
      </c>
      <c r="BH109" s="228">
        <f>IF(O109="sníž. přenesená",K109,0)</f>
        <v>0</v>
      </c>
      <c r="BI109" s="228">
        <f>IF(O109="nulová",K109,0)</f>
        <v>0</v>
      </c>
      <c r="BJ109" s="19" t="s">
        <v>83</v>
      </c>
      <c r="BK109" s="228">
        <f>ROUND(P109*H109,2)</f>
        <v>0</v>
      </c>
      <c r="BL109" s="19" t="s">
        <v>228</v>
      </c>
      <c r="BM109" s="227" t="s">
        <v>714</v>
      </c>
    </row>
    <row r="110" s="2" customFormat="1" ht="16.5" customHeight="1">
      <c r="A110" s="40"/>
      <c r="B110" s="41"/>
      <c r="C110" s="215" t="s">
        <v>287</v>
      </c>
      <c r="D110" s="215" t="s">
        <v>213</v>
      </c>
      <c r="E110" s="216" t="s">
        <v>715</v>
      </c>
      <c r="F110" s="217" t="s">
        <v>716</v>
      </c>
      <c r="G110" s="218" t="s">
        <v>225</v>
      </c>
      <c r="H110" s="219">
        <v>2</v>
      </c>
      <c r="I110" s="220"/>
      <c r="J110" s="220"/>
      <c r="K110" s="221">
        <f>ROUND(P110*H110,2)</f>
        <v>0</v>
      </c>
      <c r="L110" s="217" t="s">
        <v>20</v>
      </c>
      <c r="M110" s="46"/>
      <c r="N110" s="222" t="s">
        <v>20</v>
      </c>
      <c r="O110" s="223" t="s">
        <v>45</v>
      </c>
      <c r="P110" s="224">
        <f>I110+J110</f>
        <v>0</v>
      </c>
      <c r="Q110" s="224">
        <f>ROUND(I110*H110,2)</f>
        <v>0</v>
      </c>
      <c r="R110" s="224">
        <f>ROUND(J110*H110,2)</f>
        <v>0</v>
      </c>
      <c r="S110" s="86"/>
      <c r="T110" s="225">
        <f>S110*H110</f>
        <v>0</v>
      </c>
      <c r="U110" s="225">
        <v>0</v>
      </c>
      <c r="V110" s="225">
        <f>U110*H110</f>
        <v>0</v>
      </c>
      <c r="W110" s="225">
        <v>0</v>
      </c>
      <c r="X110" s="226">
        <f>W110*H110</f>
        <v>0</v>
      </c>
      <c r="Y110" s="40"/>
      <c r="Z110" s="40"/>
      <c r="AA110" s="40"/>
      <c r="AB110" s="40"/>
      <c r="AC110" s="40"/>
      <c r="AD110" s="40"/>
      <c r="AE110" s="40"/>
      <c r="AR110" s="227" t="s">
        <v>228</v>
      </c>
      <c r="AT110" s="227" t="s">
        <v>213</v>
      </c>
      <c r="AU110" s="227" t="s">
        <v>83</v>
      </c>
      <c r="AY110" s="19" t="s">
        <v>212</v>
      </c>
      <c r="BE110" s="228">
        <f>IF(O110="základní",K110,0)</f>
        <v>0</v>
      </c>
      <c r="BF110" s="228">
        <f>IF(O110="snížená",K110,0)</f>
        <v>0</v>
      </c>
      <c r="BG110" s="228">
        <f>IF(O110="zákl. přenesená",K110,0)</f>
        <v>0</v>
      </c>
      <c r="BH110" s="228">
        <f>IF(O110="sníž. přenesená",K110,0)</f>
        <v>0</v>
      </c>
      <c r="BI110" s="228">
        <f>IF(O110="nulová",K110,0)</f>
        <v>0</v>
      </c>
      <c r="BJ110" s="19" t="s">
        <v>83</v>
      </c>
      <c r="BK110" s="228">
        <f>ROUND(P110*H110,2)</f>
        <v>0</v>
      </c>
      <c r="BL110" s="19" t="s">
        <v>228</v>
      </c>
      <c r="BM110" s="227" t="s">
        <v>717</v>
      </c>
    </row>
    <row r="111" s="2" customFormat="1" ht="16.5" customHeight="1">
      <c r="A111" s="40"/>
      <c r="B111" s="41"/>
      <c r="C111" s="215" t="s">
        <v>291</v>
      </c>
      <c r="D111" s="215" t="s">
        <v>213</v>
      </c>
      <c r="E111" s="216" t="s">
        <v>718</v>
      </c>
      <c r="F111" s="217" t="s">
        <v>719</v>
      </c>
      <c r="G111" s="218" t="s">
        <v>525</v>
      </c>
      <c r="H111" s="219">
        <v>4</v>
      </c>
      <c r="I111" s="220"/>
      <c r="J111" s="220"/>
      <c r="K111" s="221">
        <f>ROUND(P111*H111,2)</f>
        <v>0</v>
      </c>
      <c r="L111" s="217" t="s">
        <v>20</v>
      </c>
      <c r="M111" s="46"/>
      <c r="N111" s="222" t="s">
        <v>20</v>
      </c>
      <c r="O111" s="223" t="s">
        <v>45</v>
      </c>
      <c r="P111" s="224">
        <f>I111+J111</f>
        <v>0</v>
      </c>
      <c r="Q111" s="224">
        <f>ROUND(I111*H111,2)</f>
        <v>0</v>
      </c>
      <c r="R111" s="224">
        <f>ROUND(J111*H111,2)</f>
        <v>0</v>
      </c>
      <c r="S111" s="86"/>
      <c r="T111" s="225">
        <f>S111*H111</f>
        <v>0</v>
      </c>
      <c r="U111" s="225">
        <v>0</v>
      </c>
      <c r="V111" s="225">
        <f>U111*H111</f>
        <v>0</v>
      </c>
      <c r="W111" s="225">
        <v>0</v>
      </c>
      <c r="X111" s="226">
        <f>W111*H111</f>
        <v>0</v>
      </c>
      <c r="Y111" s="40"/>
      <c r="Z111" s="40"/>
      <c r="AA111" s="40"/>
      <c r="AB111" s="40"/>
      <c r="AC111" s="40"/>
      <c r="AD111" s="40"/>
      <c r="AE111" s="40"/>
      <c r="AR111" s="227" t="s">
        <v>228</v>
      </c>
      <c r="AT111" s="227" t="s">
        <v>213</v>
      </c>
      <c r="AU111" s="227" t="s">
        <v>83</v>
      </c>
      <c r="AY111" s="19" t="s">
        <v>212</v>
      </c>
      <c r="BE111" s="228">
        <f>IF(O111="základní",K111,0)</f>
        <v>0</v>
      </c>
      <c r="BF111" s="228">
        <f>IF(O111="snížená",K111,0)</f>
        <v>0</v>
      </c>
      <c r="BG111" s="228">
        <f>IF(O111="zákl. přenesená",K111,0)</f>
        <v>0</v>
      </c>
      <c r="BH111" s="228">
        <f>IF(O111="sníž. přenesená",K111,0)</f>
        <v>0</v>
      </c>
      <c r="BI111" s="228">
        <f>IF(O111="nulová",K111,0)</f>
        <v>0</v>
      </c>
      <c r="BJ111" s="19" t="s">
        <v>83</v>
      </c>
      <c r="BK111" s="228">
        <f>ROUND(P111*H111,2)</f>
        <v>0</v>
      </c>
      <c r="BL111" s="19" t="s">
        <v>228</v>
      </c>
      <c r="BM111" s="227" t="s">
        <v>720</v>
      </c>
    </row>
    <row r="112" s="2" customFormat="1" ht="16.5" customHeight="1">
      <c r="A112" s="40"/>
      <c r="B112" s="41"/>
      <c r="C112" s="215" t="s">
        <v>295</v>
      </c>
      <c r="D112" s="215" t="s">
        <v>213</v>
      </c>
      <c r="E112" s="216" t="s">
        <v>721</v>
      </c>
      <c r="F112" s="217" t="s">
        <v>722</v>
      </c>
      <c r="G112" s="218" t="s">
        <v>225</v>
      </c>
      <c r="H112" s="219">
        <v>1</v>
      </c>
      <c r="I112" s="220"/>
      <c r="J112" s="220"/>
      <c r="K112" s="221">
        <f>ROUND(P112*H112,2)</f>
        <v>0</v>
      </c>
      <c r="L112" s="217" t="s">
        <v>20</v>
      </c>
      <c r="M112" s="46"/>
      <c r="N112" s="222" t="s">
        <v>20</v>
      </c>
      <c r="O112" s="223" t="s">
        <v>45</v>
      </c>
      <c r="P112" s="224">
        <f>I112+J112</f>
        <v>0</v>
      </c>
      <c r="Q112" s="224">
        <f>ROUND(I112*H112,2)</f>
        <v>0</v>
      </c>
      <c r="R112" s="224">
        <f>ROUND(J112*H112,2)</f>
        <v>0</v>
      </c>
      <c r="S112" s="86"/>
      <c r="T112" s="225">
        <f>S112*H112</f>
        <v>0</v>
      </c>
      <c r="U112" s="225">
        <v>0</v>
      </c>
      <c r="V112" s="225">
        <f>U112*H112</f>
        <v>0</v>
      </c>
      <c r="W112" s="225">
        <v>0</v>
      </c>
      <c r="X112" s="226">
        <f>W112*H112</f>
        <v>0</v>
      </c>
      <c r="Y112" s="40"/>
      <c r="Z112" s="40"/>
      <c r="AA112" s="40"/>
      <c r="AB112" s="40"/>
      <c r="AC112" s="40"/>
      <c r="AD112" s="40"/>
      <c r="AE112" s="40"/>
      <c r="AR112" s="227" t="s">
        <v>228</v>
      </c>
      <c r="AT112" s="227" t="s">
        <v>213</v>
      </c>
      <c r="AU112" s="227" t="s">
        <v>83</v>
      </c>
      <c r="AY112" s="19" t="s">
        <v>212</v>
      </c>
      <c r="BE112" s="228">
        <f>IF(O112="základní",K112,0)</f>
        <v>0</v>
      </c>
      <c r="BF112" s="228">
        <f>IF(O112="snížená",K112,0)</f>
        <v>0</v>
      </c>
      <c r="BG112" s="228">
        <f>IF(O112="zákl. přenesená",K112,0)</f>
        <v>0</v>
      </c>
      <c r="BH112" s="228">
        <f>IF(O112="sníž. přenesená",K112,0)</f>
        <v>0</v>
      </c>
      <c r="BI112" s="228">
        <f>IF(O112="nulová",K112,0)</f>
        <v>0</v>
      </c>
      <c r="BJ112" s="19" t="s">
        <v>83</v>
      </c>
      <c r="BK112" s="228">
        <f>ROUND(P112*H112,2)</f>
        <v>0</v>
      </c>
      <c r="BL112" s="19" t="s">
        <v>228</v>
      </c>
      <c r="BM112" s="227" t="s">
        <v>723</v>
      </c>
    </row>
    <row r="113" s="2" customFormat="1" ht="16.5" customHeight="1">
      <c r="A113" s="40"/>
      <c r="B113" s="41"/>
      <c r="C113" s="215" t="s">
        <v>8</v>
      </c>
      <c r="D113" s="215" t="s">
        <v>213</v>
      </c>
      <c r="E113" s="216" t="s">
        <v>724</v>
      </c>
      <c r="F113" s="217" t="s">
        <v>725</v>
      </c>
      <c r="G113" s="218" t="s">
        <v>525</v>
      </c>
      <c r="H113" s="219">
        <v>50</v>
      </c>
      <c r="I113" s="220"/>
      <c r="J113" s="220"/>
      <c r="K113" s="221">
        <f>ROUND(P113*H113,2)</f>
        <v>0</v>
      </c>
      <c r="L113" s="217" t="s">
        <v>20</v>
      </c>
      <c r="M113" s="46"/>
      <c r="N113" s="222" t="s">
        <v>20</v>
      </c>
      <c r="O113" s="223" t="s">
        <v>45</v>
      </c>
      <c r="P113" s="224">
        <f>I113+J113</f>
        <v>0</v>
      </c>
      <c r="Q113" s="224">
        <f>ROUND(I113*H113,2)</f>
        <v>0</v>
      </c>
      <c r="R113" s="224">
        <f>ROUND(J113*H113,2)</f>
        <v>0</v>
      </c>
      <c r="S113" s="86"/>
      <c r="T113" s="225">
        <f>S113*H113</f>
        <v>0</v>
      </c>
      <c r="U113" s="225">
        <v>0</v>
      </c>
      <c r="V113" s="225">
        <f>U113*H113</f>
        <v>0</v>
      </c>
      <c r="W113" s="225">
        <v>0</v>
      </c>
      <c r="X113" s="226">
        <f>W113*H113</f>
        <v>0</v>
      </c>
      <c r="Y113" s="40"/>
      <c r="Z113" s="40"/>
      <c r="AA113" s="40"/>
      <c r="AB113" s="40"/>
      <c r="AC113" s="40"/>
      <c r="AD113" s="40"/>
      <c r="AE113" s="40"/>
      <c r="AR113" s="227" t="s">
        <v>228</v>
      </c>
      <c r="AT113" s="227" t="s">
        <v>213</v>
      </c>
      <c r="AU113" s="227" t="s">
        <v>83</v>
      </c>
      <c r="AY113" s="19" t="s">
        <v>212</v>
      </c>
      <c r="BE113" s="228">
        <f>IF(O113="základní",K113,0)</f>
        <v>0</v>
      </c>
      <c r="BF113" s="228">
        <f>IF(O113="snížená",K113,0)</f>
        <v>0</v>
      </c>
      <c r="BG113" s="228">
        <f>IF(O113="zákl. přenesená",K113,0)</f>
        <v>0</v>
      </c>
      <c r="BH113" s="228">
        <f>IF(O113="sníž. přenesená",K113,0)</f>
        <v>0</v>
      </c>
      <c r="BI113" s="228">
        <f>IF(O113="nulová",K113,0)</f>
        <v>0</v>
      </c>
      <c r="BJ113" s="19" t="s">
        <v>83</v>
      </c>
      <c r="BK113" s="228">
        <f>ROUND(P113*H113,2)</f>
        <v>0</v>
      </c>
      <c r="BL113" s="19" t="s">
        <v>228</v>
      </c>
      <c r="BM113" s="227" t="s">
        <v>726</v>
      </c>
    </row>
    <row r="114" s="2" customFormat="1" ht="16.5" customHeight="1">
      <c r="A114" s="40"/>
      <c r="B114" s="41"/>
      <c r="C114" s="215" t="s">
        <v>302</v>
      </c>
      <c r="D114" s="215" t="s">
        <v>213</v>
      </c>
      <c r="E114" s="216" t="s">
        <v>727</v>
      </c>
      <c r="F114" s="217" t="s">
        <v>728</v>
      </c>
      <c r="G114" s="218" t="s">
        <v>525</v>
      </c>
      <c r="H114" s="219">
        <v>25</v>
      </c>
      <c r="I114" s="220"/>
      <c r="J114" s="220"/>
      <c r="K114" s="221">
        <f>ROUND(P114*H114,2)</f>
        <v>0</v>
      </c>
      <c r="L114" s="217" t="s">
        <v>20</v>
      </c>
      <c r="M114" s="46"/>
      <c r="N114" s="222" t="s">
        <v>20</v>
      </c>
      <c r="O114" s="223" t="s">
        <v>45</v>
      </c>
      <c r="P114" s="224">
        <f>I114+J114</f>
        <v>0</v>
      </c>
      <c r="Q114" s="224">
        <f>ROUND(I114*H114,2)</f>
        <v>0</v>
      </c>
      <c r="R114" s="224">
        <f>ROUND(J114*H114,2)</f>
        <v>0</v>
      </c>
      <c r="S114" s="86"/>
      <c r="T114" s="225">
        <f>S114*H114</f>
        <v>0</v>
      </c>
      <c r="U114" s="225">
        <v>0</v>
      </c>
      <c r="V114" s="225">
        <f>U114*H114</f>
        <v>0</v>
      </c>
      <c r="W114" s="225">
        <v>0</v>
      </c>
      <c r="X114" s="226">
        <f>W114*H114</f>
        <v>0</v>
      </c>
      <c r="Y114" s="40"/>
      <c r="Z114" s="40"/>
      <c r="AA114" s="40"/>
      <c r="AB114" s="40"/>
      <c r="AC114" s="40"/>
      <c r="AD114" s="40"/>
      <c r="AE114" s="40"/>
      <c r="AR114" s="227" t="s">
        <v>228</v>
      </c>
      <c r="AT114" s="227" t="s">
        <v>213</v>
      </c>
      <c r="AU114" s="227" t="s">
        <v>83</v>
      </c>
      <c r="AY114" s="19" t="s">
        <v>212</v>
      </c>
      <c r="BE114" s="228">
        <f>IF(O114="základní",K114,0)</f>
        <v>0</v>
      </c>
      <c r="BF114" s="228">
        <f>IF(O114="snížená",K114,0)</f>
        <v>0</v>
      </c>
      <c r="BG114" s="228">
        <f>IF(O114="zákl. přenesená",K114,0)</f>
        <v>0</v>
      </c>
      <c r="BH114" s="228">
        <f>IF(O114="sníž. přenesená",K114,0)</f>
        <v>0</v>
      </c>
      <c r="BI114" s="228">
        <f>IF(O114="nulová",K114,0)</f>
        <v>0</v>
      </c>
      <c r="BJ114" s="19" t="s">
        <v>83</v>
      </c>
      <c r="BK114" s="228">
        <f>ROUND(P114*H114,2)</f>
        <v>0</v>
      </c>
      <c r="BL114" s="19" t="s">
        <v>228</v>
      </c>
      <c r="BM114" s="227" t="s">
        <v>729</v>
      </c>
    </row>
    <row r="115" s="2" customFormat="1" ht="16.5" customHeight="1">
      <c r="A115" s="40"/>
      <c r="B115" s="41"/>
      <c r="C115" s="215" t="s">
        <v>306</v>
      </c>
      <c r="D115" s="215" t="s">
        <v>213</v>
      </c>
      <c r="E115" s="216" t="s">
        <v>730</v>
      </c>
      <c r="F115" s="217" t="s">
        <v>731</v>
      </c>
      <c r="G115" s="218" t="s">
        <v>732</v>
      </c>
      <c r="H115" s="219">
        <v>1</v>
      </c>
      <c r="I115" s="220"/>
      <c r="J115" s="220"/>
      <c r="K115" s="221">
        <f>ROUND(P115*H115,2)</f>
        <v>0</v>
      </c>
      <c r="L115" s="217" t="s">
        <v>20</v>
      </c>
      <c r="M115" s="46"/>
      <c r="N115" s="222" t="s">
        <v>20</v>
      </c>
      <c r="O115" s="223" t="s">
        <v>45</v>
      </c>
      <c r="P115" s="224">
        <f>I115+J115</f>
        <v>0</v>
      </c>
      <c r="Q115" s="224">
        <f>ROUND(I115*H115,2)</f>
        <v>0</v>
      </c>
      <c r="R115" s="224">
        <f>ROUND(J115*H115,2)</f>
        <v>0</v>
      </c>
      <c r="S115" s="86"/>
      <c r="T115" s="225">
        <f>S115*H115</f>
        <v>0</v>
      </c>
      <c r="U115" s="225">
        <v>0</v>
      </c>
      <c r="V115" s="225">
        <f>U115*H115</f>
        <v>0</v>
      </c>
      <c r="W115" s="225">
        <v>0</v>
      </c>
      <c r="X115" s="226">
        <f>W115*H115</f>
        <v>0</v>
      </c>
      <c r="Y115" s="40"/>
      <c r="Z115" s="40"/>
      <c r="AA115" s="40"/>
      <c r="AB115" s="40"/>
      <c r="AC115" s="40"/>
      <c r="AD115" s="40"/>
      <c r="AE115" s="40"/>
      <c r="AR115" s="227" t="s">
        <v>228</v>
      </c>
      <c r="AT115" s="227" t="s">
        <v>213</v>
      </c>
      <c r="AU115" s="227" t="s">
        <v>83</v>
      </c>
      <c r="AY115" s="19" t="s">
        <v>212</v>
      </c>
      <c r="BE115" s="228">
        <f>IF(O115="základní",K115,0)</f>
        <v>0</v>
      </c>
      <c r="BF115" s="228">
        <f>IF(O115="snížená",K115,0)</f>
        <v>0</v>
      </c>
      <c r="BG115" s="228">
        <f>IF(O115="zákl. přenesená",K115,0)</f>
        <v>0</v>
      </c>
      <c r="BH115" s="228">
        <f>IF(O115="sníž. přenesená",K115,0)</f>
        <v>0</v>
      </c>
      <c r="BI115" s="228">
        <f>IF(O115="nulová",K115,0)</f>
        <v>0</v>
      </c>
      <c r="BJ115" s="19" t="s">
        <v>83</v>
      </c>
      <c r="BK115" s="228">
        <f>ROUND(P115*H115,2)</f>
        <v>0</v>
      </c>
      <c r="BL115" s="19" t="s">
        <v>228</v>
      </c>
      <c r="BM115" s="227" t="s">
        <v>733</v>
      </c>
    </row>
    <row r="116" s="2" customFormat="1" ht="16.5" customHeight="1">
      <c r="A116" s="40"/>
      <c r="B116" s="41"/>
      <c r="C116" s="215" t="s">
        <v>310</v>
      </c>
      <c r="D116" s="215" t="s">
        <v>213</v>
      </c>
      <c r="E116" s="216" t="s">
        <v>734</v>
      </c>
      <c r="F116" s="217" t="s">
        <v>735</v>
      </c>
      <c r="G116" s="218" t="s">
        <v>732</v>
      </c>
      <c r="H116" s="219">
        <v>1</v>
      </c>
      <c r="I116" s="220"/>
      <c r="J116" s="220"/>
      <c r="K116" s="221">
        <f>ROUND(P116*H116,2)</f>
        <v>0</v>
      </c>
      <c r="L116" s="217" t="s">
        <v>20</v>
      </c>
      <c r="M116" s="46"/>
      <c r="N116" s="222" t="s">
        <v>20</v>
      </c>
      <c r="O116" s="223" t="s">
        <v>45</v>
      </c>
      <c r="P116" s="224">
        <f>I116+J116</f>
        <v>0</v>
      </c>
      <c r="Q116" s="224">
        <f>ROUND(I116*H116,2)</f>
        <v>0</v>
      </c>
      <c r="R116" s="224">
        <f>ROUND(J116*H116,2)</f>
        <v>0</v>
      </c>
      <c r="S116" s="86"/>
      <c r="T116" s="225">
        <f>S116*H116</f>
        <v>0</v>
      </c>
      <c r="U116" s="225">
        <v>0</v>
      </c>
      <c r="V116" s="225">
        <f>U116*H116</f>
        <v>0</v>
      </c>
      <c r="W116" s="225">
        <v>0</v>
      </c>
      <c r="X116" s="226">
        <f>W116*H116</f>
        <v>0</v>
      </c>
      <c r="Y116" s="40"/>
      <c r="Z116" s="40"/>
      <c r="AA116" s="40"/>
      <c r="AB116" s="40"/>
      <c r="AC116" s="40"/>
      <c r="AD116" s="40"/>
      <c r="AE116" s="40"/>
      <c r="AR116" s="227" t="s">
        <v>228</v>
      </c>
      <c r="AT116" s="227" t="s">
        <v>213</v>
      </c>
      <c r="AU116" s="227" t="s">
        <v>83</v>
      </c>
      <c r="AY116" s="19" t="s">
        <v>212</v>
      </c>
      <c r="BE116" s="228">
        <f>IF(O116="základní",K116,0)</f>
        <v>0</v>
      </c>
      <c r="BF116" s="228">
        <f>IF(O116="snížená",K116,0)</f>
        <v>0</v>
      </c>
      <c r="BG116" s="228">
        <f>IF(O116="zákl. přenesená",K116,0)</f>
        <v>0</v>
      </c>
      <c r="BH116" s="228">
        <f>IF(O116="sníž. přenesená",K116,0)</f>
        <v>0</v>
      </c>
      <c r="BI116" s="228">
        <f>IF(O116="nulová",K116,0)</f>
        <v>0</v>
      </c>
      <c r="BJ116" s="19" t="s">
        <v>83</v>
      </c>
      <c r="BK116" s="228">
        <f>ROUND(P116*H116,2)</f>
        <v>0</v>
      </c>
      <c r="BL116" s="19" t="s">
        <v>228</v>
      </c>
      <c r="BM116" s="227" t="s">
        <v>736</v>
      </c>
    </row>
    <row r="117" s="11" customFormat="1" ht="25.92" customHeight="1">
      <c r="A117" s="11"/>
      <c r="B117" s="200"/>
      <c r="C117" s="201"/>
      <c r="D117" s="202" t="s">
        <v>75</v>
      </c>
      <c r="E117" s="203" t="s">
        <v>737</v>
      </c>
      <c r="F117" s="203" t="s">
        <v>738</v>
      </c>
      <c r="G117" s="201"/>
      <c r="H117" s="201"/>
      <c r="I117" s="204"/>
      <c r="J117" s="204"/>
      <c r="K117" s="205">
        <f>BK117</f>
        <v>0</v>
      </c>
      <c r="L117" s="201"/>
      <c r="M117" s="206"/>
      <c r="N117" s="207"/>
      <c r="O117" s="208"/>
      <c r="P117" s="208"/>
      <c r="Q117" s="209">
        <f>SUM(Q118:Q185)</f>
        <v>0</v>
      </c>
      <c r="R117" s="209">
        <f>SUM(R118:R185)</f>
        <v>0</v>
      </c>
      <c r="S117" s="208"/>
      <c r="T117" s="210">
        <f>SUM(T118:T185)</f>
        <v>0</v>
      </c>
      <c r="U117" s="208"/>
      <c r="V117" s="210">
        <f>SUM(V118:V185)</f>
        <v>0</v>
      </c>
      <c r="W117" s="208"/>
      <c r="X117" s="211">
        <f>SUM(X118:X185)</f>
        <v>0</v>
      </c>
      <c r="Y117" s="11"/>
      <c r="Z117" s="11"/>
      <c r="AA117" s="11"/>
      <c r="AB117" s="11"/>
      <c r="AC117" s="11"/>
      <c r="AD117" s="11"/>
      <c r="AE117" s="11"/>
      <c r="AR117" s="212" t="s">
        <v>83</v>
      </c>
      <c r="AT117" s="213" t="s">
        <v>75</v>
      </c>
      <c r="AU117" s="213" t="s">
        <v>76</v>
      </c>
      <c r="AY117" s="212" t="s">
        <v>212</v>
      </c>
      <c r="BK117" s="214">
        <f>SUM(BK118:BK185)</f>
        <v>0</v>
      </c>
    </row>
    <row r="118" s="2" customFormat="1" ht="16.5" customHeight="1">
      <c r="A118" s="40"/>
      <c r="B118" s="41"/>
      <c r="C118" s="215" t="s">
        <v>314</v>
      </c>
      <c r="D118" s="215" t="s">
        <v>213</v>
      </c>
      <c r="E118" s="216" t="s">
        <v>739</v>
      </c>
      <c r="F118" s="217" t="s">
        <v>740</v>
      </c>
      <c r="G118" s="218" t="s">
        <v>525</v>
      </c>
      <c r="H118" s="219">
        <v>2</v>
      </c>
      <c r="I118" s="220"/>
      <c r="J118" s="220"/>
      <c r="K118" s="221">
        <f>ROUND(P118*H118,2)</f>
        <v>0</v>
      </c>
      <c r="L118" s="217" t="s">
        <v>20</v>
      </c>
      <c r="M118" s="46"/>
      <c r="N118" s="222" t="s">
        <v>20</v>
      </c>
      <c r="O118" s="223" t="s">
        <v>45</v>
      </c>
      <c r="P118" s="224">
        <f>I118+J118</f>
        <v>0</v>
      </c>
      <c r="Q118" s="224">
        <f>ROUND(I118*H118,2)</f>
        <v>0</v>
      </c>
      <c r="R118" s="224">
        <f>ROUND(J118*H118,2)</f>
        <v>0</v>
      </c>
      <c r="S118" s="86"/>
      <c r="T118" s="225">
        <f>S118*H118</f>
        <v>0</v>
      </c>
      <c r="U118" s="225">
        <v>0</v>
      </c>
      <c r="V118" s="225">
        <f>U118*H118</f>
        <v>0</v>
      </c>
      <c r="W118" s="225">
        <v>0</v>
      </c>
      <c r="X118" s="226">
        <f>W118*H118</f>
        <v>0</v>
      </c>
      <c r="Y118" s="40"/>
      <c r="Z118" s="40"/>
      <c r="AA118" s="40"/>
      <c r="AB118" s="40"/>
      <c r="AC118" s="40"/>
      <c r="AD118" s="40"/>
      <c r="AE118" s="40"/>
      <c r="AR118" s="227" t="s">
        <v>228</v>
      </c>
      <c r="AT118" s="227" t="s">
        <v>213</v>
      </c>
      <c r="AU118" s="227" t="s">
        <v>83</v>
      </c>
      <c r="AY118" s="19" t="s">
        <v>212</v>
      </c>
      <c r="BE118" s="228">
        <f>IF(O118="základní",K118,0)</f>
        <v>0</v>
      </c>
      <c r="BF118" s="228">
        <f>IF(O118="snížená",K118,0)</f>
        <v>0</v>
      </c>
      <c r="BG118" s="228">
        <f>IF(O118="zákl. přenesená",K118,0)</f>
        <v>0</v>
      </c>
      <c r="BH118" s="228">
        <f>IF(O118="sníž. přenesená",K118,0)</f>
        <v>0</v>
      </c>
      <c r="BI118" s="228">
        <f>IF(O118="nulová",K118,0)</f>
        <v>0</v>
      </c>
      <c r="BJ118" s="19" t="s">
        <v>83</v>
      </c>
      <c r="BK118" s="228">
        <f>ROUND(P118*H118,2)</f>
        <v>0</v>
      </c>
      <c r="BL118" s="19" t="s">
        <v>228</v>
      </c>
      <c r="BM118" s="227" t="s">
        <v>741</v>
      </c>
    </row>
    <row r="119" s="2" customFormat="1" ht="16.5" customHeight="1">
      <c r="A119" s="40"/>
      <c r="B119" s="41"/>
      <c r="C119" s="215" t="s">
        <v>318</v>
      </c>
      <c r="D119" s="215" t="s">
        <v>213</v>
      </c>
      <c r="E119" s="216" t="s">
        <v>742</v>
      </c>
      <c r="F119" s="217" t="s">
        <v>743</v>
      </c>
      <c r="G119" s="218" t="s">
        <v>525</v>
      </c>
      <c r="H119" s="219">
        <v>5</v>
      </c>
      <c r="I119" s="220"/>
      <c r="J119" s="220"/>
      <c r="K119" s="221">
        <f>ROUND(P119*H119,2)</f>
        <v>0</v>
      </c>
      <c r="L119" s="217" t="s">
        <v>20</v>
      </c>
      <c r="M119" s="46"/>
      <c r="N119" s="222" t="s">
        <v>20</v>
      </c>
      <c r="O119" s="223" t="s">
        <v>45</v>
      </c>
      <c r="P119" s="224">
        <f>I119+J119</f>
        <v>0</v>
      </c>
      <c r="Q119" s="224">
        <f>ROUND(I119*H119,2)</f>
        <v>0</v>
      </c>
      <c r="R119" s="224">
        <f>ROUND(J119*H119,2)</f>
        <v>0</v>
      </c>
      <c r="S119" s="86"/>
      <c r="T119" s="225">
        <f>S119*H119</f>
        <v>0</v>
      </c>
      <c r="U119" s="225">
        <v>0</v>
      </c>
      <c r="V119" s="225">
        <f>U119*H119</f>
        <v>0</v>
      </c>
      <c r="W119" s="225">
        <v>0</v>
      </c>
      <c r="X119" s="226">
        <f>W119*H119</f>
        <v>0</v>
      </c>
      <c r="Y119" s="40"/>
      <c r="Z119" s="40"/>
      <c r="AA119" s="40"/>
      <c r="AB119" s="40"/>
      <c r="AC119" s="40"/>
      <c r="AD119" s="40"/>
      <c r="AE119" s="40"/>
      <c r="AR119" s="227" t="s">
        <v>228</v>
      </c>
      <c r="AT119" s="227" t="s">
        <v>213</v>
      </c>
      <c r="AU119" s="227" t="s">
        <v>83</v>
      </c>
      <c r="AY119" s="19" t="s">
        <v>212</v>
      </c>
      <c r="BE119" s="228">
        <f>IF(O119="základní",K119,0)</f>
        <v>0</v>
      </c>
      <c r="BF119" s="228">
        <f>IF(O119="snížená",K119,0)</f>
        <v>0</v>
      </c>
      <c r="BG119" s="228">
        <f>IF(O119="zákl. přenesená",K119,0)</f>
        <v>0</v>
      </c>
      <c r="BH119" s="228">
        <f>IF(O119="sníž. přenesená",K119,0)</f>
        <v>0</v>
      </c>
      <c r="BI119" s="228">
        <f>IF(O119="nulová",K119,0)</f>
        <v>0</v>
      </c>
      <c r="BJ119" s="19" t="s">
        <v>83</v>
      </c>
      <c r="BK119" s="228">
        <f>ROUND(P119*H119,2)</f>
        <v>0</v>
      </c>
      <c r="BL119" s="19" t="s">
        <v>228</v>
      </c>
      <c r="BM119" s="227" t="s">
        <v>744</v>
      </c>
    </row>
    <row r="120" s="2" customFormat="1" ht="16.5" customHeight="1">
      <c r="A120" s="40"/>
      <c r="B120" s="41"/>
      <c r="C120" s="215" t="s">
        <v>322</v>
      </c>
      <c r="D120" s="215" t="s">
        <v>213</v>
      </c>
      <c r="E120" s="216" t="s">
        <v>745</v>
      </c>
      <c r="F120" s="217" t="s">
        <v>746</v>
      </c>
      <c r="G120" s="218" t="s">
        <v>525</v>
      </c>
      <c r="H120" s="219">
        <v>21</v>
      </c>
      <c r="I120" s="220"/>
      <c r="J120" s="220"/>
      <c r="K120" s="221">
        <f>ROUND(P120*H120,2)</f>
        <v>0</v>
      </c>
      <c r="L120" s="217" t="s">
        <v>20</v>
      </c>
      <c r="M120" s="46"/>
      <c r="N120" s="222" t="s">
        <v>20</v>
      </c>
      <c r="O120" s="223" t="s">
        <v>45</v>
      </c>
      <c r="P120" s="224">
        <f>I120+J120</f>
        <v>0</v>
      </c>
      <c r="Q120" s="224">
        <f>ROUND(I120*H120,2)</f>
        <v>0</v>
      </c>
      <c r="R120" s="224">
        <f>ROUND(J120*H120,2)</f>
        <v>0</v>
      </c>
      <c r="S120" s="86"/>
      <c r="T120" s="225">
        <f>S120*H120</f>
        <v>0</v>
      </c>
      <c r="U120" s="225">
        <v>0</v>
      </c>
      <c r="V120" s="225">
        <f>U120*H120</f>
        <v>0</v>
      </c>
      <c r="W120" s="225">
        <v>0</v>
      </c>
      <c r="X120" s="226">
        <f>W120*H120</f>
        <v>0</v>
      </c>
      <c r="Y120" s="40"/>
      <c r="Z120" s="40"/>
      <c r="AA120" s="40"/>
      <c r="AB120" s="40"/>
      <c r="AC120" s="40"/>
      <c r="AD120" s="40"/>
      <c r="AE120" s="40"/>
      <c r="AR120" s="227" t="s">
        <v>228</v>
      </c>
      <c r="AT120" s="227" t="s">
        <v>213</v>
      </c>
      <c r="AU120" s="227" t="s">
        <v>83</v>
      </c>
      <c r="AY120" s="19" t="s">
        <v>212</v>
      </c>
      <c r="BE120" s="228">
        <f>IF(O120="základní",K120,0)</f>
        <v>0</v>
      </c>
      <c r="BF120" s="228">
        <f>IF(O120="snížená",K120,0)</f>
        <v>0</v>
      </c>
      <c r="BG120" s="228">
        <f>IF(O120="zákl. přenesená",K120,0)</f>
        <v>0</v>
      </c>
      <c r="BH120" s="228">
        <f>IF(O120="sníž. přenesená",K120,0)</f>
        <v>0</v>
      </c>
      <c r="BI120" s="228">
        <f>IF(O120="nulová",K120,0)</f>
        <v>0</v>
      </c>
      <c r="BJ120" s="19" t="s">
        <v>83</v>
      </c>
      <c r="BK120" s="228">
        <f>ROUND(P120*H120,2)</f>
        <v>0</v>
      </c>
      <c r="BL120" s="19" t="s">
        <v>228</v>
      </c>
      <c r="BM120" s="227" t="s">
        <v>747</v>
      </c>
    </row>
    <row r="121" s="2" customFormat="1" ht="16.5" customHeight="1">
      <c r="A121" s="40"/>
      <c r="B121" s="41"/>
      <c r="C121" s="215" t="s">
        <v>326</v>
      </c>
      <c r="D121" s="215" t="s">
        <v>213</v>
      </c>
      <c r="E121" s="216" t="s">
        <v>748</v>
      </c>
      <c r="F121" s="217" t="s">
        <v>749</v>
      </c>
      <c r="G121" s="218" t="s">
        <v>525</v>
      </c>
      <c r="H121" s="219">
        <v>25</v>
      </c>
      <c r="I121" s="220"/>
      <c r="J121" s="220"/>
      <c r="K121" s="221">
        <f>ROUND(P121*H121,2)</f>
        <v>0</v>
      </c>
      <c r="L121" s="217" t="s">
        <v>20</v>
      </c>
      <c r="M121" s="46"/>
      <c r="N121" s="222" t="s">
        <v>20</v>
      </c>
      <c r="O121" s="223" t="s">
        <v>45</v>
      </c>
      <c r="P121" s="224">
        <f>I121+J121</f>
        <v>0</v>
      </c>
      <c r="Q121" s="224">
        <f>ROUND(I121*H121,2)</f>
        <v>0</v>
      </c>
      <c r="R121" s="224">
        <f>ROUND(J121*H121,2)</f>
        <v>0</v>
      </c>
      <c r="S121" s="86"/>
      <c r="T121" s="225">
        <f>S121*H121</f>
        <v>0</v>
      </c>
      <c r="U121" s="225">
        <v>0</v>
      </c>
      <c r="V121" s="225">
        <f>U121*H121</f>
        <v>0</v>
      </c>
      <c r="W121" s="225">
        <v>0</v>
      </c>
      <c r="X121" s="226">
        <f>W121*H121</f>
        <v>0</v>
      </c>
      <c r="Y121" s="40"/>
      <c r="Z121" s="40"/>
      <c r="AA121" s="40"/>
      <c r="AB121" s="40"/>
      <c r="AC121" s="40"/>
      <c r="AD121" s="40"/>
      <c r="AE121" s="40"/>
      <c r="AR121" s="227" t="s">
        <v>228</v>
      </c>
      <c r="AT121" s="227" t="s">
        <v>213</v>
      </c>
      <c r="AU121" s="227" t="s">
        <v>83</v>
      </c>
      <c r="AY121" s="19" t="s">
        <v>212</v>
      </c>
      <c r="BE121" s="228">
        <f>IF(O121="základní",K121,0)</f>
        <v>0</v>
      </c>
      <c r="BF121" s="228">
        <f>IF(O121="snížená",K121,0)</f>
        <v>0</v>
      </c>
      <c r="BG121" s="228">
        <f>IF(O121="zákl. přenesená",K121,0)</f>
        <v>0</v>
      </c>
      <c r="BH121" s="228">
        <f>IF(O121="sníž. přenesená",K121,0)</f>
        <v>0</v>
      </c>
      <c r="BI121" s="228">
        <f>IF(O121="nulová",K121,0)</f>
        <v>0</v>
      </c>
      <c r="BJ121" s="19" t="s">
        <v>83</v>
      </c>
      <c r="BK121" s="228">
        <f>ROUND(P121*H121,2)</f>
        <v>0</v>
      </c>
      <c r="BL121" s="19" t="s">
        <v>228</v>
      </c>
      <c r="BM121" s="227" t="s">
        <v>750</v>
      </c>
    </row>
    <row r="122" s="2" customFormat="1" ht="24.15" customHeight="1">
      <c r="A122" s="40"/>
      <c r="B122" s="41"/>
      <c r="C122" s="215" t="s">
        <v>330</v>
      </c>
      <c r="D122" s="215" t="s">
        <v>213</v>
      </c>
      <c r="E122" s="216" t="s">
        <v>751</v>
      </c>
      <c r="F122" s="217" t="s">
        <v>752</v>
      </c>
      <c r="G122" s="218" t="s">
        <v>525</v>
      </c>
      <c r="H122" s="219">
        <v>2</v>
      </c>
      <c r="I122" s="220"/>
      <c r="J122" s="220"/>
      <c r="K122" s="221">
        <f>ROUND(P122*H122,2)</f>
        <v>0</v>
      </c>
      <c r="L122" s="217" t="s">
        <v>20</v>
      </c>
      <c r="M122" s="46"/>
      <c r="N122" s="222" t="s">
        <v>20</v>
      </c>
      <c r="O122" s="223" t="s">
        <v>45</v>
      </c>
      <c r="P122" s="224">
        <f>I122+J122</f>
        <v>0</v>
      </c>
      <c r="Q122" s="224">
        <f>ROUND(I122*H122,2)</f>
        <v>0</v>
      </c>
      <c r="R122" s="224">
        <f>ROUND(J122*H122,2)</f>
        <v>0</v>
      </c>
      <c r="S122" s="86"/>
      <c r="T122" s="225">
        <f>S122*H122</f>
        <v>0</v>
      </c>
      <c r="U122" s="225">
        <v>0</v>
      </c>
      <c r="V122" s="225">
        <f>U122*H122</f>
        <v>0</v>
      </c>
      <c r="W122" s="225">
        <v>0</v>
      </c>
      <c r="X122" s="226">
        <f>W122*H122</f>
        <v>0</v>
      </c>
      <c r="Y122" s="40"/>
      <c r="Z122" s="40"/>
      <c r="AA122" s="40"/>
      <c r="AB122" s="40"/>
      <c r="AC122" s="40"/>
      <c r="AD122" s="40"/>
      <c r="AE122" s="40"/>
      <c r="AR122" s="227" t="s">
        <v>228</v>
      </c>
      <c r="AT122" s="227" t="s">
        <v>213</v>
      </c>
      <c r="AU122" s="227" t="s">
        <v>83</v>
      </c>
      <c r="AY122" s="19" t="s">
        <v>212</v>
      </c>
      <c r="BE122" s="228">
        <f>IF(O122="základní",K122,0)</f>
        <v>0</v>
      </c>
      <c r="BF122" s="228">
        <f>IF(O122="snížená",K122,0)</f>
        <v>0</v>
      </c>
      <c r="BG122" s="228">
        <f>IF(O122="zákl. přenesená",K122,0)</f>
        <v>0</v>
      </c>
      <c r="BH122" s="228">
        <f>IF(O122="sníž. přenesená",K122,0)</f>
        <v>0</v>
      </c>
      <c r="BI122" s="228">
        <f>IF(O122="nulová",K122,0)</f>
        <v>0</v>
      </c>
      <c r="BJ122" s="19" t="s">
        <v>83</v>
      </c>
      <c r="BK122" s="228">
        <f>ROUND(P122*H122,2)</f>
        <v>0</v>
      </c>
      <c r="BL122" s="19" t="s">
        <v>228</v>
      </c>
      <c r="BM122" s="227" t="s">
        <v>753</v>
      </c>
    </row>
    <row r="123" s="2" customFormat="1" ht="16.5" customHeight="1">
      <c r="A123" s="40"/>
      <c r="B123" s="41"/>
      <c r="C123" s="215" t="s">
        <v>334</v>
      </c>
      <c r="D123" s="215" t="s">
        <v>213</v>
      </c>
      <c r="E123" s="216" t="s">
        <v>754</v>
      </c>
      <c r="F123" s="217" t="s">
        <v>755</v>
      </c>
      <c r="G123" s="218" t="s">
        <v>525</v>
      </c>
      <c r="H123" s="219">
        <v>2</v>
      </c>
      <c r="I123" s="220"/>
      <c r="J123" s="220"/>
      <c r="K123" s="221">
        <f>ROUND(P123*H123,2)</f>
        <v>0</v>
      </c>
      <c r="L123" s="217" t="s">
        <v>20</v>
      </c>
      <c r="M123" s="46"/>
      <c r="N123" s="222" t="s">
        <v>20</v>
      </c>
      <c r="O123" s="223" t="s">
        <v>45</v>
      </c>
      <c r="P123" s="224">
        <f>I123+J123</f>
        <v>0</v>
      </c>
      <c r="Q123" s="224">
        <f>ROUND(I123*H123,2)</f>
        <v>0</v>
      </c>
      <c r="R123" s="224">
        <f>ROUND(J123*H123,2)</f>
        <v>0</v>
      </c>
      <c r="S123" s="86"/>
      <c r="T123" s="225">
        <f>S123*H123</f>
        <v>0</v>
      </c>
      <c r="U123" s="225">
        <v>0</v>
      </c>
      <c r="V123" s="225">
        <f>U123*H123</f>
        <v>0</v>
      </c>
      <c r="W123" s="225">
        <v>0</v>
      </c>
      <c r="X123" s="226">
        <f>W123*H123</f>
        <v>0</v>
      </c>
      <c r="Y123" s="40"/>
      <c r="Z123" s="40"/>
      <c r="AA123" s="40"/>
      <c r="AB123" s="40"/>
      <c r="AC123" s="40"/>
      <c r="AD123" s="40"/>
      <c r="AE123" s="40"/>
      <c r="AR123" s="227" t="s">
        <v>228</v>
      </c>
      <c r="AT123" s="227" t="s">
        <v>213</v>
      </c>
      <c r="AU123" s="227" t="s">
        <v>83</v>
      </c>
      <c r="AY123" s="19" t="s">
        <v>212</v>
      </c>
      <c r="BE123" s="228">
        <f>IF(O123="základní",K123,0)</f>
        <v>0</v>
      </c>
      <c r="BF123" s="228">
        <f>IF(O123="snížená",K123,0)</f>
        <v>0</v>
      </c>
      <c r="BG123" s="228">
        <f>IF(O123="zákl. přenesená",K123,0)</f>
        <v>0</v>
      </c>
      <c r="BH123" s="228">
        <f>IF(O123="sníž. přenesená",K123,0)</f>
        <v>0</v>
      </c>
      <c r="BI123" s="228">
        <f>IF(O123="nulová",K123,0)</f>
        <v>0</v>
      </c>
      <c r="BJ123" s="19" t="s">
        <v>83</v>
      </c>
      <c r="BK123" s="228">
        <f>ROUND(P123*H123,2)</f>
        <v>0</v>
      </c>
      <c r="BL123" s="19" t="s">
        <v>228</v>
      </c>
      <c r="BM123" s="227" t="s">
        <v>756</v>
      </c>
    </row>
    <row r="124" s="2" customFormat="1" ht="16.5" customHeight="1">
      <c r="A124" s="40"/>
      <c r="B124" s="41"/>
      <c r="C124" s="215" t="s">
        <v>338</v>
      </c>
      <c r="D124" s="215" t="s">
        <v>213</v>
      </c>
      <c r="E124" s="216" t="s">
        <v>757</v>
      </c>
      <c r="F124" s="217" t="s">
        <v>758</v>
      </c>
      <c r="G124" s="218" t="s">
        <v>525</v>
      </c>
      <c r="H124" s="219">
        <v>24</v>
      </c>
      <c r="I124" s="220"/>
      <c r="J124" s="220"/>
      <c r="K124" s="221">
        <f>ROUND(P124*H124,2)</f>
        <v>0</v>
      </c>
      <c r="L124" s="217" t="s">
        <v>20</v>
      </c>
      <c r="M124" s="46"/>
      <c r="N124" s="222" t="s">
        <v>20</v>
      </c>
      <c r="O124" s="223" t="s">
        <v>45</v>
      </c>
      <c r="P124" s="224">
        <f>I124+J124</f>
        <v>0</v>
      </c>
      <c r="Q124" s="224">
        <f>ROUND(I124*H124,2)</f>
        <v>0</v>
      </c>
      <c r="R124" s="224">
        <f>ROUND(J124*H124,2)</f>
        <v>0</v>
      </c>
      <c r="S124" s="86"/>
      <c r="T124" s="225">
        <f>S124*H124</f>
        <v>0</v>
      </c>
      <c r="U124" s="225">
        <v>0</v>
      </c>
      <c r="V124" s="225">
        <f>U124*H124</f>
        <v>0</v>
      </c>
      <c r="W124" s="225">
        <v>0</v>
      </c>
      <c r="X124" s="226">
        <f>W124*H124</f>
        <v>0</v>
      </c>
      <c r="Y124" s="40"/>
      <c r="Z124" s="40"/>
      <c r="AA124" s="40"/>
      <c r="AB124" s="40"/>
      <c r="AC124" s="40"/>
      <c r="AD124" s="40"/>
      <c r="AE124" s="40"/>
      <c r="AR124" s="227" t="s">
        <v>228</v>
      </c>
      <c r="AT124" s="227" t="s">
        <v>213</v>
      </c>
      <c r="AU124" s="227" t="s">
        <v>83</v>
      </c>
      <c r="AY124" s="19" t="s">
        <v>212</v>
      </c>
      <c r="BE124" s="228">
        <f>IF(O124="základní",K124,0)</f>
        <v>0</v>
      </c>
      <c r="BF124" s="228">
        <f>IF(O124="snížená",K124,0)</f>
        <v>0</v>
      </c>
      <c r="BG124" s="228">
        <f>IF(O124="zákl. přenesená",K124,0)</f>
        <v>0</v>
      </c>
      <c r="BH124" s="228">
        <f>IF(O124="sníž. přenesená",K124,0)</f>
        <v>0</v>
      </c>
      <c r="BI124" s="228">
        <f>IF(O124="nulová",K124,0)</f>
        <v>0</v>
      </c>
      <c r="BJ124" s="19" t="s">
        <v>83</v>
      </c>
      <c r="BK124" s="228">
        <f>ROUND(P124*H124,2)</f>
        <v>0</v>
      </c>
      <c r="BL124" s="19" t="s">
        <v>228</v>
      </c>
      <c r="BM124" s="227" t="s">
        <v>759</v>
      </c>
    </row>
    <row r="125" s="2" customFormat="1" ht="16.5" customHeight="1">
      <c r="A125" s="40"/>
      <c r="B125" s="41"/>
      <c r="C125" s="215" t="s">
        <v>342</v>
      </c>
      <c r="D125" s="215" t="s">
        <v>213</v>
      </c>
      <c r="E125" s="216" t="s">
        <v>760</v>
      </c>
      <c r="F125" s="217" t="s">
        <v>761</v>
      </c>
      <c r="G125" s="218" t="s">
        <v>525</v>
      </c>
      <c r="H125" s="219">
        <v>5</v>
      </c>
      <c r="I125" s="220"/>
      <c r="J125" s="220"/>
      <c r="K125" s="221">
        <f>ROUND(P125*H125,2)</f>
        <v>0</v>
      </c>
      <c r="L125" s="217" t="s">
        <v>20</v>
      </c>
      <c r="M125" s="46"/>
      <c r="N125" s="222" t="s">
        <v>20</v>
      </c>
      <c r="O125" s="223" t="s">
        <v>45</v>
      </c>
      <c r="P125" s="224">
        <f>I125+J125</f>
        <v>0</v>
      </c>
      <c r="Q125" s="224">
        <f>ROUND(I125*H125,2)</f>
        <v>0</v>
      </c>
      <c r="R125" s="224">
        <f>ROUND(J125*H125,2)</f>
        <v>0</v>
      </c>
      <c r="S125" s="86"/>
      <c r="T125" s="225">
        <f>S125*H125</f>
        <v>0</v>
      </c>
      <c r="U125" s="225">
        <v>0</v>
      </c>
      <c r="V125" s="225">
        <f>U125*H125</f>
        <v>0</v>
      </c>
      <c r="W125" s="225">
        <v>0</v>
      </c>
      <c r="X125" s="226">
        <f>W125*H125</f>
        <v>0</v>
      </c>
      <c r="Y125" s="40"/>
      <c r="Z125" s="40"/>
      <c r="AA125" s="40"/>
      <c r="AB125" s="40"/>
      <c r="AC125" s="40"/>
      <c r="AD125" s="40"/>
      <c r="AE125" s="40"/>
      <c r="AR125" s="227" t="s">
        <v>228</v>
      </c>
      <c r="AT125" s="227" t="s">
        <v>213</v>
      </c>
      <c r="AU125" s="227" t="s">
        <v>83</v>
      </c>
      <c r="AY125" s="19" t="s">
        <v>212</v>
      </c>
      <c r="BE125" s="228">
        <f>IF(O125="základní",K125,0)</f>
        <v>0</v>
      </c>
      <c r="BF125" s="228">
        <f>IF(O125="snížená",K125,0)</f>
        <v>0</v>
      </c>
      <c r="BG125" s="228">
        <f>IF(O125="zákl. přenesená",K125,0)</f>
        <v>0</v>
      </c>
      <c r="BH125" s="228">
        <f>IF(O125="sníž. přenesená",K125,0)</f>
        <v>0</v>
      </c>
      <c r="BI125" s="228">
        <f>IF(O125="nulová",K125,0)</f>
        <v>0</v>
      </c>
      <c r="BJ125" s="19" t="s">
        <v>83</v>
      </c>
      <c r="BK125" s="228">
        <f>ROUND(P125*H125,2)</f>
        <v>0</v>
      </c>
      <c r="BL125" s="19" t="s">
        <v>228</v>
      </c>
      <c r="BM125" s="227" t="s">
        <v>762</v>
      </c>
    </row>
    <row r="126" s="2" customFormat="1" ht="16.5" customHeight="1">
      <c r="A126" s="40"/>
      <c r="B126" s="41"/>
      <c r="C126" s="215" t="s">
        <v>346</v>
      </c>
      <c r="D126" s="215" t="s">
        <v>213</v>
      </c>
      <c r="E126" s="216" t="s">
        <v>763</v>
      </c>
      <c r="F126" s="217" t="s">
        <v>764</v>
      </c>
      <c r="G126" s="218" t="s">
        <v>525</v>
      </c>
      <c r="H126" s="219">
        <v>31</v>
      </c>
      <c r="I126" s="220"/>
      <c r="J126" s="220"/>
      <c r="K126" s="221">
        <f>ROUND(P126*H126,2)</f>
        <v>0</v>
      </c>
      <c r="L126" s="217" t="s">
        <v>20</v>
      </c>
      <c r="M126" s="46"/>
      <c r="N126" s="222" t="s">
        <v>20</v>
      </c>
      <c r="O126" s="223" t="s">
        <v>45</v>
      </c>
      <c r="P126" s="224">
        <f>I126+J126</f>
        <v>0</v>
      </c>
      <c r="Q126" s="224">
        <f>ROUND(I126*H126,2)</f>
        <v>0</v>
      </c>
      <c r="R126" s="224">
        <f>ROUND(J126*H126,2)</f>
        <v>0</v>
      </c>
      <c r="S126" s="86"/>
      <c r="T126" s="225">
        <f>S126*H126</f>
        <v>0</v>
      </c>
      <c r="U126" s="225">
        <v>0</v>
      </c>
      <c r="V126" s="225">
        <f>U126*H126</f>
        <v>0</v>
      </c>
      <c r="W126" s="225">
        <v>0</v>
      </c>
      <c r="X126" s="226">
        <f>W126*H126</f>
        <v>0</v>
      </c>
      <c r="Y126" s="40"/>
      <c r="Z126" s="40"/>
      <c r="AA126" s="40"/>
      <c r="AB126" s="40"/>
      <c r="AC126" s="40"/>
      <c r="AD126" s="40"/>
      <c r="AE126" s="40"/>
      <c r="AR126" s="227" t="s">
        <v>228</v>
      </c>
      <c r="AT126" s="227" t="s">
        <v>213</v>
      </c>
      <c r="AU126" s="227" t="s">
        <v>83</v>
      </c>
      <c r="AY126" s="19" t="s">
        <v>212</v>
      </c>
      <c r="BE126" s="228">
        <f>IF(O126="základní",K126,0)</f>
        <v>0</v>
      </c>
      <c r="BF126" s="228">
        <f>IF(O126="snížená",K126,0)</f>
        <v>0</v>
      </c>
      <c r="BG126" s="228">
        <f>IF(O126="zákl. přenesená",K126,0)</f>
        <v>0</v>
      </c>
      <c r="BH126" s="228">
        <f>IF(O126="sníž. přenesená",K126,0)</f>
        <v>0</v>
      </c>
      <c r="BI126" s="228">
        <f>IF(O126="nulová",K126,0)</f>
        <v>0</v>
      </c>
      <c r="BJ126" s="19" t="s">
        <v>83</v>
      </c>
      <c r="BK126" s="228">
        <f>ROUND(P126*H126,2)</f>
        <v>0</v>
      </c>
      <c r="BL126" s="19" t="s">
        <v>228</v>
      </c>
      <c r="BM126" s="227" t="s">
        <v>765</v>
      </c>
    </row>
    <row r="127" s="2" customFormat="1" ht="16.5" customHeight="1">
      <c r="A127" s="40"/>
      <c r="B127" s="41"/>
      <c r="C127" s="215" t="s">
        <v>350</v>
      </c>
      <c r="D127" s="215" t="s">
        <v>213</v>
      </c>
      <c r="E127" s="216" t="s">
        <v>766</v>
      </c>
      <c r="F127" s="217" t="s">
        <v>767</v>
      </c>
      <c r="G127" s="218" t="s">
        <v>225</v>
      </c>
      <c r="H127" s="219">
        <v>3</v>
      </c>
      <c r="I127" s="220"/>
      <c r="J127" s="220"/>
      <c r="K127" s="221">
        <f>ROUND(P127*H127,2)</f>
        <v>0</v>
      </c>
      <c r="L127" s="217" t="s">
        <v>20</v>
      </c>
      <c r="M127" s="46"/>
      <c r="N127" s="222" t="s">
        <v>20</v>
      </c>
      <c r="O127" s="223" t="s">
        <v>45</v>
      </c>
      <c r="P127" s="224">
        <f>I127+J127</f>
        <v>0</v>
      </c>
      <c r="Q127" s="224">
        <f>ROUND(I127*H127,2)</f>
        <v>0</v>
      </c>
      <c r="R127" s="224">
        <f>ROUND(J127*H127,2)</f>
        <v>0</v>
      </c>
      <c r="S127" s="86"/>
      <c r="T127" s="225">
        <f>S127*H127</f>
        <v>0</v>
      </c>
      <c r="U127" s="225">
        <v>0</v>
      </c>
      <c r="V127" s="225">
        <f>U127*H127</f>
        <v>0</v>
      </c>
      <c r="W127" s="225">
        <v>0</v>
      </c>
      <c r="X127" s="226">
        <f>W127*H127</f>
        <v>0</v>
      </c>
      <c r="Y127" s="40"/>
      <c r="Z127" s="40"/>
      <c r="AA127" s="40"/>
      <c r="AB127" s="40"/>
      <c r="AC127" s="40"/>
      <c r="AD127" s="40"/>
      <c r="AE127" s="40"/>
      <c r="AR127" s="227" t="s">
        <v>228</v>
      </c>
      <c r="AT127" s="227" t="s">
        <v>213</v>
      </c>
      <c r="AU127" s="227" t="s">
        <v>83</v>
      </c>
      <c r="AY127" s="19" t="s">
        <v>212</v>
      </c>
      <c r="BE127" s="228">
        <f>IF(O127="základní",K127,0)</f>
        <v>0</v>
      </c>
      <c r="BF127" s="228">
        <f>IF(O127="snížená",K127,0)</f>
        <v>0</v>
      </c>
      <c r="BG127" s="228">
        <f>IF(O127="zákl. přenesená",K127,0)</f>
        <v>0</v>
      </c>
      <c r="BH127" s="228">
        <f>IF(O127="sníž. přenesená",K127,0)</f>
        <v>0</v>
      </c>
      <c r="BI127" s="228">
        <f>IF(O127="nulová",K127,0)</f>
        <v>0</v>
      </c>
      <c r="BJ127" s="19" t="s">
        <v>83</v>
      </c>
      <c r="BK127" s="228">
        <f>ROUND(P127*H127,2)</f>
        <v>0</v>
      </c>
      <c r="BL127" s="19" t="s">
        <v>228</v>
      </c>
      <c r="BM127" s="227" t="s">
        <v>768</v>
      </c>
    </row>
    <row r="128" s="2" customFormat="1" ht="16.5" customHeight="1">
      <c r="A128" s="40"/>
      <c r="B128" s="41"/>
      <c r="C128" s="215" t="s">
        <v>354</v>
      </c>
      <c r="D128" s="215" t="s">
        <v>213</v>
      </c>
      <c r="E128" s="216" t="s">
        <v>769</v>
      </c>
      <c r="F128" s="217" t="s">
        <v>770</v>
      </c>
      <c r="G128" s="218" t="s">
        <v>225</v>
      </c>
      <c r="H128" s="219">
        <v>3</v>
      </c>
      <c r="I128" s="220"/>
      <c r="J128" s="220"/>
      <c r="K128" s="221">
        <f>ROUND(P128*H128,2)</f>
        <v>0</v>
      </c>
      <c r="L128" s="217" t="s">
        <v>20</v>
      </c>
      <c r="M128" s="46"/>
      <c r="N128" s="222" t="s">
        <v>20</v>
      </c>
      <c r="O128" s="223" t="s">
        <v>45</v>
      </c>
      <c r="P128" s="224">
        <f>I128+J128</f>
        <v>0</v>
      </c>
      <c r="Q128" s="224">
        <f>ROUND(I128*H128,2)</f>
        <v>0</v>
      </c>
      <c r="R128" s="224">
        <f>ROUND(J128*H128,2)</f>
        <v>0</v>
      </c>
      <c r="S128" s="86"/>
      <c r="T128" s="225">
        <f>S128*H128</f>
        <v>0</v>
      </c>
      <c r="U128" s="225">
        <v>0</v>
      </c>
      <c r="V128" s="225">
        <f>U128*H128</f>
        <v>0</v>
      </c>
      <c r="W128" s="225">
        <v>0</v>
      </c>
      <c r="X128" s="226">
        <f>W128*H128</f>
        <v>0</v>
      </c>
      <c r="Y128" s="40"/>
      <c r="Z128" s="40"/>
      <c r="AA128" s="40"/>
      <c r="AB128" s="40"/>
      <c r="AC128" s="40"/>
      <c r="AD128" s="40"/>
      <c r="AE128" s="40"/>
      <c r="AR128" s="227" t="s">
        <v>228</v>
      </c>
      <c r="AT128" s="227" t="s">
        <v>213</v>
      </c>
      <c r="AU128" s="227" t="s">
        <v>83</v>
      </c>
      <c r="AY128" s="19" t="s">
        <v>212</v>
      </c>
      <c r="BE128" s="228">
        <f>IF(O128="základní",K128,0)</f>
        <v>0</v>
      </c>
      <c r="BF128" s="228">
        <f>IF(O128="snížená",K128,0)</f>
        <v>0</v>
      </c>
      <c r="BG128" s="228">
        <f>IF(O128="zákl. přenesená",K128,0)</f>
        <v>0</v>
      </c>
      <c r="BH128" s="228">
        <f>IF(O128="sníž. přenesená",K128,0)</f>
        <v>0</v>
      </c>
      <c r="BI128" s="228">
        <f>IF(O128="nulová",K128,0)</f>
        <v>0</v>
      </c>
      <c r="BJ128" s="19" t="s">
        <v>83</v>
      </c>
      <c r="BK128" s="228">
        <f>ROUND(P128*H128,2)</f>
        <v>0</v>
      </c>
      <c r="BL128" s="19" t="s">
        <v>228</v>
      </c>
      <c r="BM128" s="227" t="s">
        <v>771</v>
      </c>
    </row>
    <row r="129" s="2" customFormat="1" ht="16.5" customHeight="1">
      <c r="A129" s="40"/>
      <c r="B129" s="41"/>
      <c r="C129" s="215" t="s">
        <v>358</v>
      </c>
      <c r="D129" s="215" t="s">
        <v>213</v>
      </c>
      <c r="E129" s="216" t="s">
        <v>772</v>
      </c>
      <c r="F129" s="217" t="s">
        <v>773</v>
      </c>
      <c r="G129" s="218" t="s">
        <v>225</v>
      </c>
      <c r="H129" s="219">
        <v>1</v>
      </c>
      <c r="I129" s="220"/>
      <c r="J129" s="220"/>
      <c r="K129" s="221">
        <f>ROUND(P129*H129,2)</f>
        <v>0</v>
      </c>
      <c r="L129" s="217" t="s">
        <v>20</v>
      </c>
      <c r="M129" s="46"/>
      <c r="N129" s="222" t="s">
        <v>20</v>
      </c>
      <c r="O129" s="223" t="s">
        <v>45</v>
      </c>
      <c r="P129" s="224">
        <f>I129+J129</f>
        <v>0</v>
      </c>
      <c r="Q129" s="224">
        <f>ROUND(I129*H129,2)</f>
        <v>0</v>
      </c>
      <c r="R129" s="224">
        <f>ROUND(J129*H129,2)</f>
        <v>0</v>
      </c>
      <c r="S129" s="86"/>
      <c r="T129" s="225">
        <f>S129*H129</f>
        <v>0</v>
      </c>
      <c r="U129" s="225">
        <v>0</v>
      </c>
      <c r="V129" s="225">
        <f>U129*H129</f>
        <v>0</v>
      </c>
      <c r="W129" s="225">
        <v>0</v>
      </c>
      <c r="X129" s="226">
        <f>W129*H129</f>
        <v>0</v>
      </c>
      <c r="Y129" s="40"/>
      <c r="Z129" s="40"/>
      <c r="AA129" s="40"/>
      <c r="AB129" s="40"/>
      <c r="AC129" s="40"/>
      <c r="AD129" s="40"/>
      <c r="AE129" s="40"/>
      <c r="AR129" s="227" t="s">
        <v>228</v>
      </c>
      <c r="AT129" s="227" t="s">
        <v>213</v>
      </c>
      <c r="AU129" s="227" t="s">
        <v>83</v>
      </c>
      <c r="AY129" s="19" t="s">
        <v>212</v>
      </c>
      <c r="BE129" s="228">
        <f>IF(O129="základní",K129,0)</f>
        <v>0</v>
      </c>
      <c r="BF129" s="228">
        <f>IF(O129="snížená",K129,0)</f>
        <v>0</v>
      </c>
      <c r="BG129" s="228">
        <f>IF(O129="zákl. přenesená",K129,0)</f>
        <v>0</v>
      </c>
      <c r="BH129" s="228">
        <f>IF(O129="sníž. přenesená",K129,0)</f>
        <v>0</v>
      </c>
      <c r="BI129" s="228">
        <f>IF(O129="nulová",K129,0)</f>
        <v>0</v>
      </c>
      <c r="BJ129" s="19" t="s">
        <v>83</v>
      </c>
      <c r="BK129" s="228">
        <f>ROUND(P129*H129,2)</f>
        <v>0</v>
      </c>
      <c r="BL129" s="19" t="s">
        <v>228</v>
      </c>
      <c r="BM129" s="227" t="s">
        <v>774</v>
      </c>
    </row>
    <row r="130" s="2" customFormat="1" ht="16.5" customHeight="1">
      <c r="A130" s="40"/>
      <c r="B130" s="41"/>
      <c r="C130" s="215" t="s">
        <v>362</v>
      </c>
      <c r="D130" s="215" t="s">
        <v>213</v>
      </c>
      <c r="E130" s="216" t="s">
        <v>775</v>
      </c>
      <c r="F130" s="217" t="s">
        <v>776</v>
      </c>
      <c r="G130" s="218" t="s">
        <v>225</v>
      </c>
      <c r="H130" s="219">
        <v>6</v>
      </c>
      <c r="I130" s="220"/>
      <c r="J130" s="220"/>
      <c r="K130" s="221">
        <f>ROUND(P130*H130,2)</f>
        <v>0</v>
      </c>
      <c r="L130" s="217" t="s">
        <v>20</v>
      </c>
      <c r="M130" s="46"/>
      <c r="N130" s="222" t="s">
        <v>20</v>
      </c>
      <c r="O130" s="223" t="s">
        <v>45</v>
      </c>
      <c r="P130" s="224">
        <f>I130+J130</f>
        <v>0</v>
      </c>
      <c r="Q130" s="224">
        <f>ROUND(I130*H130,2)</f>
        <v>0</v>
      </c>
      <c r="R130" s="224">
        <f>ROUND(J130*H130,2)</f>
        <v>0</v>
      </c>
      <c r="S130" s="86"/>
      <c r="T130" s="225">
        <f>S130*H130</f>
        <v>0</v>
      </c>
      <c r="U130" s="225">
        <v>0</v>
      </c>
      <c r="V130" s="225">
        <f>U130*H130</f>
        <v>0</v>
      </c>
      <c r="W130" s="225">
        <v>0</v>
      </c>
      <c r="X130" s="226">
        <f>W130*H130</f>
        <v>0</v>
      </c>
      <c r="Y130" s="40"/>
      <c r="Z130" s="40"/>
      <c r="AA130" s="40"/>
      <c r="AB130" s="40"/>
      <c r="AC130" s="40"/>
      <c r="AD130" s="40"/>
      <c r="AE130" s="40"/>
      <c r="AR130" s="227" t="s">
        <v>228</v>
      </c>
      <c r="AT130" s="227" t="s">
        <v>213</v>
      </c>
      <c r="AU130" s="227" t="s">
        <v>83</v>
      </c>
      <c r="AY130" s="19" t="s">
        <v>212</v>
      </c>
      <c r="BE130" s="228">
        <f>IF(O130="základní",K130,0)</f>
        <v>0</v>
      </c>
      <c r="BF130" s="228">
        <f>IF(O130="snížená",K130,0)</f>
        <v>0</v>
      </c>
      <c r="BG130" s="228">
        <f>IF(O130="zákl. přenesená",K130,0)</f>
        <v>0</v>
      </c>
      <c r="BH130" s="228">
        <f>IF(O130="sníž. přenesená",K130,0)</f>
        <v>0</v>
      </c>
      <c r="BI130" s="228">
        <f>IF(O130="nulová",K130,0)</f>
        <v>0</v>
      </c>
      <c r="BJ130" s="19" t="s">
        <v>83</v>
      </c>
      <c r="BK130" s="228">
        <f>ROUND(P130*H130,2)</f>
        <v>0</v>
      </c>
      <c r="BL130" s="19" t="s">
        <v>228</v>
      </c>
      <c r="BM130" s="227" t="s">
        <v>777</v>
      </c>
    </row>
    <row r="131" s="2" customFormat="1" ht="16.5" customHeight="1">
      <c r="A131" s="40"/>
      <c r="B131" s="41"/>
      <c r="C131" s="215" t="s">
        <v>366</v>
      </c>
      <c r="D131" s="215" t="s">
        <v>213</v>
      </c>
      <c r="E131" s="216" t="s">
        <v>778</v>
      </c>
      <c r="F131" s="217" t="s">
        <v>779</v>
      </c>
      <c r="G131" s="218" t="s">
        <v>225</v>
      </c>
      <c r="H131" s="219">
        <v>2</v>
      </c>
      <c r="I131" s="220"/>
      <c r="J131" s="220"/>
      <c r="K131" s="221">
        <f>ROUND(P131*H131,2)</f>
        <v>0</v>
      </c>
      <c r="L131" s="217" t="s">
        <v>20</v>
      </c>
      <c r="M131" s="46"/>
      <c r="N131" s="222" t="s">
        <v>20</v>
      </c>
      <c r="O131" s="223" t="s">
        <v>45</v>
      </c>
      <c r="P131" s="224">
        <f>I131+J131</f>
        <v>0</v>
      </c>
      <c r="Q131" s="224">
        <f>ROUND(I131*H131,2)</f>
        <v>0</v>
      </c>
      <c r="R131" s="224">
        <f>ROUND(J131*H131,2)</f>
        <v>0</v>
      </c>
      <c r="S131" s="86"/>
      <c r="T131" s="225">
        <f>S131*H131</f>
        <v>0</v>
      </c>
      <c r="U131" s="225">
        <v>0</v>
      </c>
      <c r="V131" s="225">
        <f>U131*H131</f>
        <v>0</v>
      </c>
      <c r="W131" s="225">
        <v>0</v>
      </c>
      <c r="X131" s="226">
        <f>W131*H131</f>
        <v>0</v>
      </c>
      <c r="Y131" s="40"/>
      <c r="Z131" s="40"/>
      <c r="AA131" s="40"/>
      <c r="AB131" s="40"/>
      <c r="AC131" s="40"/>
      <c r="AD131" s="40"/>
      <c r="AE131" s="40"/>
      <c r="AR131" s="227" t="s">
        <v>228</v>
      </c>
      <c r="AT131" s="227" t="s">
        <v>213</v>
      </c>
      <c r="AU131" s="227" t="s">
        <v>83</v>
      </c>
      <c r="AY131" s="19" t="s">
        <v>212</v>
      </c>
      <c r="BE131" s="228">
        <f>IF(O131="základní",K131,0)</f>
        <v>0</v>
      </c>
      <c r="BF131" s="228">
        <f>IF(O131="snížená",K131,0)</f>
        <v>0</v>
      </c>
      <c r="BG131" s="228">
        <f>IF(O131="zákl. přenesená",K131,0)</f>
        <v>0</v>
      </c>
      <c r="BH131" s="228">
        <f>IF(O131="sníž. přenesená",K131,0)</f>
        <v>0</v>
      </c>
      <c r="BI131" s="228">
        <f>IF(O131="nulová",K131,0)</f>
        <v>0</v>
      </c>
      <c r="BJ131" s="19" t="s">
        <v>83</v>
      </c>
      <c r="BK131" s="228">
        <f>ROUND(P131*H131,2)</f>
        <v>0</v>
      </c>
      <c r="BL131" s="19" t="s">
        <v>228</v>
      </c>
      <c r="BM131" s="227" t="s">
        <v>780</v>
      </c>
    </row>
    <row r="132" s="2" customFormat="1" ht="16.5" customHeight="1">
      <c r="A132" s="40"/>
      <c r="B132" s="41"/>
      <c r="C132" s="215" t="s">
        <v>370</v>
      </c>
      <c r="D132" s="215" t="s">
        <v>213</v>
      </c>
      <c r="E132" s="216" t="s">
        <v>781</v>
      </c>
      <c r="F132" s="217" t="s">
        <v>782</v>
      </c>
      <c r="G132" s="218" t="s">
        <v>225</v>
      </c>
      <c r="H132" s="219">
        <v>5</v>
      </c>
      <c r="I132" s="220"/>
      <c r="J132" s="220"/>
      <c r="K132" s="221">
        <f>ROUND(P132*H132,2)</f>
        <v>0</v>
      </c>
      <c r="L132" s="217" t="s">
        <v>20</v>
      </c>
      <c r="M132" s="46"/>
      <c r="N132" s="222" t="s">
        <v>20</v>
      </c>
      <c r="O132" s="223" t="s">
        <v>45</v>
      </c>
      <c r="P132" s="224">
        <f>I132+J132</f>
        <v>0</v>
      </c>
      <c r="Q132" s="224">
        <f>ROUND(I132*H132,2)</f>
        <v>0</v>
      </c>
      <c r="R132" s="224">
        <f>ROUND(J132*H132,2)</f>
        <v>0</v>
      </c>
      <c r="S132" s="86"/>
      <c r="T132" s="225">
        <f>S132*H132</f>
        <v>0</v>
      </c>
      <c r="U132" s="225">
        <v>0</v>
      </c>
      <c r="V132" s="225">
        <f>U132*H132</f>
        <v>0</v>
      </c>
      <c r="W132" s="225">
        <v>0</v>
      </c>
      <c r="X132" s="226">
        <f>W132*H132</f>
        <v>0</v>
      </c>
      <c r="Y132" s="40"/>
      <c r="Z132" s="40"/>
      <c r="AA132" s="40"/>
      <c r="AB132" s="40"/>
      <c r="AC132" s="40"/>
      <c r="AD132" s="40"/>
      <c r="AE132" s="40"/>
      <c r="AR132" s="227" t="s">
        <v>228</v>
      </c>
      <c r="AT132" s="227" t="s">
        <v>213</v>
      </c>
      <c r="AU132" s="227" t="s">
        <v>83</v>
      </c>
      <c r="AY132" s="19" t="s">
        <v>212</v>
      </c>
      <c r="BE132" s="228">
        <f>IF(O132="základní",K132,0)</f>
        <v>0</v>
      </c>
      <c r="BF132" s="228">
        <f>IF(O132="snížená",K132,0)</f>
        <v>0</v>
      </c>
      <c r="BG132" s="228">
        <f>IF(O132="zákl. přenesená",K132,0)</f>
        <v>0</v>
      </c>
      <c r="BH132" s="228">
        <f>IF(O132="sníž. přenesená",K132,0)</f>
        <v>0</v>
      </c>
      <c r="BI132" s="228">
        <f>IF(O132="nulová",K132,0)</f>
        <v>0</v>
      </c>
      <c r="BJ132" s="19" t="s">
        <v>83</v>
      </c>
      <c r="BK132" s="228">
        <f>ROUND(P132*H132,2)</f>
        <v>0</v>
      </c>
      <c r="BL132" s="19" t="s">
        <v>228</v>
      </c>
      <c r="BM132" s="227" t="s">
        <v>783</v>
      </c>
    </row>
    <row r="133" s="2" customFormat="1" ht="16.5" customHeight="1">
      <c r="A133" s="40"/>
      <c r="B133" s="41"/>
      <c r="C133" s="215" t="s">
        <v>374</v>
      </c>
      <c r="D133" s="215" t="s">
        <v>213</v>
      </c>
      <c r="E133" s="216" t="s">
        <v>784</v>
      </c>
      <c r="F133" s="217" t="s">
        <v>785</v>
      </c>
      <c r="G133" s="218" t="s">
        <v>225</v>
      </c>
      <c r="H133" s="219">
        <v>7</v>
      </c>
      <c r="I133" s="220"/>
      <c r="J133" s="220"/>
      <c r="K133" s="221">
        <f>ROUND(P133*H133,2)</f>
        <v>0</v>
      </c>
      <c r="L133" s="217" t="s">
        <v>20</v>
      </c>
      <c r="M133" s="46"/>
      <c r="N133" s="222" t="s">
        <v>20</v>
      </c>
      <c r="O133" s="223" t="s">
        <v>45</v>
      </c>
      <c r="P133" s="224">
        <f>I133+J133</f>
        <v>0</v>
      </c>
      <c r="Q133" s="224">
        <f>ROUND(I133*H133,2)</f>
        <v>0</v>
      </c>
      <c r="R133" s="224">
        <f>ROUND(J133*H133,2)</f>
        <v>0</v>
      </c>
      <c r="S133" s="86"/>
      <c r="T133" s="225">
        <f>S133*H133</f>
        <v>0</v>
      </c>
      <c r="U133" s="225">
        <v>0</v>
      </c>
      <c r="V133" s="225">
        <f>U133*H133</f>
        <v>0</v>
      </c>
      <c r="W133" s="225">
        <v>0</v>
      </c>
      <c r="X133" s="226">
        <f>W133*H133</f>
        <v>0</v>
      </c>
      <c r="Y133" s="40"/>
      <c r="Z133" s="40"/>
      <c r="AA133" s="40"/>
      <c r="AB133" s="40"/>
      <c r="AC133" s="40"/>
      <c r="AD133" s="40"/>
      <c r="AE133" s="40"/>
      <c r="AR133" s="227" t="s">
        <v>228</v>
      </c>
      <c r="AT133" s="227" t="s">
        <v>213</v>
      </c>
      <c r="AU133" s="227" t="s">
        <v>83</v>
      </c>
      <c r="AY133" s="19" t="s">
        <v>212</v>
      </c>
      <c r="BE133" s="228">
        <f>IF(O133="základní",K133,0)</f>
        <v>0</v>
      </c>
      <c r="BF133" s="228">
        <f>IF(O133="snížená",K133,0)</f>
        <v>0</v>
      </c>
      <c r="BG133" s="228">
        <f>IF(O133="zákl. přenesená",K133,0)</f>
        <v>0</v>
      </c>
      <c r="BH133" s="228">
        <f>IF(O133="sníž. přenesená",K133,0)</f>
        <v>0</v>
      </c>
      <c r="BI133" s="228">
        <f>IF(O133="nulová",K133,0)</f>
        <v>0</v>
      </c>
      <c r="BJ133" s="19" t="s">
        <v>83</v>
      </c>
      <c r="BK133" s="228">
        <f>ROUND(P133*H133,2)</f>
        <v>0</v>
      </c>
      <c r="BL133" s="19" t="s">
        <v>228</v>
      </c>
      <c r="BM133" s="227" t="s">
        <v>786</v>
      </c>
    </row>
    <row r="134" s="2" customFormat="1" ht="16.5" customHeight="1">
      <c r="A134" s="40"/>
      <c r="B134" s="41"/>
      <c r="C134" s="215" t="s">
        <v>381</v>
      </c>
      <c r="D134" s="215" t="s">
        <v>213</v>
      </c>
      <c r="E134" s="216" t="s">
        <v>787</v>
      </c>
      <c r="F134" s="217" t="s">
        <v>788</v>
      </c>
      <c r="G134" s="218" t="s">
        <v>225</v>
      </c>
      <c r="H134" s="219">
        <v>4</v>
      </c>
      <c r="I134" s="220"/>
      <c r="J134" s="220"/>
      <c r="K134" s="221">
        <f>ROUND(P134*H134,2)</f>
        <v>0</v>
      </c>
      <c r="L134" s="217" t="s">
        <v>20</v>
      </c>
      <c r="M134" s="46"/>
      <c r="N134" s="222" t="s">
        <v>20</v>
      </c>
      <c r="O134" s="223" t="s">
        <v>45</v>
      </c>
      <c r="P134" s="224">
        <f>I134+J134</f>
        <v>0</v>
      </c>
      <c r="Q134" s="224">
        <f>ROUND(I134*H134,2)</f>
        <v>0</v>
      </c>
      <c r="R134" s="224">
        <f>ROUND(J134*H134,2)</f>
        <v>0</v>
      </c>
      <c r="S134" s="86"/>
      <c r="T134" s="225">
        <f>S134*H134</f>
        <v>0</v>
      </c>
      <c r="U134" s="225">
        <v>0</v>
      </c>
      <c r="V134" s="225">
        <f>U134*H134</f>
        <v>0</v>
      </c>
      <c r="W134" s="225">
        <v>0</v>
      </c>
      <c r="X134" s="226">
        <f>W134*H134</f>
        <v>0</v>
      </c>
      <c r="Y134" s="40"/>
      <c r="Z134" s="40"/>
      <c r="AA134" s="40"/>
      <c r="AB134" s="40"/>
      <c r="AC134" s="40"/>
      <c r="AD134" s="40"/>
      <c r="AE134" s="40"/>
      <c r="AR134" s="227" t="s">
        <v>228</v>
      </c>
      <c r="AT134" s="227" t="s">
        <v>213</v>
      </c>
      <c r="AU134" s="227" t="s">
        <v>83</v>
      </c>
      <c r="AY134" s="19" t="s">
        <v>212</v>
      </c>
      <c r="BE134" s="228">
        <f>IF(O134="základní",K134,0)</f>
        <v>0</v>
      </c>
      <c r="BF134" s="228">
        <f>IF(O134="snížená",K134,0)</f>
        <v>0</v>
      </c>
      <c r="BG134" s="228">
        <f>IF(O134="zákl. přenesená",K134,0)</f>
        <v>0</v>
      </c>
      <c r="BH134" s="228">
        <f>IF(O134="sníž. přenesená",K134,0)</f>
        <v>0</v>
      </c>
      <c r="BI134" s="228">
        <f>IF(O134="nulová",K134,0)</f>
        <v>0</v>
      </c>
      <c r="BJ134" s="19" t="s">
        <v>83</v>
      </c>
      <c r="BK134" s="228">
        <f>ROUND(P134*H134,2)</f>
        <v>0</v>
      </c>
      <c r="BL134" s="19" t="s">
        <v>228</v>
      </c>
      <c r="BM134" s="227" t="s">
        <v>789</v>
      </c>
    </row>
    <row r="135" s="2" customFormat="1" ht="16.5" customHeight="1">
      <c r="A135" s="40"/>
      <c r="B135" s="41"/>
      <c r="C135" s="215" t="s">
        <v>385</v>
      </c>
      <c r="D135" s="215" t="s">
        <v>213</v>
      </c>
      <c r="E135" s="216" t="s">
        <v>790</v>
      </c>
      <c r="F135" s="217" t="s">
        <v>791</v>
      </c>
      <c r="G135" s="218" t="s">
        <v>225</v>
      </c>
      <c r="H135" s="219">
        <v>2</v>
      </c>
      <c r="I135" s="220"/>
      <c r="J135" s="220"/>
      <c r="K135" s="221">
        <f>ROUND(P135*H135,2)</f>
        <v>0</v>
      </c>
      <c r="L135" s="217" t="s">
        <v>20</v>
      </c>
      <c r="M135" s="46"/>
      <c r="N135" s="222" t="s">
        <v>20</v>
      </c>
      <c r="O135" s="223" t="s">
        <v>45</v>
      </c>
      <c r="P135" s="224">
        <f>I135+J135</f>
        <v>0</v>
      </c>
      <c r="Q135" s="224">
        <f>ROUND(I135*H135,2)</f>
        <v>0</v>
      </c>
      <c r="R135" s="224">
        <f>ROUND(J135*H135,2)</f>
        <v>0</v>
      </c>
      <c r="S135" s="86"/>
      <c r="T135" s="225">
        <f>S135*H135</f>
        <v>0</v>
      </c>
      <c r="U135" s="225">
        <v>0</v>
      </c>
      <c r="V135" s="225">
        <f>U135*H135</f>
        <v>0</v>
      </c>
      <c r="W135" s="225">
        <v>0</v>
      </c>
      <c r="X135" s="226">
        <f>W135*H135</f>
        <v>0</v>
      </c>
      <c r="Y135" s="40"/>
      <c r="Z135" s="40"/>
      <c r="AA135" s="40"/>
      <c r="AB135" s="40"/>
      <c r="AC135" s="40"/>
      <c r="AD135" s="40"/>
      <c r="AE135" s="40"/>
      <c r="AR135" s="227" t="s">
        <v>228</v>
      </c>
      <c r="AT135" s="227" t="s">
        <v>213</v>
      </c>
      <c r="AU135" s="227" t="s">
        <v>83</v>
      </c>
      <c r="AY135" s="19" t="s">
        <v>212</v>
      </c>
      <c r="BE135" s="228">
        <f>IF(O135="základní",K135,0)</f>
        <v>0</v>
      </c>
      <c r="BF135" s="228">
        <f>IF(O135="snížená",K135,0)</f>
        <v>0</v>
      </c>
      <c r="BG135" s="228">
        <f>IF(O135="zákl. přenesená",K135,0)</f>
        <v>0</v>
      </c>
      <c r="BH135" s="228">
        <f>IF(O135="sníž. přenesená",K135,0)</f>
        <v>0</v>
      </c>
      <c r="BI135" s="228">
        <f>IF(O135="nulová",K135,0)</f>
        <v>0</v>
      </c>
      <c r="BJ135" s="19" t="s">
        <v>83</v>
      </c>
      <c r="BK135" s="228">
        <f>ROUND(P135*H135,2)</f>
        <v>0</v>
      </c>
      <c r="BL135" s="19" t="s">
        <v>228</v>
      </c>
      <c r="BM135" s="227" t="s">
        <v>792</v>
      </c>
    </row>
    <row r="136" s="2" customFormat="1" ht="16.5" customHeight="1">
      <c r="A136" s="40"/>
      <c r="B136" s="41"/>
      <c r="C136" s="215" t="s">
        <v>389</v>
      </c>
      <c r="D136" s="215" t="s">
        <v>213</v>
      </c>
      <c r="E136" s="216" t="s">
        <v>793</v>
      </c>
      <c r="F136" s="217" t="s">
        <v>794</v>
      </c>
      <c r="G136" s="218" t="s">
        <v>225</v>
      </c>
      <c r="H136" s="219">
        <v>5</v>
      </c>
      <c r="I136" s="220"/>
      <c r="J136" s="220"/>
      <c r="K136" s="221">
        <f>ROUND(P136*H136,2)</f>
        <v>0</v>
      </c>
      <c r="L136" s="217" t="s">
        <v>20</v>
      </c>
      <c r="M136" s="46"/>
      <c r="N136" s="222" t="s">
        <v>20</v>
      </c>
      <c r="O136" s="223" t="s">
        <v>45</v>
      </c>
      <c r="P136" s="224">
        <f>I136+J136</f>
        <v>0</v>
      </c>
      <c r="Q136" s="224">
        <f>ROUND(I136*H136,2)</f>
        <v>0</v>
      </c>
      <c r="R136" s="224">
        <f>ROUND(J136*H136,2)</f>
        <v>0</v>
      </c>
      <c r="S136" s="86"/>
      <c r="T136" s="225">
        <f>S136*H136</f>
        <v>0</v>
      </c>
      <c r="U136" s="225">
        <v>0</v>
      </c>
      <c r="V136" s="225">
        <f>U136*H136</f>
        <v>0</v>
      </c>
      <c r="W136" s="225">
        <v>0</v>
      </c>
      <c r="X136" s="226">
        <f>W136*H136</f>
        <v>0</v>
      </c>
      <c r="Y136" s="40"/>
      <c r="Z136" s="40"/>
      <c r="AA136" s="40"/>
      <c r="AB136" s="40"/>
      <c r="AC136" s="40"/>
      <c r="AD136" s="40"/>
      <c r="AE136" s="40"/>
      <c r="AR136" s="227" t="s">
        <v>228</v>
      </c>
      <c r="AT136" s="227" t="s">
        <v>213</v>
      </c>
      <c r="AU136" s="227" t="s">
        <v>83</v>
      </c>
      <c r="AY136" s="19" t="s">
        <v>212</v>
      </c>
      <c r="BE136" s="228">
        <f>IF(O136="základní",K136,0)</f>
        <v>0</v>
      </c>
      <c r="BF136" s="228">
        <f>IF(O136="snížená",K136,0)</f>
        <v>0</v>
      </c>
      <c r="BG136" s="228">
        <f>IF(O136="zákl. přenesená",K136,0)</f>
        <v>0</v>
      </c>
      <c r="BH136" s="228">
        <f>IF(O136="sníž. přenesená",K136,0)</f>
        <v>0</v>
      </c>
      <c r="BI136" s="228">
        <f>IF(O136="nulová",K136,0)</f>
        <v>0</v>
      </c>
      <c r="BJ136" s="19" t="s">
        <v>83</v>
      </c>
      <c r="BK136" s="228">
        <f>ROUND(P136*H136,2)</f>
        <v>0</v>
      </c>
      <c r="BL136" s="19" t="s">
        <v>228</v>
      </c>
      <c r="BM136" s="227" t="s">
        <v>795</v>
      </c>
    </row>
    <row r="137" s="2" customFormat="1" ht="16.5" customHeight="1">
      <c r="A137" s="40"/>
      <c r="B137" s="41"/>
      <c r="C137" s="215" t="s">
        <v>393</v>
      </c>
      <c r="D137" s="215" t="s">
        <v>213</v>
      </c>
      <c r="E137" s="216" t="s">
        <v>796</v>
      </c>
      <c r="F137" s="217" t="s">
        <v>797</v>
      </c>
      <c r="G137" s="218" t="s">
        <v>225</v>
      </c>
      <c r="H137" s="219">
        <v>3</v>
      </c>
      <c r="I137" s="220"/>
      <c r="J137" s="220"/>
      <c r="K137" s="221">
        <f>ROUND(P137*H137,2)</f>
        <v>0</v>
      </c>
      <c r="L137" s="217" t="s">
        <v>20</v>
      </c>
      <c r="M137" s="46"/>
      <c r="N137" s="222" t="s">
        <v>20</v>
      </c>
      <c r="O137" s="223" t="s">
        <v>45</v>
      </c>
      <c r="P137" s="224">
        <f>I137+J137</f>
        <v>0</v>
      </c>
      <c r="Q137" s="224">
        <f>ROUND(I137*H137,2)</f>
        <v>0</v>
      </c>
      <c r="R137" s="224">
        <f>ROUND(J137*H137,2)</f>
        <v>0</v>
      </c>
      <c r="S137" s="86"/>
      <c r="T137" s="225">
        <f>S137*H137</f>
        <v>0</v>
      </c>
      <c r="U137" s="225">
        <v>0</v>
      </c>
      <c r="V137" s="225">
        <f>U137*H137</f>
        <v>0</v>
      </c>
      <c r="W137" s="225">
        <v>0</v>
      </c>
      <c r="X137" s="226">
        <f>W137*H137</f>
        <v>0</v>
      </c>
      <c r="Y137" s="40"/>
      <c r="Z137" s="40"/>
      <c r="AA137" s="40"/>
      <c r="AB137" s="40"/>
      <c r="AC137" s="40"/>
      <c r="AD137" s="40"/>
      <c r="AE137" s="40"/>
      <c r="AR137" s="227" t="s">
        <v>228</v>
      </c>
      <c r="AT137" s="227" t="s">
        <v>213</v>
      </c>
      <c r="AU137" s="227" t="s">
        <v>83</v>
      </c>
      <c r="AY137" s="19" t="s">
        <v>212</v>
      </c>
      <c r="BE137" s="228">
        <f>IF(O137="základní",K137,0)</f>
        <v>0</v>
      </c>
      <c r="BF137" s="228">
        <f>IF(O137="snížená",K137,0)</f>
        <v>0</v>
      </c>
      <c r="BG137" s="228">
        <f>IF(O137="zákl. přenesená",K137,0)</f>
        <v>0</v>
      </c>
      <c r="BH137" s="228">
        <f>IF(O137="sníž. přenesená",K137,0)</f>
        <v>0</v>
      </c>
      <c r="BI137" s="228">
        <f>IF(O137="nulová",K137,0)</f>
        <v>0</v>
      </c>
      <c r="BJ137" s="19" t="s">
        <v>83</v>
      </c>
      <c r="BK137" s="228">
        <f>ROUND(P137*H137,2)</f>
        <v>0</v>
      </c>
      <c r="BL137" s="19" t="s">
        <v>228</v>
      </c>
      <c r="BM137" s="227" t="s">
        <v>798</v>
      </c>
    </row>
    <row r="138" s="2" customFormat="1" ht="16.5" customHeight="1">
      <c r="A138" s="40"/>
      <c r="B138" s="41"/>
      <c r="C138" s="215" t="s">
        <v>397</v>
      </c>
      <c r="D138" s="215" t="s">
        <v>213</v>
      </c>
      <c r="E138" s="216" t="s">
        <v>799</v>
      </c>
      <c r="F138" s="217" t="s">
        <v>800</v>
      </c>
      <c r="G138" s="218" t="s">
        <v>225</v>
      </c>
      <c r="H138" s="219">
        <v>3</v>
      </c>
      <c r="I138" s="220"/>
      <c r="J138" s="220"/>
      <c r="K138" s="221">
        <f>ROUND(P138*H138,2)</f>
        <v>0</v>
      </c>
      <c r="L138" s="217" t="s">
        <v>20</v>
      </c>
      <c r="M138" s="46"/>
      <c r="N138" s="222" t="s">
        <v>20</v>
      </c>
      <c r="O138" s="223" t="s">
        <v>45</v>
      </c>
      <c r="P138" s="224">
        <f>I138+J138</f>
        <v>0</v>
      </c>
      <c r="Q138" s="224">
        <f>ROUND(I138*H138,2)</f>
        <v>0</v>
      </c>
      <c r="R138" s="224">
        <f>ROUND(J138*H138,2)</f>
        <v>0</v>
      </c>
      <c r="S138" s="86"/>
      <c r="T138" s="225">
        <f>S138*H138</f>
        <v>0</v>
      </c>
      <c r="U138" s="225">
        <v>0</v>
      </c>
      <c r="V138" s="225">
        <f>U138*H138</f>
        <v>0</v>
      </c>
      <c r="W138" s="225">
        <v>0</v>
      </c>
      <c r="X138" s="226">
        <f>W138*H138</f>
        <v>0</v>
      </c>
      <c r="Y138" s="40"/>
      <c r="Z138" s="40"/>
      <c r="AA138" s="40"/>
      <c r="AB138" s="40"/>
      <c r="AC138" s="40"/>
      <c r="AD138" s="40"/>
      <c r="AE138" s="40"/>
      <c r="AR138" s="227" t="s">
        <v>228</v>
      </c>
      <c r="AT138" s="227" t="s">
        <v>213</v>
      </c>
      <c r="AU138" s="227" t="s">
        <v>83</v>
      </c>
      <c r="AY138" s="19" t="s">
        <v>212</v>
      </c>
      <c r="BE138" s="228">
        <f>IF(O138="základní",K138,0)</f>
        <v>0</v>
      </c>
      <c r="BF138" s="228">
        <f>IF(O138="snížená",K138,0)</f>
        <v>0</v>
      </c>
      <c r="BG138" s="228">
        <f>IF(O138="zákl. přenesená",K138,0)</f>
        <v>0</v>
      </c>
      <c r="BH138" s="228">
        <f>IF(O138="sníž. přenesená",K138,0)</f>
        <v>0</v>
      </c>
      <c r="BI138" s="228">
        <f>IF(O138="nulová",K138,0)</f>
        <v>0</v>
      </c>
      <c r="BJ138" s="19" t="s">
        <v>83</v>
      </c>
      <c r="BK138" s="228">
        <f>ROUND(P138*H138,2)</f>
        <v>0</v>
      </c>
      <c r="BL138" s="19" t="s">
        <v>228</v>
      </c>
      <c r="BM138" s="227" t="s">
        <v>801</v>
      </c>
    </row>
    <row r="139" s="2" customFormat="1" ht="16.5" customHeight="1">
      <c r="A139" s="40"/>
      <c r="B139" s="41"/>
      <c r="C139" s="215" t="s">
        <v>401</v>
      </c>
      <c r="D139" s="215" t="s">
        <v>213</v>
      </c>
      <c r="E139" s="216" t="s">
        <v>802</v>
      </c>
      <c r="F139" s="217" t="s">
        <v>803</v>
      </c>
      <c r="G139" s="218" t="s">
        <v>225</v>
      </c>
      <c r="H139" s="219">
        <v>3</v>
      </c>
      <c r="I139" s="220"/>
      <c r="J139" s="220"/>
      <c r="K139" s="221">
        <f>ROUND(P139*H139,2)</f>
        <v>0</v>
      </c>
      <c r="L139" s="217" t="s">
        <v>20</v>
      </c>
      <c r="M139" s="46"/>
      <c r="N139" s="222" t="s">
        <v>20</v>
      </c>
      <c r="O139" s="223" t="s">
        <v>45</v>
      </c>
      <c r="P139" s="224">
        <f>I139+J139</f>
        <v>0</v>
      </c>
      <c r="Q139" s="224">
        <f>ROUND(I139*H139,2)</f>
        <v>0</v>
      </c>
      <c r="R139" s="224">
        <f>ROUND(J139*H139,2)</f>
        <v>0</v>
      </c>
      <c r="S139" s="86"/>
      <c r="T139" s="225">
        <f>S139*H139</f>
        <v>0</v>
      </c>
      <c r="U139" s="225">
        <v>0</v>
      </c>
      <c r="V139" s="225">
        <f>U139*H139</f>
        <v>0</v>
      </c>
      <c r="W139" s="225">
        <v>0</v>
      </c>
      <c r="X139" s="226">
        <f>W139*H139</f>
        <v>0</v>
      </c>
      <c r="Y139" s="40"/>
      <c r="Z139" s="40"/>
      <c r="AA139" s="40"/>
      <c r="AB139" s="40"/>
      <c r="AC139" s="40"/>
      <c r="AD139" s="40"/>
      <c r="AE139" s="40"/>
      <c r="AR139" s="227" t="s">
        <v>228</v>
      </c>
      <c r="AT139" s="227" t="s">
        <v>213</v>
      </c>
      <c r="AU139" s="227" t="s">
        <v>83</v>
      </c>
      <c r="AY139" s="19" t="s">
        <v>212</v>
      </c>
      <c r="BE139" s="228">
        <f>IF(O139="základní",K139,0)</f>
        <v>0</v>
      </c>
      <c r="BF139" s="228">
        <f>IF(O139="snížená",K139,0)</f>
        <v>0</v>
      </c>
      <c r="BG139" s="228">
        <f>IF(O139="zákl. přenesená",K139,0)</f>
        <v>0</v>
      </c>
      <c r="BH139" s="228">
        <f>IF(O139="sníž. přenesená",K139,0)</f>
        <v>0</v>
      </c>
      <c r="BI139" s="228">
        <f>IF(O139="nulová",K139,0)</f>
        <v>0</v>
      </c>
      <c r="BJ139" s="19" t="s">
        <v>83</v>
      </c>
      <c r="BK139" s="228">
        <f>ROUND(P139*H139,2)</f>
        <v>0</v>
      </c>
      <c r="BL139" s="19" t="s">
        <v>228</v>
      </c>
      <c r="BM139" s="227" t="s">
        <v>804</v>
      </c>
    </row>
    <row r="140" s="2" customFormat="1" ht="16.5" customHeight="1">
      <c r="A140" s="40"/>
      <c r="B140" s="41"/>
      <c r="C140" s="215" t="s">
        <v>405</v>
      </c>
      <c r="D140" s="215" t="s">
        <v>213</v>
      </c>
      <c r="E140" s="216" t="s">
        <v>805</v>
      </c>
      <c r="F140" s="217" t="s">
        <v>806</v>
      </c>
      <c r="G140" s="218" t="s">
        <v>225</v>
      </c>
      <c r="H140" s="219">
        <v>2</v>
      </c>
      <c r="I140" s="220"/>
      <c r="J140" s="220"/>
      <c r="K140" s="221">
        <f>ROUND(P140*H140,2)</f>
        <v>0</v>
      </c>
      <c r="L140" s="217" t="s">
        <v>20</v>
      </c>
      <c r="M140" s="46"/>
      <c r="N140" s="222" t="s">
        <v>20</v>
      </c>
      <c r="O140" s="223" t="s">
        <v>45</v>
      </c>
      <c r="P140" s="224">
        <f>I140+J140</f>
        <v>0</v>
      </c>
      <c r="Q140" s="224">
        <f>ROUND(I140*H140,2)</f>
        <v>0</v>
      </c>
      <c r="R140" s="224">
        <f>ROUND(J140*H140,2)</f>
        <v>0</v>
      </c>
      <c r="S140" s="86"/>
      <c r="T140" s="225">
        <f>S140*H140</f>
        <v>0</v>
      </c>
      <c r="U140" s="225">
        <v>0</v>
      </c>
      <c r="V140" s="225">
        <f>U140*H140</f>
        <v>0</v>
      </c>
      <c r="W140" s="225">
        <v>0</v>
      </c>
      <c r="X140" s="226">
        <f>W140*H140</f>
        <v>0</v>
      </c>
      <c r="Y140" s="40"/>
      <c r="Z140" s="40"/>
      <c r="AA140" s="40"/>
      <c r="AB140" s="40"/>
      <c r="AC140" s="40"/>
      <c r="AD140" s="40"/>
      <c r="AE140" s="40"/>
      <c r="AR140" s="227" t="s">
        <v>228</v>
      </c>
      <c r="AT140" s="227" t="s">
        <v>213</v>
      </c>
      <c r="AU140" s="227" t="s">
        <v>83</v>
      </c>
      <c r="AY140" s="19" t="s">
        <v>212</v>
      </c>
      <c r="BE140" s="228">
        <f>IF(O140="základní",K140,0)</f>
        <v>0</v>
      </c>
      <c r="BF140" s="228">
        <f>IF(O140="snížená",K140,0)</f>
        <v>0</v>
      </c>
      <c r="BG140" s="228">
        <f>IF(O140="zákl. přenesená",K140,0)</f>
        <v>0</v>
      </c>
      <c r="BH140" s="228">
        <f>IF(O140="sníž. přenesená",K140,0)</f>
        <v>0</v>
      </c>
      <c r="BI140" s="228">
        <f>IF(O140="nulová",K140,0)</f>
        <v>0</v>
      </c>
      <c r="BJ140" s="19" t="s">
        <v>83</v>
      </c>
      <c r="BK140" s="228">
        <f>ROUND(P140*H140,2)</f>
        <v>0</v>
      </c>
      <c r="BL140" s="19" t="s">
        <v>228</v>
      </c>
      <c r="BM140" s="227" t="s">
        <v>807</v>
      </c>
    </row>
    <row r="141" s="2" customFormat="1" ht="16.5" customHeight="1">
      <c r="A141" s="40"/>
      <c r="B141" s="41"/>
      <c r="C141" s="215" t="s">
        <v>409</v>
      </c>
      <c r="D141" s="215" t="s">
        <v>213</v>
      </c>
      <c r="E141" s="216" t="s">
        <v>808</v>
      </c>
      <c r="F141" s="217" t="s">
        <v>809</v>
      </c>
      <c r="G141" s="218" t="s">
        <v>225</v>
      </c>
      <c r="H141" s="219">
        <v>1</v>
      </c>
      <c r="I141" s="220"/>
      <c r="J141" s="220"/>
      <c r="K141" s="221">
        <f>ROUND(P141*H141,2)</f>
        <v>0</v>
      </c>
      <c r="L141" s="217" t="s">
        <v>20</v>
      </c>
      <c r="M141" s="46"/>
      <c r="N141" s="222" t="s">
        <v>20</v>
      </c>
      <c r="O141" s="223" t="s">
        <v>45</v>
      </c>
      <c r="P141" s="224">
        <f>I141+J141</f>
        <v>0</v>
      </c>
      <c r="Q141" s="224">
        <f>ROUND(I141*H141,2)</f>
        <v>0</v>
      </c>
      <c r="R141" s="224">
        <f>ROUND(J141*H141,2)</f>
        <v>0</v>
      </c>
      <c r="S141" s="86"/>
      <c r="T141" s="225">
        <f>S141*H141</f>
        <v>0</v>
      </c>
      <c r="U141" s="225">
        <v>0</v>
      </c>
      <c r="V141" s="225">
        <f>U141*H141</f>
        <v>0</v>
      </c>
      <c r="W141" s="225">
        <v>0</v>
      </c>
      <c r="X141" s="226">
        <f>W141*H141</f>
        <v>0</v>
      </c>
      <c r="Y141" s="40"/>
      <c r="Z141" s="40"/>
      <c r="AA141" s="40"/>
      <c r="AB141" s="40"/>
      <c r="AC141" s="40"/>
      <c r="AD141" s="40"/>
      <c r="AE141" s="40"/>
      <c r="AR141" s="227" t="s">
        <v>228</v>
      </c>
      <c r="AT141" s="227" t="s">
        <v>213</v>
      </c>
      <c r="AU141" s="227" t="s">
        <v>83</v>
      </c>
      <c r="AY141" s="19" t="s">
        <v>212</v>
      </c>
      <c r="BE141" s="228">
        <f>IF(O141="základní",K141,0)</f>
        <v>0</v>
      </c>
      <c r="BF141" s="228">
        <f>IF(O141="snížená",K141,0)</f>
        <v>0</v>
      </c>
      <c r="BG141" s="228">
        <f>IF(O141="zákl. přenesená",K141,0)</f>
        <v>0</v>
      </c>
      <c r="BH141" s="228">
        <f>IF(O141="sníž. přenesená",K141,0)</f>
        <v>0</v>
      </c>
      <c r="BI141" s="228">
        <f>IF(O141="nulová",K141,0)</f>
        <v>0</v>
      </c>
      <c r="BJ141" s="19" t="s">
        <v>83</v>
      </c>
      <c r="BK141" s="228">
        <f>ROUND(P141*H141,2)</f>
        <v>0</v>
      </c>
      <c r="BL141" s="19" t="s">
        <v>228</v>
      </c>
      <c r="BM141" s="227" t="s">
        <v>810</v>
      </c>
    </row>
    <row r="142" s="2" customFormat="1" ht="16.5" customHeight="1">
      <c r="A142" s="40"/>
      <c r="B142" s="41"/>
      <c r="C142" s="215" t="s">
        <v>413</v>
      </c>
      <c r="D142" s="215" t="s">
        <v>213</v>
      </c>
      <c r="E142" s="216" t="s">
        <v>811</v>
      </c>
      <c r="F142" s="217" t="s">
        <v>812</v>
      </c>
      <c r="G142" s="218" t="s">
        <v>225</v>
      </c>
      <c r="H142" s="219">
        <v>2</v>
      </c>
      <c r="I142" s="220"/>
      <c r="J142" s="220"/>
      <c r="K142" s="221">
        <f>ROUND(P142*H142,2)</f>
        <v>0</v>
      </c>
      <c r="L142" s="217" t="s">
        <v>20</v>
      </c>
      <c r="M142" s="46"/>
      <c r="N142" s="222" t="s">
        <v>20</v>
      </c>
      <c r="O142" s="223" t="s">
        <v>45</v>
      </c>
      <c r="P142" s="224">
        <f>I142+J142</f>
        <v>0</v>
      </c>
      <c r="Q142" s="224">
        <f>ROUND(I142*H142,2)</f>
        <v>0</v>
      </c>
      <c r="R142" s="224">
        <f>ROUND(J142*H142,2)</f>
        <v>0</v>
      </c>
      <c r="S142" s="86"/>
      <c r="T142" s="225">
        <f>S142*H142</f>
        <v>0</v>
      </c>
      <c r="U142" s="225">
        <v>0</v>
      </c>
      <c r="V142" s="225">
        <f>U142*H142</f>
        <v>0</v>
      </c>
      <c r="W142" s="225">
        <v>0</v>
      </c>
      <c r="X142" s="226">
        <f>W142*H142</f>
        <v>0</v>
      </c>
      <c r="Y142" s="40"/>
      <c r="Z142" s="40"/>
      <c r="AA142" s="40"/>
      <c r="AB142" s="40"/>
      <c r="AC142" s="40"/>
      <c r="AD142" s="40"/>
      <c r="AE142" s="40"/>
      <c r="AR142" s="227" t="s">
        <v>228</v>
      </c>
      <c r="AT142" s="227" t="s">
        <v>213</v>
      </c>
      <c r="AU142" s="227" t="s">
        <v>83</v>
      </c>
      <c r="AY142" s="19" t="s">
        <v>212</v>
      </c>
      <c r="BE142" s="228">
        <f>IF(O142="základní",K142,0)</f>
        <v>0</v>
      </c>
      <c r="BF142" s="228">
        <f>IF(O142="snížená",K142,0)</f>
        <v>0</v>
      </c>
      <c r="BG142" s="228">
        <f>IF(O142="zákl. přenesená",K142,0)</f>
        <v>0</v>
      </c>
      <c r="BH142" s="228">
        <f>IF(O142="sníž. přenesená",K142,0)</f>
        <v>0</v>
      </c>
      <c r="BI142" s="228">
        <f>IF(O142="nulová",K142,0)</f>
        <v>0</v>
      </c>
      <c r="BJ142" s="19" t="s">
        <v>83</v>
      </c>
      <c r="BK142" s="228">
        <f>ROUND(P142*H142,2)</f>
        <v>0</v>
      </c>
      <c r="BL142" s="19" t="s">
        <v>228</v>
      </c>
      <c r="BM142" s="227" t="s">
        <v>813</v>
      </c>
    </row>
    <row r="143" s="2" customFormat="1" ht="16.5" customHeight="1">
      <c r="A143" s="40"/>
      <c r="B143" s="41"/>
      <c r="C143" s="215" t="s">
        <v>417</v>
      </c>
      <c r="D143" s="215" t="s">
        <v>213</v>
      </c>
      <c r="E143" s="216" t="s">
        <v>814</v>
      </c>
      <c r="F143" s="217" t="s">
        <v>815</v>
      </c>
      <c r="G143" s="218" t="s">
        <v>225</v>
      </c>
      <c r="H143" s="219">
        <v>1</v>
      </c>
      <c r="I143" s="220"/>
      <c r="J143" s="220"/>
      <c r="K143" s="221">
        <f>ROUND(P143*H143,2)</f>
        <v>0</v>
      </c>
      <c r="L143" s="217" t="s">
        <v>20</v>
      </c>
      <c r="M143" s="46"/>
      <c r="N143" s="222" t="s">
        <v>20</v>
      </c>
      <c r="O143" s="223" t="s">
        <v>45</v>
      </c>
      <c r="P143" s="224">
        <f>I143+J143</f>
        <v>0</v>
      </c>
      <c r="Q143" s="224">
        <f>ROUND(I143*H143,2)</f>
        <v>0</v>
      </c>
      <c r="R143" s="224">
        <f>ROUND(J143*H143,2)</f>
        <v>0</v>
      </c>
      <c r="S143" s="86"/>
      <c r="T143" s="225">
        <f>S143*H143</f>
        <v>0</v>
      </c>
      <c r="U143" s="225">
        <v>0</v>
      </c>
      <c r="V143" s="225">
        <f>U143*H143</f>
        <v>0</v>
      </c>
      <c r="W143" s="225">
        <v>0</v>
      </c>
      <c r="X143" s="226">
        <f>W143*H143</f>
        <v>0</v>
      </c>
      <c r="Y143" s="40"/>
      <c r="Z143" s="40"/>
      <c r="AA143" s="40"/>
      <c r="AB143" s="40"/>
      <c r="AC143" s="40"/>
      <c r="AD143" s="40"/>
      <c r="AE143" s="40"/>
      <c r="AR143" s="227" t="s">
        <v>228</v>
      </c>
      <c r="AT143" s="227" t="s">
        <v>213</v>
      </c>
      <c r="AU143" s="227" t="s">
        <v>83</v>
      </c>
      <c r="AY143" s="19" t="s">
        <v>212</v>
      </c>
      <c r="BE143" s="228">
        <f>IF(O143="základní",K143,0)</f>
        <v>0</v>
      </c>
      <c r="BF143" s="228">
        <f>IF(O143="snížená",K143,0)</f>
        <v>0</v>
      </c>
      <c r="BG143" s="228">
        <f>IF(O143="zákl. přenesená",K143,0)</f>
        <v>0</v>
      </c>
      <c r="BH143" s="228">
        <f>IF(O143="sníž. přenesená",K143,0)</f>
        <v>0</v>
      </c>
      <c r="BI143" s="228">
        <f>IF(O143="nulová",K143,0)</f>
        <v>0</v>
      </c>
      <c r="BJ143" s="19" t="s">
        <v>83</v>
      </c>
      <c r="BK143" s="228">
        <f>ROUND(P143*H143,2)</f>
        <v>0</v>
      </c>
      <c r="BL143" s="19" t="s">
        <v>228</v>
      </c>
      <c r="BM143" s="227" t="s">
        <v>816</v>
      </c>
    </row>
    <row r="144" s="2" customFormat="1" ht="16.5" customHeight="1">
      <c r="A144" s="40"/>
      <c r="B144" s="41"/>
      <c r="C144" s="215" t="s">
        <v>421</v>
      </c>
      <c r="D144" s="215" t="s">
        <v>213</v>
      </c>
      <c r="E144" s="216" t="s">
        <v>817</v>
      </c>
      <c r="F144" s="217" t="s">
        <v>818</v>
      </c>
      <c r="G144" s="218" t="s">
        <v>225</v>
      </c>
      <c r="H144" s="219">
        <v>3</v>
      </c>
      <c r="I144" s="220"/>
      <c r="J144" s="220"/>
      <c r="K144" s="221">
        <f>ROUND(P144*H144,2)</f>
        <v>0</v>
      </c>
      <c r="L144" s="217" t="s">
        <v>20</v>
      </c>
      <c r="M144" s="46"/>
      <c r="N144" s="222" t="s">
        <v>20</v>
      </c>
      <c r="O144" s="223" t="s">
        <v>45</v>
      </c>
      <c r="P144" s="224">
        <f>I144+J144</f>
        <v>0</v>
      </c>
      <c r="Q144" s="224">
        <f>ROUND(I144*H144,2)</f>
        <v>0</v>
      </c>
      <c r="R144" s="224">
        <f>ROUND(J144*H144,2)</f>
        <v>0</v>
      </c>
      <c r="S144" s="86"/>
      <c r="T144" s="225">
        <f>S144*H144</f>
        <v>0</v>
      </c>
      <c r="U144" s="225">
        <v>0</v>
      </c>
      <c r="V144" s="225">
        <f>U144*H144</f>
        <v>0</v>
      </c>
      <c r="W144" s="225">
        <v>0</v>
      </c>
      <c r="X144" s="226">
        <f>W144*H144</f>
        <v>0</v>
      </c>
      <c r="Y144" s="40"/>
      <c r="Z144" s="40"/>
      <c r="AA144" s="40"/>
      <c r="AB144" s="40"/>
      <c r="AC144" s="40"/>
      <c r="AD144" s="40"/>
      <c r="AE144" s="40"/>
      <c r="AR144" s="227" t="s">
        <v>228</v>
      </c>
      <c r="AT144" s="227" t="s">
        <v>213</v>
      </c>
      <c r="AU144" s="227" t="s">
        <v>83</v>
      </c>
      <c r="AY144" s="19" t="s">
        <v>212</v>
      </c>
      <c r="BE144" s="228">
        <f>IF(O144="základní",K144,0)</f>
        <v>0</v>
      </c>
      <c r="BF144" s="228">
        <f>IF(O144="snížená",K144,0)</f>
        <v>0</v>
      </c>
      <c r="BG144" s="228">
        <f>IF(O144="zákl. přenesená",K144,0)</f>
        <v>0</v>
      </c>
      <c r="BH144" s="228">
        <f>IF(O144="sníž. přenesená",K144,0)</f>
        <v>0</v>
      </c>
      <c r="BI144" s="228">
        <f>IF(O144="nulová",K144,0)</f>
        <v>0</v>
      </c>
      <c r="BJ144" s="19" t="s">
        <v>83</v>
      </c>
      <c r="BK144" s="228">
        <f>ROUND(P144*H144,2)</f>
        <v>0</v>
      </c>
      <c r="BL144" s="19" t="s">
        <v>228</v>
      </c>
      <c r="BM144" s="227" t="s">
        <v>819</v>
      </c>
    </row>
    <row r="145" s="2" customFormat="1" ht="16.5" customHeight="1">
      <c r="A145" s="40"/>
      <c r="B145" s="41"/>
      <c r="C145" s="215" t="s">
        <v>425</v>
      </c>
      <c r="D145" s="215" t="s">
        <v>213</v>
      </c>
      <c r="E145" s="216" t="s">
        <v>820</v>
      </c>
      <c r="F145" s="217" t="s">
        <v>821</v>
      </c>
      <c r="G145" s="218" t="s">
        <v>225</v>
      </c>
      <c r="H145" s="219">
        <v>2</v>
      </c>
      <c r="I145" s="220"/>
      <c r="J145" s="220"/>
      <c r="K145" s="221">
        <f>ROUND(P145*H145,2)</f>
        <v>0</v>
      </c>
      <c r="L145" s="217" t="s">
        <v>20</v>
      </c>
      <c r="M145" s="46"/>
      <c r="N145" s="222" t="s">
        <v>20</v>
      </c>
      <c r="O145" s="223" t="s">
        <v>45</v>
      </c>
      <c r="P145" s="224">
        <f>I145+J145</f>
        <v>0</v>
      </c>
      <c r="Q145" s="224">
        <f>ROUND(I145*H145,2)</f>
        <v>0</v>
      </c>
      <c r="R145" s="224">
        <f>ROUND(J145*H145,2)</f>
        <v>0</v>
      </c>
      <c r="S145" s="86"/>
      <c r="T145" s="225">
        <f>S145*H145</f>
        <v>0</v>
      </c>
      <c r="U145" s="225">
        <v>0</v>
      </c>
      <c r="V145" s="225">
        <f>U145*H145</f>
        <v>0</v>
      </c>
      <c r="W145" s="225">
        <v>0</v>
      </c>
      <c r="X145" s="226">
        <f>W145*H145</f>
        <v>0</v>
      </c>
      <c r="Y145" s="40"/>
      <c r="Z145" s="40"/>
      <c r="AA145" s="40"/>
      <c r="AB145" s="40"/>
      <c r="AC145" s="40"/>
      <c r="AD145" s="40"/>
      <c r="AE145" s="40"/>
      <c r="AR145" s="227" t="s">
        <v>228</v>
      </c>
      <c r="AT145" s="227" t="s">
        <v>213</v>
      </c>
      <c r="AU145" s="227" t="s">
        <v>83</v>
      </c>
      <c r="AY145" s="19" t="s">
        <v>212</v>
      </c>
      <c r="BE145" s="228">
        <f>IF(O145="základní",K145,0)</f>
        <v>0</v>
      </c>
      <c r="BF145" s="228">
        <f>IF(O145="snížená",K145,0)</f>
        <v>0</v>
      </c>
      <c r="BG145" s="228">
        <f>IF(O145="zákl. přenesená",K145,0)</f>
        <v>0</v>
      </c>
      <c r="BH145" s="228">
        <f>IF(O145="sníž. přenesená",K145,0)</f>
        <v>0</v>
      </c>
      <c r="BI145" s="228">
        <f>IF(O145="nulová",K145,0)</f>
        <v>0</v>
      </c>
      <c r="BJ145" s="19" t="s">
        <v>83</v>
      </c>
      <c r="BK145" s="228">
        <f>ROUND(P145*H145,2)</f>
        <v>0</v>
      </c>
      <c r="BL145" s="19" t="s">
        <v>228</v>
      </c>
      <c r="BM145" s="227" t="s">
        <v>822</v>
      </c>
    </row>
    <row r="146" s="2" customFormat="1" ht="16.5" customHeight="1">
      <c r="A146" s="40"/>
      <c r="B146" s="41"/>
      <c r="C146" s="215" t="s">
        <v>429</v>
      </c>
      <c r="D146" s="215" t="s">
        <v>213</v>
      </c>
      <c r="E146" s="216" t="s">
        <v>823</v>
      </c>
      <c r="F146" s="217" t="s">
        <v>824</v>
      </c>
      <c r="G146" s="218" t="s">
        <v>225</v>
      </c>
      <c r="H146" s="219">
        <v>1</v>
      </c>
      <c r="I146" s="220"/>
      <c r="J146" s="220"/>
      <c r="K146" s="221">
        <f>ROUND(P146*H146,2)</f>
        <v>0</v>
      </c>
      <c r="L146" s="217" t="s">
        <v>20</v>
      </c>
      <c r="M146" s="46"/>
      <c r="N146" s="222" t="s">
        <v>20</v>
      </c>
      <c r="O146" s="223" t="s">
        <v>45</v>
      </c>
      <c r="P146" s="224">
        <f>I146+J146</f>
        <v>0</v>
      </c>
      <c r="Q146" s="224">
        <f>ROUND(I146*H146,2)</f>
        <v>0</v>
      </c>
      <c r="R146" s="224">
        <f>ROUND(J146*H146,2)</f>
        <v>0</v>
      </c>
      <c r="S146" s="86"/>
      <c r="T146" s="225">
        <f>S146*H146</f>
        <v>0</v>
      </c>
      <c r="U146" s="225">
        <v>0</v>
      </c>
      <c r="V146" s="225">
        <f>U146*H146</f>
        <v>0</v>
      </c>
      <c r="W146" s="225">
        <v>0</v>
      </c>
      <c r="X146" s="226">
        <f>W146*H146</f>
        <v>0</v>
      </c>
      <c r="Y146" s="40"/>
      <c r="Z146" s="40"/>
      <c r="AA146" s="40"/>
      <c r="AB146" s="40"/>
      <c r="AC146" s="40"/>
      <c r="AD146" s="40"/>
      <c r="AE146" s="40"/>
      <c r="AR146" s="227" t="s">
        <v>228</v>
      </c>
      <c r="AT146" s="227" t="s">
        <v>213</v>
      </c>
      <c r="AU146" s="227" t="s">
        <v>83</v>
      </c>
      <c r="AY146" s="19" t="s">
        <v>212</v>
      </c>
      <c r="BE146" s="228">
        <f>IF(O146="základní",K146,0)</f>
        <v>0</v>
      </c>
      <c r="BF146" s="228">
        <f>IF(O146="snížená",K146,0)</f>
        <v>0</v>
      </c>
      <c r="BG146" s="228">
        <f>IF(O146="zákl. přenesená",K146,0)</f>
        <v>0</v>
      </c>
      <c r="BH146" s="228">
        <f>IF(O146="sníž. přenesená",K146,0)</f>
        <v>0</v>
      </c>
      <c r="BI146" s="228">
        <f>IF(O146="nulová",K146,0)</f>
        <v>0</v>
      </c>
      <c r="BJ146" s="19" t="s">
        <v>83</v>
      </c>
      <c r="BK146" s="228">
        <f>ROUND(P146*H146,2)</f>
        <v>0</v>
      </c>
      <c r="BL146" s="19" t="s">
        <v>228</v>
      </c>
      <c r="BM146" s="227" t="s">
        <v>825</v>
      </c>
    </row>
    <row r="147" s="2" customFormat="1" ht="16.5" customHeight="1">
      <c r="A147" s="40"/>
      <c r="B147" s="41"/>
      <c r="C147" s="215" t="s">
        <v>433</v>
      </c>
      <c r="D147" s="215" t="s">
        <v>213</v>
      </c>
      <c r="E147" s="216" t="s">
        <v>826</v>
      </c>
      <c r="F147" s="217" t="s">
        <v>827</v>
      </c>
      <c r="G147" s="218" t="s">
        <v>225</v>
      </c>
      <c r="H147" s="219">
        <v>2</v>
      </c>
      <c r="I147" s="220"/>
      <c r="J147" s="220"/>
      <c r="K147" s="221">
        <f>ROUND(P147*H147,2)</f>
        <v>0</v>
      </c>
      <c r="L147" s="217" t="s">
        <v>20</v>
      </c>
      <c r="M147" s="46"/>
      <c r="N147" s="222" t="s">
        <v>20</v>
      </c>
      <c r="O147" s="223" t="s">
        <v>45</v>
      </c>
      <c r="P147" s="224">
        <f>I147+J147</f>
        <v>0</v>
      </c>
      <c r="Q147" s="224">
        <f>ROUND(I147*H147,2)</f>
        <v>0</v>
      </c>
      <c r="R147" s="224">
        <f>ROUND(J147*H147,2)</f>
        <v>0</v>
      </c>
      <c r="S147" s="86"/>
      <c r="T147" s="225">
        <f>S147*H147</f>
        <v>0</v>
      </c>
      <c r="U147" s="225">
        <v>0</v>
      </c>
      <c r="V147" s="225">
        <f>U147*H147</f>
        <v>0</v>
      </c>
      <c r="W147" s="225">
        <v>0</v>
      </c>
      <c r="X147" s="226">
        <f>W147*H147</f>
        <v>0</v>
      </c>
      <c r="Y147" s="40"/>
      <c r="Z147" s="40"/>
      <c r="AA147" s="40"/>
      <c r="AB147" s="40"/>
      <c r="AC147" s="40"/>
      <c r="AD147" s="40"/>
      <c r="AE147" s="40"/>
      <c r="AR147" s="227" t="s">
        <v>228</v>
      </c>
      <c r="AT147" s="227" t="s">
        <v>213</v>
      </c>
      <c r="AU147" s="227" t="s">
        <v>83</v>
      </c>
      <c r="AY147" s="19" t="s">
        <v>212</v>
      </c>
      <c r="BE147" s="228">
        <f>IF(O147="základní",K147,0)</f>
        <v>0</v>
      </c>
      <c r="BF147" s="228">
        <f>IF(O147="snížená",K147,0)</f>
        <v>0</v>
      </c>
      <c r="BG147" s="228">
        <f>IF(O147="zákl. přenesená",K147,0)</f>
        <v>0</v>
      </c>
      <c r="BH147" s="228">
        <f>IF(O147="sníž. přenesená",K147,0)</f>
        <v>0</v>
      </c>
      <c r="BI147" s="228">
        <f>IF(O147="nulová",K147,0)</f>
        <v>0</v>
      </c>
      <c r="BJ147" s="19" t="s">
        <v>83</v>
      </c>
      <c r="BK147" s="228">
        <f>ROUND(P147*H147,2)</f>
        <v>0</v>
      </c>
      <c r="BL147" s="19" t="s">
        <v>228</v>
      </c>
      <c r="BM147" s="227" t="s">
        <v>828</v>
      </c>
    </row>
    <row r="148" s="2" customFormat="1" ht="24.15" customHeight="1">
      <c r="A148" s="40"/>
      <c r="B148" s="41"/>
      <c r="C148" s="215" t="s">
        <v>437</v>
      </c>
      <c r="D148" s="215" t="s">
        <v>213</v>
      </c>
      <c r="E148" s="216" t="s">
        <v>829</v>
      </c>
      <c r="F148" s="217" t="s">
        <v>830</v>
      </c>
      <c r="G148" s="218" t="s">
        <v>225</v>
      </c>
      <c r="H148" s="219">
        <v>2</v>
      </c>
      <c r="I148" s="220"/>
      <c r="J148" s="220"/>
      <c r="K148" s="221">
        <f>ROUND(P148*H148,2)</f>
        <v>0</v>
      </c>
      <c r="L148" s="217" t="s">
        <v>20</v>
      </c>
      <c r="M148" s="46"/>
      <c r="N148" s="222" t="s">
        <v>20</v>
      </c>
      <c r="O148" s="223" t="s">
        <v>45</v>
      </c>
      <c r="P148" s="224">
        <f>I148+J148</f>
        <v>0</v>
      </c>
      <c r="Q148" s="224">
        <f>ROUND(I148*H148,2)</f>
        <v>0</v>
      </c>
      <c r="R148" s="224">
        <f>ROUND(J148*H148,2)</f>
        <v>0</v>
      </c>
      <c r="S148" s="86"/>
      <c r="T148" s="225">
        <f>S148*H148</f>
        <v>0</v>
      </c>
      <c r="U148" s="225">
        <v>0</v>
      </c>
      <c r="V148" s="225">
        <f>U148*H148</f>
        <v>0</v>
      </c>
      <c r="W148" s="225">
        <v>0</v>
      </c>
      <c r="X148" s="226">
        <f>W148*H148</f>
        <v>0</v>
      </c>
      <c r="Y148" s="40"/>
      <c r="Z148" s="40"/>
      <c r="AA148" s="40"/>
      <c r="AB148" s="40"/>
      <c r="AC148" s="40"/>
      <c r="AD148" s="40"/>
      <c r="AE148" s="40"/>
      <c r="AR148" s="227" t="s">
        <v>228</v>
      </c>
      <c r="AT148" s="227" t="s">
        <v>213</v>
      </c>
      <c r="AU148" s="227" t="s">
        <v>83</v>
      </c>
      <c r="AY148" s="19" t="s">
        <v>212</v>
      </c>
      <c r="BE148" s="228">
        <f>IF(O148="základní",K148,0)</f>
        <v>0</v>
      </c>
      <c r="BF148" s="228">
        <f>IF(O148="snížená",K148,0)</f>
        <v>0</v>
      </c>
      <c r="BG148" s="228">
        <f>IF(O148="zákl. přenesená",K148,0)</f>
        <v>0</v>
      </c>
      <c r="BH148" s="228">
        <f>IF(O148="sníž. přenesená",K148,0)</f>
        <v>0</v>
      </c>
      <c r="BI148" s="228">
        <f>IF(O148="nulová",K148,0)</f>
        <v>0</v>
      </c>
      <c r="BJ148" s="19" t="s">
        <v>83</v>
      </c>
      <c r="BK148" s="228">
        <f>ROUND(P148*H148,2)</f>
        <v>0</v>
      </c>
      <c r="BL148" s="19" t="s">
        <v>228</v>
      </c>
      <c r="BM148" s="227" t="s">
        <v>831</v>
      </c>
    </row>
    <row r="149" s="2" customFormat="1" ht="24.15" customHeight="1">
      <c r="A149" s="40"/>
      <c r="B149" s="41"/>
      <c r="C149" s="215" t="s">
        <v>441</v>
      </c>
      <c r="D149" s="215" t="s">
        <v>213</v>
      </c>
      <c r="E149" s="216" t="s">
        <v>832</v>
      </c>
      <c r="F149" s="217" t="s">
        <v>833</v>
      </c>
      <c r="G149" s="218" t="s">
        <v>225</v>
      </c>
      <c r="H149" s="219">
        <v>1</v>
      </c>
      <c r="I149" s="220"/>
      <c r="J149" s="220"/>
      <c r="K149" s="221">
        <f>ROUND(P149*H149,2)</f>
        <v>0</v>
      </c>
      <c r="L149" s="217" t="s">
        <v>20</v>
      </c>
      <c r="M149" s="46"/>
      <c r="N149" s="222" t="s">
        <v>20</v>
      </c>
      <c r="O149" s="223" t="s">
        <v>45</v>
      </c>
      <c r="P149" s="224">
        <f>I149+J149</f>
        <v>0</v>
      </c>
      <c r="Q149" s="224">
        <f>ROUND(I149*H149,2)</f>
        <v>0</v>
      </c>
      <c r="R149" s="224">
        <f>ROUND(J149*H149,2)</f>
        <v>0</v>
      </c>
      <c r="S149" s="86"/>
      <c r="T149" s="225">
        <f>S149*H149</f>
        <v>0</v>
      </c>
      <c r="U149" s="225">
        <v>0</v>
      </c>
      <c r="V149" s="225">
        <f>U149*H149</f>
        <v>0</v>
      </c>
      <c r="W149" s="225">
        <v>0</v>
      </c>
      <c r="X149" s="226">
        <f>W149*H149</f>
        <v>0</v>
      </c>
      <c r="Y149" s="40"/>
      <c r="Z149" s="40"/>
      <c r="AA149" s="40"/>
      <c r="AB149" s="40"/>
      <c r="AC149" s="40"/>
      <c r="AD149" s="40"/>
      <c r="AE149" s="40"/>
      <c r="AR149" s="227" t="s">
        <v>228</v>
      </c>
      <c r="AT149" s="227" t="s">
        <v>213</v>
      </c>
      <c r="AU149" s="227" t="s">
        <v>83</v>
      </c>
      <c r="AY149" s="19" t="s">
        <v>212</v>
      </c>
      <c r="BE149" s="228">
        <f>IF(O149="základní",K149,0)</f>
        <v>0</v>
      </c>
      <c r="BF149" s="228">
        <f>IF(O149="snížená",K149,0)</f>
        <v>0</v>
      </c>
      <c r="BG149" s="228">
        <f>IF(O149="zákl. přenesená",K149,0)</f>
        <v>0</v>
      </c>
      <c r="BH149" s="228">
        <f>IF(O149="sníž. přenesená",K149,0)</f>
        <v>0</v>
      </c>
      <c r="BI149" s="228">
        <f>IF(O149="nulová",K149,0)</f>
        <v>0</v>
      </c>
      <c r="BJ149" s="19" t="s">
        <v>83</v>
      </c>
      <c r="BK149" s="228">
        <f>ROUND(P149*H149,2)</f>
        <v>0</v>
      </c>
      <c r="BL149" s="19" t="s">
        <v>228</v>
      </c>
      <c r="BM149" s="227" t="s">
        <v>834</v>
      </c>
    </row>
    <row r="150" s="2" customFormat="1" ht="24.15" customHeight="1">
      <c r="A150" s="40"/>
      <c r="B150" s="41"/>
      <c r="C150" s="215" t="s">
        <v>445</v>
      </c>
      <c r="D150" s="215" t="s">
        <v>213</v>
      </c>
      <c r="E150" s="216" t="s">
        <v>835</v>
      </c>
      <c r="F150" s="217" t="s">
        <v>836</v>
      </c>
      <c r="G150" s="218" t="s">
        <v>225</v>
      </c>
      <c r="H150" s="219">
        <v>1</v>
      </c>
      <c r="I150" s="220"/>
      <c r="J150" s="220"/>
      <c r="K150" s="221">
        <f>ROUND(P150*H150,2)</f>
        <v>0</v>
      </c>
      <c r="L150" s="217" t="s">
        <v>20</v>
      </c>
      <c r="M150" s="46"/>
      <c r="N150" s="222" t="s">
        <v>20</v>
      </c>
      <c r="O150" s="223" t="s">
        <v>45</v>
      </c>
      <c r="P150" s="224">
        <f>I150+J150</f>
        <v>0</v>
      </c>
      <c r="Q150" s="224">
        <f>ROUND(I150*H150,2)</f>
        <v>0</v>
      </c>
      <c r="R150" s="224">
        <f>ROUND(J150*H150,2)</f>
        <v>0</v>
      </c>
      <c r="S150" s="86"/>
      <c r="T150" s="225">
        <f>S150*H150</f>
        <v>0</v>
      </c>
      <c r="U150" s="225">
        <v>0</v>
      </c>
      <c r="V150" s="225">
        <f>U150*H150</f>
        <v>0</v>
      </c>
      <c r="W150" s="225">
        <v>0</v>
      </c>
      <c r="X150" s="226">
        <f>W150*H150</f>
        <v>0</v>
      </c>
      <c r="Y150" s="40"/>
      <c r="Z150" s="40"/>
      <c r="AA150" s="40"/>
      <c r="AB150" s="40"/>
      <c r="AC150" s="40"/>
      <c r="AD150" s="40"/>
      <c r="AE150" s="40"/>
      <c r="AR150" s="227" t="s">
        <v>228</v>
      </c>
      <c r="AT150" s="227" t="s">
        <v>213</v>
      </c>
      <c r="AU150" s="227" t="s">
        <v>83</v>
      </c>
      <c r="AY150" s="19" t="s">
        <v>212</v>
      </c>
      <c r="BE150" s="228">
        <f>IF(O150="základní",K150,0)</f>
        <v>0</v>
      </c>
      <c r="BF150" s="228">
        <f>IF(O150="snížená",K150,0)</f>
        <v>0</v>
      </c>
      <c r="BG150" s="228">
        <f>IF(O150="zákl. přenesená",K150,0)</f>
        <v>0</v>
      </c>
      <c r="BH150" s="228">
        <f>IF(O150="sníž. přenesená",K150,0)</f>
        <v>0</v>
      </c>
      <c r="BI150" s="228">
        <f>IF(O150="nulová",K150,0)</f>
        <v>0</v>
      </c>
      <c r="BJ150" s="19" t="s">
        <v>83</v>
      </c>
      <c r="BK150" s="228">
        <f>ROUND(P150*H150,2)</f>
        <v>0</v>
      </c>
      <c r="BL150" s="19" t="s">
        <v>228</v>
      </c>
      <c r="BM150" s="227" t="s">
        <v>837</v>
      </c>
    </row>
    <row r="151" s="2" customFormat="1" ht="16.5" customHeight="1">
      <c r="A151" s="40"/>
      <c r="B151" s="41"/>
      <c r="C151" s="215" t="s">
        <v>449</v>
      </c>
      <c r="D151" s="215" t="s">
        <v>213</v>
      </c>
      <c r="E151" s="216" t="s">
        <v>838</v>
      </c>
      <c r="F151" s="217" t="s">
        <v>839</v>
      </c>
      <c r="G151" s="218" t="s">
        <v>225</v>
      </c>
      <c r="H151" s="219">
        <v>1</v>
      </c>
      <c r="I151" s="220"/>
      <c r="J151" s="220"/>
      <c r="K151" s="221">
        <f>ROUND(P151*H151,2)</f>
        <v>0</v>
      </c>
      <c r="L151" s="217" t="s">
        <v>20</v>
      </c>
      <c r="M151" s="46"/>
      <c r="N151" s="222" t="s">
        <v>20</v>
      </c>
      <c r="O151" s="223" t="s">
        <v>45</v>
      </c>
      <c r="P151" s="224">
        <f>I151+J151</f>
        <v>0</v>
      </c>
      <c r="Q151" s="224">
        <f>ROUND(I151*H151,2)</f>
        <v>0</v>
      </c>
      <c r="R151" s="224">
        <f>ROUND(J151*H151,2)</f>
        <v>0</v>
      </c>
      <c r="S151" s="86"/>
      <c r="T151" s="225">
        <f>S151*H151</f>
        <v>0</v>
      </c>
      <c r="U151" s="225">
        <v>0</v>
      </c>
      <c r="V151" s="225">
        <f>U151*H151</f>
        <v>0</v>
      </c>
      <c r="W151" s="225">
        <v>0</v>
      </c>
      <c r="X151" s="226">
        <f>W151*H151</f>
        <v>0</v>
      </c>
      <c r="Y151" s="40"/>
      <c r="Z151" s="40"/>
      <c r="AA151" s="40"/>
      <c r="AB151" s="40"/>
      <c r="AC151" s="40"/>
      <c r="AD151" s="40"/>
      <c r="AE151" s="40"/>
      <c r="AR151" s="227" t="s">
        <v>228</v>
      </c>
      <c r="AT151" s="227" t="s">
        <v>213</v>
      </c>
      <c r="AU151" s="227" t="s">
        <v>83</v>
      </c>
      <c r="AY151" s="19" t="s">
        <v>212</v>
      </c>
      <c r="BE151" s="228">
        <f>IF(O151="základní",K151,0)</f>
        <v>0</v>
      </c>
      <c r="BF151" s="228">
        <f>IF(O151="snížená",K151,0)</f>
        <v>0</v>
      </c>
      <c r="BG151" s="228">
        <f>IF(O151="zákl. přenesená",K151,0)</f>
        <v>0</v>
      </c>
      <c r="BH151" s="228">
        <f>IF(O151="sníž. přenesená",K151,0)</f>
        <v>0</v>
      </c>
      <c r="BI151" s="228">
        <f>IF(O151="nulová",K151,0)</f>
        <v>0</v>
      </c>
      <c r="BJ151" s="19" t="s">
        <v>83</v>
      </c>
      <c r="BK151" s="228">
        <f>ROUND(P151*H151,2)</f>
        <v>0</v>
      </c>
      <c r="BL151" s="19" t="s">
        <v>228</v>
      </c>
      <c r="BM151" s="227" t="s">
        <v>840</v>
      </c>
    </row>
    <row r="152" s="2" customFormat="1" ht="16.5" customHeight="1">
      <c r="A152" s="40"/>
      <c r="B152" s="41"/>
      <c r="C152" s="215" t="s">
        <v>453</v>
      </c>
      <c r="D152" s="215" t="s">
        <v>213</v>
      </c>
      <c r="E152" s="216" t="s">
        <v>841</v>
      </c>
      <c r="F152" s="217" t="s">
        <v>842</v>
      </c>
      <c r="G152" s="218" t="s">
        <v>225</v>
      </c>
      <c r="H152" s="219">
        <v>1</v>
      </c>
      <c r="I152" s="220"/>
      <c r="J152" s="220"/>
      <c r="K152" s="221">
        <f>ROUND(P152*H152,2)</f>
        <v>0</v>
      </c>
      <c r="L152" s="217" t="s">
        <v>20</v>
      </c>
      <c r="M152" s="46"/>
      <c r="N152" s="222" t="s">
        <v>20</v>
      </c>
      <c r="O152" s="223" t="s">
        <v>45</v>
      </c>
      <c r="P152" s="224">
        <f>I152+J152</f>
        <v>0</v>
      </c>
      <c r="Q152" s="224">
        <f>ROUND(I152*H152,2)</f>
        <v>0</v>
      </c>
      <c r="R152" s="224">
        <f>ROUND(J152*H152,2)</f>
        <v>0</v>
      </c>
      <c r="S152" s="86"/>
      <c r="T152" s="225">
        <f>S152*H152</f>
        <v>0</v>
      </c>
      <c r="U152" s="225">
        <v>0</v>
      </c>
      <c r="V152" s="225">
        <f>U152*H152</f>
        <v>0</v>
      </c>
      <c r="W152" s="225">
        <v>0</v>
      </c>
      <c r="X152" s="226">
        <f>W152*H152</f>
        <v>0</v>
      </c>
      <c r="Y152" s="40"/>
      <c r="Z152" s="40"/>
      <c r="AA152" s="40"/>
      <c r="AB152" s="40"/>
      <c r="AC152" s="40"/>
      <c r="AD152" s="40"/>
      <c r="AE152" s="40"/>
      <c r="AR152" s="227" t="s">
        <v>228</v>
      </c>
      <c r="AT152" s="227" t="s">
        <v>213</v>
      </c>
      <c r="AU152" s="227" t="s">
        <v>83</v>
      </c>
      <c r="AY152" s="19" t="s">
        <v>212</v>
      </c>
      <c r="BE152" s="228">
        <f>IF(O152="základní",K152,0)</f>
        <v>0</v>
      </c>
      <c r="BF152" s="228">
        <f>IF(O152="snížená",K152,0)</f>
        <v>0</v>
      </c>
      <c r="BG152" s="228">
        <f>IF(O152="zákl. přenesená",K152,0)</f>
        <v>0</v>
      </c>
      <c r="BH152" s="228">
        <f>IF(O152="sníž. přenesená",K152,0)</f>
        <v>0</v>
      </c>
      <c r="BI152" s="228">
        <f>IF(O152="nulová",K152,0)</f>
        <v>0</v>
      </c>
      <c r="BJ152" s="19" t="s">
        <v>83</v>
      </c>
      <c r="BK152" s="228">
        <f>ROUND(P152*H152,2)</f>
        <v>0</v>
      </c>
      <c r="BL152" s="19" t="s">
        <v>228</v>
      </c>
      <c r="BM152" s="227" t="s">
        <v>843</v>
      </c>
    </row>
    <row r="153" s="2" customFormat="1" ht="16.5" customHeight="1">
      <c r="A153" s="40"/>
      <c r="B153" s="41"/>
      <c r="C153" s="215" t="s">
        <v>457</v>
      </c>
      <c r="D153" s="215" t="s">
        <v>213</v>
      </c>
      <c r="E153" s="216" t="s">
        <v>844</v>
      </c>
      <c r="F153" s="217" t="s">
        <v>845</v>
      </c>
      <c r="G153" s="218" t="s">
        <v>225</v>
      </c>
      <c r="H153" s="219">
        <v>16</v>
      </c>
      <c r="I153" s="220"/>
      <c r="J153" s="220"/>
      <c r="K153" s="221">
        <f>ROUND(P153*H153,2)</f>
        <v>0</v>
      </c>
      <c r="L153" s="217" t="s">
        <v>20</v>
      </c>
      <c r="M153" s="46"/>
      <c r="N153" s="222" t="s">
        <v>20</v>
      </c>
      <c r="O153" s="223" t="s">
        <v>45</v>
      </c>
      <c r="P153" s="224">
        <f>I153+J153</f>
        <v>0</v>
      </c>
      <c r="Q153" s="224">
        <f>ROUND(I153*H153,2)</f>
        <v>0</v>
      </c>
      <c r="R153" s="224">
        <f>ROUND(J153*H153,2)</f>
        <v>0</v>
      </c>
      <c r="S153" s="86"/>
      <c r="T153" s="225">
        <f>S153*H153</f>
        <v>0</v>
      </c>
      <c r="U153" s="225">
        <v>0</v>
      </c>
      <c r="V153" s="225">
        <f>U153*H153</f>
        <v>0</v>
      </c>
      <c r="W153" s="225">
        <v>0</v>
      </c>
      <c r="X153" s="226">
        <f>W153*H153</f>
        <v>0</v>
      </c>
      <c r="Y153" s="40"/>
      <c r="Z153" s="40"/>
      <c r="AA153" s="40"/>
      <c r="AB153" s="40"/>
      <c r="AC153" s="40"/>
      <c r="AD153" s="40"/>
      <c r="AE153" s="40"/>
      <c r="AR153" s="227" t="s">
        <v>228</v>
      </c>
      <c r="AT153" s="227" t="s">
        <v>213</v>
      </c>
      <c r="AU153" s="227" t="s">
        <v>83</v>
      </c>
      <c r="AY153" s="19" t="s">
        <v>212</v>
      </c>
      <c r="BE153" s="228">
        <f>IF(O153="základní",K153,0)</f>
        <v>0</v>
      </c>
      <c r="BF153" s="228">
        <f>IF(O153="snížená",K153,0)</f>
        <v>0</v>
      </c>
      <c r="BG153" s="228">
        <f>IF(O153="zákl. přenesená",K153,0)</f>
        <v>0</v>
      </c>
      <c r="BH153" s="228">
        <f>IF(O153="sníž. přenesená",K153,0)</f>
        <v>0</v>
      </c>
      <c r="BI153" s="228">
        <f>IF(O153="nulová",K153,0)</f>
        <v>0</v>
      </c>
      <c r="BJ153" s="19" t="s">
        <v>83</v>
      </c>
      <c r="BK153" s="228">
        <f>ROUND(P153*H153,2)</f>
        <v>0</v>
      </c>
      <c r="BL153" s="19" t="s">
        <v>228</v>
      </c>
      <c r="BM153" s="227" t="s">
        <v>846</v>
      </c>
    </row>
    <row r="154" s="2" customFormat="1" ht="16.5" customHeight="1">
      <c r="A154" s="40"/>
      <c r="B154" s="41"/>
      <c r="C154" s="215" t="s">
        <v>461</v>
      </c>
      <c r="D154" s="215" t="s">
        <v>213</v>
      </c>
      <c r="E154" s="216" t="s">
        <v>847</v>
      </c>
      <c r="F154" s="217" t="s">
        <v>848</v>
      </c>
      <c r="G154" s="218" t="s">
        <v>225</v>
      </c>
      <c r="H154" s="219">
        <v>2</v>
      </c>
      <c r="I154" s="220"/>
      <c r="J154" s="220"/>
      <c r="K154" s="221">
        <f>ROUND(P154*H154,2)</f>
        <v>0</v>
      </c>
      <c r="L154" s="217" t="s">
        <v>20</v>
      </c>
      <c r="M154" s="46"/>
      <c r="N154" s="222" t="s">
        <v>20</v>
      </c>
      <c r="O154" s="223" t="s">
        <v>45</v>
      </c>
      <c r="P154" s="224">
        <f>I154+J154</f>
        <v>0</v>
      </c>
      <c r="Q154" s="224">
        <f>ROUND(I154*H154,2)</f>
        <v>0</v>
      </c>
      <c r="R154" s="224">
        <f>ROUND(J154*H154,2)</f>
        <v>0</v>
      </c>
      <c r="S154" s="86"/>
      <c r="T154" s="225">
        <f>S154*H154</f>
        <v>0</v>
      </c>
      <c r="U154" s="225">
        <v>0</v>
      </c>
      <c r="V154" s="225">
        <f>U154*H154</f>
        <v>0</v>
      </c>
      <c r="W154" s="225">
        <v>0</v>
      </c>
      <c r="X154" s="226">
        <f>W154*H154</f>
        <v>0</v>
      </c>
      <c r="Y154" s="40"/>
      <c r="Z154" s="40"/>
      <c r="AA154" s="40"/>
      <c r="AB154" s="40"/>
      <c r="AC154" s="40"/>
      <c r="AD154" s="40"/>
      <c r="AE154" s="40"/>
      <c r="AR154" s="227" t="s">
        <v>228</v>
      </c>
      <c r="AT154" s="227" t="s">
        <v>213</v>
      </c>
      <c r="AU154" s="227" t="s">
        <v>83</v>
      </c>
      <c r="AY154" s="19" t="s">
        <v>212</v>
      </c>
      <c r="BE154" s="228">
        <f>IF(O154="základní",K154,0)</f>
        <v>0</v>
      </c>
      <c r="BF154" s="228">
        <f>IF(O154="snížená",K154,0)</f>
        <v>0</v>
      </c>
      <c r="BG154" s="228">
        <f>IF(O154="zákl. přenesená",K154,0)</f>
        <v>0</v>
      </c>
      <c r="BH154" s="228">
        <f>IF(O154="sníž. přenesená",K154,0)</f>
        <v>0</v>
      </c>
      <c r="BI154" s="228">
        <f>IF(O154="nulová",K154,0)</f>
        <v>0</v>
      </c>
      <c r="BJ154" s="19" t="s">
        <v>83</v>
      </c>
      <c r="BK154" s="228">
        <f>ROUND(P154*H154,2)</f>
        <v>0</v>
      </c>
      <c r="BL154" s="19" t="s">
        <v>228</v>
      </c>
      <c r="BM154" s="227" t="s">
        <v>849</v>
      </c>
    </row>
    <row r="155" s="2" customFormat="1" ht="16.5" customHeight="1">
      <c r="A155" s="40"/>
      <c r="B155" s="41"/>
      <c r="C155" s="215" t="s">
        <v>465</v>
      </c>
      <c r="D155" s="215" t="s">
        <v>213</v>
      </c>
      <c r="E155" s="216" t="s">
        <v>850</v>
      </c>
      <c r="F155" s="217" t="s">
        <v>851</v>
      </c>
      <c r="G155" s="218" t="s">
        <v>225</v>
      </c>
      <c r="H155" s="219">
        <v>16</v>
      </c>
      <c r="I155" s="220"/>
      <c r="J155" s="220"/>
      <c r="K155" s="221">
        <f>ROUND(P155*H155,2)</f>
        <v>0</v>
      </c>
      <c r="L155" s="217" t="s">
        <v>20</v>
      </c>
      <c r="M155" s="46"/>
      <c r="N155" s="222" t="s">
        <v>20</v>
      </c>
      <c r="O155" s="223" t="s">
        <v>45</v>
      </c>
      <c r="P155" s="224">
        <f>I155+J155</f>
        <v>0</v>
      </c>
      <c r="Q155" s="224">
        <f>ROUND(I155*H155,2)</f>
        <v>0</v>
      </c>
      <c r="R155" s="224">
        <f>ROUND(J155*H155,2)</f>
        <v>0</v>
      </c>
      <c r="S155" s="86"/>
      <c r="T155" s="225">
        <f>S155*H155</f>
        <v>0</v>
      </c>
      <c r="U155" s="225">
        <v>0</v>
      </c>
      <c r="V155" s="225">
        <f>U155*H155</f>
        <v>0</v>
      </c>
      <c r="W155" s="225">
        <v>0</v>
      </c>
      <c r="X155" s="226">
        <f>W155*H155</f>
        <v>0</v>
      </c>
      <c r="Y155" s="40"/>
      <c r="Z155" s="40"/>
      <c r="AA155" s="40"/>
      <c r="AB155" s="40"/>
      <c r="AC155" s="40"/>
      <c r="AD155" s="40"/>
      <c r="AE155" s="40"/>
      <c r="AR155" s="227" t="s">
        <v>228</v>
      </c>
      <c r="AT155" s="227" t="s">
        <v>213</v>
      </c>
      <c r="AU155" s="227" t="s">
        <v>83</v>
      </c>
      <c r="AY155" s="19" t="s">
        <v>212</v>
      </c>
      <c r="BE155" s="228">
        <f>IF(O155="základní",K155,0)</f>
        <v>0</v>
      </c>
      <c r="BF155" s="228">
        <f>IF(O155="snížená",K155,0)</f>
        <v>0</v>
      </c>
      <c r="BG155" s="228">
        <f>IF(O155="zákl. přenesená",K155,0)</f>
        <v>0</v>
      </c>
      <c r="BH155" s="228">
        <f>IF(O155="sníž. přenesená",K155,0)</f>
        <v>0</v>
      </c>
      <c r="BI155" s="228">
        <f>IF(O155="nulová",K155,0)</f>
        <v>0</v>
      </c>
      <c r="BJ155" s="19" t="s">
        <v>83</v>
      </c>
      <c r="BK155" s="228">
        <f>ROUND(P155*H155,2)</f>
        <v>0</v>
      </c>
      <c r="BL155" s="19" t="s">
        <v>228</v>
      </c>
      <c r="BM155" s="227" t="s">
        <v>852</v>
      </c>
    </row>
    <row r="156" s="2" customFormat="1" ht="16.5" customHeight="1">
      <c r="A156" s="40"/>
      <c r="B156" s="41"/>
      <c r="C156" s="215" t="s">
        <v>469</v>
      </c>
      <c r="D156" s="215" t="s">
        <v>213</v>
      </c>
      <c r="E156" s="216" t="s">
        <v>853</v>
      </c>
      <c r="F156" s="217" t="s">
        <v>854</v>
      </c>
      <c r="G156" s="218" t="s">
        <v>225</v>
      </c>
      <c r="H156" s="219">
        <v>6</v>
      </c>
      <c r="I156" s="220"/>
      <c r="J156" s="220"/>
      <c r="K156" s="221">
        <f>ROUND(P156*H156,2)</f>
        <v>0</v>
      </c>
      <c r="L156" s="217" t="s">
        <v>20</v>
      </c>
      <c r="M156" s="46"/>
      <c r="N156" s="222" t="s">
        <v>20</v>
      </c>
      <c r="O156" s="223" t="s">
        <v>45</v>
      </c>
      <c r="P156" s="224">
        <f>I156+J156</f>
        <v>0</v>
      </c>
      <c r="Q156" s="224">
        <f>ROUND(I156*H156,2)</f>
        <v>0</v>
      </c>
      <c r="R156" s="224">
        <f>ROUND(J156*H156,2)</f>
        <v>0</v>
      </c>
      <c r="S156" s="86"/>
      <c r="T156" s="225">
        <f>S156*H156</f>
        <v>0</v>
      </c>
      <c r="U156" s="225">
        <v>0</v>
      </c>
      <c r="V156" s="225">
        <f>U156*H156</f>
        <v>0</v>
      </c>
      <c r="W156" s="225">
        <v>0</v>
      </c>
      <c r="X156" s="226">
        <f>W156*H156</f>
        <v>0</v>
      </c>
      <c r="Y156" s="40"/>
      <c r="Z156" s="40"/>
      <c r="AA156" s="40"/>
      <c r="AB156" s="40"/>
      <c r="AC156" s="40"/>
      <c r="AD156" s="40"/>
      <c r="AE156" s="40"/>
      <c r="AR156" s="227" t="s">
        <v>228</v>
      </c>
      <c r="AT156" s="227" t="s">
        <v>213</v>
      </c>
      <c r="AU156" s="227" t="s">
        <v>83</v>
      </c>
      <c r="AY156" s="19" t="s">
        <v>212</v>
      </c>
      <c r="BE156" s="228">
        <f>IF(O156="základní",K156,0)</f>
        <v>0</v>
      </c>
      <c r="BF156" s="228">
        <f>IF(O156="snížená",K156,0)</f>
        <v>0</v>
      </c>
      <c r="BG156" s="228">
        <f>IF(O156="zákl. přenesená",K156,0)</f>
        <v>0</v>
      </c>
      <c r="BH156" s="228">
        <f>IF(O156="sníž. přenesená",K156,0)</f>
        <v>0</v>
      </c>
      <c r="BI156" s="228">
        <f>IF(O156="nulová",K156,0)</f>
        <v>0</v>
      </c>
      <c r="BJ156" s="19" t="s">
        <v>83</v>
      </c>
      <c r="BK156" s="228">
        <f>ROUND(P156*H156,2)</f>
        <v>0</v>
      </c>
      <c r="BL156" s="19" t="s">
        <v>228</v>
      </c>
      <c r="BM156" s="227" t="s">
        <v>855</v>
      </c>
    </row>
    <row r="157" s="2" customFormat="1" ht="16.5" customHeight="1">
      <c r="A157" s="40"/>
      <c r="B157" s="41"/>
      <c r="C157" s="215" t="s">
        <v>217</v>
      </c>
      <c r="D157" s="215" t="s">
        <v>213</v>
      </c>
      <c r="E157" s="216" t="s">
        <v>856</v>
      </c>
      <c r="F157" s="217" t="s">
        <v>857</v>
      </c>
      <c r="G157" s="218" t="s">
        <v>225</v>
      </c>
      <c r="H157" s="219">
        <v>3</v>
      </c>
      <c r="I157" s="220"/>
      <c r="J157" s="220"/>
      <c r="K157" s="221">
        <f>ROUND(P157*H157,2)</f>
        <v>0</v>
      </c>
      <c r="L157" s="217" t="s">
        <v>20</v>
      </c>
      <c r="M157" s="46"/>
      <c r="N157" s="222" t="s">
        <v>20</v>
      </c>
      <c r="O157" s="223" t="s">
        <v>45</v>
      </c>
      <c r="P157" s="224">
        <f>I157+J157</f>
        <v>0</v>
      </c>
      <c r="Q157" s="224">
        <f>ROUND(I157*H157,2)</f>
        <v>0</v>
      </c>
      <c r="R157" s="224">
        <f>ROUND(J157*H157,2)</f>
        <v>0</v>
      </c>
      <c r="S157" s="86"/>
      <c r="T157" s="225">
        <f>S157*H157</f>
        <v>0</v>
      </c>
      <c r="U157" s="225">
        <v>0</v>
      </c>
      <c r="V157" s="225">
        <f>U157*H157</f>
        <v>0</v>
      </c>
      <c r="W157" s="225">
        <v>0</v>
      </c>
      <c r="X157" s="226">
        <f>W157*H157</f>
        <v>0</v>
      </c>
      <c r="Y157" s="40"/>
      <c r="Z157" s="40"/>
      <c r="AA157" s="40"/>
      <c r="AB157" s="40"/>
      <c r="AC157" s="40"/>
      <c r="AD157" s="40"/>
      <c r="AE157" s="40"/>
      <c r="AR157" s="227" t="s">
        <v>228</v>
      </c>
      <c r="AT157" s="227" t="s">
        <v>213</v>
      </c>
      <c r="AU157" s="227" t="s">
        <v>83</v>
      </c>
      <c r="AY157" s="19" t="s">
        <v>212</v>
      </c>
      <c r="BE157" s="228">
        <f>IF(O157="základní",K157,0)</f>
        <v>0</v>
      </c>
      <c r="BF157" s="228">
        <f>IF(O157="snížená",K157,0)</f>
        <v>0</v>
      </c>
      <c r="BG157" s="228">
        <f>IF(O157="zákl. přenesená",K157,0)</f>
        <v>0</v>
      </c>
      <c r="BH157" s="228">
        <f>IF(O157="sníž. přenesená",K157,0)</f>
        <v>0</v>
      </c>
      <c r="BI157" s="228">
        <f>IF(O157="nulová",K157,0)</f>
        <v>0</v>
      </c>
      <c r="BJ157" s="19" t="s">
        <v>83</v>
      </c>
      <c r="BK157" s="228">
        <f>ROUND(P157*H157,2)</f>
        <v>0</v>
      </c>
      <c r="BL157" s="19" t="s">
        <v>228</v>
      </c>
      <c r="BM157" s="227" t="s">
        <v>858</v>
      </c>
    </row>
    <row r="158" s="2" customFormat="1" ht="16.5" customHeight="1">
      <c r="A158" s="40"/>
      <c r="B158" s="41"/>
      <c r="C158" s="215" t="s">
        <v>476</v>
      </c>
      <c r="D158" s="215" t="s">
        <v>213</v>
      </c>
      <c r="E158" s="216" t="s">
        <v>859</v>
      </c>
      <c r="F158" s="217" t="s">
        <v>860</v>
      </c>
      <c r="G158" s="218" t="s">
        <v>225</v>
      </c>
      <c r="H158" s="219">
        <v>10</v>
      </c>
      <c r="I158" s="220"/>
      <c r="J158" s="220"/>
      <c r="K158" s="221">
        <f>ROUND(P158*H158,2)</f>
        <v>0</v>
      </c>
      <c r="L158" s="217" t="s">
        <v>20</v>
      </c>
      <c r="M158" s="46"/>
      <c r="N158" s="222" t="s">
        <v>20</v>
      </c>
      <c r="O158" s="223" t="s">
        <v>45</v>
      </c>
      <c r="P158" s="224">
        <f>I158+J158</f>
        <v>0</v>
      </c>
      <c r="Q158" s="224">
        <f>ROUND(I158*H158,2)</f>
        <v>0</v>
      </c>
      <c r="R158" s="224">
        <f>ROUND(J158*H158,2)</f>
        <v>0</v>
      </c>
      <c r="S158" s="86"/>
      <c r="T158" s="225">
        <f>S158*H158</f>
        <v>0</v>
      </c>
      <c r="U158" s="225">
        <v>0</v>
      </c>
      <c r="V158" s="225">
        <f>U158*H158</f>
        <v>0</v>
      </c>
      <c r="W158" s="225">
        <v>0</v>
      </c>
      <c r="X158" s="226">
        <f>W158*H158</f>
        <v>0</v>
      </c>
      <c r="Y158" s="40"/>
      <c r="Z158" s="40"/>
      <c r="AA158" s="40"/>
      <c r="AB158" s="40"/>
      <c r="AC158" s="40"/>
      <c r="AD158" s="40"/>
      <c r="AE158" s="40"/>
      <c r="AR158" s="227" t="s">
        <v>228</v>
      </c>
      <c r="AT158" s="227" t="s">
        <v>213</v>
      </c>
      <c r="AU158" s="227" t="s">
        <v>83</v>
      </c>
      <c r="AY158" s="19" t="s">
        <v>212</v>
      </c>
      <c r="BE158" s="228">
        <f>IF(O158="základní",K158,0)</f>
        <v>0</v>
      </c>
      <c r="BF158" s="228">
        <f>IF(O158="snížená",K158,0)</f>
        <v>0</v>
      </c>
      <c r="BG158" s="228">
        <f>IF(O158="zákl. přenesená",K158,0)</f>
        <v>0</v>
      </c>
      <c r="BH158" s="228">
        <f>IF(O158="sníž. přenesená",K158,0)</f>
        <v>0</v>
      </c>
      <c r="BI158" s="228">
        <f>IF(O158="nulová",K158,0)</f>
        <v>0</v>
      </c>
      <c r="BJ158" s="19" t="s">
        <v>83</v>
      </c>
      <c r="BK158" s="228">
        <f>ROUND(P158*H158,2)</f>
        <v>0</v>
      </c>
      <c r="BL158" s="19" t="s">
        <v>228</v>
      </c>
      <c r="BM158" s="227" t="s">
        <v>861</v>
      </c>
    </row>
    <row r="159" s="2" customFormat="1" ht="16.5" customHeight="1">
      <c r="A159" s="40"/>
      <c r="B159" s="41"/>
      <c r="C159" s="215" t="s">
        <v>480</v>
      </c>
      <c r="D159" s="215" t="s">
        <v>213</v>
      </c>
      <c r="E159" s="216" t="s">
        <v>862</v>
      </c>
      <c r="F159" s="217" t="s">
        <v>863</v>
      </c>
      <c r="G159" s="218" t="s">
        <v>225</v>
      </c>
      <c r="H159" s="219">
        <v>9</v>
      </c>
      <c r="I159" s="220"/>
      <c r="J159" s="220"/>
      <c r="K159" s="221">
        <f>ROUND(P159*H159,2)</f>
        <v>0</v>
      </c>
      <c r="L159" s="217" t="s">
        <v>20</v>
      </c>
      <c r="M159" s="46"/>
      <c r="N159" s="222" t="s">
        <v>20</v>
      </c>
      <c r="O159" s="223" t="s">
        <v>45</v>
      </c>
      <c r="P159" s="224">
        <f>I159+J159</f>
        <v>0</v>
      </c>
      <c r="Q159" s="224">
        <f>ROUND(I159*H159,2)</f>
        <v>0</v>
      </c>
      <c r="R159" s="224">
        <f>ROUND(J159*H159,2)</f>
        <v>0</v>
      </c>
      <c r="S159" s="86"/>
      <c r="T159" s="225">
        <f>S159*H159</f>
        <v>0</v>
      </c>
      <c r="U159" s="225">
        <v>0</v>
      </c>
      <c r="V159" s="225">
        <f>U159*H159</f>
        <v>0</v>
      </c>
      <c r="W159" s="225">
        <v>0</v>
      </c>
      <c r="X159" s="226">
        <f>W159*H159</f>
        <v>0</v>
      </c>
      <c r="Y159" s="40"/>
      <c r="Z159" s="40"/>
      <c r="AA159" s="40"/>
      <c r="AB159" s="40"/>
      <c r="AC159" s="40"/>
      <c r="AD159" s="40"/>
      <c r="AE159" s="40"/>
      <c r="AR159" s="227" t="s">
        <v>228</v>
      </c>
      <c r="AT159" s="227" t="s">
        <v>213</v>
      </c>
      <c r="AU159" s="227" t="s">
        <v>83</v>
      </c>
      <c r="AY159" s="19" t="s">
        <v>212</v>
      </c>
      <c r="BE159" s="228">
        <f>IF(O159="základní",K159,0)</f>
        <v>0</v>
      </c>
      <c r="BF159" s="228">
        <f>IF(O159="snížená",K159,0)</f>
        <v>0</v>
      </c>
      <c r="BG159" s="228">
        <f>IF(O159="zákl. přenesená",K159,0)</f>
        <v>0</v>
      </c>
      <c r="BH159" s="228">
        <f>IF(O159="sníž. přenesená",K159,0)</f>
        <v>0</v>
      </c>
      <c r="BI159" s="228">
        <f>IF(O159="nulová",K159,0)</f>
        <v>0</v>
      </c>
      <c r="BJ159" s="19" t="s">
        <v>83</v>
      </c>
      <c r="BK159" s="228">
        <f>ROUND(P159*H159,2)</f>
        <v>0</v>
      </c>
      <c r="BL159" s="19" t="s">
        <v>228</v>
      </c>
      <c r="BM159" s="227" t="s">
        <v>864</v>
      </c>
    </row>
    <row r="160" s="2" customFormat="1" ht="16.5" customHeight="1">
      <c r="A160" s="40"/>
      <c r="B160" s="41"/>
      <c r="C160" s="215" t="s">
        <v>484</v>
      </c>
      <c r="D160" s="215" t="s">
        <v>213</v>
      </c>
      <c r="E160" s="216" t="s">
        <v>865</v>
      </c>
      <c r="F160" s="217" t="s">
        <v>866</v>
      </c>
      <c r="G160" s="218" t="s">
        <v>225</v>
      </c>
      <c r="H160" s="219">
        <v>18</v>
      </c>
      <c r="I160" s="220"/>
      <c r="J160" s="220"/>
      <c r="K160" s="221">
        <f>ROUND(P160*H160,2)</f>
        <v>0</v>
      </c>
      <c r="L160" s="217" t="s">
        <v>20</v>
      </c>
      <c r="M160" s="46"/>
      <c r="N160" s="222" t="s">
        <v>20</v>
      </c>
      <c r="O160" s="223" t="s">
        <v>45</v>
      </c>
      <c r="P160" s="224">
        <f>I160+J160</f>
        <v>0</v>
      </c>
      <c r="Q160" s="224">
        <f>ROUND(I160*H160,2)</f>
        <v>0</v>
      </c>
      <c r="R160" s="224">
        <f>ROUND(J160*H160,2)</f>
        <v>0</v>
      </c>
      <c r="S160" s="86"/>
      <c r="T160" s="225">
        <f>S160*H160</f>
        <v>0</v>
      </c>
      <c r="U160" s="225">
        <v>0</v>
      </c>
      <c r="V160" s="225">
        <f>U160*H160</f>
        <v>0</v>
      </c>
      <c r="W160" s="225">
        <v>0</v>
      </c>
      <c r="X160" s="226">
        <f>W160*H160</f>
        <v>0</v>
      </c>
      <c r="Y160" s="40"/>
      <c r="Z160" s="40"/>
      <c r="AA160" s="40"/>
      <c r="AB160" s="40"/>
      <c r="AC160" s="40"/>
      <c r="AD160" s="40"/>
      <c r="AE160" s="40"/>
      <c r="AR160" s="227" t="s">
        <v>228</v>
      </c>
      <c r="AT160" s="227" t="s">
        <v>213</v>
      </c>
      <c r="AU160" s="227" t="s">
        <v>83</v>
      </c>
      <c r="AY160" s="19" t="s">
        <v>212</v>
      </c>
      <c r="BE160" s="228">
        <f>IF(O160="základní",K160,0)</f>
        <v>0</v>
      </c>
      <c r="BF160" s="228">
        <f>IF(O160="snížená",K160,0)</f>
        <v>0</v>
      </c>
      <c r="BG160" s="228">
        <f>IF(O160="zákl. přenesená",K160,0)</f>
        <v>0</v>
      </c>
      <c r="BH160" s="228">
        <f>IF(O160="sníž. přenesená",K160,0)</f>
        <v>0</v>
      </c>
      <c r="BI160" s="228">
        <f>IF(O160="nulová",K160,0)</f>
        <v>0</v>
      </c>
      <c r="BJ160" s="19" t="s">
        <v>83</v>
      </c>
      <c r="BK160" s="228">
        <f>ROUND(P160*H160,2)</f>
        <v>0</v>
      </c>
      <c r="BL160" s="19" t="s">
        <v>228</v>
      </c>
      <c r="BM160" s="227" t="s">
        <v>867</v>
      </c>
    </row>
    <row r="161" s="2" customFormat="1" ht="16.5" customHeight="1">
      <c r="A161" s="40"/>
      <c r="B161" s="41"/>
      <c r="C161" s="215" t="s">
        <v>488</v>
      </c>
      <c r="D161" s="215" t="s">
        <v>213</v>
      </c>
      <c r="E161" s="216" t="s">
        <v>868</v>
      </c>
      <c r="F161" s="217" t="s">
        <v>869</v>
      </c>
      <c r="G161" s="218" t="s">
        <v>225</v>
      </c>
      <c r="H161" s="219">
        <v>9</v>
      </c>
      <c r="I161" s="220"/>
      <c r="J161" s="220"/>
      <c r="K161" s="221">
        <f>ROUND(P161*H161,2)</f>
        <v>0</v>
      </c>
      <c r="L161" s="217" t="s">
        <v>20</v>
      </c>
      <c r="M161" s="46"/>
      <c r="N161" s="222" t="s">
        <v>20</v>
      </c>
      <c r="O161" s="223" t="s">
        <v>45</v>
      </c>
      <c r="P161" s="224">
        <f>I161+J161</f>
        <v>0</v>
      </c>
      <c r="Q161" s="224">
        <f>ROUND(I161*H161,2)</f>
        <v>0</v>
      </c>
      <c r="R161" s="224">
        <f>ROUND(J161*H161,2)</f>
        <v>0</v>
      </c>
      <c r="S161" s="86"/>
      <c r="T161" s="225">
        <f>S161*H161</f>
        <v>0</v>
      </c>
      <c r="U161" s="225">
        <v>0</v>
      </c>
      <c r="V161" s="225">
        <f>U161*H161</f>
        <v>0</v>
      </c>
      <c r="W161" s="225">
        <v>0</v>
      </c>
      <c r="X161" s="226">
        <f>W161*H161</f>
        <v>0</v>
      </c>
      <c r="Y161" s="40"/>
      <c r="Z161" s="40"/>
      <c r="AA161" s="40"/>
      <c r="AB161" s="40"/>
      <c r="AC161" s="40"/>
      <c r="AD161" s="40"/>
      <c r="AE161" s="40"/>
      <c r="AR161" s="227" t="s">
        <v>228</v>
      </c>
      <c r="AT161" s="227" t="s">
        <v>213</v>
      </c>
      <c r="AU161" s="227" t="s">
        <v>83</v>
      </c>
      <c r="AY161" s="19" t="s">
        <v>212</v>
      </c>
      <c r="BE161" s="228">
        <f>IF(O161="základní",K161,0)</f>
        <v>0</v>
      </c>
      <c r="BF161" s="228">
        <f>IF(O161="snížená",K161,0)</f>
        <v>0</v>
      </c>
      <c r="BG161" s="228">
        <f>IF(O161="zákl. přenesená",K161,0)</f>
        <v>0</v>
      </c>
      <c r="BH161" s="228">
        <f>IF(O161="sníž. přenesená",K161,0)</f>
        <v>0</v>
      </c>
      <c r="BI161" s="228">
        <f>IF(O161="nulová",K161,0)</f>
        <v>0</v>
      </c>
      <c r="BJ161" s="19" t="s">
        <v>83</v>
      </c>
      <c r="BK161" s="228">
        <f>ROUND(P161*H161,2)</f>
        <v>0</v>
      </c>
      <c r="BL161" s="19" t="s">
        <v>228</v>
      </c>
      <c r="BM161" s="227" t="s">
        <v>870</v>
      </c>
    </row>
    <row r="162" s="2" customFormat="1" ht="16.5" customHeight="1">
      <c r="A162" s="40"/>
      <c r="B162" s="41"/>
      <c r="C162" s="215" t="s">
        <v>492</v>
      </c>
      <c r="D162" s="215" t="s">
        <v>213</v>
      </c>
      <c r="E162" s="216" t="s">
        <v>871</v>
      </c>
      <c r="F162" s="217" t="s">
        <v>872</v>
      </c>
      <c r="G162" s="218" t="s">
        <v>225</v>
      </c>
      <c r="H162" s="219">
        <v>7</v>
      </c>
      <c r="I162" s="220"/>
      <c r="J162" s="220"/>
      <c r="K162" s="221">
        <f>ROUND(P162*H162,2)</f>
        <v>0</v>
      </c>
      <c r="L162" s="217" t="s">
        <v>20</v>
      </c>
      <c r="M162" s="46"/>
      <c r="N162" s="222" t="s">
        <v>20</v>
      </c>
      <c r="O162" s="223" t="s">
        <v>45</v>
      </c>
      <c r="P162" s="224">
        <f>I162+J162</f>
        <v>0</v>
      </c>
      <c r="Q162" s="224">
        <f>ROUND(I162*H162,2)</f>
        <v>0</v>
      </c>
      <c r="R162" s="224">
        <f>ROUND(J162*H162,2)</f>
        <v>0</v>
      </c>
      <c r="S162" s="86"/>
      <c r="T162" s="225">
        <f>S162*H162</f>
        <v>0</v>
      </c>
      <c r="U162" s="225">
        <v>0</v>
      </c>
      <c r="V162" s="225">
        <f>U162*H162</f>
        <v>0</v>
      </c>
      <c r="W162" s="225">
        <v>0</v>
      </c>
      <c r="X162" s="226">
        <f>W162*H162</f>
        <v>0</v>
      </c>
      <c r="Y162" s="40"/>
      <c r="Z162" s="40"/>
      <c r="AA162" s="40"/>
      <c r="AB162" s="40"/>
      <c r="AC162" s="40"/>
      <c r="AD162" s="40"/>
      <c r="AE162" s="40"/>
      <c r="AR162" s="227" t="s">
        <v>228</v>
      </c>
      <c r="AT162" s="227" t="s">
        <v>213</v>
      </c>
      <c r="AU162" s="227" t="s">
        <v>83</v>
      </c>
      <c r="AY162" s="19" t="s">
        <v>212</v>
      </c>
      <c r="BE162" s="228">
        <f>IF(O162="základní",K162,0)</f>
        <v>0</v>
      </c>
      <c r="BF162" s="228">
        <f>IF(O162="snížená",K162,0)</f>
        <v>0</v>
      </c>
      <c r="BG162" s="228">
        <f>IF(O162="zákl. přenesená",K162,0)</f>
        <v>0</v>
      </c>
      <c r="BH162" s="228">
        <f>IF(O162="sníž. přenesená",K162,0)</f>
        <v>0</v>
      </c>
      <c r="BI162" s="228">
        <f>IF(O162="nulová",K162,0)</f>
        <v>0</v>
      </c>
      <c r="BJ162" s="19" t="s">
        <v>83</v>
      </c>
      <c r="BK162" s="228">
        <f>ROUND(P162*H162,2)</f>
        <v>0</v>
      </c>
      <c r="BL162" s="19" t="s">
        <v>228</v>
      </c>
      <c r="BM162" s="227" t="s">
        <v>873</v>
      </c>
    </row>
    <row r="163" s="2" customFormat="1" ht="16.5" customHeight="1">
      <c r="A163" s="40"/>
      <c r="B163" s="41"/>
      <c r="C163" s="215" t="s">
        <v>496</v>
      </c>
      <c r="D163" s="215" t="s">
        <v>213</v>
      </c>
      <c r="E163" s="216" t="s">
        <v>874</v>
      </c>
      <c r="F163" s="217" t="s">
        <v>875</v>
      </c>
      <c r="G163" s="218" t="s">
        <v>225</v>
      </c>
      <c r="H163" s="219">
        <v>36</v>
      </c>
      <c r="I163" s="220"/>
      <c r="J163" s="220"/>
      <c r="K163" s="221">
        <f>ROUND(P163*H163,2)</f>
        <v>0</v>
      </c>
      <c r="L163" s="217" t="s">
        <v>20</v>
      </c>
      <c r="M163" s="46"/>
      <c r="N163" s="222" t="s">
        <v>20</v>
      </c>
      <c r="O163" s="223" t="s">
        <v>45</v>
      </c>
      <c r="P163" s="224">
        <f>I163+J163</f>
        <v>0</v>
      </c>
      <c r="Q163" s="224">
        <f>ROUND(I163*H163,2)</f>
        <v>0</v>
      </c>
      <c r="R163" s="224">
        <f>ROUND(J163*H163,2)</f>
        <v>0</v>
      </c>
      <c r="S163" s="86"/>
      <c r="T163" s="225">
        <f>S163*H163</f>
        <v>0</v>
      </c>
      <c r="U163" s="225">
        <v>0</v>
      </c>
      <c r="V163" s="225">
        <f>U163*H163</f>
        <v>0</v>
      </c>
      <c r="W163" s="225">
        <v>0</v>
      </c>
      <c r="X163" s="226">
        <f>W163*H163</f>
        <v>0</v>
      </c>
      <c r="Y163" s="40"/>
      <c r="Z163" s="40"/>
      <c r="AA163" s="40"/>
      <c r="AB163" s="40"/>
      <c r="AC163" s="40"/>
      <c r="AD163" s="40"/>
      <c r="AE163" s="40"/>
      <c r="AR163" s="227" t="s">
        <v>228</v>
      </c>
      <c r="AT163" s="227" t="s">
        <v>213</v>
      </c>
      <c r="AU163" s="227" t="s">
        <v>83</v>
      </c>
      <c r="AY163" s="19" t="s">
        <v>212</v>
      </c>
      <c r="BE163" s="228">
        <f>IF(O163="základní",K163,0)</f>
        <v>0</v>
      </c>
      <c r="BF163" s="228">
        <f>IF(O163="snížená",K163,0)</f>
        <v>0</v>
      </c>
      <c r="BG163" s="228">
        <f>IF(O163="zákl. přenesená",K163,0)</f>
        <v>0</v>
      </c>
      <c r="BH163" s="228">
        <f>IF(O163="sníž. přenesená",K163,0)</f>
        <v>0</v>
      </c>
      <c r="BI163" s="228">
        <f>IF(O163="nulová",K163,0)</f>
        <v>0</v>
      </c>
      <c r="BJ163" s="19" t="s">
        <v>83</v>
      </c>
      <c r="BK163" s="228">
        <f>ROUND(P163*H163,2)</f>
        <v>0</v>
      </c>
      <c r="BL163" s="19" t="s">
        <v>228</v>
      </c>
      <c r="BM163" s="227" t="s">
        <v>876</v>
      </c>
    </row>
    <row r="164" s="2" customFormat="1" ht="16.5" customHeight="1">
      <c r="A164" s="40"/>
      <c r="B164" s="41"/>
      <c r="C164" s="215" t="s">
        <v>500</v>
      </c>
      <c r="D164" s="215" t="s">
        <v>213</v>
      </c>
      <c r="E164" s="216" t="s">
        <v>877</v>
      </c>
      <c r="F164" s="217" t="s">
        <v>878</v>
      </c>
      <c r="G164" s="218" t="s">
        <v>225</v>
      </c>
      <c r="H164" s="219">
        <v>9</v>
      </c>
      <c r="I164" s="220"/>
      <c r="J164" s="220"/>
      <c r="K164" s="221">
        <f>ROUND(P164*H164,2)</f>
        <v>0</v>
      </c>
      <c r="L164" s="217" t="s">
        <v>20</v>
      </c>
      <c r="M164" s="46"/>
      <c r="N164" s="222" t="s">
        <v>20</v>
      </c>
      <c r="O164" s="223" t="s">
        <v>45</v>
      </c>
      <c r="P164" s="224">
        <f>I164+J164</f>
        <v>0</v>
      </c>
      <c r="Q164" s="224">
        <f>ROUND(I164*H164,2)</f>
        <v>0</v>
      </c>
      <c r="R164" s="224">
        <f>ROUND(J164*H164,2)</f>
        <v>0</v>
      </c>
      <c r="S164" s="86"/>
      <c r="T164" s="225">
        <f>S164*H164</f>
        <v>0</v>
      </c>
      <c r="U164" s="225">
        <v>0</v>
      </c>
      <c r="V164" s="225">
        <f>U164*H164</f>
        <v>0</v>
      </c>
      <c r="W164" s="225">
        <v>0</v>
      </c>
      <c r="X164" s="226">
        <f>W164*H164</f>
        <v>0</v>
      </c>
      <c r="Y164" s="40"/>
      <c r="Z164" s="40"/>
      <c r="AA164" s="40"/>
      <c r="AB164" s="40"/>
      <c r="AC164" s="40"/>
      <c r="AD164" s="40"/>
      <c r="AE164" s="40"/>
      <c r="AR164" s="227" t="s">
        <v>228</v>
      </c>
      <c r="AT164" s="227" t="s">
        <v>213</v>
      </c>
      <c r="AU164" s="227" t="s">
        <v>83</v>
      </c>
      <c r="AY164" s="19" t="s">
        <v>212</v>
      </c>
      <c r="BE164" s="228">
        <f>IF(O164="základní",K164,0)</f>
        <v>0</v>
      </c>
      <c r="BF164" s="228">
        <f>IF(O164="snížená",K164,0)</f>
        <v>0</v>
      </c>
      <c r="BG164" s="228">
        <f>IF(O164="zákl. přenesená",K164,0)</f>
        <v>0</v>
      </c>
      <c r="BH164" s="228">
        <f>IF(O164="sníž. přenesená",K164,0)</f>
        <v>0</v>
      </c>
      <c r="BI164" s="228">
        <f>IF(O164="nulová",K164,0)</f>
        <v>0</v>
      </c>
      <c r="BJ164" s="19" t="s">
        <v>83</v>
      </c>
      <c r="BK164" s="228">
        <f>ROUND(P164*H164,2)</f>
        <v>0</v>
      </c>
      <c r="BL164" s="19" t="s">
        <v>228</v>
      </c>
      <c r="BM164" s="227" t="s">
        <v>879</v>
      </c>
    </row>
    <row r="165" s="2" customFormat="1" ht="16.5" customHeight="1">
      <c r="A165" s="40"/>
      <c r="B165" s="41"/>
      <c r="C165" s="215" t="s">
        <v>504</v>
      </c>
      <c r="D165" s="215" t="s">
        <v>213</v>
      </c>
      <c r="E165" s="216" t="s">
        <v>880</v>
      </c>
      <c r="F165" s="217" t="s">
        <v>881</v>
      </c>
      <c r="G165" s="218" t="s">
        <v>225</v>
      </c>
      <c r="H165" s="219">
        <v>1</v>
      </c>
      <c r="I165" s="220"/>
      <c r="J165" s="220"/>
      <c r="K165" s="221">
        <f>ROUND(P165*H165,2)</f>
        <v>0</v>
      </c>
      <c r="L165" s="217" t="s">
        <v>20</v>
      </c>
      <c r="M165" s="46"/>
      <c r="N165" s="222" t="s">
        <v>20</v>
      </c>
      <c r="O165" s="223" t="s">
        <v>45</v>
      </c>
      <c r="P165" s="224">
        <f>I165+J165</f>
        <v>0</v>
      </c>
      <c r="Q165" s="224">
        <f>ROUND(I165*H165,2)</f>
        <v>0</v>
      </c>
      <c r="R165" s="224">
        <f>ROUND(J165*H165,2)</f>
        <v>0</v>
      </c>
      <c r="S165" s="86"/>
      <c r="T165" s="225">
        <f>S165*H165</f>
        <v>0</v>
      </c>
      <c r="U165" s="225">
        <v>0</v>
      </c>
      <c r="V165" s="225">
        <f>U165*H165</f>
        <v>0</v>
      </c>
      <c r="W165" s="225">
        <v>0</v>
      </c>
      <c r="X165" s="226">
        <f>W165*H165</f>
        <v>0</v>
      </c>
      <c r="Y165" s="40"/>
      <c r="Z165" s="40"/>
      <c r="AA165" s="40"/>
      <c r="AB165" s="40"/>
      <c r="AC165" s="40"/>
      <c r="AD165" s="40"/>
      <c r="AE165" s="40"/>
      <c r="AR165" s="227" t="s">
        <v>228</v>
      </c>
      <c r="AT165" s="227" t="s">
        <v>213</v>
      </c>
      <c r="AU165" s="227" t="s">
        <v>83</v>
      </c>
      <c r="AY165" s="19" t="s">
        <v>212</v>
      </c>
      <c r="BE165" s="228">
        <f>IF(O165="základní",K165,0)</f>
        <v>0</v>
      </c>
      <c r="BF165" s="228">
        <f>IF(O165="snížená",K165,0)</f>
        <v>0</v>
      </c>
      <c r="BG165" s="228">
        <f>IF(O165="zákl. přenesená",K165,0)</f>
        <v>0</v>
      </c>
      <c r="BH165" s="228">
        <f>IF(O165="sníž. přenesená",K165,0)</f>
        <v>0</v>
      </c>
      <c r="BI165" s="228">
        <f>IF(O165="nulová",K165,0)</f>
        <v>0</v>
      </c>
      <c r="BJ165" s="19" t="s">
        <v>83</v>
      </c>
      <c r="BK165" s="228">
        <f>ROUND(P165*H165,2)</f>
        <v>0</v>
      </c>
      <c r="BL165" s="19" t="s">
        <v>228</v>
      </c>
      <c r="BM165" s="227" t="s">
        <v>882</v>
      </c>
    </row>
    <row r="166" s="2" customFormat="1" ht="16.5" customHeight="1">
      <c r="A166" s="40"/>
      <c r="B166" s="41"/>
      <c r="C166" s="215" t="s">
        <v>508</v>
      </c>
      <c r="D166" s="215" t="s">
        <v>213</v>
      </c>
      <c r="E166" s="216" t="s">
        <v>883</v>
      </c>
      <c r="F166" s="217" t="s">
        <v>884</v>
      </c>
      <c r="G166" s="218" t="s">
        <v>225</v>
      </c>
      <c r="H166" s="219">
        <v>33</v>
      </c>
      <c r="I166" s="220"/>
      <c r="J166" s="220"/>
      <c r="K166" s="221">
        <f>ROUND(P166*H166,2)</f>
        <v>0</v>
      </c>
      <c r="L166" s="217" t="s">
        <v>20</v>
      </c>
      <c r="M166" s="46"/>
      <c r="N166" s="222" t="s">
        <v>20</v>
      </c>
      <c r="O166" s="223" t="s">
        <v>45</v>
      </c>
      <c r="P166" s="224">
        <f>I166+J166</f>
        <v>0</v>
      </c>
      <c r="Q166" s="224">
        <f>ROUND(I166*H166,2)</f>
        <v>0</v>
      </c>
      <c r="R166" s="224">
        <f>ROUND(J166*H166,2)</f>
        <v>0</v>
      </c>
      <c r="S166" s="86"/>
      <c r="T166" s="225">
        <f>S166*H166</f>
        <v>0</v>
      </c>
      <c r="U166" s="225">
        <v>0</v>
      </c>
      <c r="V166" s="225">
        <f>U166*H166</f>
        <v>0</v>
      </c>
      <c r="W166" s="225">
        <v>0</v>
      </c>
      <c r="X166" s="226">
        <f>W166*H166</f>
        <v>0</v>
      </c>
      <c r="Y166" s="40"/>
      <c r="Z166" s="40"/>
      <c r="AA166" s="40"/>
      <c r="AB166" s="40"/>
      <c r="AC166" s="40"/>
      <c r="AD166" s="40"/>
      <c r="AE166" s="40"/>
      <c r="AR166" s="227" t="s">
        <v>228</v>
      </c>
      <c r="AT166" s="227" t="s">
        <v>213</v>
      </c>
      <c r="AU166" s="227" t="s">
        <v>83</v>
      </c>
      <c r="AY166" s="19" t="s">
        <v>212</v>
      </c>
      <c r="BE166" s="228">
        <f>IF(O166="základní",K166,0)</f>
        <v>0</v>
      </c>
      <c r="BF166" s="228">
        <f>IF(O166="snížená",K166,0)</f>
        <v>0</v>
      </c>
      <c r="BG166" s="228">
        <f>IF(O166="zákl. přenesená",K166,0)</f>
        <v>0</v>
      </c>
      <c r="BH166" s="228">
        <f>IF(O166="sníž. přenesená",K166,0)</f>
        <v>0</v>
      </c>
      <c r="BI166" s="228">
        <f>IF(O166="nulová",K166,0)</f>
        <v>0</v>
      </c>
      <c r="BJ166" s="19" t="s">
        <v>83</v>
      </c>
      <c r="BK166" s="228">
        <f>ROUND(P166*H166,2)</f>
        <v>0</v>
      </c>
      <c r="BL166" s="19" t="s">
        <v>228</v>
      </c>
      <c r="BM166" s="227" t="s">
        <v>885</v>
      </c>
    </row>
    <row r="167" s="2" customFormat="1" ht="16.5" customHeight="1">
      <c r="A167" s="40"/>
      <c r="B167" s="41"/>
      <c r="C167" s="215" t="s">
        <v>512</v>
      </c>
      <c r="D167" s="215" t="s">
        <v>213</v>
      </c>
      <c r="E167" s="216" t="s">
        <v>886</v>
      </c>
      <c r="F167" s="217" t="s">
        <v>887</v>
      </c>
      <c r="G167" s="218" t="s">
        <v>525</v>
      </c>
      <c r="H167" s="219">
        <v>52</v>
      </c>
      <c r="I167" s="220"/>
      <c r="J167" s="220"/>
      <c r="K167" s="221">
        <f>ROUND(P167*H167,2)</f>
        <v>0</v>
      </c>
      <c r="L167" s="217" t="s">
        <v>20</v>
      </c>
      <c r="M167" s="46"/>
      <c r="N167" s="222" t="s">
        <v>20</v>
      </c>
      <c r="O167" s="223" t="s">
        <v>45</v>
      </c>
      <c r="P167" s="224">
        <f>I167+J167</f>
        <v>0</v>
      </c>
      <c r="Q167" s="224">
        <f>ROUND(I167*H167,2)</f>
        <v>0</v>
      </c>
      <c r="R167" s="224">
        <f>ROUND(J167*H167,2)</f>
        <v>0</v>
      </c>
      <c r="S167" s="86"/>
      <c r="T167" s="225">
        <f>S167*H167</f>
        <v>0</v>
      </c>
      <c r="U167" s="225">
        <v>0</v>
      </c>
      <c r="V167" s="225">
        <f>U167*H167</f>
        <v>0</v>
      </c>
      <c r="W167" s="225">
        <v>0</v>
      </c>
      <c r="X167" s="226">
        <f>W167*H167</f>
        <v>0</v>
      </c>
      <c r="Y167" s="40"/>
      <c r="Z167" s="40"/>
      <c r="AA167" s="40"/>
      <c r="AB167" s="40"/>
      <c r="AC167" s="40"/>
      <c r="AD167" s="40"/>
      <c r="AE167" s="40"/>
      <c r="AR167" s="227" t="s">
        <v>228</v>
      </c>
      <c r="AT167" s="227" t="s">
        <v>213</v>
      </c>
      <c r="AU167" s="227" t="s">
        <v>83</v>
      </c>
      <c r="AY167" s="19" t="s">
        <v>212</v>
      </c>
      <c r="BE167" s="228">
        <f>IF(O167="základní",K167,0)</f>
        <v>0</v>
      </c>
      <c r="BF167" s="228">
        <f>IF(O167="snížená",K167,0)</f>
        <v>0</v>
      </c>
      <c r="BG167" s="228">
        <f>IF(O167="zákl. přenesená",K167,0)</f>
        <v>0</v>
      </c>
      <c r="BH167" s="228">
        <f>IF(O167="sníž. přenesená",K167,0)</f>
        <v>0</v>
      </c>
      <c r="BI167" s="228">
        <f>IF(O167="nulová",K167,0)</f>
        <v>0</v>
      </c>
      <c r="BJ167" s="19" t="s">
        <v>83</v>
      </c>
      <c r="BK167" s="228">
        <f>ROUND(P167*H167,2)</f>
        <v>0</v>
      </c>
      <c r="BL167" s="19" t="s">
        <v>228</v>
      </c>
      <c r="BM167" s="227" t="s">
        <v>888</v>
      </c>
    </row>
    <row r="168" s="2" customFormat="1" ht="16.5" customHeight="1">
      <c r="A168" s="40"/>
      <c r="B168" s="41"/>
      <c r="C168" s="215" t="s">
        <v>516</v>
      </c>
      <c r="D168" s="215" t="s">
        <v>213</v>
      </c>
      <c r="E168" s="216" t="s">
        <v>889</v>
      </c>
      <c r="F168" s="217" t="s">
        <v>890</v>
      </c>
      <c r="G168" s="218" t="s">
        <v>525</v>
      </c>
      <c r="H168" s="219">
        <v>20</v>
      </c>
      <c r="I168" s="220"/>
      <c r="J168" s="220"/>
      <c r="K168" s="221">
        <f>ROUND(P168*H168,2)</f>
        <v>0</v>
      </c>
      <c r="L168" s="217" t="s">
        <v>20</v>
      </c>
      <c r="M168" s="46"/>
      <c r="N168" s="222" t="s">
        <v>20</v>
      </c>
      <c r="O168" s="223" t="s">
        <v>45</v>
      </c>
      <c r="P168" s="224">
        <f>I168+J168</f>
        <v>0</v>
      </c>
      <c r="Q168" s="224">
        <f>ROUND(I168*H168,2)</f>
        <v>0</v>
      </c>
      <c r="R168" s="224">
        <f>ROUND(J168*H168,2)</f>
        <v>0</v>
      </c>
      <c r="S168" s="86"/>
      <c r="T168" s="225">
        <f>S168*H168</f>
        <v>0</v>
      </c>
      <c r="U168" s="225">
        <v>0</v>
      </c>
      <c r="V168" s="225">
        <f>U168*H168</f>
        <v>0</v>
      </c>
      <c r="W168" s="225">
        <v>0</v>
      </c>
      <c r="X168" s="226">
        <f>W168*H168</f>
        <v>0</v>
      </c>
      <c r="Y168" s="40"/>
      <c r="Z168" s="40"/>
      <c r="AA168" s="40"/>
      <c r="AB168" s="40"/>
      <c r="AC168" s="40"/>
      <c r="AD168" s="40"/>
      <c r="AE168" s="40"/>
      <c r="AR168" s="227" t="s">
        <v>228</v>
      </c>
      <c r="AT168" s="227" t="s">
        <v>213</v>
      </c>
      <c r="AU168" s="227" t="s">
        <v>83</v>
      </c>
      <c r="AY168" s="19" t="s">
        <v>212</v>
      </c>
      <c r="BE168" s="228">
        <f>IF(O168="základní",K168,0)</f>
        <v>0</v>
      </c>
      <c r="BF168" s="228">
        <f>IF(O168="snížená",K168,0)</f>
        <v>0</v>
      </c>
      <c r="BG168" s="228">
        <f>IF(O168="zákl. přenesená",K168,0)</f>
        <v>0</v>
      </c>
      <c r="BH168" s="228">
        <f>IF(O168="sníž. přenesená",K168,0)</f>
        <v>0</v>
      </c>
      <c r="BI168" s="228">
        <f>IF(O168="nulová",K168,0)</f>
        <v>0</v>
      </c>
      <c r="BJ168" s="19" t="s">
        <v>83</v>
      </c>
      <c r="BK168" s="228">
        <f>ROUND(P168*H168,2)</f>
        <v>0</v>
      </c>
      <c r="BL168" s="19" t="s">
        <v>228</v>
      </c>
      <c r="BM168" s="227" t="s">
        <v>891</v>
      </c>
    </row>
    <row r="169" s="2" customFormat="1" ht="16.5" customHeight="1">
      <c r="A169" s="40"/>
      <c r="B169" s="41"/>
      <c r="C169" s="215" t="s">
        <v>522</v>
      </c>
      <c r="D169" s="215" t="s">
        <v>213</v>
      </c>
      <c r="E169" s="216" t="s">
        <v>892</v>
      </c>
      <c r="F169" s="217" t="s">
        <v>893</v>
      </c>
      <c r="G169" s="218" t="s">
        <v>525</v>
      </c>
      <c r="H169" s="219">
        <v>10</v>
      </c>
      <c r="I169" s="220"/>
      <c r="J169" s="220"/>
      <c r="K169" s="221">
        <f>ROUND(P169*H169,2)</f>
        <v>0</v>
      </c>
      <c r="L169" s="217" t="s">
        <v>20</v>
      </c>
      <c r="M169" s="46"/>
      <c r="N169" s="222" t="s">
        <v>20</v>
      </c>
      <c r="O169" s="223" t="s">
        <v>45</v>
      </c>
      <c r="P169" s="224">
        <f>I169+J169</f>
        <v>0</v>
      </c>
      <c r="Q169" s="224">
        <f>ROUND(I169*H169,2)</f>
        <v>0</v>
      </c>
      <c r="R169" s="224">
        <f>ROUND(J169*H169,2)</f>
        <v>0</v>
      </c>
      <c r="S169" s="86"/>
      <c r="T169" s="225">
        <f>S169*H169</f>
        <v>0</v>
      </c>
      <c r="U169" s="225">
        <v>0</v>
      </c>
      <c r="V169" s="225">
        <f>U169*H169</f>
        <v>0</v>
      </c>
      <c r="W169" s="225">
        <v>0</v>
      </c>
      <c r="X169" s="226">
        <f>W169*H169</f>
        <v>0</v>
      </c>
      <c r="Y169" s="40"/>
      <c r="Z169" s="40"/>
      <c r="AA169" s="40"/>
      <c r="AB169" s="40"/>
      <c r="AC169" s="40"/>
      <c r="AD169" s="40"/>
      <c r="AE169" s="40"/>
      <c r="AR169" s="227" t="s">
        <v>228</v>
      </c>
      <c r="AT169" s="227" t="s">
        <v>213</v>
      </c>
      <c r="AU169" s="227" t="s">
        <v>83</v>
      </c>
      <c r="AY169" s="19" t="s">
        <v>212</v>
      </c>
      <c r="BE169" s="228">
        <f>IF(O169="základní",K169,0)</f>
        <v>0</v>
      </c>
      <c r="BF169" s="228">
        <f>IF(O169="snížená",K169,0)</f>
        <v>0</v>
      </c>
      <c r="BG169" s="228">
        <f>IF(O169="zákl. přenesená",K169,0)</f>
        <v>0</v>
      </c>
      <c r="BH169" s="228">
        <f>IF(O169="sníž. přenesená",K169,0)</f>
        <v>0</v>
      </c>
      <c r="BI169" s="228">
        <f>IF(O169="nulová",K169,0)</f>
        <v>0</v>
      </c>
      <c r="BJ169" s="19" t="s">
        <v>83</v>
      </c>
      <c r="BK169" s="228">
        <f>ROUND(P169*H169,2)</f>
        <v>0</v>
      </c>
      <c r="BL169" s="19" t="s">
        <v>228</v>
      </c>
      <c r="BM169" s="227" t="s">
        <v>894</v>
      </c>
    </row>
    <row r="170" s="2" customFormat="1" ht="16.5" customHeight="1">
      <c r="A170" s="40"/>
      <c r="B170" s="41"/>
      <c r="C170" s="215" t="s">
        <v>527</v>
      </c>
      <c r="D170" s="215" t="s">
        <v>213</v>
      </c>
      <c r="E170" s="216" t="s">
        <v>895</v>
      </c>
      <c r="F170" s="217" t="s">
        <v>896</v>
      </c>
      <c r="G170" s="218" t="s">
        <v>525</v>
      </c>
      <c r="H170" s="219">
        <v>25</v>
      </c>
      <c r="I170" s="220"/>
      <c r="J170" s="220"/>
      <c r="K170" s="221">
        <f>ROUND(P170*H170,2)</f>
        <v>0</v>
      </c>
      <c r="L170" s="217" t="s">
        <v>20</v>
      </c>
      <c r="M170" s="46"/>
      <c r="N170" s="222" t="s">
        <v>20</v>
      </c>
      <c r="O170" s="223" t="s">
        <v>45</v>
      </c>
      <c r="P170" s="224">
        <f>I170+J170</f>
        <v>0</v>
      </c>
      <c r="Q170" s="224">
        <f>ROUND(I170*H170,2)</f>
        <v>0</v>
      </c>
      <c r="R170" s="224">
        <f>ROUND(J170*H170,2)</f>
        <v>0</v>
      </c>
      <c r="S170" s="86"/>
      <c r="T170" s="225">
        <f>S170*H170</f>
        <v>0</v>
      </c>
      <c r="U170" s="225">
        <v>0</v>
      </c>
      <c r="V170" s="225">
        <f>U170*H170</f>
        <v>0</v>
      </c>
      <c r="W170" s="225">
        <v>0</v>
      </c>
      <c r="X170" s="226">
        <f>W170*H170</f>
        <v>0</v>
      </c>
      <c r="Y170" s="40"/>
      <c r="Z170" s="40"/>
      <c r="AA170" s="40"/>
      <c r="AB170" s="40"/>
      <c r="AC170" s="40"/>
      <c r="AD170" s="40"/>
      <c r="AE170" s="40"/>
      <c r="AR170" s="227" t="s">
        <v>228</v>
      </c>
      <c r="AT170" s="227" t="s">
        <v>213</v>
      </c>
      <c r="AU170" s="227" t="s">
        <v>83</v>
      </c>
      <c r="AY170" s="19" t="s">
        <v>212</v>
      </c>
      <c r="BE170" s="228">
        <f>IF(O170="základní",K170,0)</f>
        <v>0</v>
      </c>
      <c r="BF170" s="228">
        <f>IF(O170="snížená",K170,0)</f>
        <v>0</v>
      </c>
      <c r="BG170" s="228">
        <f>IF(O170="zákl. přenesená",K170,0)</f>
        <v>0</v>
      </c>
      <c r="BH170" s="228">
        <f>IF(O170="sníž. přenesená",K170,0)</f>
        <v>0</v>
      </c>
      <c r="BI170" s="228">
        <f>IF(O170="nulová",K170,0)</f>
        <v>0</v>
      </c>
      <c r="BJ170" s="19" t="s">
        <v>83</v>
      </c>
      <c r="BK170" s="228">
        <f>ROUND(P170*H170,2)</f>
        <v>0</v>
      </c>
      <c r="BL170" s="19" t="s">
        <v>228</v>
      </c>
      <c r="BM170" s="227" t="s">
        <v>897</v>
      </c>
    </row>
    <row r="171" s="2" customFormat="1" ht="16.5" customHeight="1">
      <c r="A171" s="40"/>
      <c r="B171" s="41"/>
      <c r="C171" s="215" t="s">
        <v>531</v>
      </c>
      <c r="D171" s="215" t="s">
        <v>213</v>
      </c>
      <c r="E171" s="216" t="s">
        <v>898</v>
      </c>
      <c r="F171" s="217" t="s">
        <v>899</v>
      </c>
      <c r="G171" s="218" t="s">
        <v>225</v>
      </c>
      <c r="H171" s="219">
        <v>1</v>
      </c>
      <c r="I171" s="220"/>
      <c r="J171" s="220"/>
      <c r="K171" s="221">
        <f>ROUND(P171*H171,2)</f>
        <v>0</v>
      </c>
      <c r="L171" s="217" t="s">
        <v>20</v>
      </c>
      <c r="M171" s="46"/>
      <c r="N171" s="222" t="s">
        <v>20</v>
      </c>
      <c r="O171" s="223" t="s">
        <v>45</v>
      </c>
      <c r="P171" s="224">
        <f>I171+J171</f>
        <v>0</v>
      </c>
      <c r="Q171" s="224">
        <f>ROUND(I171*H171,2)</f>
        <v>0</v>
      </c>
      <c r="R171" s="224">
        <f>ROUND(J171*H171,2)</f>
        <v>0</v>
      </c>
      <c r="S171" s="86"/>
      <c r="T171" s="225">
        <f>S171*H171</f>
        <v>0</v>
      </c>
      <c r="U171" s="225">
        <v>0</v>
      </c>
      <c r="V171" s="225">
        <f>U171*H171</f>
        <v>0</v>
      </c>
      <c r="W171" s="225">
        <v>0</v>
      </c>
      <c r="X171" s="226">
        <f>W171*H171</f>
        <v>0</v>
      </c>
      <c r="Y171" s="40"/>
      <c r="Z171" s="40"/>
      <c r="AA171" s="40"/>
      <c r="AB171" s="40"/>
      <c r="AC171" s="40"/>
      <c r="AD171" s="40"/>
      <c r="AE171" s="40"/>
      <c r="AR171" s="227" t="s">
        <v>228</v>
      </c>
      <c r="AT171" s="227" t="s">
        <v>213</v>
      </c>
      <c r="AU171" s="227" t="s">
        <v>83</v>
      </c>
      <c r="AY171" s="19" t="s">
        <v>212</v>
      </c>
      <c r="BE171" s="228">
        <f>IF(O171="základní",K171,0)</f>
        <v>0</v>
      </c>
      <c r="BF171" s="228">
        <f>IF(O171="snížená",K171,0)</f>
        <v>0</v>
      </c>
      <c r="BG171" s="228">
        <f>IF(O171="zákl. přenesená",K171,0)</f>
        <v>0</v>
      </c>
      <c r="BH171" s="228">
        <f>IF(O171="sníž. přenesená",K171,0)</f>
        <v>0</v>
      </c>
      <c r="BI171" s="228">
        <f>IF(O171="nulová",K171,0)</f>
        <v>0</v>
      </c>
      <c r="BJ171" s="19" t="s">
        <v>83</v>
      </c>
      <c r="BK171" s="228">
        <f>ROUND(P171*H171,2)</f>
        <v>0</v>
      </c>
      <c r="BL171" s="19" t="s">
        <v>228</v>
      </c>
      <c r="BM171" s="227" t="s">
        <v>900</v>
      </c>
    </row>
    <row r="172" s="2" customFormat="1" ht="16.5" customHeight="1">
      <c r="A172" s="40"/>
      <c r="B172" s="41"/>
      <c r="C172" s="215" t="s">
        <v>535</v>
      </c>
      <c r="D172" s="215" t="s">
        <v>213</v>
      </c>
      <c r="E172" s="216" t="s">
        <v>901</v>
      </c>
      <c r="F172" s="217" t="s">
        <v>902</v>
      </c>
      <c r="G172" s="218" t="s">
        <v>225</v>
      </c>
      <c r="H172" s="219">
        <v>26</v>
      </c>
      <c r="I172" s="220"/>
      <c r="J172" s="220"/>
      <c r="K172" s="221">
        <f>ROUND(P172*H172,2)</f>
        <v>0</v>
      </c>
      <c r="L172" s="217" t="s">
        <v>20</v>
      </c>
      <c r="M172" s="46"/>
      <c r="N172" s="222" t="s">
        <v>20</v>
      </c>
      <c r="O172" s="223" t="s">
        <v>45</v>
      </c>
      <c r="P172" s="224">
        <f>I172+J172</f>
        <v>0</v>
      </c>
      <c r="Q172" s="224">
        <f>ROUND(I172*H172,2)</f>
        <v>0</v>
      </c>
      <c r="R172" s="224">
        <f>ROUND(J172*H172,2)</f>
        <v>0</v>
      </c>
      <c r="S172" s="86"/>
      <c r="T172" s="225">
        <f>S172*H172</f>
        <v>0</v>
      </c>
      <c r="U172" s="225">
        <v>0</v>
      </c>
      <c r="V172" s="225">
        <f>U172*H172</f>
        <v>0</v>
      </c>
      <c r="W172" s="225">
        <v>0</v>
      </c>
      <c r="X172" s="226">
        <f>W172*H172</f>
        <v>0</v>
      </c>
      <c r="Y172" s="40"/>
      <c r="Z172" s="40"/>
      <c r="AA172" s="40"/>
      <c r="AB172" s="40"/>
      <c r="AC172" s="40"/>
      <c r="AD172" s="40"/>
      <c r="AE172" s="40"/>
      <c r="AR172" s="227" t="s">
        <v>228</v>
      </c>
      <c r="AT172" s="227" t="s">
        <v>213</v>
      </c>
      <c r="AU172" s="227" t="s">
        <v>83</v>
      </c>
      <c r="AY172" s="19" t="s">
        <v>212</v>
      </c>
      <c r="BE172" s="228">
        <f>IF(O172="základní",K172,0)</f>
        <v>0</v>
      </c>
      <c r="BF172" s="228">
        <f>IF(O172="snížená",K172,0)</f>
        <v>0</v>
      </c>
      <c r="BG172" s="228">
        <f>IF(O172="zákl. přenesená",K172,0)</f>
        <v>0</v>
      </c>
      <c r="BH172" s="228">
        <f>IF(O172="sníž. přenesená",K172,0)</f>
        <v>0</v>
      </c>
      <c r="BI172" s="228">
        <f>IF(O172="nulová",K172,0)</f>
        <v>0</v>
      </c>
      <c r="BJ172" s="19" t="s">
        <v>83</v>
      </c>
      <c r="BK172" s="228">
        <f>ROUND(P172*H172,2)</f>
        <v>0</v>
      </c>
      <c r="BL172" s="19" t="s">
        <v>228</v>
      </c>
      <c r="BM172" s="227" t="s">
        <v>903</v>
      </c>
    </row>
    <row r="173" s="2" customFormat="1" ht="16.5" customHeight="1">
      <c r="A173" s="40"/>
      <c r="B173" s="41"/>
      <c r="C173" s="215" t="s">
        <v>539</v>
      </c>
      <c r="D173" s="215" t="s">
        <v>213</v>
      </c>
      <c r="E173" s="216" t="s">
        <v>904</v>
      </c>
      <c r="F173" s="217" t="s">
        <v>905</v>
      </c>
      <c r="G173" s="218" t="s">
        <v>225</v>
      </c>
      <c r="H173" s="219">
        <v>21</v>
      </c>
      <c r="I173" s="220"/>
      <c r="J173" s="220"/>
      <c r="K173" s="221">
        <f>ROUND(P173*H173,2)</f>
        <v>0</v>
      </c>
      <c r="L173" s="217" t="s">
        <v>20</v>
      </c>
      <c r="M173" s="46"/>
      <c r="N173" s="222" t="s">
        <v>20</v>
      </c>
      <c r="O173" s="223" t="s">
        <v>45</v>
      </c>
      <c r="P173" s="224">
        <f>I173+J173</f>
        <v>0</v>
      </c>
      <c r="Q173" s="224">
        <f>ROUND(I173*H173,2)</f>
        <v>0</v>
      </c>
      <c r="R173" s="224">
        <f>ROUND(J173*H173,2)</f>
        <v>0</v>
      </c>
      <c r="S173" s="86"/>
      <c r="T173" s="225">
        <f>S173*H173</f>
        <v>0</v>
      </c>
      <c r="U173" s="225">
        <v>0</v>
      </c>
      <c r="V173" s="225">
        <f>U173*H173</f>
        <v>0</v>
      </c>
      <c r="W173" s="225">
        <v>0</v>
      </c>
      <c r="X173" s="226">
        <f>W173*H173</f>
        <v>0</v>
      </c>
      <c r="Y173" s="40"/>
      <c r="Z173" s="40"/>
      <c r="AA173" s="40"/>
      <c r="AB173" s="40"/>
      <c r="AC173" s="40"/>
      <c r="AD173" s="40"/>
      <c r="AE173" s="40"/>
      <c r="AR173" s="227" t="s">
        <v>228</v>
      </c>
      <c r="AT173" s="227" t="s">
        <v>213</v>
      </c>
      <c r="AU173" s="227" t="s">
        <v>83</v>
      </c>
      <c r="AY173" s="19" t="s">
        <v>212</v>
      </c>
      <c r="BE173" s="228">
        <f>IF(O173="základní",K173,0)</f>
        <v>0</v>
      </c>
      <c r="BF173" s="228">
        <f>IF(O173="snížená",K173,0)</f>
        <v>0</v>
      </c>
      <c r="BG173" s="228">
        <f>IF(O173="zákl. přenesená",K173,0)</f>
        <v>0</v>
      </c>
      <c r="BH173" s="228">
        <f>IF(O173="sníž. přenesená",K173,0)</f>
        <v>0</v>
      </c>
      <c r="BI173" s="228">
        <f>IF(O173="nulová",K173,0)</f>
        <v>0</v>
      </c>
      <c r="BJ173" s="19" t="s">
        <v>83</v>
      </c>
      <c r="BK173" s="228">
        <f>ROUND(P173*H173,2)</f>
        <v>0</v>
      </c>
      <c r="BL173" s="19" t="s">
        <v>228</v>
      </c>
      <c r="BM173" s="227" t="s">
        <v>906</v>
      </c>
    </row>
    <row r="174" s="2" customFormat="1" ht="16.5" customHeight="1">
      <c r="A174" s="40"/>
      <c r="B174" s="41"/>
      <c r="C174" s="215" t="s">
        <v>543</v>
      </c>
      <c r="D174" s="215" t="s">
        <v>213</v>
      </c>
      <c r="E174" s="216" t="s">
        <v>898</v>
      </c>
      <c r="F174" s="217" t="s">
        <v>899</v>
      </c>
      <c r="G174" s="218" t="s">
        <v>225</v>
      </c>
      <c r="H174" s="219">
        <v>1</v>
      </c>
      <c r="I174" s="220"/>
      <c r="J174" s="220"/>
      <c r="K174" s="221">
        <f>ROUND(P174*H174,2)</f>
        <v>0</v>
      </c>
      <c r="L174" s="217" t="s">
        <v>20</v>
      </c>
      <c r="M174" s="46"/>
      <c r="N174" s="222" t="s">
        <v>20</v>
      </c>
      <c r="O174" s="223" t="s">
        <v>45</v>
      </c>
      <c r="P174" s="224">
        <f>I174+J174</f>
        <v>0</v>
      </c>
      <c r="Q174" s="224">
        <f>ROUND(I174*H174,2)</f>
        <v>0</v>
      </c>
      <c r="R174" s="224">
        <f>ROUND(J174*H174,2)</f>
        <v>0</v>
      </c>
      <c r="S174" s="86"/>
      <c r="T174" s="225">
        <f>S174*H174</f>
        <v>0</v>
      </c>
      <c r="U174" s="225">
        <v>0</v>
      </c>
      <c r="V174" s="225">
        <f>U174*H174</f>
        <v>0</v>
      </c>
      <c r="W174" s="225">
        <v>0</v>
      </c>
      <c r="X174" s="226">
        <f>W174*H174</f>
        <v>0</v>
      </c>
      <c r="Y174" s="40"/>
      <c r="Z174" s="40"/>
      <c r="AA174" s="40"/>
      <c r="AB174" s="40"/>
      <c r="AC174" s="40"/>
      <c r="AD174" s="40"/>
      <c r="AE174" s="40"/>
      <c r="AR174" s="227" t="s">
        <v>228</v>
      </c>
      <c r="AT174" s="227" t="s">
        <v>213</v>
      </c>
      <c r="AU174" s="227" t="s">
        <v>83</v>
      </c>
      <c r="AY174" s="19" t="s">
        <v>212</v>
      </c>
      <c r="BE174" s="228">
        <f>IF(O174="základní",K174,0)</f>
        <v>0</v>
      </c>
      <c r="BF174" s="228">
        <f>IF(O174="snížená",K174,0)</f>
        <v>0</v>
      </c>
      <c r="BG174" s="228">
        <f>IF(O174="zákl. přenesená",K174,0)</f>
        <v>0</v>
      </c>
      <c r="BH174" s="228">
        <f>IF(O174="sníž. přenesená",K174,0)</f>
        <v>0</v>
      </c>
      <c r="BI174" s="228">
        <f>IF(O174="nulová",K174,0)</f>
        <v>0</v>
      </c>
      <c r="BJ174" s="19" t="s">
        <v>83</v>
      </c>
      <c r="BK174" s="228">
        <f>ROUND(P174*H174,2)</f>
        <v>0</v>
      </c>
      <c r="BL174" s="19" t="s">
        <v>228</v>
      </c>
      <c r="BM174" s="227" t="s">
        <v>907</v>
      </c>
    </row>
    <row r="175" s="2" customFormat="1" ht="16.5" customHeight="1">
      <c r="A175" s="40"/>
      <c r="B175" s="41"/>
      <c r="C175" s="215" t="s">
        <v>547</v>
      </c>
      <c r="D175" s="215" t="s">
        <v>213</v>
      </c>
      <c r="E175" s="216" t="s">
        <v>908</v>
      </c>
      <c r="F175" s="217" t="s">
        <v>909</v>
      </c>
      <c r="G175" s="218" t="s">
        <v>704</v>
      </c>
      <c r="H175" s="219">
        <v>1</v>
      </c>
      <c r="I175" s="220"/>
      <c r="J175" s="220"/>
      <c r="K175" s="221">
        <f>ROUND(P175*H175,2)</f>
        <v>0</v>
      </c>
      <c r="L175" s="217" t="s">
        <v>20</v>
      </c>
      <c r="M175" s="46"/>
      <c r="N175" s="222" t="s">
        <v>20</v>
      </c>
      <c r="O175" s="223" t="s">
        <v>45</v>
      </c>
      <c r="P175" s="224">
        <f>I175+J175</f>
        <v>0</v>
      </c>
      <c r="Q175" s="224">
        <f>ROUND(I175*H175,2)</f>
        <v>0</v>
      </c>
      <c r="R175" s="224">
        <f>ROUND(J175*H175,2)</f>
        <v>0</v>
      </c>
      <c r="S175" s="86"/>
      <c r="T175" s="225">
        <f>S175*H175</f>
        <v>0</v>
      </c>
      <c r="U175" s="225">
        <v>0</v>
      </c>
      <c r="V175" s="225">
        <f>U175*H175</f>
        <v>0</v>
      </c>
      <c r="W175" s="225">
        <v>0</v>
      </c>
      <c r="X175" s="226">
        <f>W175*H175</f>
        <v>0</v>
      </c>
      <c r="Y175" s="40"/>
      <c r="Z175" s="40"/>
      <c r="AA175" s="40"/>
      <c r="AB175" s="40"/>
      <c r="AC175" s="40"/>
      <c r="AD175" s="40"/>
      <c r="AE175" s="40"/>
      <c r="AR175" s="227" t="s">
        <v>228</v>
      </c>
      <c r="AT175" s="227" t="s">
        <v>213</v>
      </c>
      <c r="AU175" s="227" t="s">
        <v>83</v>
      </c>
      <c r="AY175" s="19" t="s">
        <v>212</v>
      </c>
      <c r="BE175" s="228">
        <f>IF(O175="základní",K175,0)</f>
        <v>0</v>
      </c>
      <c r="BF175" s="228">
        <f>IF(O175="snížená",K175,0)</f>
        <v>0</v>
      </c>
      <c r="BG175" s="228">
        <f>IF(O175="zákl. přenesená",K175,0)</f>
        <v>0</v>
      </c>
      <c r="BH175" s="228">
        <f>IF(O175="sníž. přenesená",K175,0)</f>
        <v>0</v>
      </c>
      <c r="BI175" s="228">
        <f>IF(O175="nulová",K175,0)</f>
        <v>0</v>
      </c>
      <c r="BJ175" s="19" t="s">
        <v>83</v>
      </c>
      <c r="BK175" s="228">
        <f>ROUND(P175*H175,2)</f>
        <v>0</v>
      </c>
      <c r="BL175" s="19" t="s">
        <v>228</v>
      </c>
      <c r="BM175" s="227" t="s">
        <v>910</v>
      </c>
    </row>
    <row r="176" s="2" customFormat="1" ht="16.5" customHeight="1">
      <c r="A176" s="40"/>
      <c r="B176" s="41"/>
      <c r="C176" s="215" t="s">
        <v>551</v>
      </c>
      <c r="D176" s="215" t="s">
        <v>213</v>
      </c>
      <c r="E176" s="216" t="s">
        <v>911</v>
      </c>
      <c r="F176" s="217" t="s">
        <v>912</v>
      </c>
      <c r="G176" s="218" t="s">
        <v>525</v>
      </c>
      <c r="H176" s="219">
        <v>131</v>
      </c>
      <c r="I176" s="220"/>
      <c r="J176" s="220"/>
      <c r="K176" s="221">
        <f>ROUND(P176*H176,2)</f>
        <v>0</v>
      </c>
      <c r="L176" s="217" t="s">
        <v>20</v>
      </c>
      <c r="M176" s="46"/>
      <c r="N176" s="222" t="s">
        <v>20</v>
      </c>
      <c r="O176" s="223" t="s">
        <v>45</v>
      </c>
      <c r="P176" s="224">
        <f>I176+J176</f>
        <v>0</v>
      </c>
      <c r="Q176" s="224">
        <f>ROUND(I176*H176,2)</f>
        <v>0</v>
      </c>
      <c r="R176" s="224">
        <f>ROUND(J176*H176,2)</f>
        <v>0</v>
      </c>
      <c r="S176" s="86"/>
      <c r="T176" s="225">
        <f>S176*H176</f>
        <v>0</v>
      </c>
      <c r="U176" s="225">
        <v>0</v>
      </c>
      <c r="V176" s="225">
        <f>U176*H176</f>
        <v>0</v>
      </c>
      <c r="W176" s="225">
        <v>0</v>
      </c>
      <c r="X176" s="226">
        <f>W176*H176</f>
        <v>0</v>
      </c>
      <c r="Y176" s="40"/>
      <c r="Z176" s="40"/>
      <c r="AA176" s="40"/>
      <c r="AB176" s="40"/>
      <c r="AC176" s="40"/>
      <c r="AD176" s="40"/>
      <c r="AE176" s="40"/>
      <c r="AR176" s="227" t="s">
        <v>228</v>
      </c>
      <c r="AT176" s="227" t="s">
        <v>213</v>
      </c>
      <c r="AU176" s="227" t="s">
        <v>83</v>
      </c>
      <c r="AY176" s="19" t="s">
        <v>212</v>
      </c>
      <c r="BE176" s="228">
        <f>IF(O176="základní",K176,0)</f>
        <v>0</v>
      </c>
      <c r="BF176" s="228">
        <f>IF(O176="snížená",K176,0)</f>
        <v>0</v>
      </c>
      <c r="BG176" s="228">
        <f>IF(O176="zákl. přenesená",K176,0)</f>
        <v>0</v>
      </c>
      <c r="BH176" s="228">
        <f>IF(O176="sníž. přenesená",K176,0)</f>
        <v>0</v>
      </c>
      <c r="BI176" s="228">
        <f>IF(O176="nulová",K176,0)</f>
        <v>0</v>
      </c>
      <c r="BJ176" s="19" t="s">
        <v>83</v>
      </c>
      <c r="BK176" s="228">
        <f>ROUND(P176*H176,2)</f>
        <v>0</v>
      </c>
      <c r="BL176" s="19" t="s">
        <v>228</v>
      </c>
      <c r="BM176" s="227" t="s">
        <v>913</v>
      </c>
    </row>
    <row r="177" s="2" customFormat="1" ht="16.5" customHeight="1">
      <c r="A177" s="40"/>
      <c r="B177" s="41"/>
      <c r="C177" s="215" t="s">
        <v>555</v>
      </c>
      <c r="D177" s="215" t="s">
        <v>213</v>
      </c>
      <c r="E177" s="216" t="s">
        <v>914</v>
      </c>
      <c r="F177" s="217" t="s">
        <v>915</v>
      </c>
      <c r="G177" s="218" t="s">
        <v>225</v>
      </c>
      <c r="H177" s="219">
        <v>1</v>
      </c>
      <c r="I177" s="220"/>
      <c r="J177" s="220"/>
      <c r="K177" s="221">
        <f>ROUND(P177*H177,2)</f>
        <v>0</v>
      </c>
      <c r="L177" s="217" t="s">
        <v>20</v>
      </c>
      <c r="M177" s="46"/>
      <c r="N177" s="222" t="s">
        <v>20</v>
      </c>
      <c r="O177" s="223" t="s">
        <v>45</v>
      </c>
      <c r="P177" s="224">
        <f>I177+J177</f>
        <v>0</v>
      </c>
      <c r="Q177" s="224">
        <f>ROUND(I177*H177,2)</f>
        <v>0</v>
      </c>
      <c r="R177" s="224">
        <f>ROUND(J177*H177,2)</f>
        <v>0</v>
      </c>
      <c r="S177" s="86"/>
      <c r="T177" s="225">
        <f>S177*H177</f>
        <v>0</v>
      </c>
      <c r="U177" s="225">
        <v>0</v>
      </c>
      <c r="V177" s="225">
        <f>U177*H177</f>
        <v>0</v>
      </c>
      <c r="W177" s="225">
        <v>0</v>
      </c>
      <c r="X177" s="226">
        <f>W177*H177</f>
        <v>0</v>
      </c>
      <c r="Y177" s="40"/>
      <c r="Z177" s="40"/>
      <c r="AA177" s="40"/>
      <c r="AB177" s="40"/>
      <c r="AC177" s="40"/>
      <c r="AD177" s="40"/>
      <c r="AE177" s="40"/>
      <c r="AR177" s="227" t="s">
        <v>228</v>
      </c>
      <c r="AT177" s="227" t="s">
        <v>213</v>
      </c>
      <c r="AU177" s="227" t="s">
        <v>83</v>
      </c>
      <c r="AY177" s="19" t="s">
        <v>212</v>
      </c>
      <c r="BE177" s="228">
        <f>IF(O177="základní",K177,0)</f>
        <v>0</v>
      </c>
      <c r="BF177" s="228">
        <f>IF(O177="snížená",K177,0)</f>
        <v>0</v>
      </c>
      <c r="BG177" s="228">
        <f>IF(O177="zákl. přenesená",K177,0)</f>
        <v>0</v>
      </c>
      <c r="BH177" s="228">
        <f>IF(O177="sníž. přenesená",K177,0)</f>
        <v>0</v>
      </c>
      <c r="BI177" s="228">
        <f>IF(O177="nulová",K177,0)</f>
        <v>0</v>
      </c>
      <c r="BJ177" s="19" t="s">
        <v>83</v>
      </c>
      <c r="BK177" s="228">
        <f>ROUND(P177*H177,2)</f>
        <v>0</v>
      </c>
      <c r="BL177" s="19" t="s">
        <v>228</v>
      </c>
      <c r="BM177" s="227" t="s">
        <v>916</v>
      </c>
    </row>
    <row r="178" s="2" customFormat="1" ht="16.5" customHeight="1">
      <c r="A178" s="40"/>
      <c r="B178" s="41"/>
      <c r="C178" s="215" t="s">
        <v>559</v>
      </c>
      <c r="D178" s="215" t="s">
        <v>213</v>
      </c>
      <c r="E178" s="216" t="s">
        <v>917</v>
      </c>
      <c r="F178" s="217" t="s">
        <v>918</v>
      </c>
      <c r="G178" s="218" t="s">
        <v>225</v>
      </c>
      <c r="H178" s="219">
        <v>1</v>
      </c>
      <c r="I178" s="220"/>
      <c r="J178" s="220"/>
      <c r="K178" s="221">
        <f>ROUND(P178*H178,2)</f>
        <v>0</v>
      </c>
      <c r="L178" s="217" t="s">
        <v>20</v>
      </c>
      <c r="M178" s="46"/>
      <c r="N178" s="222" t="s">
        <v>20</v>
      </c>
      <c r="O178" s="223" t="s">
        <v>45</v>
      </c>
      <c r="P178" s="224">
        <f>I178+J178</f>
        <v>0</v>
      </c>
      <c r="Q178" s="224">
        <f>ROUND(I178*H178,2)</f>
        <v>0</v>
      </c>
      <c r="R178" s="224">
        <f>ROUND(J178*H178,2)</f>
        <v>0</v>
      </c>
      <c r="S178" s="86"/>
      <c r="T178" s="225">
        <f>S178*H178</f>
        <v>0</v>
      </c>
      <c r="U178" s="225">
        <v>0</v>
      </c>
      <c r="V178" s="225">
        <f>U178*H178</f>
        <v>0</v>
      </c>
      <c r="W178" s="225">
        <v>0</v>
      </c>
      <c r="X178" s="226">
        <f>W178*H178</f>
        <v>0</v>
      </c>
      <c r="Y178" s="40"/>
      <c r="Z178" s="40"/>
      <c r="AA178" s="40"/>
      <c r="AB178" s="40"/>
      <c r="AC178" s="40"/>
      <c r="AD178" s="40"/>
      <c r="AE178" s="40"/>
      <c r="AR178" s="227" t="s">
        <v>228</v>
      </c>
      <c r="AT178" s="227" t="s">
        <v>213</v>
      </c>
      <c r="AU178" s="227" t="s">
        <v>83</v>
      </c>
      <c r="AY178" s="19" t="s">
        <v>212</v>
      </c>
      <c r="BE178" s="228">
        <f>IF(O178="základní",K178,0)</f>
        <v>0</v>
      </c>
      <c r="BF178" s="228">
        <f>IF(O178="snížená",K178,0)</f>
        <v>0</v>
      </c>
      <c r="BG178" s="228">
        <f>IF(O178="zákl. přenesená",K178,0)</f>
        <v>0</v>
      </c>
      <c r="BH178" s="228">
        <f>IF(O178="sníž. přenesená",K178,0)</f>
        <v>0</v>
      </c>
      <c r="BI178" s="228">
        <f>IF(O178="nulová",K178,0)</f>
        <v>0</v>
      </c>
      <c r="BJ178" s="19" t="s">
        <v>83</v>
      </c>
      <c r="BK178" s="228">
        <f>ROUND(P178*H178,2)</f>
        <v>0</v>
      </c>
      <c r="BL178" s="19" t="s">
        <v>228</v>
      </c>
      <c r="BM178" s="227" t="s">
        <v>919</v>
      </c>
    </row>
    <row r="179" s="2" customFormat="1" ht="16.5" customHeight="1">
      <c r="A179" s="40"/>
      <c r="B179" s="41"/>
      <c r="C179" s="215" t="s">
        <v>563</v>
      </c>
      <c r="D179" s="215" t="s">
        <v>213</v>
      </c>
      <c r="E179" s="216" t="s">
        <v>920</v>
      </c>
      <c r="F179" s="217" t="s">
        <v>921</v>
      </c>
      <c r="G179" s="218" t="s">
        <v>225</v>
      </c>
      <c r="H179" s="219">
        <v>2</v>
      </c>
      <c r="I179" s="220"/>
      <c r="J179" s="220"/>
      <c r="K179" s="221">
        <f>ROUND(P179*H179,2)</f>
        <v>0</v>
      </c>
      <c r="L179" s="217" t="s">
        <v>20</v>
      </c>
      <c r="M179" s="46"/>
      <c r="N179" s="222" t="s">
        <v>20</v>
      </c>
      <c r="O179" s="223" t="s">
        <v>45</v>
      </c>
      <c r="P179" s="224">
        <f>I179+J179</f>
        <v>0</v>
      </c>
      <c r="Q179" s="224">
        <f>ROUND(I179*H179,2)</f>
        <v>0</v>
      </c>
      <c r="R179" s="224">
        <f>ROUND(J179*H179,2)</f>
        <v>0</v>
      </c>
      <c r="S179" s="86"/>
      <c r="T179" s="225">
        <f>S179*H179</f>
        <v>0</v>
      </c>
      <c r="U179" s="225">
        <v>0</v>
      </c>
      <c r="V179" s="225">
        <f>U179*H179</f>
        <v>0</v>
      </c>
      <c r="W179" s="225">
        <v>0</v>
      </c>
      <c r="X179" s="226">
        <f>W179*H179</f>
        <v>0</v>
      </c>
      <c r="Y179" s="40"/>
      <c r="Z179" s="40"/>
      <c r="AA179" s="40"/>
      <c r="AB179" s="40"/>
      <c r="AC179" s="40"/>
      <c r="AD179" s="40"/>
      <c r="AE179" s="40"/>
      <c r="AR179" s="227" t="s">
        <v>228</v>
      </c>
      <c r="AT179" s="227" t="s">
        <v>213</v>
      </c>
      <c r="AU179" s="227" t="s">
        <v>83</v>
      </c>
      <c r="AY179" s="19" t="s">
        <v>212</v>
      </c>
      <c r="BE179" s="228">
        <f>IF(O179="základní",K179,0)</f>
        <v>0</v>
      </c>
      <c r="BF179" s="228">
        <f>IF(O179="snížená",K179,0)</f>
        <v>0</v>
      </c>
      <c r="BG179" s="228">
        <f>IF(O179="zákl. přenesená",K179,0)</f>
        <v>0</v>
      </c>
      <c r="BH179" s="228">
        <f>IF(O179="sníž. přenesená",K179,0)</f>
        <v>0</v>
      </c>
      <c r="BI179" s="228">
        <f>IF(O179="nulová",K179,0)</f>
        <v>0</v>
      </c>
      <c r="BJ179" s="19" t="s">
        <v>83</v>
      </c>
      <c r="BK179" s="228">
        <f>ROUND(P179*H179,2)</f>
        <v>0</v>
      </c>
      <c r="BL179" s="19" t="s">
        <v>228</v>
      </c>
      <c r="BM179" s="227" t="s">
        <v>922</v>
      </c>
    </row>
    <row r="180" s="2" customFormat="1" ht="16.5" customHeight="1">
      <c r="A180" s="40"/>
      <c r="B180" s="41"/>
      <c r="C180" s="215" t="s">
        <v>567</v>
      </c>
      <c r="D180" s="215" t="s">
        <v>213</v>
      </c>
      <c r="E180" s="216" t="s">
        <v>923</v>
      </c>
      <c r="F180" s="217" t="s">
        <v>924</v>
      </c>
      <c r="G180" s="218" t="s">
        <v>925</v>
      </c>
      <c r="H180" s="219">
        <v>1</v>
      </c>
      <c r="I180" s="220"/>
      <c r="J180" s="220"/>
      <c r="K180" s="221">
        <f>ROUND(P180*H180,2)</f>
        <v>0</v>
      </c>
      <c r="L180" s="217" t="s">
        <v>20</v>
      </c>
      <c r="M180" s="46"/>
      <c r="N180" s="222" t="s">
        <v>20</v>
      </c>
      <c r="O180" s="223" t="s">
        <v>45</v>
      </c>
      <c r="P180" s="224">
        <f>I180+J180</f>
        <v>0</v>
      </c>
      <c r="Q180" s="224">
        <f>ROUND(I180*H180,2)</f>
        <v>0</v>
      </c>
      <c r="R180" s="224">
        <f>ROUND(J180*H180,2)</f>
        <v>0</v>
      </c>
      <c r="S180" s="86"/>
      <c r="T180" s="225">
        <f>S180*H180</f>
        <v>0</v>
      </c>
      <c r="U180" s="225">
        <v>0</v>
      </c>
      <c r="V180" s="225">
        <f>U180*H180</f>
        <v>0</v>
      </c>
      <c r="W180" s="225">
        <v>0</v>
      </c>
      <c r="X180" s="226">
        <f>W180*H180</f>
        <v>0</v>
      </c>
      <c r="Y180" s="40"/>
      <c r="Z180" s="40"/>
      <c r="AA180" s="40"/>
      <c r="AB180" s="40"/>
      <c r="AC180" s="40"/>
      <c r="AD180" s="40"/>
      <c r="AE180" s="40"/>
      <c r="AR180" s="227" t="s">
        <v>228</v>
      </c>
      <c r="AT180" s="227" t="s">
        <v>213</v>
      </c>
      <c r="AU180" s="227" t="s">
        <v>83</v>
      </c>
      <c r="AY180" s="19" t="s">
        <v>212</v>
      </c>
      <c r="BE180" s="228">
        <f>IF(O180="základní",K180,0)</f>
        <v>0</v>
      </c>
      <c r="BF180" s="228">
        <f>IF(O180="snížená",K180,0)</f>
        <v>0</v>
      </c>
      <c r="BG180" s="228">
        <f>IF(O180="zákl. přenesená",K180,0)</f>
        <v>0</v>
      </c>
      <c r="BH180" s="228">
        <f>IF(O180="sníž. přenesená",K180,0)</f>
        <v>0</v>
      </c>
      <c r="BI180" s="228">
        <f>IF(O180="nulová",K180,0)</f>
        <v>0</v>
      </c>
      <c r="BJ180" s="19" t="s">
        <v>83</v>
      </c>
      <c r="BK180" s="228">
        <f>ROUND(P180*H180,2)</f>
        <v>0</v>
      </c>
      <c r="BL180" s="19" t="s">
        <v>228</v>
      </c>
      <c r="BM180" s="227" t="s">
        <v>926</v>
      </c>
    </row>
    <row r="181" s="2" customFormat="1" ht="16.5" customHeight="1">
      <c r="A181" s="40"/>
      <c r="B181" s="41"/>
      <c r="C181" s="215" t="s">
        <v>571</v>
      </c>
      <c r="D181" s="215" t="s">
        <v>213</v>
      </c>
      <c r="E181" s="216" t="s">
        <v>927</v>
      </c>
      <c r="F181" s="217" t="s">
        <v>928</v>
      </c>
      <c r="G181" s="218" t="s">
        <v>925</v>
      </c>
      <c r="H181" s="219">
        <v>1</v>
      </c>
      <c r="I181" s="220"/>
      <c r="J181" s="220"/>
      <c r="K181" s="221">
        <f>ROUND(P181*H181,2)</f>
        <v>0</v>
      </c>
      <c r="L181" s="217" t="s">
        <v>20</v>
      </c>
      <c r="M181" s="46"/>
      <c r="N181" s="222" t="s">
        <v>20</v>
      </c>
      <c r="O181" s="223" t="s">
        <v>45</v>
      </c>
      <c r="P181" s="224">
        <f>I181+J181</f>
        <v>0</v>
      </c>
      <c r="Q181" s="224">
        <f>ROUND(I181*H181,2)</f>
        <v>0</v>
      </c>
      <c r="R181" s="224">
        <f>ROUND(J181*H181,2)</f>
        <v>0</v>
      </c>
      <c r="S181" s="86"/>
      <c r="T181" s="225">
        <f>S181*H181</f>
        <v>0</v>
      </c>
      <c r="U181" s="225">
        <v>0</v>
      </c>
      <c r="V181" s="225">
        <f>U181*H181</f>
        <v>0</v>
      </c>
      <c r="W181" s="225">
        <v>0</v>
      </c>
      <c r="X181" s="226">
        <f>W181*H181</f>
        <v>0</v>
      </c>
      <c r="Y181" s="40"/>
      <c r="Z181" s="40"/>
      <c r="AA181" s="40"/>
      <c r="AB181" s="40"/>
      <c r="AC181" s="40"/>
      <c r="AD181" s="40"/>
      <c r="AE181" s="40"/>
      <c r="AR181" s="227" t="s">
        <v>228</v>
      </c>
      <c r="AT181" s="227" t="s">
        <v>213</v>
      </c>
      <c r="AU181" s="227" t="s">
        <v>83</v>
      </c>
      <c r="AY181" s="19" t="s">
        <v>212</v>
      </c>
      <c r="BE181" s="228">
        <f>IF(O181="základní",K181,0)</f>
        <v>0</v>
      </c>
      <c r="BF181" s="228">
        <f>IF(O181="snížená",K181,0)</f>
        <v>0</v>
      </c>
      <c r="BG181" s="228">
        <f>IF(O181="zákl. přenesená",K181,0)</f>
        <v>0</v>
      </c>
      <c r="BH181" s="228">
        <f>IF(O181="sníž. přenesená",K181,0)</f>
        <v>0</v>
      </c>
      <c r="BI181" s="228">
        <f>IF(O181="nulová",K181,0)</f>
        <v>0</v>
      </c>
      <c r="BJ181" s="19" t="s">
        <v>83</v>
      </c>
      <c r="BK181" s="228">
        <f>ROUND(P181*H181,2)</f>
        <v>0</v>
      </c>
      <c r="BL181" s="19" t="s">
        <v>228</v>
      </c>
      <c r="BM181" s="227" t="s">
        <v>929</v>
      </c>
    </row>
    <row r="182" s="2" customFormat="1" ht="16.5" customHeight="1">
      <c r="A182" s="40"/>
      <c r="B182" s="41"/>
      <c r="C182" s="215" t="s">
        <v>575</v>
      </c>
      <c r="D182" s="215" t="s">
        <v>213</v>
      </c>
      <c r="E182" s="216" t="s">
        <v>930</v>
      </c>
      <c r="F182" s="217" t="s">
        <v>931</v>
      </c>
      <c r="G182" s="218" t="s">
        <v>525</v>
      </c>
      <c r="H182" s="219">
        <v>69</v>
      </c>
      <c r="I182" s="220"/>
      <c r="J182" s="220"/>
      <c r="K182" s="221">
        <f>ROUND(P182*H182,2)</f>
        <v>0</v>
      </c>
      <c r="L182" s="217" t="s">
        <v>20</v>
      </c>
      <c r="M182" s="46"/>
      <c r="N182" s="222" t="s">
        <v>20</v>
      </c>
      <c r="O182" s="223" t="s">
        <v>45</v>
      </c>
      <c r="P182" s="224">
        <f>I182+J182</f>
        <v>0</v>
      </c>
      <c r="Q182" s="224">
        <f>ROUND(I182*H182,2)</f>
        <v>0</v>
      </c>
      <c r="R182" s="224">
        <f>ROUND(J182*H182,2)</f>
        <v>0</v>
      </c>
      <c r="S182" s="86"/>
      <c r="T182" s="225">
        <f>S182*H182</f>
        <v>0</v>
      </c>
      <c r="U182" s="225">
        <v>0</v>
      </c>
      <c r="V182" s="225">
        <f>U182*H182</f>
        <v>0</v>
      </c>
      <c r="W182" s="225">
        <v>0</v>
      </c>
      <c r="X182" s="226">
        <f>W182*H182</f>
        <v>0</v>
      </c>
      <c r="Y182" s="40"/>
      <c r="Z182" s="40"/>
      <c r="AA182" s="40"/>
      <c r="AB182" s="40"/>
      <c r="AC182" s="40"/>
      <c r="AD182" s="40"/>
      <c r="AE182" s="40"/>
      <c r="AR182" s="227" t="s">
        <v>228</v>
      </c>
      <c r="AT182" s="227" t="s">
        <v>213</v>
      </c>
      <c r="AU182" s="227" t="s">
        <v>83</v>
      </c>
      <c r="AY182" s="19" t="s">
        <v>212</v>
      </c>
      <c r="BE182" s="228">
        <f>IF(O182="základní",K182,0)</f>
        <v>0</v>
      </c>
      <c r="BF182" s="228">
        <f>IF(O182="snížená",K182,0)</f>
        <v>0</v>
      </c>
      <c r="BG182" s="228">
        <f>IF(O182="zákl. přenesená",K182,0)</f>
        <v>0</v>
      </c>
      <c r="BH182" s="228">
        <f>IF(O182="sníž. přenesená",K182,0)</f>
        <v>0</v>
      </c>
      <c r="BI182" s="228">
        <f>IF(O182="nulová",K182,0)</f>
        <v>0</v>
      </c>
      <c r="BJ182" s="19" t="s">
        <v>83</v>
      </c>
      <c r="BK182" s="228">
        <f>ROUND(P182*H182,2)</f>
        <v>0</v>
      </c>
      <c r="BL182" s="19" t="s">
        <v>228</v>
      </c>
      <c r="BM182" s="227" t="s">
        <v>932</v>
      </c>
    </row>
    <row r="183" s="2" customFormat="1" ht="16.5" customHeight="1">
      <c r="A183" s="40"/>
      <c r="B183" s="41"/>
      <c r="C183" s="215" t="s">
        <v>579</v>
      </c>
      <c r="D183" s="215" t="s">
        <v>213</v>
      </c>
      <c r="E183" s="216" t="s">
        <v>933</v>
      </c>
      <c r="F183" s="217" t="s">
        <v>934</v>
      </c>
      <c r="G183" s="218" t="s">
        <v>225</v>
      </c>
      <c r="H183" s="219">
        <v>3</v>
      </c>
      <c r="I183" s="220"/>
      <c r="J183" s="220"/>
      <c r="K183" s="221">
        <f>ROUND(P183*H183,2)</f>
        <v>0</v>
      </c>
      <c r="L183" s="217" t="s">
        <v>20</v>
      </c>
      <c r="M183" s="46"/>
      <c r="N183" s="222" t="s">
        <v>20</v>
      </c>
      <c r="O183" s="223" t="s">
        <v>45</v>
      </c>
      <c r="P183" s="224">
        <f>I183+J183</f>
        <v>0</v>
      </c>
      <c r="Q183" s="224">
        <f>ROUND(I183*H183,2)</f>
        <v>0</v>
      </c>
      <c r="R183" s="224">
        <f>ROUND(J183*H183,2)</f>
        <v>0</v>
      </c>
      <c r="S183" s="86"/>
      <c r="T183" s="225">
        <f>S183*H183</f>
        <v>0</v>
      </c>
      <c r="U183" s="225">
        <v>0</v>
      </c>
      <c r="V183" s="225">
        <f>U183*H183</f>
        <v>0</v>
      </c>
      <c r="W183" s="225">
        <v>0</v>
      </c>
      <c r="X183" s="226">
        <f>W183*H183</f>
        <v>0</v>
      </c>
      <c r="Y183" s="40"/>
      <c r="Z183" s="40"/>
      <c r="AA183" s="40"/>
      <c r="AB183" s="40"/>
      <c r="AC183" s="40"/>
      <c r="AD183" s="40"/>
      <c r="AE183" s="40"/>
      <c r="AR183" s="227" t="s">
        <v>228</v>
      </c>
      <c r="AT183" s="227" t="s">
        <v>213</v>
      </c>
      <c r="AU183" s="227" t="s">
        <v>83</v>
      </c>
      <c r="AY183" s="19" t="s">
        <v>212</v>
      </c>
      <c r="BE183" s="228">
        <f>IF(O183="základní",K183,0)</f>
        <v>0</v>
      </c>
      <c r="BF183" s="228">
        <f>IF(O183="snížená",K183,0)</f>
        <v>0</v>
      </c>
      <c r="BG183" s="228">
        <f>IF(O183="zákl. přenesená",K183,0)</f>
        <v>0</v>
      </c>
      <c r="BH183" s="228">
        <f>IF(O183="sníž. přenesená",K183,0)</f>
        <v>0</v>
      </c>
      <c r="BI183" s="228">
        <f>IF(O183="nulová",K183,0)</f>
        <v>0</v>
      </c>
      <c r="BJ183" s="19" t="s">
        <v>83</v>
      </c>
      <c r="BK183" s="228">
        <f>ROUND(P183*H183,2)</f>
        <v>0</v>
      </c>
      <c r="BL183" s="19" t="s">
        <v>228</v>
      </c>
      <c r="BM183" s="227" t="s">
        <v>935</v>
      </c>
    </row>
    <row r="184" s="2" customFormat="1" ht="16.5" customHeight="1">
      <c r="A184" s="40"/>
      <c r="B184" s="41"/>
      <c r="C184" s="215" t="s">
        <v>583</v>
      </c>
      <c r="D184" s="215" t="s">
        <v>213</v>
      </c>
      <c r="E184" s="216" t="s">
        <v>936</v>
      </c>
      <c r="F184" s="217" t="s">
        <v>937</v>
      </c>
      <c r="G184" s="218" t="s">
        <v>732</v>
      </c>
      <c r="H184" s="219">
        <v>1</v>
      </c>
      <c r="I184" s="220"/>
      <c r="J184" s="220"/>
      <c r="K184" s="221">
        <f>ROUND(P184*H184,2)</f>
        <v>0</v>
      </c>
      <c r="L184" s="217" t="s">
        <v>20</v>
      </c>
      <c r="M184" s="46"/>
      <c r="N184" s="222" t="s">
        <v>20</v>
      </c>
      <c r="O184" s="223" t="s">
        <v>45</v>
      </c>
      <c r="P184" s="224">
        <f>I184+J184</f>
        <v>0</v>
      </c>
      <c r="Q184" s="224">
        <f>ROUND(I184*H184,2)</f>
        <v>0</v>
      </c>
      <c r="R184" s="224">
        <f>ROUND(J184*H184,2)</f>
        <v>0</v>
      </c>
      <c r="S184" s="86"/>
      <c r="T184" s="225">
        <f>S184*H184</f>
        <v>0</v>
      </c>
      <c r="U184" s="225">
        <v>0</v>
      </c>
      <c r="V184" s="225">
        <f>U184*H184</f>
        <v>0</v>
      </c>
      <c r="W184" s="225">
        <v>0</v>
      </c>
      <c r="X184" s="226">
        <f>W184*H184</f>
        <v>0</v>
      </c>
      <c r="Y184" s="40"/>
      <c r="Z184" s="40"/>
      <c r="AA184" s="40"/>
      <c r="AB184" s="40"/>
      <c r="AC184" s="40"/>
      <c r="AD184" s="40"/>
      <c r="AE184" s="40"/>
      <c r="AR184" s="227" t="s">
        <v>228</v>
      </c>
      <c r="AT184" s="227" t="s">
        <v>213</v>
      </c>
      <c r="AU184" s="227" t="s">
        <v>83</v>
      </c>
      <c r="AY184" s="19" t="s">
        <v>212</v>
      </c>
      <c r="BE184" s="228">
        <f>IF(O184="základní",K184,0)</f>
        <v>0</v>
      </c>
      <c r="BF184" s="228">
        <f>IF(O184="snížená",K184,0)</f>
        <v>0</v>
      </c>
      <c r="BG184" s="228">
        <f>IF(O184="zákl. přenesená",K184,0)</f>
        <v>0</v>
      </c>
      <c r="BH184" s="228">
        <f>IF(O184="sníž. přenesená",K184,0)</f>
        <v>0</v>
      </c>
      <c r="BI184" s="228">
        <f>IF(O184="nulová",K184,0)</f>
        <v>0</v>
      </c>
      <c r="BJ184" s="19" t="s">
        <v>83</v>
      </c>
      <c r="BK184" s="228">
        <f>ROUND(P184*H184,2)</f>
        <v>0</v>
      </c>
      <c r="BL184" s="19" t="s">
        <v>228</v>
      </c>
      <c r="BM184" s="227" t="s">
        <v>938</v>
      </c>
    </row>
    <row r="185" s="2" customFormat="1" ht="16.5" customHeight="1">
      <c r="A185" s="40"/>
      <c r="B185" s="41"/>
      <c r="C185" s="215" t="s">
        <v>587</v>
      </c>
      <c r="D185" s="215" t="s">
        <v>213</v>
      </c>
      <c r="E185" s="216" t="s">
        <v>939</v>
      </c>
      <c r="F185" s="217" t="s">
        <v>940</v>
      </c>
      <c r="G185" s="218" t="s">
        <v>225</v>
      </c>
      <c r="H185" s="219">
        <v>28</v>
      </c>
      <c r="I185" s="220"/>
      <c r="J185" s="220"/>
      <c r="K185" s="221">
        <f>ROUND(P185*H185,2)</f>
        <v>0</v>
      </c>
      <c r="L185" s="217" t="s">
        <v>20</v>
      </c>
      <c r="M185" s="46"/>
      <c r="N185" s="222" t="s">
        <v>20</v>
      </c>
      <c r="O185" s="223" t="s">
        <v>45</v>
      </c>
      <c r="P185" s="224">
        <f>I185+J185</f>
        <v>0</v>
      </c>
      <c r="Q185" s="224">
        <f>ROUND(I185*H185,2)</f>
        <v>0</v>
      </c>
      <c r="R185" s="224">
        <f>ROUND(J185*H185,2)</f>
        <v>0</v>
      </c>
      <c r="S185" s="86"/>
      <c r="T185" s="225">
        <f>S185*H185</f>
        <v>0</v>
      </c>
      <c r="U185" s="225">
        <v>0</v>
      </c>
      <c r="V185" s="225">
        <f>U185*H185</f>
        <v>0</v>
      </c>
      <c r="W185" s="225">
        <v>0</v>
      </c>
      <c r="X185" s="226">
        <f>W185*H185</f>
        <v>0</v>
      </c>
      <c r="Y185" s="40"/>
      <c r="Z185" s="40"/>
      <c r="AA185" s="40"/>
      <c r="AB185" s="40"/>
      <c r="AC185" s="40"/>
      <c r="AD185" s="40"/>
      <c r="AE185" s="40"/>
      <c r="AR185" s="227" t="s">
        <v>228</v>
      </c>
      <c r="AT185" s="227" t="s">
        <v>213</v>
      </c>
      <c r="AU185" s="227" t="s">
        <v>83</v>
      </c>
      <c r="AY185" s="19" t="s">
        <v>212</v>
      </c>
      <c r="BE185" s="228">
        <f>IF(O185="základní",K185,0)</f>
        <v>0</v>
      </c>
      <c r="BF185" s="228">
        <f>IF(O185="snížená",K185,0)</f>
        <v>0</v>
      </c>
      <c r="BG185" s="228">
        <f>IF(O185="zákl. přenesená",K185,0)</f>
        <v>0</v>
      </c>
      <c r="BH185" s="228">
        <f>IF(O185="sníž. přenesená",K185,0)</f>
        <v>0</v>
      </c>
      <c r="BI185" s="228">
        <f>IF(O185="nulová",K185,0)</f>
        <v>0</v>
      </c>
      <c r="BJ185" s="19" t="s">
        <v>83</v>
      </c>
      <c r="BK185" s="228">
        <f>ROUND(P185*H185,2)</f>
        <v>0</v>
      </c>
      <c r="BL185" s="19" t="s">
        <v>228</v>
      </c>
      <c r="BM185" s="227" t="s">
        <v>941</v>
      </c>
    </row>
    <row r="186" s="11" customFormat="1" ht="25.92" customHeight="1">
      <c r="A186" s="11"/>
      <c r="B186" s="200"/>
      <c r="C186" s="201"/>
      <c r="D186" s="202" t="s">
        <v>75</v>
      </c>
      <c r="E186" s="203" t="s">
        <v>942</v>
      </c>
      <c r="F186" s="203" t="s">
        <v>943</v>
      </c>
      <c r="G186" s="201"/>
      <c r="H186" s="201"/>
      <c r="I186" s="204"/>
      <c r="J186" s="204"/>
      <c r="K186" s="205">
        <f>BK186</f>
        <v>0</v>
      </c>
      <c r="L186" s="201"/>
      <c r="M186" s="206"/>
      <c r="N186" s="207"/>
      <c r="O186" s="208"/>
      <c r="P186" s="208"/>
      <c r="Q186" s="209">
        <f>SUM(Q187:Q190)</f>
        <v>0</v>
      </c>
      <c r="R186" s="209">
        <f>SUM(R187:R190)</f>
        <v>0</v>
      </c>
      <c r="S186" s="208"/>
      <c r="T186" s="210">
        <f>SUM(T187:T190)</f>
        <v>0</v>
      </c>
      <c r="U186" s="208"/>
      <c r="V186" s="210">
        <f>SUM(V187:V190)</f>
        <v>0</v>
      </c>
      <c r="W186" s="208"/>
      <c r="X186" s="211">
        <f>SUM(X187:X190)</f>
        <v>0</v>
      </c>
      <c r="Y186" s="11"/>
      <c r="Z186" s="11"/>
      <c r="AA186" s="11"/>
      <c r="AB186" s="11"/>
      <c r="AC186" s="11"/>
      <c r="AD186" s="11"/>
      <c r="AE186" s="11"/>
      <c r="AR186" s="212" t="s">
        <v>83</v>
      </c>
      <c r="AT186" s="213" t="s">
        <v>75</v>
      </c>
      <c r="AU186" s="213" t="s">
        <v>76</v>
      </c>
      <c r="AY186" s="212" t="s">
        <v>212</v>
      </c>
      <c r="BK186" s="214">
        <f>SUM(BK187:BK190)</f>
        <v>0</v>
      </c>
    </row>
    <row r="187" s="2" customFormat="1" ht="24.15" customHeight="1">
      <c r="A187" s="40"/>
      <c r="B187" s="41"/>
      <c r="C187" s="215" t="s">
        <v>591</v>
      </c>
      <c r="D187" s="215" t="s">
        <v>213</v>
      </c>
      <c r="E187" s="216" t="s">
        <v>944</v>
      </c>
      <c r="F187" s="217" t="s">
        <v>945</v>
      </c>
      <c r="G187" s="218" t="s">
        <v>225</v>
      </c>
      <c r="H187" s="219">
        <v>5</v>
      </c>
      <c r="I187" s="220"/>
      <c r="J187" s="220"/>
      <c r="K187" s="221">
        <f>ROUND(P187*H187,2)</f>
        <v>0</v>
      </c>
      <c r="L187" s="217" t="s">
        <v>20</v>
      </c>
      <c r="M187" s="46"/>
      <c r="N187" s="222" t="s">
        <v>20</v>
      </c>
      <c r="O187" s="223" t="s">
        <v>45</v>
      </c>
      <c r="P187" s="224">
        <f>I187+J187</f>
        <v>0</v>
      </c>
      <c r="Q187" s="224">
        <f>ROUND(I187*H187,2)</f>
        <v>0</v>
      </c>
      <c r="R187" s="224">
        <f>ROUND(J187*H187,2)</f>
        <v>0</v>
      </c>
      <c r="S187" s="86"/>
      <c r="T187" s="225">
        <f>S187*H187</f>
        <v>0</v>
      </c>
      <c r="U187" s="225">
        <v>0</v>
      </c>
      <c r="V187" s="225">
        <f>U187*H187</f>
        <v>0</v>
      </c>
      <c r="W187" s="225">
        <v>0</v>
      </c>
      <c r="X187" s="226">
        <f>W187*H187</f>
        <v>0</v>
      </c>
      <c r="Y187" s="40"/>
      <c r="Z187" s="40"/>
      <c r="AA187" s="40"/>
      <c r="AB187" s="40"/>
      <c r="AC187" s="40"/>
      <c r="AD187" s="40"/>
      <c r="AE187" s="40"/>
      <c r="AR187" s="227" t="s">
        <v>228</v>
      </c>
      <c r="AT187" s="227" t="s">
        <v>213</v>
      </c>
      <c r="AU187" s="227" t="s">
        <v>83</v>
      </c>
      <c r="AY187" s="19" t="s">
        <v>212</v>
      </c>
      <c r="BE187" s="228">
        <f>IF(O187="základní",K187,0)</f>
        <v>0</v>
      </c>
      <c r="BF187" s="228">
        <f>IF(O187="snížená",K187,0)</f>
        <v>0</v>
      </c>
      <c r="BG187" s="228">
        <f>IF(O187="zákl. přenesená",K187,0)</f>
        <v>0</v>
      </c>
      <c r="BH187" s="228">
        <f>IF(O187="sníž. přenesená",K187,0)</f>
        <v>0</v>
      </c>
      <c r="BI187" s="228">
        <f>IF(O187="nulová",K187,0)</f>
        <v>0</v>
      </c>
      <c r="BJ187" s="19" t="s">
        <v>83</v>
      </c>
      <c r="BK187" s="228">
        <f>ROUND(P187*H187,2)</f>
        <v>0</v>
      </c>
      <c r="BL187" s="19" t="s">
        <v>228</v>
      </c>
      <c r="BM187" s="227" t="s">
        <v>946</v>
      </c>
    </row>
    <row r="188" s="2" customFormat="1" ht="24.15" customHeight="1">
      <c r="A188" s="40"/>
      <c r="B188" s="41"/>
      <c r="C188" s="215" t="s">
        <v>595</v>
      </c>
      <c r="D188" s="215" t="s">
        <v>213</v>
      </c>
      <c r="E188" s="216" t="s">
        <v>947</v>
      </c>
      <c r="F188" s="217" t="s">
        <v>948</v>
      </c>
      <c r="G188" s="218" t="s">
        <v>225</v>
      </c>
      <c r="H188" s="219">
        <v>5</v>
      </c>
      <c r="I188" s="220"/>
      <c r="J188" s="220"/>
      <c r="K188" s="221">
        <f>ROUND(P188*H188,2)</f>
        <v>0</v>
      </c>
      <c r="L188" s="217" t="s">
        <v>20</v>
      </c>
      <c r="M188" s="46"/>
      <c r="N188" s="222" t="s">
        <v>20</v>
      </c>
      <c r="O188" s="223" t="s">
        <v>45</v>
      </c>
      <c r="P188" s="224">
        <f>I188+J188</f>
        <v>0</v>
      </c>
      <c r="Q188" s="224">
        <f>ROUND(I188*H188,2)</f>
        <v>0</v>
      </c>
      <c r="R188" s="224">
        <f>ROUND(J188*H188,2)</f>
        <v>0</v>
      </c>
      <c r="S188" s="86"/>
      <c r="T188" s="225">
        <f>S188*H188</f>
        <v>0</v>
      </c>
      <c r="U188" s="225">
        <v>0</v>
      </c>
      <c r="V188" s="225">
        <f>U188*H188</f>
        <v>0</v>
      </c>
      <c r="W188" s="225">
        <v>0</v>
      </c>
      <c r="X188" s="226">
        <f>W188*H188</f>
        <v>0</v>
      </c>
      <c r="Y188" s="40"/>
      <c r="Z188" s="40"/>
      <c r="AA188" s="40"/>
      <c r="AB188" s="40"/>
      <c r="AC188" s="40"/>
      <c r="AD188" s="40"/>
      <c r="AE188" s="40"/>
      <c r="AR188" s="227" t="s">
        <v>228</v>
      </c>
      <c r="AT188" s="227" t="s">
        <v>213</v>
      </c>
      <c r="AU188" s="227" t="s">
        <v>83</v>
      </c>
      <c r="AY188" s="19" t="s">
        <v>212</v>
      </c>
      <c r="BE188" s="228">
        <f>IF(O188="základní",K188,0)</f>
        <v>0</v>
      </c>
      <c r="BF188" s="228">
        <f>IF(O188="snížená",K188,0)</f>
        <v>0</v>
      </c>
      <c r="BG188" s="228">
        <f>IF(O188="zákl. přenesená",K188,0)</f>
        <v>0</v>
      </c>
      <c r="BH188" s="228">
        <f>IF(O188="sníž. přenesená",K188,0)</f>
        <v>0</v>
      </c>
      <c r="BI188" s="228">
        <f>IF(O188="nulová",K188,0)</f>
        <v>0</v>
      </c>
      <c r="BJ188" s="19" t="s">
        <v>83</v>
      </c>
      <c r="BK188" s="228">
        <f>ROUND(P188*H188,2)</f>
        <v>0</v>
      </c>
      <c r="BL188" s="19" t="s">
        <v>228</v>
      </c>
      <c r="BM188" s="227" t="s">
        <v>949</v>
      </c>
    </row>
    <row r="189" s="2" customFormat="1" ht="24.15" customHeight="1">
      <c r="A189" s="40"/>
      <c r="B189" s="41"/>
      <c r="C189" s="215" t="s">
        <v>599</v>
      </c>
      <c r="D189" s="215" t="s">
        <v>213</v>
      </c>
      <c r="E189" s="216" t="s">
        <v>950</v>
      </c>
      <c r="F189" s="217" t="s">
        <v>951</v>
      </c>
      <c r="G189" s="218" t="s">
        <v>525</v>
      </c>
      <c r="H189" s="219">
        <v>81</v>
      </c>
      <c r="I189" s="220"/>
      <c r="J189" s="220"/>
      <c r="K189" s="221">
        <f>ROUND(P189*H189,2)</f>
        <v>0</v>
      </c>
      <c r="L189" s="217" t="s">
        <v>20</v>
      </c>
      <c r="M189" s="46"/>
      <c r="N189" s="222" t="s">
        <v>20</v>
      </c>
      <c r="O189" s="223" t="s">
        <v>45</v>
      </c>
      <c r="P189" s="224">
        <f>I189+J189</f>
        <v>0</v>
      </c>
      <c r="Q189" s="224">
        <f>ROUND(I189*H189,2)</f>
        <v>0</v>
      </c>
      <c r="R189" s="224">
        <f>ROUND(J189*H189,2)</f>
        <v>0</v>
      </c>
      <c r="S189" s="86"/>
      <c r="T189" s="225">
        <f>S189*H189</f>
        <v>0</v>
      </c>
      <c r="U189" s="225">
        <v>0</v>
      </c>
      <c r="V189" s="225">
        <f>U189*H189</f>
        <v>0</v>
      </c>
      <c r="W189" s="225">
        <v>0</v>
      </c>
      <c r="X189" s="226">
        <f>W189*H189</f>
        <v>0</v>
      </c>
      <c r="Y189" s="40"/>
      <c r="Z189" s="40"/>
      <c r="AA189" s="40"/>
      <c r="AB189" s="40"/>
      <c r="AC189" s="40"/>
      <c r="AD189" s="40"/>
      <c r="AE189" s="40"/>
      <c r="AR189" s="227" t="s">
        <v>228</v>
      </c>
      <c r="AT189" s="227" t="s">
        <v>213</v>
      </c>
      <c r="AU189" s="227" t="s">
        <v>83</v>
      </c>
      <c r="AY189" s="19" t="s">
        <v>212</v>
      </c>
      <c r="BE189" s="228">
        <f>IF(O189="základní",K189,0)</f>
        <v>0</v>
      </c>
      <c r="BF189" s="228">
        <f>IF(O189="snížená",K189,0)</f>
        <v>0</v>
      </c>
      <c r="BG189" s="228">
        <f>IF(O189="zákl. přenesená",K189,0)</f>
        <v>0</v>
      </c>
      <c r="BH189" s="228">
        <f>IF(O189="sníž. přenesená",K189,0)</f>
        <v>0</v>
      </c>
      <c r="BI189" s="228">
        <f>IF(O189="nulová",K189,0)</f>
        <v>0</v>
      </c>
      <c r="BJ189" s="19" t="s">
        <v>83</v>
      </c>
      <c r="BK189" s="228">
        <f>ROUND(P189*H189,2)</f>
        <v>0</v>
      </c>
      <c r="BL189" s="19" t="s">
        <v>228</v>
      </c>
      <c r="BM189" s="227" t="s">
        <v>952</v>
      </c>
    </row>
    <row r="190" s="2" customFormat="1" ht="24.15" customHeight="1">
      <c r="A190" s="40"/>
      <c r="B190" s="41"/>
      <c r="C190" s="215" t="s">
        <v>603</v>
      </c>
      <c r="D190" s="215" t="s">
        <v>213</v>
      </c>
      <c r="E190" s="216" t="s">
        <v>953</v>
      </c>
      <c r="F190" s="217" t="s">
        <v>954</v>
      </c>
      <c r="G190" s="218" t="s">
        <v>525</v>
      </c>
      <c r="H190" s="219">
        <v>41</v>
      </c>
      <c r="I190" s="220"/>
      <c r="J190" s="220"/>
      <c r="K190" s="221">
        <f>ROUND(P190*H190,2)</f>
        <v>0</v>
      </c>
      <c r="L190" s="217" t="s">
        <v>20</v>
      </c>
      <c r="M190" s="46"/>
      <c r="N190" s="222" t="s">
        <v>20</v>
      </c>
      <c r="O190" s="223" t="s">
        <v>45</v>
      </c>
      <c r="P190" s="224">
        <f>I190+J190</f>
        <v>0</v>
      </c>
      <c r="Q190" s="224">
        <f>ROUND(I190*H190,2)</f>
        <v>0</v>
      </c>
      <c r="R190" s="224">
        <f>ROUND(J190*H190,2)</f>
        <v>0</v>
      </c>
      <c r="S190" s="86"/>
      <c r="T190" s="225">
        <f>S190*H190</f>
        <v>0</v>
      </c>
      <c r="U190" s="225">
        <v>0</v>
      </c>
      <c r="V190" s="225">
        <f>U190*H190</f>
        <v>0</v>
      </c>
      <c r="W190" s="225">
        <v>0</v>
      </c>
      <c r="X190" s="226">
        <f>W190*H190</f>
        <v>0</v>
      </c>
      <c r="Y190" s="40"/>
      <c r="Z190" s="40"/>
      <c r="AA190" s="40"/>
      <c r="AB190" s="40"/>
      <c r="AC190" s="40"/>
      <c r="AD190" s="40"/>
      <c r="AE190" s="40"/>
      <c r="AR190" s="227" t="s">
        <v>228</v>
      </c>
      <c r="AT190" s="227" t="s">
        <v>213</v>
      </c>
      <c r="AU190" s="227" t="s">
        <v>83</v>
      </c>
      <c r="AY190" s="19" t="s">
        <v>212</v>
      </c>
      <c r="BE190" s="228">
        <f>IF(O190="základní",K190,0)</f>
        <v>0</v>
      </c>
      <c r="BF190" s="228">
        <f>IF(O190="snížená",K190,0)</f>
        <v>0</v>
      </c>
      <c r="BG190" s="228">
        <f>IF(O190="zákl. přenesená",K190,0)</f>
        <v>0</v>
      </c>
      <c r="BH190" s="228">
        <f>IF(O190="sníž. přenesená",K190,0)</f>
        <v>0</v>
      </c>
      <c r="BI190" s="228">
        <f>IF(O190="nulová",K190,0)</f>
        <v>0</v>
      </c>
      <c r="BJ190" s="19" t="s">
        <v>83</v>
      </c>
      <c r="BK190" s="228">
        <f>ROUND(P190*H190,2)</f>
        <v>0</v>
      </c>
      <c r="BL190" s="19" t="s">
        <v>228</v>
      </c>
      <c r="BM190" s="227" t="s">
        <v>955</v>
      </c>
    </row>
    <row r="191" s="11" customFormat="1" ht="25.92" customHeight="1">
      <c r="A191" s="11"/>
      <c r="B191" s="200"/>
      <c r="C191" s="201"/>
      <c r="D191" s="202" t="s">
        <v>75</v>
      </c>
      <c r="E191" s="203" t="s">
        <v>956</v>
      </c>
      <c r="F191" s="203" t="s">
        <v>957</v>
      </c>
      <c r="G191" s="201"/>
      <c r="H191" s="201"/>
      <c r="I191" s="204"/>
      <c r="J191" s="204"/>
      <c r="K191" s="205">
        <f>BK191</f>
        <v>0</v>
      </c>
      <c r="L191" s="201"/>
      <c r="M191" s="206"/>
      <c r="N191" s="207"/>
      <c r="O191" s="208"/>
      <c r="P191" s="208"/>
      <c r="Q191" s="209">
        <f>SUM(Q192:Q198)</f>
        <v>0</v>
      </c>
      <c r="R191" s="209">
        <f>SUM(R192:R198)</f>
        <v>0</v>
      </c>
      <c r="S191" s="208"/>
      <c r="T191" s="210">
        <f>SUM(T192:T198)</f>
        <v>0</v>
      </c>
      <c r="U191" s="208"/>
      <c r="V191" s="210">
        <f>SUM(V192:V198)</f>
        <v>0</v>
      </c>
      <c r="W191" s="208"/>
      <c r="X191" s="211">
        <f>SUM(X192:X198)</f>
        <v>0</v>
      </c>
      <c r="Y191" s="11"/>
      <c r="Z191" s="11"/>
      <c r="AA191" s="11"/>
      <c r="AB191" s="11"/>
      <c r="AC191" s="11"/>
      <c r="AD191" s="11"/>
      <c r="AE191" s="11"/>
      <c r="AR191" s="212" t="s">
        <v>83</v>
      </c>
      <c r="AT191" s="213" t="s">
        <v>75</v>
      </c>
      <c r="AU191" s="213" t="s">
        <v>76</v>
      </c>
      <c r="AY191" s="212" t="s">
        <v>212</v>
      </c>
      <c r="BK191" s="214">
        <f>SUM(BK192:BK198)</f>
        <v>0</v>
      </c>
    </row>
    <row r="192" s="2" customFormat="1" ht="16.5" customHeight="1">
      <c r="A192" s="40"/>
      <c r="B192" s="41"/>
      <c r="C192" s="215" t="s">
        <v>607</v>
      </c>
      <c r="D192" s="215" t="s">
        <v>213</v>
      </c>
      <c r="E192" s="216" t="s">
        <v>958</v>
      </c>
      <c r="F192" s="217" t="s">
        <v>959</v>
      </c>
      <c r="G192" s="218" t="s">
        <v>732</v>
      </c>
      <c r="H192" s="219">
        <v>2</v>
      </c>
      <c r="I192" s="220"/>
      <c r="J192" s="220"/>
      <c r="K192" s="221">
        <f>ROUND(P192*H192,2)</f>
        <v>0</v>
      </c>
      <c r="L192" s="217" t="s">
        <v>20</v>
      </c>
      <c r="M192" s="46"/>
      <c r="N192" s="222" t="s">
        <v>20</v>
      </c>
      <c r="O192" s="223" t="s">
        <v>45</v>
      </c>
      <c r="P192" s="224">
        <f>I192+J192</f>
        <v>0</v>
      </c>
      <c r="Q192" s="224">
        <f>ROUND(I192*H192,2)</f>
        <v>0</v>
      </c>
      <c r="R192" s="224">
        <f>ROUND(J192*H192,2)</f>
        <v>0</v>
      </c>
      <c r="S192" s="86"/>
      <c r="T192" s="225">
        <f>S192*H192</f>
        <v>0</v>
      </c>
      <c r="U192" s="225">
        <v>0</v>
      </c>
      <c r="V192" s="225">
        <f>U192*H192</f>
        <v>0</v>
      </c>
      <c r="W192" s="225">
        <v>0</v>
      </c>
      <c r="X192" s="226">
        <f>W192*H192</f>
        <v>0</v>
      </c>
      <c r="Y192" s="40"/>
      <c r="Z192" s="40"/>
      <c r="AA192" s="40"/>
      <c r="AB192" s="40"/>
      <c r="AC192" s="40"/>
      <c r="AD192" s="40"/>
      <c r="AE192" s="40"/>
      <c r="AR192" s="227" t="s">
        <v>228</v>
      </c>
      <c r="AT192" s="227" t="s">
        <v>213</v>
      </c>
      <c r="AU192" s="227" t="s">
        <v>83</v>
      </c>
      <c r="AY192" s="19" t="s">
        <v>212</v>
      </c>
      <c r="BE192" s="228">
        <f>IF(O192="základní",K192,0)</f>
        <v>0</v>
      </c>
      <c r="BF192" s="228">
        <f>IF(O192="snížená",K192,0)</f>
        <v>0</v>
      </c>
      <c r="BG192" s="228">
        <f>IF(O192="zákl. přenesená",K192,0)</f>
        <v>0</v>
      </c>
      <c r="BH192" s="228">
        <f>IF(O192="sníž. přenesená",K192,0)</f>
        <v>0</v>
      </c>
      <c r="BI192" s="228">
        <f>IF(O192="nulová",K192,0)</f>
        <v>0</v>
      </c>
      <c r="BJ192" s="19" t="s">
        <v>83</v>
      </c>
      <c r="BK192" s="228">
        <f>ROUND(P192*H192,2)</f>
        <v>0</v>
      </c>
      <c r="BL192" s="19" t="s">
        <v>228</v>
      </c>
      <c r="BM192" s="227" t="s">
        <v>960</v>
      </c>
    </row>
    <row r="193" s="2" customFormat="1" ht="16.5" customHeight="1">
      <c r="A193" s="40"/>
      <c r="B193" s="41"/>
      <c r="C193" s="215" t="s">
        <v>611</v>
      </c>
      <c r="D193" s="215" t="s">
        <v>213</v>
      </c>
      <c r="E193" s="216" t="s">
        <v>961</v>
      </c>
      <c r="F193" s="217" t="s">
        <v>962</v>
      </c>
      <c r="G193" s="218" t="s">
        <v>732</v>
      </c>
      <c r="H193" s="219">
        <v>1</v>
      </c>
      <c r="I193" s="220"/>
      <c r="J193" s="220"/>
      <c r="K193" s="221">
        <f>ROUND(P193*H193,2)</f>
        <v>0</v>
      </c>
      <c r="L193" s="217" t="s">
        <v>20</v>
      </c>
      <c r="M193" s="46"/>
      <c r="N193" s="222" t="s">
        <v>20</v>
      </c>
      <c r="O193" s="223" t="s">
        <v>45</v>
      </c>
      <c r="P193" s="224">
        <f>I193+J193</f>
        <v>0</v>
      </c>
      <c r="Q193" s="224">
        <f>ROUND(I193*H193,2)</f>
        <v>0</v>
      </c>
      <c r="R193" s="224">
        <f>ROUND(J193*H193,2)</f>
        <v>0</v>
      </c>
      <c r="S193" s="86"/>
      <c r="T193" s="225">
        <f>S193*H193</f>
        <v>0</v>
      </c>
      <c r="U193" s="225">
        <v>0</v>
      </c>
      <c r="V193" s="225">
        <f>U193*H193</f>
        <v>0</v>
      </c>
      <c r="W193" s="225">
        <v>0</v>
      </c>
      <c r="X193" s="226">
        <f>W193*H193</f>
        <v>0</v>
      </c>
      <c r="Y193" s="40"/>
      <c r="Z193" s="40"/>
      <c r="AA193" s="40"/>
      <c r="AB193" s="40"/>
      <c r="AC193" s="40"/>
      <c r="AD193" s="40"/>
      <c r="AE193" s="40"/>
      <c r="AR193" s="227" t="s">
        <v>228</v>
      </c>
      <c r="AT193" s="227" t="s">
        <v>213</v>
      </c>
      <c r="AU193" s="227" t="s">
        <v>83</v>
      </c>
      <c r="AY193" s="19" t="s">
        <v>212</v>
      </c>
      <c r="BE193" s="228">
        <f>IF(O193="základní",K193,0)</f>
        <v>0</v>
      </c>
      <c r="BF193" s="228">
        <f>IF(O193="snížená",K193,0)</f>
        <v>0</v>
      </c>
      <c r="BG193" s="228">
        <f>IF(O193="zákl. přenesená",K193,0)</f>
        <v>0</v>
      </c>
      <c r="BH193" s="228">
        <f>IF(O193="sníž. přenesená",K193,0)</f>
        <v>0</v>
      </c>
      <c r="BI193" s="228">
        <f>IF(O193="nulová",K193,0)</f>
        <v>0</v>
      </c>
      <c r="BJ193" s="19" t="s">
        <v>83</v>
      </c>
      <c r="BK193" s="228">
        <f>ROUND(P193*H193,2)</f>
        <v>0</v>
      </c>
      <c r="BL193" s="19" t="s">
        <v>228</v>
      </c>
      <c r="BM193" s="227" t="s">
        <v>963</v>
      </c>
    </row>
    <row r="194" s="2" customFormat="1" ht="16.5" customHeight="1">
      <c r="A194" s="40"/>
      <c r="B194" s="41"/>
      <c r="C194" s="215" t="s">
        <v>615</v>
      </c>
      <c r="D194" s="215" t="s">
        <v>213</v>
      </c>
      <c r="E194" s="216" t="s">
        <v>964</v>
      </c>
      <c r="F194" s="217" t="s">
        <v>965</v>
      </c>
      <c r="G194" s="218" t="s">
        <v>225</v>
      </c>
      <c r="H194" s="219">
        <v>17</v>
      </c>
      <c r="I194" s="220"/>
      <c r="J194" s="220"/>
      <c r="K194" s="221">
        <f>ROUND(P194*H194,2)</f>
        <v>0</v>
      </c>
      <c r="L194" s="217" t="s">
        <v>20</v>
      </c>
      <c r="M194" s="46"/>
      <c r="N194" s="222" t="s">
        <v>20</v>
      </c>
      <c r="O194" s="223" t="s">
        <v>45</v>
      </c>
      <c r="P194" s="224">
        <f>I194+J194</f>
        <v>0</v>
      </c>
      <c r="Q194" s="224">
        <f>ROUND(I194*H194,2)</f>
        <v>0</v>
      </c>
      <c r="R194" s="224">
        <f>ROUND(J194*H194,2)</f>
        <v>0</v>
      </c>
      <c r="S194" s="86"/>
      <c r="T194" s="225">
        <f>S194*H194</f>
        <v>0</v>
      </c>
      <c r="U194" s="225">
        <v>0</v>
      </c>
      <c r="V194" s="225">
        <f>U194*H194</f>
        <v>0</v>
      </c>
      <c r="W194" s="225">
        <v>0</v>
      </c>
      <c r="X194" s="226">
        <f>W194*H194</f>
        <v>0</v>
      </c>
      <c r="Y194" s="40"/>
      <c r="Z194" s="40"/>
      <c r="AA194" s="40"/>
      <c r="AB194" s="40"/>
      <c r="AC194" s="40"/>
      <c r="AD194" s="40"/>
      <c r="AE194" s="40"/>
      <c r="AR194" s="227" t="s">
        <v>228</v>
      </c>
      <c r="AT194" s="227" t="s">
        <v>213</v>
      </c>
      <c r="AU194" s="227" t="s">
        <v>83</v>
      </c>
      <c r="AY194" s="19" t="s">
        <v>212</v>
      </c>
      <c r="BE194" s="228">
        <f>IF(O194="základní",K194,0)</f>
        <v>0</v>
      </c>
      <c r="BF194" s="228">
        <f>IF(O194="snížená",K194,0)</f>
        <v>0</v>
      </c>
      <c r="BG194" s="228">
        <f>IF(O194="zákl. přenesená",K194,0)</f>
        <v>0</v>
      </c>
      <c r="BH194" s="228">
        <f>IF(O194="sníž. přenesená",K194,0)</f>
        <v>0</v>
      </c>
      <c r="BI194" s="228">
        <f>IF(O194="nulová",K194,0)</f>
        <v>0</v>
      </c>
      <c r="BJ194" s="19" t="s">
        <v>83</v>
      </c>
      <c r="BK194" s="228">
        <f>ROUND(P194*H194,2)</f>
        <v>0</v>
      </c>
      <c r="BL194" s="19" t="s">
        <v>228</v>
      </c>
      <c r="BM194" s="227" t="s">
        <v>966</v>
      </c>
    </row>
    <row r="195" s="2" customFormat="1" ht="16.5" customHeight="1">
      <c r="A195" s="40"/>
      <c r="B195" s="41"/>
      <c r="C195" s="215" t="s">
        <v>619</v>
      </c>
      <c r="D195" s="215" t="s">
        <v>213</v>
      </c>
      <c r="E195" s="216" t="s">
        <v>967</v>
      </c>
      <c r="F195" s="217" t="s">
        <v>968</v>
      </c>
      <c r="G195" s="218" t="s">
        <v>225</v>
      </c>
      <c r="H195" s="219">
        <v>4</v>
      </c>
      <c r="I195" s="220"/>
      <c r="J195" s="220"/>
      <c r="K195" s="221">
        <f>ROUND(P195*H195,2)</f>
        <v>0</v>
      </c>
      <c r="L195" s="217" t="s">
        <v>20</v>
      </c>
      <c r="M195" s="46"/>
      <c r="N195" s="222" t="s">
        <v>20</v>
      </c>
      <c r="O195" s="223" t="s">
        <v>45</v>
      </c>
      <c r="P195" s="224">
        <f>I195+J195</f>
        <v>0</v>
      </c>
      <c r="Q195" s="224">
        <f>ROUND(I195*H195,2)</f>
        <v>0</v>
      </c>
      <c r="R195" s="224">
        <f>ROUND(J195*H195,2)</f>
        <v>0</v>
      </c>
      <c r="S195" s="86"/>
      <c r="T195" s="225">
        <f>S195*H195</f>
        <v>0</v>
      </c>
      <c r="U195" s="225">
        <v>0</v>
      </c>
      <c r="V195" s="225">
        <f>U195*H195</f>
        <v>0</v>
      </c>
      <c r="W195" s="225">
        <v>0</v>
      </c>
      <c r="X195" s="226">
        <f>W195*H195</f>
        <v>0</v>
      </c>
      <c r="Y195" s="40"/>
      <c r="Z195" s="40"/>
      <c r="AA195" s="40"/>
      <c r="AB195" s="40"/>
      <c r="AC195" s="40"/>
      <c r="AD195" s="40"/>
      <c r="AE195" s="40"/>
      <c r="AR195" s="227" t="s">
        <v>228</v>
      </c>
      <c r="AT195" s="227" t="s">
        <v>213</v>
      </c>
      <c r="AU195" s="227" t="s">
        <v>83</v>
      </c>
      <c r="AY195" s="19" t="s">
        <v>212</v>
      </c>
      <c r="BE195" s="228">
        <f>IF(O195="základní",K195,0)</f>
        <v>0</v>
      </c>
      <c r="BF195" s="228">
        <f>IF(O195="snížená",K195,0)</f>
        <v>0</v>
      </c>
      <c r="BG195" s="228">
        <f>IF(O195="zákl. přenesená",K195,0)</f>
        <v>0</v>
      </c>
      <c r="BH195" s="228">
        <f>IF(O195="sníž. přenesená",K195,0)</f>
        <v>0</v>
      </c>
      <c r="BI195" s="228">
        <f>IF(O195="nulová",K195,0)</f>
        <v>0</v>
      </c>
      <c r="BJ195" s="19" t="s">
        <v>83</v>
      </c>
      <c r="BK195" s="228">
        <f>ROUND(P195*H195,2)</f>
        <v>0</v>
      </c>
      <c r="BL195" s="19" t="s">
        <v>228</v>
      </c>
      <c r="BM195" s="227" t="s">
        <v>969</v>
      </c>
    </row>
    <row r="196" s="2" customFormat="1" ht="16.5" customHeight="1">
      <c r="A196" s="40"/>
      <c r="B196" s="41"/>
      <c r="C196" s="215" t="s">
        <v>623</v>
      </c>
      <c r="D196" s="215" t="s">
        <v>213</v>
      </c>
      <c r="E196" s="216" t="s">
        <v>970</v>
      </c>
      <c r="F196" s="217" t="s">
        <v>971</v>
      </c>
      <c r="G196" s="218" t="s">
        <v>732</v>
      </c>
      <c r="H196" s="219">
        <v>1</v>
      </c>
      <c r="I196" s="220"/>
      <c r="J196" s="220"/>
      <c r="K196" s="221">
        <f>ROUND(P196*H196,2)</f>
        <v>0</v>
      </c>
      <c r="L196" s="217" t="s">
        <v>20</v>
      </c>
      <c r="M196" s="46"/>
      <c r="N196" s="222" t="s">
        <v>20</v>
      </c>
      <c r="O196" s="223" t="s">
        <v>45</v>
      </c>
      <c r="P196" s="224">
        <f>I196+J196</f>
        <v>0</v>
      </c>
      <c r="Q196" s="224">
        <f>ROUND(I196*H196,2)</f>
        <v>0</v>
      </c>
      <c r="R196" s="224">
        <f>ROUND(J196*H196,2)</f>
        <v>0</v>
      </c>
      <c r="S196" s="86"/>
      <c r="T196" s="225">
        <f>S196*H196</f>
        <v>0</v>
      </c>
      <c r="U196" s="225">
        <v>0</v>
      </c>
      <c r="V196" s="225">
        <f>U196*H196</f>
        <v>0</v>
      </c>
      <c r="W196" s="225">
        <v>0</v>
      </c>
      <c r="X196" s="226">
        <f>W196*H196</f>
        <v>0</v>
      </c>
      <c r="Y196" s="40"/>
      <c r="Z196" s="40"/>
      <c r="AA196" s="40"/>
      <c r="AB196" s="40"/>
      <c r="AC196" s="40"/>
      <c r="AD196" s="40"/>
      <c r="AE196" s="40"/>
      <c r="AR196" s="227" t="s">
        <v>228</v>
      </c>
      <c r="AT196" s="227" t="s">
        <v>213</v>
      </c>
      <c r="AU196" s="227" t="s">
        <v>83</v>
      </c>
      <c r="AY196" s="19" t="s">
        <v>212</v>
      </c>
      <c r="BE196" s="228">
        <f>IF(O196="základní",K196,0)</f>
        <v>0</v>
      </c>
      <c r="BF196" s="228">
        <f>IF(O196="snížená",K196,0)</f>
        <v>0</v>
      </c>
      <c r="BG196" s="228">
        <f>IF(O196="zákl. přenesená",K196,0)</f>
        <v>0</v>
      </c>
      <c r="BH196" s="228">
        <f>IF(O196="sníž. přenesená",K196,0)</f>
        <v>0</v>
      </c>
      <c r="BI196" s="228">
        <f>IF(O196="nulová",K196,0)</f>
        <v>0</v>
      </c>
      <c r="BJ196" s="19" t="s">
        <v>83</v>
      </c>
      <c r="BK196" s="228">
        <f>ROUND(P196*H196,2)</f>
        <v>0</v>
      </c>
      <c r="BL196" s="19" t="s">
        <v>228</v>
      </c>
      <c r="BM196" s="227" t="s">
        <v>972</v>
      </c>
    </row>
    <row r="197" s="2" customFormat="1" ht="16.5" customHeight="1">
      <c r="A197" s="40"/>
      <c r="B197" s="41"/>
      <c r="C197" s="215" t="s">
        <v>626</v>
      </c>
      <c r="D197" s="215" t="s">
        <v>213</v>
      </c>
      <c r="E197" s="216" t="s">
        <v>973</v>
      </c>
      <c r="F197" s="217" t="s">
        <v>974</v>
      </c>
      <c r="G197" s="218" t="s">
        <v>732</v>
      </c>
      <c r="H197" s="219">
        <v>1</v>
      </c>
      <c r="I197" s="220"/>
      <c r="J197" s="220"/>
      <c r="K197" s="221">
        <f>ROUND(P197*H197,2)</f>
        <v>0</v>
      </c>
      <c r="L197" s="217" t="s">
        <v>20</v>
      </c>
      <c r="M197" s="46"/>
      <c r="N197" s="222" t="s">
        <v>20</v>
      </c>
      <c r="O197" s="223" t="s">
        <v>45</v>
      </c>
      <c r="P197" s="224">
        <f>I197+J197</f>
        <v>0</v>
      </c>
      <c r="Q197" s="224">
        <f>ROUND(I197*H197,2)</f>
        <v>0</v>
      </c>
      <c r="R197" s="224">
        <f>ROUND(J197*H197,2)</f>
        <v>0</v>
      </c>
      <c r="S197" s="86"/>
      <c r="T197" s="225">
        <f>S197*H197</f>
        <v>0</v>
      </c>
      <c r="U197" s="225">
        <v>0</v>
      </c>
      <c r="V197" s="225">
        <f>U197*H197</f>
        <v>0</v>
      </c>
      <c r="W197" s="225">
        <v>0</v>
      </c>
      <c r="X197" s="226">
        <f>W197*H197</f>
        <v>0</v>
      </c>
      <c r="Y197" s="40"/>
      <c r="Z197" s="40"/>
      <c r="AA197" s="40"/>
      <c r="AB197" s="40"/>
      <c r="AC197" s="40"/>
      <c r="AD197" s="40"/>
      <c r="AE197" s="40"/>
      <c r="AR197" s="227" t="s">
        <v>228</v>
      </c>
      <c r="AT197" s="227" t="s">
        <v>213</v>
      </c>
      <c r="AU197" s="227" t="s">
        <v>83</v>
      </c>
      <c r="AY197" s="19" t="s">
        <v>212</v>
      </c>
      <c r="BE197" s="228">
        <f>IF(O197="základní",K197,0)</f>
        <v>0</v>
      </c>
      <c r="BF197" s="228">
        <f>IF(O197="snížená",K197,0)</f>
        <v>0</v>
      </c>
      <c r="BG197" s="228">
        <f>IF(O197="zákl. přenesená",K197,0)</f>
        <v>0</v>
      </c>
      <c r="BH197" s="228">
        <f>IF(O197="sníž. přenesená",K197,0)</f>
        <v>0</v>
      </c>
      <c r="BI197" s="228">
        <f>IF(O197="nulová",K197,0)</f>
        <v>0</v>
      </c>
      <c r="BJ197" s="19" t="s">
        <v>83</v>
      </c>
      <c r="BK197" s="228">
        <f>ROUND(P197*H197,2)</f>
        <v>0</v>
      </c>
      <c r="BL197" s="19" t="s">
        <v>228</v>
      </c>
      <c r="BM197" s="227" t="s">
        <v>975</v>
      </c>
    </row>
    <row r="198" s="2" customFormat="1" ht="16.5" customHeight="1">
      <c r="A198" s="40"/>
      <c r="B198" s="41"/>
      <c r="C198" s="215" t="s">
        <v>629</v>
      </c>
      <c r="D198" s="215" t="s">
        <v>213</v>
      </c>
      <c r="E198" s="216" t="s">
        <v>976</v>
      </c>
      <c r="F198" s="217" t="s">
        <v>977</v>
      </c>
      <c r="G198" s="218" t="s">
        <v>732</v>
      </c>
      <c r="H198" s="219">
        <v>1</v>
      </c>
      <c r="I198" s="220"/>
      <c r="J198" s="220"/>
      <c r="K198" s="221">
        <f>ROUND(P198*H198,2)</f>
        <v>0</v>
      </c>
      <c r="L198" s="217" t="s">
        <v>20</v>
      </c>
      <c r="M198" s="46"/>
      <c r="N198" s="245" t="s">
        <v>20</v>
      </c>
      <c r="O198" s="240" t="s">
        <v>45</v>
      </c>
      <c r="P198" s="241">
        <f>I198+J198</f>
        <v>0</v>
      </c>
      <c r="Q198" s="241">
        <f>ROUND(I198*H198,2)</f>
        <v>0</v>
      </c>
      <c r="R198" s="241">
        <f>ROUND(J198*H198,2)</f>
        <v>0</v>
      </c>
      <c r="S198" s="242"/>
      <c r="T198" s="243">
        <f>S198*H198</f>
        <v>0</v>
      </c>
      <c r="U198" s="243">
        <v>0</v>
      </c>
      <c r="V198" s="243">
        <f>U198*H198</f>
        <v>0</v>
      </c>
      <c r="W198" s="243">
        <v>0</v>
      </c>
      <c r="X198" s="244">
        <f>W198*H198</f>
        <v>0</v>
      </c>
      <c r="Y198" s="40"/>
      <c r="Z198" s="40"/>
      <c r="AA198" s="40"/>
      <c r="AB198" s="40"/>
      <c r="AC198" s="40"/>
      <c r="AD198" s="40"/>
      <c r="AE198" s="40"/>
      <c r="AR198" s="227" t="s">
        <v>228</v>
      </c>
      <c r="AT198" s="227" t="s">
        <v>213</v>
      </c>
      <c r="AU198" s="227" t="s">
        <v>83</v>
      </c>
      <c r="AY198" s="19" t="s">
        <v>212</v>
      </c>
      <c r="BE198" s="228">
        <f>IF(O198="základní",K198,0)</f>
        <v>0</v>
      </c>
      <c r="BF198" s="228">
        <f>IF(O198="snížená",K198,0)</f>
        <v>0</v>
      </c>
      <c r="BG198" s="228">
        <f>IF(O198="zákl. přenesená",K198,0)</f>
        <v>0</v>
      </c>
      <c r="BH198" s="228">
        <f>IF(O198="sníž. přenesená",K198,0)</f>
        <v>0</v>
      </c>
      <c r="BI198" s="228">
        <f>IF(O198="nulová",K198,0)</f>
        <v>0</v>
      </c>
      <c r="BJ198" s="19" t="s">
        <v>83</v>
      </c>
      <c r="BK198" s="228">
        <f>ROUND(P198*H198,2)</f>
        <v>0</v>
      </c>
      <c r="BL198" s="19" t="s">
        <v>228</v>
      </c>
      <c r="BM198" s="227" t="s">
        <v>978</v>
      </c>
    </row>
    <row r="199" s="2" customFormat="1" ht="6.96" customHeight="1">
      <c r="A199" s="40"/>
      <c r="B199" s="61"/>
      <c r="C199" s="62"/>
      <c r="D199" s="62"/>
      <c r="E199" s="62"/>
      <c r="F199" s="62"/>
      <c r="G199" s="62"/>
      <c r="H199" s="62"/>
      <c r="I199" s="62"/>
      <c r="J199" s="62"/>
      <c r="K199" s="62"/>
      <c r="L199" s="62"/>
      <c r="M199" s="46"/>
      <c r="N199" s="40"/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</row>
  </sheetData>
  <sheetProtection sheet="1" autoFilter="0" formatColumns="0" formatRows="0" objects="1" scenarios="1" spinCount="100000" saltValue="Ok5NspIhU15fTxKqSgVW2aFMlJjxUXXG2JIpbHEmQRjEd5jdBpOTC5pCSf8224d/LehQAnipJb07PvTAyEs93g==" hashValue="zOOQSSJ3GxSBTCCxvad34OA9YLtoPJ+ACl5ly1kpnlYjdFTJp03a9Ut5TPyLnePNqfPDvCykp4wALJ/I6xt2sQ==" algorithmName="SHA-512" password="CC35"/>
  <autoFilter ref="C90:L198"/>
  <mergeCells count="12">
    <mergeCell ref="E7:H7"/>
    <mergeCell ref="E9:H9"/>
    <mergeCell ref="E11:H11"/>
    <mergeCell ref="E20:H20"/>
    <mergeCell ref="E29:H29"/>
    <mergeCell ref="E52:H52"/>
    <mergeCell ref="E54:H54"/>
    <mergeCell ref="E56:H56"/>
    <mergeCell ref="E79:H79"/>
    <mergeCell ref="E81:H81"/>
    <mergeCell ref="E83:H83"/>
    <mergeCell ref="M2:Z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96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 s="1" customFormat="1" ht="12" customHeight="1">
      <c r="B8" s="22"/>
      <c r="D8" s="150" t="s">
        <v>175</v>
      </c>
      <c r="M8" s="22"/>
    </row>
    <row r="9" s="2" customFormat="1" ht="16.5" customHeight="1">
      <c r="A9" s="40"/>
      <c r="B9" s="46"/>
      <c r="C9" s="40"/>
      <c r="D9" s="40"/>
      <c r="E9" s="151" t="s">
        <v>176</v>
      </c>
      <c r="F9" s="40"/>
      <c r="G9" s="40"/>
      <c r="H9" s="40"/>
      <c r="I9" s="40"/>
      <c r="J9" s="40"/>
      <c r="K9" s="40"/>
      <c r="L9" s="40"/>
      <c r="M9" s="152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50" t="s">
        <v>177</v>
      </c>
      <c r="E10" s="40"/>
      <c r="F10" s="40"/>
      <c r="G10" s="40"/>
      <c r="H10" s="40"/>
      <c r="I10" s="40"/>
      <c r="J10" s="40"/>
      <c r="K10" s="40"/>
      <c r="L10" s="40"/>
      <c r="M10" s="152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53" t="s">
        <v>979</v>
      </c>
      <c r="F11" s="40"/>
      <c r="G11" s="40"/>
      <c r="H11" s="40"/>
      <c r="I11" s="40"/>
      <c r="J11" s="40"/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50" t="s">
        <v>19</v>
      </c>
      <c r="E13" s="40"/>
      <c r="F13" s="137" t="s">
        <v>20</v>
      </c>
      <c r="G13" s="40"/>
      <c r="H13" s="40"/>
      <c r="I13" s="150" t="s">
        <v>21</v>
      </c>
      <c r="J13" s="137" t="s">
        <v>20</v>
      </c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50" t="s">
        <v>22</v>
      </c>
      <c r="E14" s="40"/>
      <c r="F14" s="137" t="s">
        <v>23</v>
      </c>
      <c r="G14" s="40"/>
      <c r="H14" s="40"/>
      <c r="I14" s="150" t="s">
        <v>24</v>
      </c>
      <c r="J14" s="154" t="str">
        <f>'Rekapitulace stavby'!AN8</f>
        <v>24. 1. 2025</v>
      </c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50" t="s">
        <v>26</v>
      </c>
      <c r="E16" s="40"/>
      <c r="F16" s="40"/>
      <c r="G16" s="40"/>
      <c r="H16" s="40"/>
      <c r="I16" s="150" t="s">
        <v>27</v>
      </c>
      <c r="J16" s="137" t="s">
        <v>20</v>
      </c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7" t="s">
        <v>28</v>
      </c>
      <c r="F17" s="40"/>
      <c r="G17" s="40"/>
      <c r="H17" s="40"/>
      <c r="I17" s="150" t="s">
        <v>29</v>
      </c>
      <c r="J17" s="137" t="s">
        <v>20</v>
      </c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50" t="s">
        <v>30</v>
      </c>
      <c r="E19" s="40"/>
      <c r="F19" s="40"/>
      <c r="G19" s="40"/>
      <c r="H19" s="40"/>
      <c r="I19" s="150" t="s">
        <v>27</v>
      </c>
      <c r="J19" s="35" t="str">
        <f>'Rekapitulace stavby'!AN13</f>
        <v>Vyplň údaj</v>
      </c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7"/>
      <c r="G20" s="137"/>
      <c r="H20" s="137"/>
      <c r="I20" s="150" t="s">
        <v>29</v>
      </c>
      <c r="J20" s="35" t="str">
        <f>'Rekapitulace stavby'!AN14</f>
        <v>Vyplň údaj</v>
      </c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50" t="s">
        <v>32</v>
      </c>
      <c r="E22" s="40"/>
      <c r="F22" s="40"/>
      <c r="G22" s="40"/>
      <c r="H22" s="40"/>
      <c r="I22" s="150" t="s">
        <v>27</v>
      </c>
      <c r="J22" s="137" t="str">
        <f>IF('Rekapitulace stavby'!AN16="","",'Rekapitulace stavby'!AN16)</f>
        <v/>
      </c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7" t="str">
        <f>IF('Rekapitulace stavby'!E17="","",'Rekapitulace stavby'!E17)</f>
        <v xml:space="preserve"> </v>
      </c>
      <c r="F23" s="40"/>
      <c r="G23" s="40"/>
      <c r="H23" s="40"/>
      <c r="I23" s="150" t="s">
        <v>29</v>
      </c>
      <c r="J23" s="137" t="str">
        <f>IF('Rekapitulace stavby'!AN17="","",'Rekapitulace stavby'!AN17)</f>
        <v/>
      </c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50" t="s">
        <v>34</v>
      </c>
      <c r="E25" s="40"/>
      <c r="F25" s="40"/>
      <c r="G25" s="40"/>
      <c r="H25" s="40"/>
      <c r="I25" s="150" t="s">
        <v>27</v>
      </c>
      <c r="J25" s="137" t="s">
        <v>35</v>
      </c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7" t="s">
        <v>36</v>
      </c>
      <c r="F26" s="40"/>
      <c r="G26" s="40"/>
      <c r="H26" s="40"/>
      <c r="I26" s="150" t="s">
        <v>29</v>
      </c>
      <c r="J26" s="137" t="s">
        <v>37</v>
      </c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152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50" t="s">
        <v>38</v>
      </c>
      <c r="E28" s="40"/>
      <c r="F28" s="40"/>
      <c r="G28" s="40"/>
      <c r="H28" s="40"/>
      <c r="I28" s="40"/>
      <c r="J28" s="40"/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55"/>
      <c r="B29" s="156"/>
      <c r="C29" s="155"/>
      <c r="D29" s="155"/>
      <c r="E29" s="157" t="s">
        <v>20</v>
      </c>
      <c r="F29" s="157"/>
      <c r="G29" s="157"/>
      <c r="H29" s="157"/>
      <c r="I29" s="155"/>
      <c r="J29" s="155"/>
      <c r="K29" s="155"/>
      <c r="L29" s="155"/>
      <c r="M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9"/>
      <c r="E31" s="159"/>
      <c r="F31" s="159"/>
      <c r="G31" s="159"/>
      <c r="H31" s="159"/>
      <c r="I31" s="159"/>
      <c r="J31" s="159"/>
      <c r="K31" s="159"/>
      <c r="L31" s="159"/>
      <c r="M31" s="152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>
      <c r="A32" s="40"/>
      <c r="B32" s="46"/>
      <c r="C32" s="40"/>
      <c r="D32" s="40"/>
      <c r="E32" s="150" t="s">
        <v>179</v>
      </c>
      <c r="F32" s="40"/>
      <c r="G32" s="40"/>
      <c r="H32" s="40"/>
      <c r="I32" s="40"/>
      <c r="J32" s="40"/>
      <c r="K32" s="160">
        <f>I65</f>
        <v>0</v>
      </c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>
      <c r="A33" s="40"/>
      <c r="B33" s="46"/>
      <c r="C33" s="40"/>
      <c r="D33" s="40"/>
      <c r="E33" s="150" t="s">
        <v>180</v>
      </c>
      <c r="F33" s="40"/>
      <c r="G33" s="40"/>
      <c r="H33" s="40"/>
      <c r="I33" s="40"/>
      <c r="J33" s="40"/>
      <c r="K33" s="160">
        <f>J65</f>
        <v>0</v>
      </c>
      <c r="L33" s="40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25.44" customHeight="1">
      <c r="A34" s="40"/>
      <c r="B34" s="46"/>
      <c r="C34" s="40"/>
      <c r="D34" s="161" t="s">
        <v>40</v>
      </c>
      <c r="E34" s="40"/>
      <c r="F34" s="40"/>
      <c r="G34" s="40"/>
      <c r="H34" s="40"/>
      <c r="I34" s="40"/>
      <c r="J34" s="40"/>
      <c r="K34" s="162">
        <f>ROUND(K92, 2)</f>
        <v>0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6.96" customHeight="1">
      <c r="A35" s="40"/>
      <c r="B35" s="46"/>
      <c r="C35" s="40"/>
      <c r="D35" s="159"/>
      <c r="E35" s="159"/>
      <c r="F35" s="159"/>
      <c r="G35" s="159"/>
      <c r="H35" s="159"/>
      <c r="I35" s="159"/>
      <c r="J35" s="159"/>
      <c r="K35" s="159"/>
      <c r="L35" s="159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40"/>
      <c r="F36" s="163" t="s">
        <v>42</v>
      </c>
      <c r="G36" s="40"/>
      <c r="H36" s="40"/>
      <c r="I36" s="163" t="s">
        <v>41</v>
      </c>
      <c r="J36" s="40"/>
      <c r="K36" s="163" t="s">
        <v>43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s="2" customFormat="1" ht="14.4" customHeight="1">
      <c r="A37" s="40"/>
      <c r="B37" s="46"/>
      <c r="C37" s="40"/>
      <c r="D37" s="164" t="s">
        <v>44</v>
      </c>
      <c r="E37" s="150" t="s">
        <v>45</v>
      </c>
      <c r="F37" s="160">
        <f>ROUND((SUM(BE92:BE232)),  2)</f>
        <v>0</v>
      </c>
      <c r="G37" s="40"/>
      <c r="H37" s="40"/>
      <c r="I37" s="165">
        <v>0.20999999999999999</v>
      </c>
      <c r="J37" s="40"/>
      <c r="K37" s="160">
        <f>ROUND(((SUM(BE92:BE232))*I37),  2)</f>
        <v>0</v>
      </c>
      <c r="L37" s="40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14.4" customHeight="1">
      <c r="A38" s="40"/>
      <c r="B38" s="46"/>
      <c r="C38" s="40"/>
      <c r="D38" s="40"/>
      <c r="E38" s="150" t="s">
        <v>46</v>
      </c>
      <c r="F38" s="160">
        <f>ROUND((SUM(BF92:BF232)),  2)</f>
        <v>0</v>
      </c>
      <c r="G38" s="40"/>
      <c r="H38" s="40"/>
      <c r="I38" s="165">
        <v>0.12</v>
      </c>
      <c r="J38" s="40"/>
      <c r="K38" s="160">
        <f>ROUND(((SUM(BF92:BF232))*I38),  2)</f>
        <v>0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50" t="s">
        <v>47</v>
      </c>
      <c r="F39" s="160">
        <f>ROUND((SUM(BG92:BG232)),  2)</f>
        <v>0</v>
      </c>
      <c r="G39" s="40"/>
      <c r="H39" s="40"/>
      <c r="I39" s="165">
        <v>0.20999999999999999</v>
      </c>
      <c r="J39" s="40"/>
      <c r="K39" s="160">
        <f>0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hidden="1" s="2" customFormat="1" ht="14.4" customHeight="1">
      <c r="A40" s="40"/>
      <c r="B40" s="46"/>
      <c r="C40" s="40"/>
      <c r="D40" s="40"/>
      <c r="E40" s="150" t="s">
        <v>48</v>
      </c>
      <c r="F40" s="160">
        <f>ROUND((SUM(BH92:BH232)),  2)</f>
        <v>0</v>
      </c>
      <c r="G40" s="40"/>
      <c r="H40" s="40"/>
      <c r="I40" s="165">
        <v>0.12</v>
      </c>
      <c r="J40" s="40"/>
      <c r="K40" s="160">
        <f>0</f>
        <v>0</v>
      </c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hidden="1" s="2" customFormat="1" ht="14.4" customHeight="1">
      <c r="A41" s="40"/>
      <c r="B41" s="46"/>
      <c r="C41" s="40"/>
      <c r="D41" s="40"/>
      <c r="E41" s="150" t="s">
        <v>49</v>
      </c>
      <c r="F41" s="160">
        <f>ROUND((SUM(BI92:BI232)),  2)</f>
        <v>0</v>
      </c>
      <c r="G41" s="40"/>
      <c r="H41" s="40"/>
      <c r="I41" s="165">
        <v>0</v>
      </c>
      <c r="J41" s="40"/>
      <c r="K41" s="160">
        <f>0</f>
        <v>0</v>
      </c>
      <c r="L41" s="40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6.96" customHeight="1">
      <c r="A42" s="40"/>
      <c r="B42" s="46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3" s="2" customFormat="1" ht="25.44" customHeight="1">
      <c r="A43" s="40"/>
      <c r="B43" s="46"/>
      <c r="C43" s="166"/>
      <c r="D43" s="167" t="s">
        <v>50</v>
      </c>
      <c r="E43" s="168"/>
      <c r="F43" s="168"/>
      <c r="G43" s="169" t="s">
        <v>51</v>
      </c>
      <c r="H43" s="170" t="s">
        <v>52</v>
      </c>
      <c r="I43" s="168"/>
      <c r="J43" s="168"/>
      <c r="K43" s="171">
        <f>SUM(K34:K41)</f>
        <v>0</v>
      </c>
      <c r="L43" s="172"/>
      <c r="M43" s="152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4" s="2" customFormat="1" ht="14.4" customHeight="1">
      <c r="A44" s="40"/>
      <c r="B44" s="173"/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52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8" s="2" customFormat="1" ht="6.96" customHeight="1">
      <c r="A48" s="40"/>
      <c r="B48" s="175"/>
      <c r="C48" s="176"/>
      <c r="D48" s="176"/>
      <c r="E48" s="176"/>
      <c r="F48" s="176"/>
      <c r="G48" s="176"/>
      <c r="H48" s="176"/>
      <c r="I48" s="176"/>
      <c r="J48" s="176"/>
      <c r="K48" s="176"/>
      <c r="L48" s="176"/>
      <c r="M48" s="152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24.96" customHeight="1">
      <c r="A49" s="40"/>
      <c r="B49" s="41"/>
      <c r="C49" s="25" t="s">
        <v>181</v>
      </c>
      <c r="D49" s="42"/>
      <c r="E49" s="42"/>
      <c r="F49" s="42"/>
      <c r="G49" s="42"/>
      <c r="H49" s="42"/>
      <c r="I49" s="42"/>
      <c r="J49" s="42"/>
      <c r="K49" s="42"/>
      <c r="L49" s="42"/>
      <c r="M49" s="152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6.96" customHeight="1">
      <c r="A50" s="40"/>
      <c r="B50" s="41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12" customHeight="1">
      <c r="A51" s="40"/>
      <c r="B51" s="41"/>
      <c r="C51" s="34" t="s">
        <v>17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26.25" customHeight="1">
      <c r="A52" s="40"/>
      <c r="B52" s="41"/>
      <c r="C52" s="42"/>
      <c r="D52" s="42"/>
      <c r="E52" s="177" t="str">
        <f>E7</f>
        <v>Rekonstrukce plynové kotelny v IB, instalace plynové kogenerační jednotky včetně tepelných čerpadel</v>
      </c>
      <c r="F52" s="34"/>
      <c r="G52" s="34"/>
      <c r="H52" s="34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1" customFormat="1" ht="12" customHeight="1">
      <c r="B53" s="23"/>
      <c r="C53" s="34" t="s">
        <v>175</v>
      </c>
      <c r="D53" s="24"/>
      <c r="E53" s="24"/>
      <c r="F53" s="24"/>
      <c r="G53" s="24"/>
      <c r="H53" s="24"/>
      <c r="I53" s="24"/>
      <c r="J53" s="24"/>
      <c r="K53" s="24"/>
      <c r="L53" s="24"/>
      <c r="M53" s="22"/>
    </row>
    <row r="54" s="2" customFormat="1" ht="16.5" customHeight="1">
      <c r="A54" s="40"/>
      <c r="B54" s="41"/>
      <c r="C54" s="42"/>
      <c r="D54" s="42"/>
      <c r="E54" s="177" t="s">
        <v>176</v>
      </c>
      <c r="F54" s="42"/>
      <c r="G54" s="42"/>
      <c r="H54" s="42"/>
      <c r="I54" s="42"/>
      <c r="J54" s="42"/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2" customHeight="1">
      <c r="A55" s="40"/>
      <c r="B55" s="41"/>
      <c r="C55" s="34" t="s">
        <v>177</v>
      </c>
      <c r="D55" s="42"/>
      <c r="E55" s="42"/>
      <c r="F55" s="42"/>
      <c r="G55" s="42"/>
      <c r="H55" s="42"/>
      <c r="I55" s="42"/>
      <c r="J55" s="42"/>
      <c r="K55" s="42"/>
      <c r="L55" s="42"/>
      <c r="M55" s="152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6.5" customHeight="1">
      <c r="A56" s="40"/>
      <c r="B56" s="41"/>
      <c r="C56" s="42"/>
      <c r="D56" s="42"/>
      <c r="E56" s="71" t="str">
        <f>E11</f>
        <v>D.1.4.4 - Zařízení silnoproudé elektrotechniky</v>
      </c>
      <c r="F56" s="42"/>
      <c r="G56" s="42"/>
      <c r="H56" s="42"/>
      <c r="I56" s="42"/>
      <c r="J56" s="42"/>
      <c r="K56" s="42"/>
      <c r="L56" s="42"/>
      <c r="M56" s="152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152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2" customHeight="1">
      <c r="A58" s="40"/>
      <c r="B58" s="41"/>
      <c r="C58" s="34" t="s">
        <v>22</v>
      </c>
      <c r="D58" s="42"/>
      <c r="E58" s="42"/>
      <c r="F58" s="29" t="str">
        <f>F14</f>
        <v xml:space="preserve">Vysoká škola ekonomická v Praze </v>
      </c>
      <c r="G58" s="42"/>
      <c r="H58" s="42"/>
      <c r="I58" s="34" t="s">
        <v>24</v>
      </c>
      <c r="J58" s="74" t="str">
        <f>IF(J14="","",J14)</f>
        <v>24. 1. 2025</v>
      </c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6.96" customHeight="1">
      <c r="A59" s="40"/>
      <c r="B59" s="41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5.15" customHeight="1">
      <c r="A60" s="40"/>
      <c r="B60" s="41"/>
      <c r="C60" s="34" t="s">
        <v>26</v>
      </c>
      <c r="D60" s="42"/>
      <c r="E60" s="42"/>
      <c r="F60" s="29" t="str">
        <f>E17</f>
        <v>VŠE v Praze,W. Churchila 1938/4,Praha 3,13067</v>
      </c>
      <c r="G60" s="42"/>
      <c r="H60" s="42"/>
      <c r="I60" s="34" t="s">
        <v>32</v>
      </c>
      <c r="J60" s="38" t="str">
        <f>E23</f>
        <v xml:space="preserve"> </v>
      </c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40.05" customHeight="1">
      <c r="A61" s="40"/>
      <c r="B61" s="41"/>
      <c r="C61" s="34" t="s">
        <v>30</v>
      </c>
      <c r="D61" s="42"/>
      <c r="E61" s="42"/>
      <c r="F61" s="29" t="str">
        <f>IF(E20="","",E20)</f>
        <v>Vyplň údaj</v>
      </c>
      <c r="G61" s="42"/>
      <c r="H61" s="42"/>
      <c r="I61" s="34" t="s">
        <v>34</v>
      </c>
      <c r="J61" s="38" t="str">
        <f>E26</f>
        <v>Intecon spol. s.r.o., Stará 2569/96,Ústí n/L,40011</v>
      </c>
      <c r="K61" s="42"/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152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9.28" customHeight="1">
      <c r="A63" s="40"/>
      <c r="B63" s="41"/>
      <c r="C63" s="178" t="s">
        <v>182</v>
      </c>
      <c r="D63" s="179"/>
      <c r="E63" s="179"/>
      <c r="F63" s="179"/>
      <c r="G63" s="179"/>
      <c r="H63" s="179"/>
      <c r="I63" s="180" t="s">
        <v>183</v>
      </c>
      <c r="J63" s="180" t="s">
        <v>184</v>
      </c>
      <c r="K63" s="180" t="s">
        <v>185</v>
      </c>
      <c r="L63" s="179"/>
      <c r="M63" s="152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10.32" customHeight="1">
      <c r="A64" s="40"/>
      <c r="B64" s="41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152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22.8" customHeight="1">
      <c r="A65" s="40"/>
      <c r="B65" s="41"/>
      <c r="C65" s="181" t="s">
        <v>74</v>
      </c>
      <c r="D65" s="42"/>
      <c r="E65" s="42"/>
      <c r="F65" s="42"/>
      <c r="G65" s="42"/>
      <c r="H65" s="42"/>
      <c r="I65" s="104">
        <f>Q92</f>
        <v>0</v>
      </c>
      <c r="J65" s="104">
        <f>R92</f>
        <v>0</v>
      </c>
      <c r="K65" s="104">
        <f>K92</f>
        <v>0</v>
      </c>
      <c r="L65" s="42"/>
      <c r="M65" s="152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U65" s="19" t="s">
        <v>186</v>
      </c>
    </row>
    <row r="66" s="9" customFormat="1" ht="24.96" customHeight="1">
      <c r="A66" s="9"/>
      <c r="B66" s="182"/>
      <c r="C66" s="183"/>
      <c r="D66" s="184" t="s">
        <v>980</v>
      </c>
      <c r="E66" s="185"/>
      <c r="F66" s="185"/>
      <c r="G66" s="185"/>
      <c r="H66" s="185"/>
      <c r="I66" s="186">
        <f>Q93</f>
        <v>0</v>
      </c>
      <c r="J66" s="186">
        <f>R93</f>
        <v>0</v>
      </c>
      <c r="K66" s="186">
        <f>K93</f>
        <v>0</v>
      </c>
      <c r="L66" s="183"/>
      <c r="M66" s="187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82"/>
      <c r="C67" s="183"/>
      <c r="D67" s="184" t="s">
        <v>981</v>
      </c>
      <c r="E67" s="185"/>
      <c r="F67" s="185"/>
      <c r="G67" s="185"/>
      <c r="H67" s="185"/>
      <c r="I67" s="186">
        <f>Q119</f>
        <v>0</v>
      </c>
      <c r="J67" s="186">
        <f>R119</f>
        <v>0</v>
      </c>
      <c r="K67" s="186">
        <f>K119</f>
        <v>0</v>
      </c>
      <c r="L67" s="183"/>
      <c r="M67" s="187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82"/>
      <c r="C68" s="183"/>
      <c r="D68" s="184" t="s">
        <v>982</v>
      </c>
      <c r="E68" s="185"/>
      <c r="F68" s="185"/>
      <c r="G68" s="185"/>
      <c r="H68" s="185"/>
      <c r="I68" s="186">
        <f>Q131</f>
        <v>0</v>
      </c>
      <c r="J68" s="186">
        <f>R131</f>
        <v>0</v>
      </c>
      <c r="K68" s="186">
        <f>K131</f>
        <v>0</v>
      </c>
      <c r="L68" s="183"/>
      <c r="M68" s="187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9" customFormat="1" ht="24.96" customHeight="1">
      <c r="A69" s="9"/>
      <c r="B69" s="182"/>
      <c r="C69" s="183"/>
      <c r="D69" s="184" t="s">
        <v>983</v>
      </c>
      <c r="E69" s="185"/>
      <c r="F69" s="185"/>
      <c r="G69" s="185"/>
      <c r="H69" s="185"/>
      <c r="I69" s="186">
        <f>Q216</f>
        <v>0</v>
      </c>
      <c r="J69" s="186">
        <f>R216</f>
        <v>0</v>
      </c>
      <c r="K69" s="186">
        <f>K216</f>
        <v>0</v>
      </c>
      <c r="L69" s="183"/>
      <c r="M69" s="187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9" customFormat="1" ht="24.96" customHeight="1">
      <c r="A70" s="9"/>
      <c r="B70" s="182"/>
      <c r="C70" s="183"/>
      <c r="D70" s="184" t="s">
        <v>984</v>
      </c>
      <c r="E70" s="185"/>
      <c r="F70" s="185"/>
      <c r="G70" s="185"/>
      <c r="H70" s="185"/>
      <c r="I70" s="186">
        <f>Q220</f>
        <v>0</v>
      </c>
      <c r="J70" s="186">
        <f>R220</f>
        <v>0</v>
      </c>
      <c r="K70" s="186">
        <f>K220</f>
        <v>0</v>
      </c>
      <c r="L70" s="183"/>
      <c r="M70" s="187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2" customFormat="1" ht="21.84" customHeight="1">
      <c r="A71" s="40"/>
      <c r="B71" s="41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152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61"/>
      <c r="C72" s="62"/>
      <c r="D72" s="62"/>
      <c r="E72" s="62"/>
      <c r="F72" s="62"/>
      <c r="G72" s="62"/>
      <c r="H72" s="62"/>
      <c r="I72" s="62"/>
      <c r="J72" s="62"/>
      <c r="K72" s="62"/>
      <c r="L72" s="62"/>
      <c r="M72" s="152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6" s="2" customFormat="1" ht="6.96" customHeight="1">
      <c r="A76" s="40"/>
      <c r="B76" s="63"/>
      <c r="C76" s="64"/>
      <c r="D76" s="64"/>
      <c r="E76" s="64"/>
      <c r="F76" s="64"/>
      <c r="G76" s="64"/>
      <c r="H76" s="64"/>
      <c r="I76" s="64"/>
      <c r="J76" s="64"/>
      <c r="K76" s="64"/>
      <c r="L76" s="64"/>
      <c r="M76" s="152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24.96" customHeight="1">
      <c r="A77" s="40"/>
      <c r="B77" s="41"/>
      <c r="C77" s="25" t="s">
        <v>193</v>
      </c>
      <c r="D77" s="42"/>
      <c r="E77" s="42"/>
      <c r="F77" s="42"/>
      <c r="G77" s="42"/>
      <c r="H77" s="42"/>
      <c r="I77" s="42"/>
      <c r="J77" s="42"/>
      <c r="K77" s="42"/>
      <c r="L77" s="42"/>
      <c r="M77" s="152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41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152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17</v>
      </c>
      <c r="D79" s="42"/>
      <c r="E79" s="42"/>
      <c r="F79" s="42"/>
      <c r="G79" s="42"/>
      <c r="H79" s="42"/>
      <c r="I79" s="42"/>
      <c r="J79" s="42"/>
      <c r="K79" s="42"/>
      <c r="L79" s="42"/>
      <c r="M79" s="152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26.25" customHeight="1">
      <c r="A80" s="40"/>
      <c r="B80" s="41"/>
      <c r="C80" s="42"/>
      <c r="D80" s="42"/>
      <c r="E80" s="177" t="str">
        <f>E7</f>
        <v>Rekonstrukce plynové kotelny v IB, instalace plynové kogenerační jednotky včetně tepelných čerpadel</v>
      </c>
      <c r="F80" s="34"/>
      <c r="G80" s="34"/>
      <c r="H80" s="34"/>
      <c r="I80" s="42"/>
      <c r="J80" s="42"/>
      <c r="K80" s="42"/>
      <c r="L80" s="42"/>
      <c r="M80" s="152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1" customFormat="1" ht="12" customHeight="1">
      <c r="B81" s="23"/>
      <c r="C81" s="34" t="s">
        <v>175</v>
      </c>
      <c r="D81" s="24"/>
      <c r="E81" s="24"/>
      <c r="F81" s="24"/>
      <c r="G81" s="24"/>
      <c r="H81" s="24"/>
      <c r="I81" s="24"/>
      <c r="J81" s="24"/>
      <c r="K81" s="24"/>
      <c r="L81" s="24"/>
      <c r="M81" s="22"/>
    </row>
    <row r="82" s="2" customFormat="1" ht="16.5" customHeight="1">
      <c r="A82" s="40"/>
      <c r="B82" s="41"/>
      <c r="C82" s="42"/>
      <c r="D82" s="42"/>
      <c r="E82" s="177" t="s">
        <v>176</v>
      </c>
      <c r="F82" s="42"/>
      <c r="G82" s="42"/>
      <c r="H82" s="42"/>
      <c r="I82" s="42"/>
      <c r="J82" s="42"/>
      <c r="K82" s="42"/>
      <c r="L82" s="42"/>
      <c r="M82" s="152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177</v>
      </c>
      <c r="D83" s="42"/>
      <c r="E83" s="42"/>
      <c r="F83" s="42"/>
      <c r="G83" s="42"/>
      <c r="H83" s="42"/>
      <c r="I83" s="42"/>
      <c r="J83" s="42"/>
      <c r="K83" s="42"/>
      <c r="L83" s="42"/>
      <c r="M83" s="152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6.5" customHeight="1">
      <c r="A84" s="40"/>
      <c r="B84" s="41"/>
      <c r="C84" s="42"/>
      <c r="D84" s="42"/>
      <c r="E84" s="71" t="str">
        <f>E11</f>
        <v>D.1.4.4 - Zařízení silnoproudé elektrotechniky</v>
      </c>
      <c r="F84" s="42"/>
      <c r="G84" s="42"/>
      <c r="H84" s="42"/>
      <c r="I84" s="42"/>
      <c r="J84" s="42"/>
      <c r="K84" s="42"/>
      <c r="L84" s="42"/>
      <c r="M84" s="152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6.96" customHeight="1">
      <c r="A85" s="40"/>
      <c r="B85" s="41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152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2" customHeight="1">
      <c r="A86" s="40"/>
      <c r="B86" s="41"/>
      <c r="C86" s="34" t="s">
        <v>22</v>
      </c>
      <c r="D86" s="42"/>
      <c r="E86" s="42"/>
      <c r="F86" s="29" t="str">
        <f>F14</f>
        <v xml:space="preserve">Vysoká škola ekonomická v Praze </v>
      </c>
      <c r="G86" s="42"/>
      <c r="H86" s="42"/>
      <c r="I86" s="34" t="s">
        <v>24</v>
      </c>
      <c r="J86" s="74" t="str">
        <f>IF(J14="","",J14)</f>
        <v>24. 1. 2025</v>
      </c>
      <c r="K86" s="42"/>
      <c r="L86" s="42"/>
      <c r="M86" s="152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6.96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152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5.15" customHeight="1">
      <c r="A88" s="40"/>
      <c r="B88" s="41"/>
      <c r="C88" s="34" t="s">
        <v>26</v>
      </c>
      <c r="D88" s="42"/>
      <c r="E88" s="42"/>
      <c r="F88" s="29" t="str">
        <f>E17</f>
        <v>VŠE v Praze,W. Churchila 1938/4,Praha 3,13067</v>
      </c>
      <c r="G88" s="42"/>
      <c r="H88" s="42"/>
      <c r="I88" s="34" t="s">
        <v>32</v>
      </c>
      <c r="J88" s="38" t="str">
        <f>E23</f>
        <v xml:space="preserve"> </v>
      </c>
      <c r="K88" s="42"/>
      <c r="L88" s="42"/>
      <c r="M88" s="152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40.05" customHeight="1">
      <c r="A89" s="40"/>
      <c r="B89" s="41"/>
      <c r="C89" s="34" t="s">
        <v>30</v>
      </c>
      <c r="D89" s="42"/>
      <c r="E89" s="42"/>
      <c r="F89" s="29" t="str">
        <f>IF(E20="","",E20)</f>
        <v>Vyplň údaj</v>
      </c>
      <c r="G89" s="42"/>
      <c r="H89" s="42"/>
      <c r="I89" s="34" t="s">
        <v>34</v>
      </c>
      <c r="J89" s="38" t="str">
        <f>E26</f>
        <v>Intecon spol. s.r.o., Stará 2569/96,Ústí n/L,40011</v>
      </c>
      <c r="K89" s="42"/>
      <c r="L89" s="42"/>
      <c r="M89" s="152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0.32" customHeight="1">
      <c r="A90" s="40"/>
      <c r="B90" s="41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152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10" customFormat="1" ht="29.28" customHeight="1">
      <c r="A91" s="188"/>
      <c r="B91" s="189"/>
      <c r="C91" s="190" t="s">
        <v>194</v>
      </c>
      <c r="D91" s="191" t="s">
        <v>59</v>
      </c>
      <c r="E91" s="191" t="s">
        <v>55</v>
      </c>
      <c r="F91" s="191" t="s">
        <v>56</v>
      </c>
      <c r="G91" s="191" t="s">
        <v>195</v>
      </c>
      <c r="H91" s="191" t="s">
        <v>196</v>
      </c>
      <c r="I91" s="191" t="s">
        <v>197</v>
      </c>
      <c r="J91" s="191" t="s">
        <v>198</v>
      </c>
      <c r="K91" s="191" t="s">
        <v>185</v>
      </c>
      <c r="L91" s="192" t="s">
        <v>199</v>
      </c>
      <c r="M91" s="193"/>
      <c r="N91" s="94" t="s">
        <v>20</v>
      </c>
      <c r="O91" s="95" t="s">
        <v>44</v>
      </c>
      <c r="P91" s="95" t="s">
        <v>200</v>
      </c>
      <c r="Q91" s="95" t="s">
        <v>201</v>
      </c>
      <c r="R91" s="95" t="s">
        <v>202</v>
      </c>
      <c r="S91" s="95" t="s">
        <v>203</v>
      </c>
      <c r="T91" s="95" t="s">
        <v>204</v>
      </c>
      <c r="U91" s="95" t="s">
        <v>205</v>
      </c>
      <c r="V91" s="95" t="s">
        <v>206</v>
      </c>
      <c r="W91" s="95" t="s">
        <v>207</v>
      </c>
      <c r="X91" s="96" t="s">
        <v>208</v>
      </c>
      <c r="Y91" s="188"/>
      <c r="Z91" s="188"/>
      <c r="AA91" s="188"/>
      <c r="AB91" s="188"/>
      <c r="AC91" s="188"/>
      <c r="AD91" s="188"/>
      <c r="AE91" s="188"/>
    </row>
    <row r="92" s="2" customFormat="1" ht="22.8" customHeight="1">
      <c r="A92" s="40"/>
      <c r="B92" s="41"/>
      <c r="C92" s="101" t="s">
        <v>209</v>
      </c>
      <c r="D92" s="42"/>
      <c r="E92" s="42"/>
      <c r="F92" s="42"/>
      <c r="G92" s="42"/>
      <c r="H92" s="42"/>
      <c r="I92" s="42"/>
      <c r="J92" s="42"/>
      <c r="K92" s="194">
        <f>BK92</f>
        <v>0</v>
      </c>
      <c r="L92" s="42"/>
      <c r="M92" s="46"/>
      <c r="N92" s="97"/>
      <c r="O92" s="195"/>
      <c r="P92" s="98"/>
      <c r="Q92" s="196">
        <f>Q93+Q119+Q131+Q216+Q220</f>
        <v>0</v>
      </c>
      <c r="R92" s="196">
        <f>R93+R119+R131+R216+R220</f>
        <v>0</v>
      </c>
      <c r="S92" s="98"/>
      <c r="T92" s="197">
        <f>T93+T119+T131+T216+T220</f>
        <v>0</v>
      </c>
      <c r="U92" s="98"/>
      <c r="V92" s="197">
        <f>V93+V119+V131+V216+V220</f>
        <v>0</v>
      </c>
      <c r="W92" s="98"/>
      <c r="X92" s="198">
        <f>X93+X119+X131+X216+X220</f>
        <v>0</v>
      </c>
      <c r="Y92" s="40"/>
      <c r="Z92" s="40"/>
      <c r="AA92" s="40"/>
      <c r="AB92" s="40"/>
      <c r="AC92" s="40"/>
      <c r="AD92" s="40"/>
      <c r="AE92" s="40"/>
      <c r="AT92" s="19" t="s">
        <v>75</v>
      </c>
      <c r="AU92" s="19" t="s">
        <v>186</v>
      </c>
      <c r="BK92" s="199">
        <f>BK93+BK119+BK131+BK216+BK220</f>
        <v>0</v>
      </c>
    </row>
    <row r="93" s="11" customFormat="1" ht="25.92" customHeight="1">
      <c r="A93" s="11"/>
      <c r="B93" s="200"/>
      <c r="C93" s="201"/>
      <c r="D93" s="202" t="s">
        <v>75</v>
      </c>
      <c r="E93" s="203" t="s">
        <v>942</v>
      </c>
      <c r="F93" s="203" t="s">
        <v>985</v>
      </c>
      <c r="G93" s="201"/>
      <c r="H93" s="201"/>
      <c r="I93" s="204"/>
      <c r="J93" s="204"/>
      <c r="K93" s="205">
        <f>BK93</f>
        <v>0</v>
      </c>
      <c r="L93" s="201"/>
      <c r="M93" s="206"/>
      <c r="N93" s="207"/>
      <c r="O93" s="208"/>
      <c r="P93" s="208"/>
      <c r="Q93" s="209">
        <f>SUM(Q94:Q118)</f>
        <v>0</v>
      </c>
      <c r="R93" s="209">
        <f>SUM(R94:R118)</f>
        <v>0</v>
      </c>
      <c r="S93" s="208"/>
      <c r="T93" s="210">
        <f>SUM(T94:T118)</f>
        <v>0</v>
      </c>
      <c r="U93" s="208"/>
      <c r="V93" s="210">
        <f>SUM(V94:V118)</f>
        <v>0</v>
      </c>
      <c r="W93" s="208"/>
      <c r="X93" s="211">
        <f>SUM(X94:X118)</f>
        <v>0</v>
      </c>
      <c r="Y93" s="11"/>
      <c r="Z93" s="11"/>
      <c r="AA93" s="11"/>
      <c r="AB93" s="11"/>
      <c r="AC93" s="11"/>
      <c r="AD93" s="11"/>
      <c r="AE93" s="11"/>
      <c r="AR93" s="212" t="s">
        <v>83</v>
      </c>
      <c r="AT93" s="213" t="s">
        <v>75</v>
      </c>
      <c r="AU93" s="213" t="s">
        <v>76</v>
      </c>
      <c r="AY93" s="212" t="s">
        <v>212</v>
      </c>
      <c r="BK93" s="214">
        <f>SUM(BK94:BK118)</f>
        <v>0</v>
      </c>
    </row>
    <row r="94" s="2" customFormat="1" ht="16.5" customHeight="1">
      <c r="A94" s="40"/>
      <c r="B94" s="41"/>
      <c r="C94" s="229" t="s">
        <v>83</v>
      </c>
      <c r="D94" s="229" t="s">
        <v>222</v>
      </c>
      <c r="E94" s="230" t="s">
        <v>986</v>
      </c>
      <c r="F94" s="231" t="s">
        <v>987</v>
      </c>
      <c r="G94" s="232" t="s">
        <v>225</v>
      </c>
      <c r="H94" s="233">
        <v>1</v>
      </c>
      <c r="I94" s="234"/>
      <c r="J94" s="235"/>
      <c r="K94" s="236">
        <f>ROUND(P94*H94,2)</f>
        <v>0</v>
      </c>
      <c r="L94" s="231" t="s">
        <v>20</v>
      </c>
      <c r="M94" s="237"/>
      <c r="N94" s="238" t="s">
        <v>20</v>
      </c>
      <c r="O94" s="223" t="s">
        <v>45</v>
      </c>
      <c r="P94" s="224">
        <f>I94+J94</f>
        <v>0</v>
      </c>
      <c r="Q94" s="224">
        <f>ROUND(I94*H94,2)</f>
        <v>0</v>
      </c>
      <c r="R94" s="224">
        <f>ROUND(J94*H94,2)</f>
        <v>0</v>
      </c>
      <c r="S94" s="86"/>
      <c r="T94" s="225">
        <f>S94*H94</f>
        <v>0</v>
      </c>
      <c r="U94" s="225">
        <v>0</v>
      </c>
      <c r="V94" s="225">
        <f>U94*H94</f>
        <v>0</v>
      </c>
      <c r="W94" s="225">
        <v>0</v>
      </c>
      <c r="X94" s="226">
        <f>W94*H94</f>
        <v>0</v>
      </c>
      <c r="Y94" s="40"/>
      <c r="Z94" s="40"/>
      <c r="AA94" s="40"/>
      <c r="AB94" s="40"/>
      <c r="AC94" s="40"/>
      <c r="AD94" s="40"/>
      <c r="AE94" s="40"/>
      <c r="AR94" s="227" t="s">
        <v>246</v>
      </c>
      <c r="AT94" s="227" t="s">
        <v>222</v>
      </c>
      <c r="AU94" s="227" t="s">
        <v>83</v>
      </c>
      <c r="AY94" s="19" t="s">
        <v>212</v>
      </c>
      <c r="BE94" s="228">
        <f>IF(O94="základní",K94,0)</f>
        <v>0</v>
      </c>
      <c r="BF94" s="228">
        <f>IF(O94="snížená",K94,0)</f>
        <v>0</v>
      </c>
      <c r="BG94" s="228">
        <f>IF(O94="zákl. přenesená",K94,0)</f>
        <v>0</v>
      </c>
      <c r="BH94" s="228">
        <f>IF(O94="sníž. přenesená",K94,0)</f>
        <v>0</v>
      </c>
      <c r="BI94" s="228">
        <f>IF(O94="nulová",K94,0)</f>
        <v>0</v>
      </c>
      <c r="BJ94" s="19" t="s">
        <v>83</v>
      </c>
      <c r="BK94" s="228">
        <f>ROUND(P94*H94,2)</f>
        <v>0</v>
      </c>
      <c r="BL94" s="19" t="s">
        <v>228</v>
      </c>
      <c r="BM94" s="227" t="s">
        <v>988</v>
      </c>
    </row>
    <row r="95" s="2" customFormat="1">
      <c r="A95" s="40"/>
      <c r="B95" s="41"/>
      <c r="C95" s="42"/>
      <c r="D95" s="246" t="s">
        <v>989</v>
      </c>
      <c r="E95" s="42"/>
      <c r="F95" s="247" t="s">
        <v>990</v>
      </c>
      <c r="G95" s="42"/>
      <c r="H95" s="42"/>
      <c r="I95" s="248"/>
      <c r="J95" s="248"/>
      <c r="K95" s="42"/>
      <c r="L95" s="42"/>
      <c r="M95" s="46"/>
      <c r="N95" s="249"/>
      <c r="O95" s="250"/>
      <c r="P95" s="86"/>
      <c r="Q95" s="86"/>
      <c r="R95" s="86"/>
      <c r="S95" s="86"/>
      <c r="T95" s="86"/>
      <c r="U95" s="86"/>
      <c r="V95" s="86"/>
      <c r="W95" s="86"/>
      <c r="X95" s="87"/>
      <c r="Y95" s="40"/>
      <c r="Z95" s="40"/>
      <c r="AA95" s="40"/>
      <c r="AB95" s="40"/>
      <c r="AC95" s="40"/>
      <c r="AD95" s="40"/>
      <c r="AE95" s="40"/>
      <c r="AT95" s="19" t="s">
        <v>989</v>
      </c>
      <c r="AU95" s="19" t="s">
        <v>83</v>
      </c>
    </row>
    <row r="96" s="2" customFormat="1" ht="16.5" customHeight="1">
      <c r="A96" s="40"/>
      <c r="B96" s="41"/>
      <c r="C96" s="215" t="s">
        <v>85</v>
      </c>
      <c r="D96" s="215" t="s">
        <v>213</v>
      </c>
      <c r="E96" s="216" t="s">
        <v>991</v>
      </c>
      <c r="F96" s="217" t="s">
        <v>987</v>
      </c>
      <c r="G96" s="218" t="s">
        <v>225</v>
      </c>
      <c r="H96" s="219">
        <v>1</v>
      </c>
      <c r="I96" s="220"/>
      <c r="J96" s="220"/>
      <c r="K96" s="221">
        <f>ROUND(P96*H96,2)</f>
        <v>0</v>
      </c>
      <c r="L96" s="217" t="s">
        <v>20</v>
      </c>
      <c r="M96" s="46"/>
      <c r="N96" s="222" t="s">
        <v>20</v>
      </c>
      <c r="O96" s="223" t="s">
        <v>45</v>
      </c>
      <c r="P96" s="224">
        <f>I96+J96</f>
        <v>0</v>
      </c>
      <c r="Q96" s="224">
        <f>ROUND(I96*H96,2)</f>
        <v>0</v>
      </c>
      <c r="R96" s="224">
        <f>ROUND(J96*H96,2)</f>
        <v>0</v>
      </c>
      <c r="S96" s="86"/>
      <c r="T96" s="225">
        <f>S96*H96</f>
        <v>0</v>
      </c>
      <c r="U96" s="225">
        <v>0</v>
      </c>
      <c r="V96" s="225">
        <f>U96*H96</f>
        <v>0</v>
      </c>
      <c r="W96" s="225">
        <v>0</v>
      </c>
      <c r="X96" s="226">
        <f>W96*H96</f>
        <v>0</v>
      </c>
      <c r="Y96" s="40"/>
      <c r="Z96" s="40"/>
      <c r="AA96" s="40"/>
      <c r="AB96" s="40"/>
      <c r="AC96" s="40"/>
      <c r="AD96" s="40"/>
      <c r="AE96" s="40"/>
      <c r="AR96" s="227" t="s">
        <v>228</v>
      </c>
      <c r="AT96" s="227" t="s">
        <v>213</v>
      </c>
      <c r="AU96" s="227" t="s">
        <v>83</v>
      </c>
      <c r="AY96" s="19" t="s">
        <v>212</v>
      </c>
      <c r="BE96" s="228">
        <f>IF(O96="základní",K96,0)</f>
        <v>0</v>
      </c>
      <c r="BF96" s="228">
        <f>IF(O96="snížená",K96,0)</f>
        <v>0</v>
      </c>
      <c r="BG96" s="228">
        <f>IF(O96="zákl. přenesená",K96,0)</f>
        <v>0</v>
      </c>
      <c r="BH96" s="228">
        <f>IF(O96="sníž. přenesená",K96,0)</f>
        <v>0</v>
      </c>
      <c r="BI96" s="228">
        <f>IF(O96="nulová",K96,0)</f>
        <v>0</v>
      </c>
      <c r="BJ96" s="19" t="s">
        <v>83</v>
      </c>
      <c r="BK96" s="228">
        <f>ROUND(P96*H96,2)</f>
        <v>0</v>
      </c>
      <c r="BL96" s="19" t="s">
        <v>228</v>
      </c>
      <c r="BM96" s="227" t="s">
        <v>992</v>
      </c>
    </row>
    <row r="97" s="2" customFormat="1">
      <c r="A97" s="40"/>
      <c r="B97" s="41"/>
      <c r="C97" s="42"/>
      <c r="D97" s="246" t="s">
        <v>989</v>
      </c>
      <c r="E97" s="42"/>
      <c r="F97" s="247" t="s">
        <v>990</v>
      </c>
      <c r="G97" s="42"/>
      <c r="H97" s="42"/>
      <c r="I97" s="248"/>
      <c r="J97" s="248"/>
      <c r="K97" s="42"/>
      <c r="L97" s="42"/>
      <c r="M97" s="46"/>
      <c r="N97" s="249"/>
      <c r="O97" s="250"/>
      <c r="P97" s="86"/>
      <c r="Q97" s="86"/>
      <c r="R97" s="86"/>
      <c r="S97" s="86"/>
      <c r="T97" s="86"/>
      <c r="U97" s="86"/>
      <c r="V97" s="86"/>
      <c r="W97" s="86"/>
      <c r="X97" s="87"/>
      <c r="Y97" s="40"/>
      <c r="Z97" s="40"/>
      <c r="AA97" s="40"/>
      <c r="AB97" s="40"/>
      <c r="AC97" s="40"/>
      <c r="AD97" s="40"/>
      <c r="AE97" s="40"/>
      <c r="AT97" s="19" t="s">
        <v>989</v>
      </c>
      <c r="AU97" s="19" t="s">
        <v>83</v>
      </c>
    </row>
    <row r="98" s="2" customFormat="1" ht="16.5" customHeight="1">
      <c r="A98" s="40"/>
      <c r="B98" s="41"/>
      <c r="C98" s="229" t="s">
        <v>105</v>
      </c>
      <c r="D98" s="229" t="s">
        <v>222</v>
      </c>
      <c r="E98" s="230" t="s">
        <v>993</v>
      </c>
      <c r="F98" s="231" t="s">
        <v>994</v>
      </c>
      <c r="G98" s="232" t="s">
        <v>225</v>
      </c>
      <c r="H98" s="233">
        <v>1</v>
      </c>
      <c r="I98" s="234"/>
      <c r="J98" s="235"/>
      <c r="K98" s="236">
        <f>ROUND(P98*H98,2)</f>
        <v>0</v>
      </c>
      <c r="L98" s="231" t="s">
        <v>20</v>
      </c>
      <c r="M98" s="237"/>
      <c r="N98" s="238" t="s">
        <v>20</v>
      </c>
      <c r="O98" s="223" t="s">
        <v>45</v>
      </c>
      <c r="P98" s="224">
        <f>I98+J98</f>
        <v>0</v>
      </c>
      <c r="Q98" s="224">
        <f>ROUND(I98*H98,2)</f>
        <v>0</v>
      </c>
      <c r="R98" s="224">
        <f>ROUND(J98*H98,2)</f>
        <v>0</v>
      </c>
      <c r="S98" s="86"/>
      <c r="T98" s="225">
        <f>S98*H98</f>
        <v>0</v>
      </c>
      <c r="U98" s="225">
        <v>0</v>
      </c>
      <c r="V98" s="225">
        <f>U98*H98</f>
        <v>0</v>
      </c>
      <c r="W98" s="225">
        <v>0</v>
      </c>
      <c r="X98" s="226">
        <f>W98*H98</f>
        <v>0</v>
      </c>
      <c r="Y98" s="40"/>
      <c r="Z98" s="40"/>
      <c r="AA98" s="40"/>
      <c r="AB98" s="40"/>
      <c r="AC98" s="40"/>
      <c r="AD98" s="40"/>
      <c r="AE98" s="40"/>
      <c r="AR98" s="227" t="s">
        <v>246</v>
      </c>
      <c r="AT98" s="227" t="s">
        <v>222</v>
      </c>
      <c r="AU98" s="227" t="s">
        <v>83</v>
      </c>
      <c r="AY98" s="19" t="s">
        <v>212</v>
      </c>
      <c r="BE98" s="228">
        <f>IF(O98="základní",K98,0)</f>
        <v>0</v>
      </c>
      <c r="BF98" s="228">
        <f>IF(O98="snížená",K98,0)</f>
        <v>0</v>
      </c>
      <c r="BG98" s="228">
        <f>IF(O98="zákl. přenesená",K98,0)</f>
        <v>0</v>
      </c>
      <c r="BH98" s="228">
        <f>IF(O98="sníž. přenesená",K98,0)</f>
        <v>0</v>
      </c>
      <c r="BI98" s="228">
        <f>IF(O98="nulová",K98,0)</f>
        <v>0</v>
      </c>
      <c r="BJ98" s="19" t="s">
        <v>83</v>
      </c>
      <c r="BK98" s="228">
        <f>ROUND(P98*H98,2)</f>
        <v>0</v>
      </c>
      <c r="BL98" s="19" t="s">
        <v>228</v>
      </c>
      <c r="BM98" s="227" t="s">
        <v>995</v>
      </c>
    </row>
    <row r="99" s="2" customFormat="1" ht="16.5" customHeight="1">
      <c r="A99" s="40"/>
      <c r="B99" s="41"/>
      <c r="C99" s="215" t="s">
        <v>228</v>
      </c>
      <c r="D99" s="215" t="s">
        <v>213</v>
      </c>
      <c r="E99" s="216" t="s">
        <v>996</v>
      </c>
      <c r="F99" s="217" t="s">
        <v>994</v>
      </c>
      <c r="G99" s="218" t="s">
        <v>225</v>
      </c>
      <c r="H99" s="219">
        <v>1</v>
      </c>
      <c r="I99" s="220"/>
      <c r="J99" s="220"/>
      <c r="K99" s="221">
        <f>ROUND(P99*H99,2)</f>
        <v>0</v>
      </c>
      <c r="L99" s="217" t="s">
        <v>20</v>
      </c>
      <c r="M99" s="46"/>
      <c r="N99" s="222" t="s">
        <v>20</v>
      </c>
      <c r="O99" s="223" t="s">
        <v>45</v>
      </c>
      <c r="P99" s="224">
        <f>I99+J99</f>
        <v>0</v>
      </c>
      <c r="Q99" s="224">
        <f>ROUND(I99*H99,2)</f>
        <v>0</v>
      </c>
      <c r="R99" s="224">
        <f>ROUND(J99*H99,2)</f>
        <v>0</v>
      </c>
      <c r="S99" s="86"/>
      <c r="T99" s="225">
        <f>S99*H99</f>
        <v>0</v>
      </c>
      <c r="U99" s="225">
        <v>0</v>
      </c>
      <c r="V99" s="225">
        <f>U99*H99</f>
        <v>0</v>
      </c>
      <c r="W99" s="225">
        <v>0</v>
      </c>
      <c r="X99" s="226">
        <f>W99*H99</f>
        <v>0</v>
      </c>
      <c r="Y99" s="40"/>
      <c r="Z99" s="40"/>
      <c r="AA99" s="40"/>
      <c r="AB99" s="40"/>
      <c r="AC99" s="40"/>
      <c r="AD99" s="40"/>
      <c r="AE99" s="40"/>
      <c r="AR99" s="227" t="s">
        <v>228</v>
      </c>
      <c r="AT99" s="227" t="s">
        <v>213</v>
      </c>
      <c r="AU99" s="227" t="s">
        <v>83</v>
      </c>
      <c r="AY99" s="19" t="s">
        <v>212</v>
      </c>
      <c r="BE99" s="228">
        <f>IF(O99="základní",K99,0)</f>
        <v>0</v>
      </c>
      <c r="BF99" s="228">
        <f>IF(O99="snížená",K99,0)</f>
        <v>0</v>
      </c>
      <c r="BG99" s="228">
        <f>IF(O99="zákl. přenesená",K99,0)</f>
        <v>0</v>
      </c>
      <c r="BH99" s="228">
        <f>IF(O99="sníž. přenesená",K99,0)</f>
        <v>0</v>
      </c>
      <c r="BI99" s="228">
        <f>IF(O99="nulová",K99,0)</f>
        <v>0</v>
      </c>
      <c r="BJ99" s="19" t="s">
        <v>83</v>
      </c>
      <c r="BK99" s="228">
        <f>ROUND(P99*H99,2)</f>
        <v>0</v>
      </c>
      <c r="BL99" s="19" t="s">
        <v>228</v>
      </c>
      <c r="BM99" s="227" t="s">
        <v>997</v>
      </c>
    </row>
    <row r="100" s="2" customFormat="1" ht="16.5" customHeight="1">
      <c r="A100" s="40"/>
      <c r="B100" s="41"/>
      <c r="C100" s="229" t="s">
        <v>234</v>
      </c>
      <c r="D100" s="229" t="s">
        <v>222</v>
      </c>
      <c r="E100" s="230" t="s">
        <v>998</v>
      </c>
      <c r="F100" s="231" t="s">
        <v>999</v>
      </c>
      <c r="G100" s="232" t="s">
        <v>225</v>
      </c>
      <c r="H100" s="233">
        <v>6</v>
      </c>
      <c r="I100" s="234"/>
      <c r="J100" s="235"/>
      <c r="K100" s="236">
        <f>ROUND(P100*H100,2)</f>
        <v>0</v>
      </c>
      <c r="L100" s="231" t="s">
        <v>20</v>
      </c>
      <c r="M100" s="237"/>
      <c r="N100" s="238" t="s">
        <v>20</v>
      </c>
      <c r="O100" s="223" t="s">
        <v>45</v>
      </c>
      <c r="P100" s="224">
        <f>I100+J100</f>
        <v>0</v>
      </c>
      <c r="Q100" s="224">
        <f>ROUND(I100*H100,2)</f>
        <v>0</v>
      </c>
      <c r="R100" s="224">
        <f>ROUND(J100*H100,2)</f>
        <v>0</v>
      </c>
      <c r="S100" s="86"/>
      <c r="T100" s="225">
        <f>S100*H100</f>
        <v>0</v>
      </c>
      <c r="U100" s="225">
        <v>0</v>
      </c>
      <c r="V100" s="225">
        <f>U100*H100</f>
        <v>0</v>
      </c>
      <c r="W100" s="225">
        <v>0</v>
      </c>
      <c r="X100" s="226">
        <f>W100*H100</f>
        <v>0</v>
      </c>
      <c r="Y100" s="40"/>
      <c r="Z100" s="40"/>
      <c r="AA100" s="40"/>
      <c r="AB100" s="40"/>
      <c r="AC100" s="40"/>
      <c r="AD100" s="40"/>
      <c r="AE100" s="40"/>
      <c r="AR100" s="227" t="s">
        <v>246</v>
      </c>
      <c r="AT100" s="227" t="s">
        <v>222</v>
      </c>
      <c r="AU100" s="227" t="s">
        <v>83</v>
      </c>
      <c r="AY100" s="19" t="s">
        <v>212</v>
      </c>
      <c r="BE100" s="228">
        <f>IF(O100="základní",K100,0)</f>
        <v>0</v>
      </c>
      <c r="BF100" s="228">
        <f>IF(O100="snížená",K100,0)</f>
        <v>0</v>
      </c>
      <c r="BG100" s="228">
        <f>IF(O100="zákl. přenesená",K100,0)</f>
        <v>0</v>
      </c>
      <c r="BH100" s="228">
        <f>IF(O100="sníž. přenesená",K100,0)</f>
        <v>0</v>
      </c>
      <c r="BI100" s="228">
        <f>IF(O100="nulová",K100,0)</f>
        <v>0</v>
      </c>
      <c r="BJ100" s="19" t="s">
        <v>83</v>
      </c>
      <c r="BK100" s="228">
        <f>ROUND(P100*H100,2)</f>
        <v>0</v>
      </c>
      <c r="BL100" s="19" t="s">
        <v>228</v>
      </c>
      <c r="BM100" s="227" t="s">
        <v>1000</v>
      </c>
    </row>
    <row r="101" s="2" customFormat="1">
      <c r="A101" s="40"/>
      <c r="B101" s="41"/>
      <c r="C101" s="42"/>
      <c r="D101" s="246" t="s">
        <v>989</v>
      </c>
      <c r="E101" s="42"/>
      <c r="F101" s="247" t="s">
        <v>1001</v>
      </c>
      <c r="G101" s="42"/>
      <c r="H101" s="42"/>
      <c r="I101" s="248"/>
      <c r="J101" s="248"/>
      <c r="K101" s="42"/>
      <c r="L101" s="42"/>
      <c r="M101" s="46"/>
      <c r="N101" s="249"/>
      <c r="O101" s="250"/>
      <c r="P101" s="86"/>
      <c r="Q101" s="86"/>
      <c r="R101" s="86"/>
      <c r="S101" s="86"/>
      <c r="T101" s="86"/>
      <c r="U101" s="86"/>
      <c r="V101" s="86"/>
      <c r="W101" s="86"/>
      <c r="X101" s="87"/>
      <c r="Y101" s="40"/>
      <c r="Z101" s="40"/>
      <c r="AA101" s="40"/>
      <c r="AB101" s="40"/>
      <c r="AC101" s="40"/>
      <c r="AD101" s="40"/>
      <c r="AE101" s="40"/>
      <c r="AT101" s="19" t="s">
        <v>989</v>
      </c>
      <c r="AU101" s="19" t="s">
        <v>83</v>
      </c>
    </row>
    <row r="102" s="2" customFormat="1" ht="16.5" customHeight="1">
      <c r="A102" s="40"/>
      <c r="B102" s="41"/>
      <c r="C102" s="215" t="s">
        <v>238</v>
      </c>
      <c r="D102" s="215" t="s">
        <v>213</v>
      </c>
      <c r="E102" s="216" t="s">
        <v>1002</v>
      </c>
      <c r="F102" s="217" t="s">
        <v>999</v>
      </c>
      <c r="G102" s="218" t="s">
        <v>225</v>
      </c>
      <c r="H102" s="219">
        <v>6</v>
      </c>
      <c r="I102" s="220"/>
      <c r="J102" s="220"/>
      <c r="K102" s="221">
        <f>ROUND(P102*H102,2)</f>
        <v>0</v>
      </c>
      <c r="L102" s="217" t="s">
        <v>20</v>
      </c>
      <c r="M102" s="46"/>
      <c r="N102" s="222" t="s">
        <v>20</v>
      </c>
      <c r="O102" s="223" t="s">
        <v>45</v>
      </c>
      <c r="P102" s="224">
        <f>I102+J102</f>
        <v>0</v>
      </c>
      <c r="Q102" s="224">
        <f>ROUND(I102*H102,2)</f>
        <v>0</v>
      </c>
      <c r="R102" s="224">
        <f>ROUND(J102*H102,2)</f>
        <v>0</v>
      </c>
      <c r="S102" s="86"/>
      <c r="T102" s="225">
        <f>S102*H102</f>
        <v>0</v>
      </c>
      <c r="U102" s="225">
        <v>0</v>
      </c>
      <c r="V102" s="225">
        <f>U102*H102</f>
        <v>0</v>
      </c>
      <c r="W102" s="225">
        <v>0</v>
      </c>
      <c r="X102" s="226">
        <f>W102*H102</f>
        <v>0</v>
      </c>
      <c r="Y102" s="40"/>
      <c r="Z102" s="40"/>
      <c r="AA102" s="40"/>
      <c r="AB102" s="40"/>
      <c r="AC102" s="40"/>
      <c r="AD102" s="40"/>
      <c r="AE102" s="40"/>
      <c r="AR102" s="227" t="s">
        <v>228</v>
      </c>
      <c r="AT102" s="227" t="s">
        <v>213</v>
      </c>
      <c r="AU102" s="227" t="s">
        <v>83</v>
      </c>
      <c r="AY102" s="19" t="s">
        <v>212</v>
      </c>
      <c r="BE102" s="228">
        <f>IF(O102="základní",K102,0)</f>
        <v>0</v>
      </c>
      <c r="BF102" s="228">
        <f>IF(O102="snížená",K102,0)</f>
        <v>0</v>
      </c>
      <c r="BG102" s="228">
        <f>IF(O102="zákl. přenesená",K102,0)</f>
        <v>0</v>
      </c>
      <c r="BH102" s="228">
        <f>IF(O102="sníž. přenesená",K102,0)</f>
        <v>0</v>
      </c>
      <c r="BI102" s="228">
        <f>IF(O102="nulová",K102,0)</f>
        <v>0</v>
      </c>
      <c r="BJ102" s="19" t="s">
        <v>83</v>
      </c>
      <c r="BK102" s="228">
        <f>ROUND(P102*H102,2)</f>
        <v>0</v>
      </c>
      <c r="BL102" s="19" t="s">
        <v>228</v>
      </c>
      <c r="BM102" s="227" t="s">
        <v>1003</v>
      </c>
    </row>
    <row r="103" s="2" customFormat="1">
      <c r="A103" s="40"/>
      <c r="B103" s="41"/>
      <c r="C103" s="42"/>
      <c r="D103" s="246" t="s">
        <v>989</v>
      </c>
      <c r="E103" s="42"/>
      <c r="F103" s="247" t="s">
        <v>1001</v>
      </c>
      <c r="G103" s="42"/>
      <c r="H103" s="42"/>
      <c r="I103" s="248"/>
      <c r="J103" s="248"/>
      <c r="K103" s="42"/>
      <c r="L103" s="42"/>
      <c r="M103" s="46"/>
      <c r="N103" s="249"/>
      <c r="O103" s="250"/>
      <c r="P103" s="86"/>
      <c r="Q103" s="86"/>
      <c r="R103" s="86"/>
      <c r="S103" s="86"/>
      <c r="T103" s="86"/>
      <c r="U103" s="86"/>
      <c r="V103" s="86"/>
      <c r="W103" s="86"/>
      <c r="X103" s="87"/>
      <c r="Y103" s="40"/>
      <c r="Z103" s="40"/>
      <c r="AA103" s="40"/>
      <c r="AB103" s="40"/>
      <c r="AC103" s="40"/>
      <c r="AD103" s="40"/>
      <c r="AE103" s="40"/>
      <c r="AT103" s="19" t="s">
        <v>989</v>
      </c>
      <c r="AU103" s="19" t="s">
        <v>83</v>
      </c>
    </row>
    <row r="104" s="2" customFormat="1" ht="24.15" customHeight="1">
      <c r="A104" s="40"/>
      <c r="B104" s="41"/>
      <c r="C104" s="229" t="s">
        <v>242</v>
      </c>
      <c r="D104" s="229" t="s">
        <v>222</v>
      </c>
      <c r="E104" s="230" t="s">
        <v>1004</v>
      </c>
      <c r="F104" s="231" t="s">
        <v>1005</v>
      </c>
      <c r="G104" s="232" t="s">
        <v>225</v>
      </c>
      <c r="H104" s="233">
        <v>2</v>
      </c>
      <c r="I104" s="234"/>
      <c r="J104" s="235"/>
      <c r="K104" s="236">
        <f>ROUND(P104*H104,2)</f>
        <v>0</v>
      </c>
      <c r="L104" s="231" t="s">
        <v>20</v>
      </c>
      <c r="M104" s="237"/>
      <c r="N104" s="238" t="s">
        <v>20</v>
      </c>
      <c r="O104" s="223" t="s">
        <v>45</v>
      </c>
      <c r="P104" s="224">
        <f>I104+J104</f>
        <v>0</v>
      </c>
      <c r="Q104" s="224">
        <f>ROUND(I104*H104,2)</f>
        <v>0</v>
      </c>
      <c r="R104" s="224">
        <f>ROUND(J104*H104,2)</f>
        <v>0</v>
      </c>
      <c r="S104" s="86"/>
      <c r="T104" s="225">
        <f>S104*H104</f>
        <v>0</v>
      </c>
      <c r="U104" s="225">
        <v>0</v>
      </c>
      <c r="V104" s="225">
        <f>U104*H104</f>
        <v>0</v>
      </c>
      <c r="W104" s="225">
        <v>0</v>
      </c>
      <c r="X104" s="226">
        <f>W104*H104</f>
        <v>0</v>
      </c>
      <c r="Y104" s="40"/>
      <c r="Z104" s="40"/>
      <c r="AA104" s="40"/>
      <c r="AB104" s="40"/>
      <c r="AC104" s="40"/>
      <c r="AD104" s="40"/>
      <c r="AE104" s="40"/>
      <c r="AR104" s="227" t="s">
        <v>246</v>
      </c>
      <c r="AT104" s="227" t="s">
        <v>222</v>
      </c>
      <c r="AU104" s="227" t="s">
        <v>83</v>
      </c>
      <c r="AY104" s="19" t="s">
        <v>212</v>
      </c>
      <c r="BE104" s="228">
        <f>IF(O104="základní",K104,0)</f>
        <v>0</v>
      </c>
      <c r="BF104" s="228">
        <f>IF(O104="snížená",K104,0)</f>
        <v>0</v>
      </c>
      <c r="BG104" s="228">
        <f>IF(O104="zákl. přenesená",K104,0)</f>
        <v>0</v>
      </c>
      <c r="BH104" s="228">
        <f>IF(O104="sníž. přenesená",K104,0)</f>
        <v>0</v>
      </c>
      <c r="BI104" s="228">
        <f>IF(O104="nulová",K104,0)</f>
        <v>0</v>
      </c>
      <c r="BJ104" s="19" t="s">
        <v>83</v>
      </c>
      <c r="BK104" s="228">
        <f>ROUND(P104*H104,2)</f>
        <v>0</v>
      </c>
      <c r="BL104" s="19" t="s">
        <v>228</v>
      </c>
      <c r="BM104" s="227" t="s">
        <v>1006</v>
      </c>
    </row>
    <row r="105" s="2" customFormat="1">
      <c r="A105" s="40"/>
      <c r="B105" s="41"/>
      <c r="C105" s="42"/>
      <c r="D105" s="246" t="s">
        <v>989</v>
      </c>
      <c r="E105" s="42"/>
      <c r="F105" s="247" t="s">
        <v>1007</v>
      </c>
      <c r="G105" s="42"/>
      <c r="H105" s="42"/>
      <c r="I105" s="248"/>
      <c r="J105" s="248"/>
      <c r="K105" s="42"/>
      <c r="L105" s="42"/>
      <c r="M105" s="46"/>
      <c r="N105" s="249"/>
      <c r="O105" s="250"/>
      <c r="P105" s="86"/>
      <c r="Q105" s="86"/>
      <c r="R105" s="86"/>
      <c r="S105" s="86"/>
      <c r="T105" s="86"/>
      <c r="U105" s="86"/>
      <c r="V105" s="86"/>
      <c r="W105" s="86"/>
      <c r="X105" s="87"/>
      <c r="Y105" s="40"/>
      <c r="Z105" s="40"/>
      <c r="AA105" s="40"/>
      <c r="AB105" s="40"/>
      <c r="AC105" s="40"/>
      <c r="AD105" s="40"/>
      <c r="AE105" s="40"/>
      <c r="AT105" s="19" t="s">
        <v>989</v>
      </c>
      <c r="AU105" s="19" t="s">
        <v>83</v>
      </c>
    </row>
    <row r="106" s="2" customFormat="1" ht="24.15" customHeight="1">
      <c r="A106" s="40"/>
      <c r="B106" s="41"/>
      <c r="C106" s="215" t="s">
        <v>246</v>
      </c>
      <c r="D106" s="215" t="s">
        <v>213</v>
      </c>
      <c r="E106" s="216" t="s">
        <v>1008</v>
      </c>
      <c r="F106" s="217" t="s">
        <v>1005</v>
      </c>
      <c r="G106" s="218" t="s">
        <v>225</v>
      </c>
      <c r="H106" s="219">
        <v>2</v>
      </c>
      <c r="I106" s="220"/>
      <c r="J106" s="220"/>
      <c r="K106" s="221">
        <f>ROUND(P106*H106,2)</f>
        <v>0</v>
      </c>
      <c r="L106" s="217" t="s">
        <v>20</v>
      </c>
      <c r="M106" s="46"/>
      <c r="N106" s="222" t="s">
        <v>20</v>
      </c>
      <c r="O106" s="223" t="s">
        <v>45</v>
      </c>
      <c r="P106" s="224">
        <f>I106+J106</f>
        <v>0</v>
      </c>
      <c r="Q106" s="224">
        <f>ROUND(I106*H106,2)</f>
        <v>0</v>
      </c>
      <c r="R106" s="224">
        <f>ROUND(J106*H106,2)</f>
        <v>0</v>
      </c>
      <c r="S106" s="86"/>
      <c r="T106" s="225">
        <f>S106*H106</f>
        <v>0</v>
      </c>
      <c r="U106" s="225">
        <v>0</v>
      </c>
      <c r="V106" s="225">
        <f>U106*H106</f>
        <v>0</v>
      </c>
      <c r="W106" s="225">
        <v>0</v>
      </c>
      <c r="X106" s="226">
        <f>W106*H106</f>
        <v>0</v>
      </c>
      <c r="Y106" s="40"/>
      <c r="Z106" s="40"/>
      <c r="AA106" s="40"/>
      <c r="AB106" s="40"/>
      <c r="AC106" s="40"/>
      <c r="AD106" s="40"/>
      <c r="AE106" s="40"/>
      <c r="AR106" s="227" t="s">
        <v>228</v>
      </c>
      <c r="AT106" s="227" t="s">
        <v>213</v>
      </c>
      <c r="AU106" s="227" t="s">
        <v>83</v>
      </c>
      <c r="AY106" s="19" t="s">
        <v>212</v>
      </c>
      <c r="BE106" s="228">
        <f>IF(O106="základní",K106,0)</f>
        <v>0</v>
      </c>
      <c r="BF106" s="228">
        <f>IF(O106="snížená",K106,0)</f>
        <v>0</v>
      </c>
      <c r="BG106" s="228">
        <f>IF(O106="zákl. přenesená",K106,0)</f>
        <v>0</v>
      </c>
      <c r="BH106" s="228">
        <f>IF(O106="sníž. přenesená",K106,0)</f>
        <v>0</v>
      </c>
      <c r="BI106" s="228">
        <f>IF(O106="nulová",K106,0)</f>
        <v>0</v>
      </c>
      <c r="BJ106" s="19" t="s">
        <v>83</v>
      </c>
      <c r="BK106" s="228">
        <f>ROUND(P106*H106,2)</f>
        <v>0</v>
      </c>
      <c r="BL106" s="19" t="s">
        <v>228</v>
      </c>
      <c r="BM106" s="227" t="s">
        <v>1009</v>
      </c>
    </row>
    <row r="107" s="2" customFormat="1">
      <c r="A107" s="40"/>
      <c r="B107" s="41"/>
      <c r="C107" s="42"/>
      <c r="D107" s="246" t="s">
        <v>989</v>
      </c>
      <c r="E107" s="42"/>
      <c r="F107" s="247" t="s">
        <v>1007</v>
      </c>
      <c r="G107" s="42"/>
      <c r="H107" s="42"/>
      <c r="I107" s="248"/>
      <c r="J107" s="248"/>
      <c r="K107" s="42"/>
      <c r="L107" s="42"/>
      <c r="M107" s="46"/>
      <c r="N107" s="249"/>
      <c r="O107" s="250"/>
      <c r="P107" s="86"/>
      <c r="Q107" s="86"/>
      <c r="R107" s="86"/>
      <c r="S107" s="86"/>
      <c r="T107" s="86"/>
      <c r="U107" s="86"/>
      <c r="V107" s="86"/>
      <c r="W107" s="86"/>
      <c r="X107" s="87"/>
      <c r="Y107" s="40"/>
      <c r="Z107" s="40"/>
      <c r="AA107" s="40"/>
      <c r="AB107" s="40"/>
      <c r="AC107" s="40"/>
      <c r="AD107" s="40"/>
      <c r="AE107" s="40"/>
      <c r="AT107" s="19" t="s">
        <v>989</v>
      </c>
      <c r="AU107" s="19" t="s">
        <v>83</v>
      </c>
    </row>
    <row r="108" s="2" customFormat="1" ht="16.5" customHeight="1">
      <c r="A108" s="40"/>
      <c r="B108" s="41"/>
      <c r="C108" s="229" t="s">
        <v>250</v>
      </c>
      <c r="D108" s="229" t="s">
        <v>222</v>
      </c>
      <c r="E108" s="230" t="s">
        <v>1010</v>
      </c>
      <c r="F108" s="231" t="s">
        <v>1011</v>
      </c>
      <c r="G108" s="232" t="s">
        <v>225</v>
      </c>
      <c r="H108" s="233">
        <v>2</v>
      </c>
      <c r="I108" s="234"/>
      <c r="J108" s="235"/>
      <c r="K108" s="236">
        <f>ROUND(P108*H108,2)</f>
        <v>0</v>
      </c>
      <c r="L108" s="231" t="s">
        <v>20</v>
      </c>
      <c r="M108" s="237"/>
      <c r="N108" s="238" t="s">
        <v>20</v>
      </c>
      <c r="O108" s="223" t="s">
        <v>45</v>
      </c>
      <c r="P108" s="224">
        <f>I108+J108</f>
        <v>0</v>
      </c>
      <c r="Q108" s="224">
        <f>ROUND(I108*H108,2)</f>
        <v>0</v>
      </c>
      <c r="R108" s="224">
        <f>ROUND(J108*H108,2)</f>
        <v>0</v>
      </c>
      <c r="S108" s="86"/>
      <c r="T108" s="225">
        <f>S108*H108</f>
        <v>0</v>
      </c>
      <c r="U108" s="225">
        <v>0</v>
      </c>
      <c r="V108" s="225">
        <f>U108*H108</f>
        <v>0</v>
      </c>
      <c r="W108" s="225">
        <v>0</v>
      </c>
      <c r="X108" s="226">
        <f>W108*H108</f>
        <v>0</v>
      </c>
      <c r="Y108" s="40"/>
      <c r="Z108" s="40"/>
      <c r="AA108" s="40"/>
      <c r="AB108" s="40"/>
      <c r="AC108" s="40"/>
      <c r="AD108" s="40"/>
      <c r="AE108" s="40"/>
      <c r="AR108" s="227" t="s">
        <v>246</v>
      </c>
      <c r="AT108" s="227" t="s">
        <v>222</v>
      </c>
      <c r="AU108" s="227" t="s">
        <v>83</v>
      </c>
      <c r="AY108" s="19" t="s">
        <v>212</v>
      </c>
      <c r="BE108" s="228">
        <f>IF(O108="základní",K108,0)</f>
        <v>0</v>
      </c>
      <c r="BF108" s="228">
        <f>IF(O108="snížená",K108,0)</f>
        <v>0</v>
      </c>
      <c r="BG108" s="228">
        <f>IF(O108="zákl. přenesená",K108,0)</f>
        <v>0</v>
      </c>
      <c r="BH108" s="228">
        <f>IF(O108="sníž. přenesená",K108,0)</f>
        <v>0</v>
      </c>
      <c r="BI108" s="228">
        <f>IF(O108="nulová",K108,0)</f>
        <v>0</v>
      </c>
      <c r="BJ108" s="19" t="s">
        <v>83</v>
      </c>
      <c r="BK108" s="228">
        <f>ROUND(P108*H108,2)</f>
        <v>0</v>
      </c>
      <c r="BL108" s="19" t="s">
        <v>228</v>
      </c>
      <c r="BM108" s="227" t="s">
        <v>1012</v>
      </c>
    </row>
    <row r="109" s="2" customFormat="1" ht="16.5" customHeight="1">
      <c r="A109" s="40"/>
      <c r="B109" s="41"/>
      <c r="C109" s="215" t="s">
        <v>154</v>
      </c>
      <c r="D109" s="215" t="s">
        <v>213</v>
      </c>
      <c r="E109" s="216" t="s">
        <v>1013</v>
      </c>
      <c r="F109" s="217" t="s">
        <v>1011</v>
      </c>
      <c r="G109" s="218" t="s">
        <v>225</v>
      </c>
      <c r="H109" s="219">
        <v>2</v>
      </c>
      <c r="I109" s="220"/>
      <c r="J109" s="220"/>
      <c r="K109" s="221">
        <f>ROUND(P109*H109,2)</f>
        <v>0</v>
      </c>
      <c r="L109" s="217" t="s">
        <v>20</v>
      </c>
      <c r="M109" s="46"/>
      <c r="N109" s="222" t="s">
        <v>20</v>
      </c>
      <c r="O109" s="223" t="s">
        <v>45</v>
      </c>
      <c r="P109" s="224">
        <f>I109+J109</f>
        <v>0</v>
      </c>
      <c r="Q109" s="224">
        <f>ROUND(I109*H109,2)</f>
        <v>0</v>
      </c>
      <c r="R109" s="224">
        <f>ROUND(J109*H109,2)</f>
        <v>0</v>
      </c>
      <c r="S109" s="86"/>
      <c r="T109" s="225">
        <f>S109*H109</f>
        <v>0</v>
      </c>
      <c r="U109" s="225">
        <v>0</v>
      </c>
      <c r="V109" s="225">
        <f>U109*H109</f>
        <v>0</v>
      </c>
      <c r="W109" s="225">
        <v>0</v>
      </c>
      <c r="X109" s="226">
        <f>W109*H109</f>
        <v>0</v>
      </c>
      <c r="Y109" s="40"/>
      <c r="Z109" s="40"/>
      <c r="AA109" s="40"/>
      <c r="AB109" s="40"/>
      <c r="AC109" s="40"/>
      <c r="AD109" s="40"/>
      <c r="AE109" s="40"/>
      <c r="AR109" s="227" t="s">
        <v>228</v>
      </c>
      <c r="AT109" s="227" t="s">
        <v>213</v>
      </c>
      <c r="AU109" s="227" t="s">
        <v>83</v>
      </c>
      <c r="AY109" s="19" t="s">
        <v>212</v>
      </c>
      <c r="BE109" s="228">
        <f>IF(O109="základní",K109,0)</f>
        <v>0</v>
      </c>
      <c r="BF109" s="228">
        <f>IF(O109="snížená",K109,0)</f>
        <v>0</v>
      </c>
      <c r="BG109" s="228">
        <f>IF(O109="zákl. přenesená",K109,0)</f>
        <v>0</v>
      </c>
      <c r="BH109" s="228">
        <f>IF(O109="sníž. přenesená",K109,0)</f>
        <v>0</v>
      </c>
      <c r="BI109" s="228">
        <f>IF(O109="nulová",K109,0)</f>
        <v>0</v>
      </c>
      <c r="BJ109" s="19" t="s">
        <v>83</v>
      </c>
      <c r="BK109" s="228">
        <f>ROUND(P109*H109,2)</f>
        <v>0</v>
      </c>
      <c r="BL109" s="19" t="s">
        <v>228</v>
      </c>
      <c r="BM109" s="227" t="s">
        <v>1014</v>
      </c>
    </row>
    <row r="110" s="2" customFormat="1" ht="16.5" customHeight="1">
      <c r="A110" s="40"/>
      <c r="B110" s="41"/>
      <c r="C110" s="229" t="s">
        <v>157</v>
      </c>
      <c r="D110" s="229" t="s">
        <v>222</v>
      </c>
      <c r="E110" s="230" t="s">
        <v>1015</v>
      </c>
      <c r="F110" s="231" t="s">
        <v>1016</v>
      </c>
      <c r="G110" s="232" t="s">
        <v>225</v>
      </c>
      <c r="H110" s="233">
        <v>2</v>
      </c>
      <c r="I110" s="234"/>
      <c r="J110" s="235"/>
      <c r="K110" s="236">
        <f>ROUND(P110*H110,2)</f>
        <v>0</v>
      </c>
      <c r="L110" s="231" t="s">
        <v>20</v>
      </c>
      <c r="M110" s="237"/>
      <c r="N110" s="238" t="s">
        <v>20</v>
      </c>
      <c r="O110" s="223" t="s">
        <v>45</v>
      </c>
      <c r="P110" s="224">
        <f>I110+J110</f>
        <v>0</v>
      </c>
      <c r="Q110" s="224">
        <f>ROUND(I110*H110,2)</f>
        <v>0</v>
      </c>
      <c r="R110" s="224">
        <f>ROUND(J110*H110,2)</f>
        <v>0</v>
      </c>
      <c r="S110" s="86"/>
      <c r="T110" s="225">
        <f>S110*H110</f>
        <v>0</v>
      </c>
      <c r="U110" s="225">
        <v>0</v>
      </c>
      <c r="V110" s="225">
        <f>U110*H110</f>
        <v>0</v>
      </c>
      <c r="W110" s="225">
        <v>0</v>
      </c>
      <c r="X110" s="226">
        <f>W110*H110</f>
        <v>0</v>
      </c>
      <c r="Y110" s="40"/>
      <c r="Z110" s="40"/>
      <c r="AA110" s="40"/>
      <c r="AB110" s="40"/>
      <c r="AC110" s="40"/>
      <c r="AD110" s="40"/>
      <c r="AE110" s="40"/>
      <c r="AR110" s="227" t="s">
        <v>246</v>
      </c>
      <c r="AT110" s="227" t="s">
        <v>222</v>
      </c>
      <c r="AU110" s="227" t="s">
        <v>83</v>
      </c>
      <c r="AY110" s="19" t="s">
        <v>212</v>
      </c>
      <c r="BE110" s="228">
        <f>IF(O110="základní",K110,0)</f>
        <v>0</v>
      </c>
      <c r="BF110" s="228">
        <f>IF(O110="snížená",K110,0)</f>
        <v>0</v>
      </c>
      <c r="BG110" s="228">
        <f>IF(O110="zákl. přenesená",K110,0)</f>
        <v>0</v>
      </c>
      <c r="BH110" s="228">
        <f>IF(O110="sníž. přenesená",K110,0)</f>
        <v>0</v>
      </c>
      <c r="BI110" s="228">
        <f>IF(O110="nulová",K110,0)</f>
        <v>0</v>
      </c>
      <c r="BJ110" s="19" t="s">
        <v>83</v>
      </c>
      <c r="BK110" s="228">
        <f>ROUND(P110*H110,2)</f>
        <v>0</v>
      </c>
      <c r="BL110" s="19" t="s">
        <v>228</v>
      </c>
      <c r="BM110" s="227" t="s">
        <v>1017</v>
      </c>
    </row>
    <row r="111" s="2" customFormat="1" ht="16.5" customHeight="1">
      <c r="A111" s="40"/>
      <c r="B111" s="41"/>
      <c r="C111" s="215" t="s">
        <v>9</v>
      </c>
      <c r="D111" s="215" t="s">
        <v>213</v>
      </c>
      <c r="E111" s="216" t="s">
        <v>1018</v>
      </c>
      <c r="F111" s="217" t="s">
        <v>1016</v>
      </c>
      <c r="G111" s="218" t="s">
        <v>225</v>
      </c>
      <c r="H111" s="219">
        <v>2</v>
      </c>
      <c r="I111" s="220"/>
      <c r="J111" s="220"/>
      <c r="K111" s="221">
        <f>ROUND(P111*H111,2)</f>
        <v>0</v>
      </c>
      <c r="L111" s="217" t="s">
        <v>20</v>
      </c>
      <c r="M111" s="46"/>
      <c r="N111" s="222" t="s">
        <v>20</v>
      </c>
      <c r="O111" s="223" t="s">
        <v>45</v>
      </c>
      <c r="P111" s="224">
        <f>I111+J111</f>
        <v>0</v>
      </c>
      <c r="Q111" s="224">
        <f>ROUND(I111*H111,2)</f>
        <v>0</v>
      </c>
      <c r="R111" s="224">
        <f>ROUND(J111*H111,2)</f>
        <v>0</v>
      </c>
      <c r="S111" s="86"/>
      <c r="T111" s="225">
        <f>S111*H111</f>
        <v>0</v>
      </c>
      <c r="U111" s="225">
        <v>0</v>
      </c>
      <c r="V111" s="225">
        <f>U111*H111</f>
        <v>0</v>
      </c>
      <c r="W111" s="225">
        <v>0</v>
      </c>
      <c r="X111" s="226">
        <f>W111*H111</f>
        <v>0</v>
      </c>
      <c r="Y111" s="40"/>
      <c r="Z111" s="40"/>
      <c r="AA111" s="40"/>
      <c r="AB111" s="40"/>
      <c r="AC111" s="40"/>
      <c r="AD111" s="40"/>
      <c r="AE111" s="40"/>
      <c r="AR111" s="227" t="s">
        <v>228</v>
      </c>
      <c r="AT111" s="227" t="s">
        <v>213</v>
      </c>
      <c r="AU111" s="227" t="s">
        <v>83</v>
      </c>
      <c r="AY111" s="19" t="s">
        <v>212</v>
      </c>
      <c r="BE111" s="228">
        <f>IF(O111="základní",K111,0)</f>
        <v>0</v>
      </c>
      <c r="BF111" s="228">
        <f>IF(O111="snížená",K111,0)</f>
        <v>0</v>
      </c>
      <c r="BG111" s="228">
        <f>IF(O111="zákl. přenesená",K111,0)</f>
        <v>0</v>
      </c>
      <c r="BH111" s="228">
        <f>IF(O111="sníž. přenesená",K111,0)</f>
        <v>0</v>
      </c>
      <c r="BI111" s="228">
        <f>IF(O111="nulová",K111,0)</f>
        <v>0</v>
      </c>
      <c r="BJ111" s="19" t="s">
        <v>83</v>
      </c>
      <c r="BK111" s="228">
        <f>ROUND(P111*H111,2)</f>
        <v>0</v>
      </c>
      <c r="BL111" s="19" t="s">
        <v>228</v>
      </c>
      <c r="BM111" s="227" t="s">
        <v>1019</v>
      </c>
    </row>
    <row r="112" s="2" customFormat="1" ht="16.5" customHeight="1">
      <c r="A112" s="40"/>
      <c r="B112" s="41"/>
      <c r="C112" s="229" t="s">
        <v>162</v>
      </c>
      <c r="D112" s="229" t="s">
        <v>222</v>
      </c>
      <c r="E112" s="230" t="s">
        <v>1020</v>
      </c>
      <c r="F112" s="231" t="s">
        <v>1021</v>
      </c>
      <c r="G112" s="232" t="s">
        <v>225</v>
      </c>
      <c r="H112" s="233">
        <v>6</v>
      </c>
      <c r="I112" s="234"/>
      <c r="J112" s="235"/>
      <c r="K112" s="236">
        <f>ROUND(P112*H112,2)</f>
        <v>0</v>
      </c>
      <c r="L112" s="231" t="s">
        <v>20</v>
      </c>
      <c r="M112" s="237"/>
      <c r="N112" s="238" t="s">
        <v>20</v>
      </c>
      <c r="O112" s="223" t="s">
        <v>45</v>
      </c>
      <c r="P112" s="224">
        <f>I112+J112</f>
        <v>0</v>
      </c>
      <c r="Q112" s="224">
        <f>ROUND(I112*H112,2)</f>
        <v>0</v>
      </c>
      <c r="R112" s="224">
        <f>ROUND(J112*H112,2)</f>
        <v>0</v>
      </c>
      <c r="S112" s="86"/>
      <c r="T112" s="225">
        <f>S112*H112</f>
        <v>0</v>
      </c>
      <c r="U112" s="225">
        <v>0</v>
      </c>
      <c r="V112" s="225">
        <f>U112*H112</f>
        <v>0</v>
      </c>
      <c r="W112" s="225">
        <v>0</v>
      </c>
      <c r="X112" s="226">
        <f>W112*H112</f>
        <v>0</v>
      </c>
      <c r="Y112" s="40"/>
      <c r="Z112" s="40"/>
      <c r="AA112" s="40"/>
      <c r="AB112" s="40"/>
      <c r="AC112" s="40"/>
      <c r="AD112" s="40"/>
      <c r="AE112" s="40"/>
      <c r="AR112" s="227" t="s">
        <v>246</v>
      </c>
      <c r="AT112" s="227" t="s">
        <v>222</v>
      </c>
      <c r="AU112" s="227" t="s">
        <v>83</v>
      </c>
      <c r="AY112" s="19" t="s">
        <v>212</v>
      </c>
      <c r="BE112" s="228">
        <f>IF(O112="základní",K112,0)</f>
        <v>0</v>
      </c>
      <c r="BF112" s="228">
        <f>IF(O112="snížená",K112,0)</f>
        <v>0</v>
      </c>
      <c r="BG112" s="228">
        <f>IF(O112="zákl. přenesená",K112,0)</f>
        <v>0</v>
      </c>
      <c r="BH112" s="228">
        <f>IF(O112="sníž. přenesená",K112,0)</f>
        <v>0</v>
      </c>
      <c r="BI112" s="228">
        <f>IF(O112="nulová",K112,0)</f>
        <v>0</v>
      </c>
      <c r="BJ112" s="19" t="s">
        <v>83</v>
      </c>
      <c r="BK112" s="228">
        <f>ROUND(P112*H112,2)</f>
        <v>0</v>
      </c>
      <c r="BL112" s="19" t="s">
        <v>228</v>
      </c>
      <c r="BM112" s="227" t="s">
        <v>1022</v>
      </c>
    </row>
    <row r="113" s="2" customFormat="1" ht="16.5" customHeight="1">
      <c r="A113" s="40"/>
      <c r="B113" s="41"/>
      <c r="C113" s="215" t="s">
        <v>165</v>
      </c>
      <c r="D113" s="215" t="s">
        <v>213</v>
      </c>
      <c r="E113" s="216" t="s">
        <v>1023</v>
      </c>
      <c r="F113" s="217" t="s">
        <v>1021</v>
      </c>
      <c r="G113" s="218" t="s">
        <v>225</v>
      </c>
      <c r="H113" s="219">
        <v>6</v>
      </c>
      <c r="I113" s="220"/>
      <c r="J113" s="220"/>
      <c r="K113" s="221">
        <f>ROUND(P113*H113,2)</f>
        <v>0</v>
      </c>
      <c r="L113" s="217" t="s">
        <v>20</v>
      </c>
      <c r="M113" s="46"/>
      <c r="N113" s="222" t="s">
        <v>20</v>
      </c>
      <c r="O113" s="223" t="s">
        <v>45</v>
      </c>
      <c r="P113" s="224">
        <f>I113+J113</f>
        <v>0</v>
      </c>
      <c r="Q113" s="224">
        <f>ROUND(I113*H113,2)</f>
        <v>0</v>
      </c>
      <c r="R113" s="224">
        <f>ROUND(J113*H113,2)</f>
        <v>0</v>
      </c>
      <c r="S113" s="86"/>
      <c r="T113" s="225">
        <f>S113*H113</f>
        <v>0</v>
      </c>
      <c r="U113" s="225">
        <v>0</v>
      </c>
      <c r="V113" s="225">
        <f>U113*H113</f>
        <v>0</v>
      </c>
      <c r="W113" s="225">
        <v>0</v>
      </c>
      <c r="X113" s="226">
        <f>W113*H113</f>
        <v>0</v>
      </c>
      <c r="Y113" s="40"/>
      <c r="Z113" s="40"/>
      <c r="AA113" s="40"/>
      <c r="AB113" s="40"/>
      <c r="AC113" s="40"/>
      <c r="AD113" s="40"/>
      <c r="AE113" s="40"/>
      <c r="AR113" s="227" t="s">
        <v>228</v>
      </c>
      <c r="AT113" s="227" t="s">
        <v>213</v>
      </c>
      <c r="AU113" s="227" t="s">
        <v>83</v>
      </c>
      <c r="AY113" s="19" t="s">
        <v>212</v>
      </c>
      <c r="BE113" s="228">
        <f>IF(O113="základní",K113,0)</f>
        <v>0</v>
      </c>
      <c r="BF113" s="228">
        <f>IF(O113="snížená",K113,0)</f>
        <v>0</v>
      </c>
      <c r="BG113" s="228">
        <f>IF(O113="zákl. přenesená",K113,0)</f>
        <v>0</v>
      </c>
      <c r="BH113" s="228">
        <f>IF(O113="sníž. přenesená",K113,0)</f>
        <v>0</v>
      </c>
      <c r="BI113" s="228">
        <f>IF(O113="nulová",K113,0)</f>
        <v>0</v>
      </c>
      <c r="BJ113" s="19" t="s">
        <v>83</v>
      </c>
      <c r="BK113" s="228">
        <f>ROUND(P113*H113,2)</f>
        <v>0</v>
      </c>
      <c r="BL113" s="19" t="s">
        <v>228</v>
      </c>
      <c r="BM113" s="227" t="s">
        <v>1024</v>
      </c>
    </row>
    <row r="114" s="2" customFormat="1" ht="16.5" customHeight="1">
      <c r="A114" s="40"/>
      <c r="B114" s="41"/>
      <c r="C114" s="229" t="s">
        <v>168</v>
      </c>
      <c r="D114" s="229" t="s">
        <v>222</v>
      </c>
      <c r="E114" s="230" t="s">
        <v>1025</v>
      </c>
      <c r="F114" s="231" t="s">
        <v>1026</v>
      </c>
      <c r="G114" s="232" t="s">
        <v>225</v>
      </c>
      <c r="H114" s="233">
        <v>7</v>
      </c>
      <c r="I114" s="234"/>
      <c r="J114" s="235"/>
      <c r="K114" s="236">
        <f>ROUND(P114*H114,2)</f>
        <v>0</v>
      </c>
      <c r="L114" s="231" t="s">
        <v>20</v>
      </c>
      <c r="M114" s="237"/>
      <c r="N114" s="238" t="s">
        <v>20</v>
      </c>
      <c r="O114" s="223" t="s">
        <v>45</v>
      </c>
      <c r="P114" s="224">
        <f>I114+J114</f>
        <v>0</v>
      </c>
      <c r="Q114" s="224">
        <f>ROUND(I114*H114,2)</f>
        <v>0</v>
      </c>
      <c r="R114" s="224">
        <f>ROUND(J114*H114,2)</f>
        <v>0</v>
      </c>
      <c r="S114" s="86"/>
      <c r="T114" s="225">
        <f>S114*H114</f>
        <v>0</v>
      </c>
      <c r="U114" s="225">
        <v>0</v>
      </c>
      <c r="V114" s="225">
        <f>U114*H114</f>
        <v>0</v>
      </c>
      <c r="W114" s="225">
        <v>0</v>
      </c>
      <c r="X114" s="226">
        <f>W114*H114</f>
        <v>0</v>
      </c>
      <c r="Y114" s="40"/>
      <c r="Z114" s="40"/>
      <c r="AA114" s="40"/>
      <c r="AB114" s="40"/>
      <c r="AC114" s="40"/>
      <c r="AD114" s="40"/>
      <c r="AE114" s="40"/>
      <c r="AR114" s="227" t="s">
        <v>246</v>
      </c>
      <c r="AT114" s="227" t="s">
        <v>222</v>
      </c>
      <c r="AU114" s="227" t="s">
        <v>83</v>
      </c>
      <c r="AY114" s="19" t="s">
        <v>212</v>
      </c>
      <c r="BE114" s="228">
        <f>IF(O114="základní",K114,0)</f>
        <v>0</v>
      </c>
      <c r="BF114" s="228">
        <f>IF(O114="snížená",K114,0)</f>
        <v>0</v>
      </c>
      <c r="BG114" s="228">
        <f>IF(O114="zákl. přenesená",K114,0)</f>
        <v>0</v>
      </c>
      <c r="BH114" s="228">
        <f>IF(O114="sníž. přenesená",K114,0)</f>
        <v>0</v>
      </c>
      <c r="BI114" s="228">
        <f>IF(O114="nulová",K114,0)</f>
        <v>0</v>
      </c>
      <c r="BJ114" s="19" t="s">
        <v>83</v>
      </c>
      <c r="BK114" s="228">
        <f>ROUND(P114*H114,2)</f>
        <v>0</v>
      </c>
      <c r="BL114" s="19" t="s">
        <v>228</v>
      </c>
      <c r="BM114" s="227" t="s">
        <v>1027</v>
      </c>
    </row>
    <row r="115" s="2" customFormat="1" ht="16.5" customHeight="1">
      <c r="A115" s="40"/>
      <c r="B115" s="41"/>
      <c r="C115" s="215" t="s">
        <v>279</v>
      </c>
      <c r="D115" s="215" t="s">
        <v>213</v>
      </c>
      <c r="E115" s="216" t="s">
        <v>1028</v>
      </c>
      <c r="F115" s="217" t="s">
        <v>1026</v>
      </c>
      <c r="G115" s="218" t="s">
        <v>225</v>
      </c>
      <c r="H115" s="219">
        <v>7</v>
      </c>
      <c r="I115" s="220"/>
      <c r="J115" s="220"/>
      <c r="K115" s="221">
        <f>ROUND(P115*H115,2)</f>
        <v>0</v>
      </c>
      <c r="L115" s="217" t="s">
        <v>20</v>
      </c>
      <c r="M115" s="46"/>
      <c r="N115" s="222" t="s">
        <v>20</v>
      </c>
      <c r="O115" s="223" t="s">
        <v>45</v>
      </c>
      <c r="P115" s="224">
        <f>I115+J115</f>
        <v>0</v>
      </c>
      <c r="Q115" s="224">
        <f>ROUND(I115*H115,2)</f>
        <v>0</v>
      </c>
      <c r="R115" s="224">
        <f>ROUND(J115*H115,2)</f>
        <v>0</v>
      </c>
      <c r="S115" s="86"/>
      <c r="T115" s="225">
        <f>S115*H115</f>
        <v>0</v>
      </c>
      <c r="U115" s="225">
        <v>0</v>
      </c>
      <c r="V115" s="225">
        <f>U115*H115</f>
        <v>0</v>
      </c>
      <c r="W115" s="225">
        <v>0</v>
      </c>
      <c r="X115" s="226">
        <f>W115*H115</f>
        <v>0</v>
      </c>
      <c r="Y115" s="40"/>
      <c r="Z115" s="40"/>
      <c r="AA115" s="40"/>
      <c r="AB115" s="40"/>
      <c r="AC115" s="40"/>
      <c r="AD115" s="40"/>
      <c r="AE115" s="40"/>
      <c r="AR115" s="227" t="s">
        <v>228</v>
      </c>
      <c r="AT115" s="227" t="s">
        <v>213</v>
      </c>
      <c r="AU115" s="227" t="s">
        <v>83</v>
      </c>
      <c r="AY115" s="19" t="s">
        <v>212</v>
      </c>
      <c r="BE115" s="228">
        <f>IF(O115="základní",K115,0)</f>
        <v>0</v>
      </c>
      <c r="BF115" s="228">
        <f>IF(O115="snížená",K115,0)</f>
        <v>0</v>
      </c>
      <c r="BG115" s="228">
        <f>IF(O115="zákl. přenesená",K115,0)</f>
        <v>0</v>
      </c>
      <c r="BH115" s="228">
        <f>IF(O115="sníž. přenesená",K115,0)</f>
        <v>0</v>
      </c>
      <c r="BI115" s="228">
        <f>IF(O115="nulová",K115,0)</f>
        <v>0</v>
      </c>
      <c r="BJ115" s="19" t="s">
        <v>83</v>
      </c>
      <c r="BK115" s="228">
        <f>ROUND(P115*H115,2)</f>
        <v>0</v>
      </c>
      <c r="BL115" s="19" t="s">
        <v>228</v>
      </c>
      <c r="BM115" s="227" t="s">
        <v>1029</v>
      </c>
    </row>
    <row r="116" s="2" customFormat="1" ht="16.5" customHeight="1">
      <c r="A116" s="40"/>
      <c r="B116" s="41"/>
      <c r="C116" s="229" t="s">
        <v>283</v>
      </c>
      <c r="D116" s="229" t="s">
        <v>222</v>
      </c>
      <c r="E116" s="230" t="s">
        <v>1030</v>
      </c>
      <c r="F116" s="231" t="s">
        <v>1031</v>
      </c>
      <c r="G116" s="232" t="s">
        <v>1032</v>
      </c>
      <c r="H116" s="233">
        <v>2</v>
      </c>
      <c r="I116" s="234"/>
      <c r="J116" s="235"/>
      <c r="K116" s="236">
        <f>ROUND(P116*H116,2)</f>
        <v>0</v>
      </c>
      <c r="L116" s="231" t="s">
        <v>20</v>
      </c>
      <c r="M116" s="237"/>
      <c r="N116" s="238" t="s">
        <v>20</v>
      </c>
      <c r="O116" s="223" t="s">
        <v>45</v>
      </c>
      <c r="P116" s="224">
        <f>I116+J116</f>
        <v>0</v>
      </c>
      <c r="Q116" s="224">
        <f>ROUND(I116*H116,2)</f>
        <v>0</v>
      </c>
      <c r="R116" s="224">
        <f>ROUND(J116*H116,2)</f>
        <v>0</v>
      </c>
      <c r="S116" s="86"/>
      <c r="T116" s="225">
        <f>S116*H116</f>
        <v>0</v>
      </c>
      <c r="U116" s="225">
        <v>0</v>
      </c>
      <c r="V116" s="225">
        <f>U116*H116</f>
        <v>0</v>
      </c>
      <c r="W116" s="225">
        <v>0</v>
      </c>
      <c r="X116" s="226">
        <f>W116*H116</f>
        <v>0</v>
      </c>
      <c r="Y116" s="40"/>
      <c r="Z116" s="40"/>
      <c r="AA116" s="40"/>
      <c r="AB116" s="40"/>
      <c r="AC116" s="40"/>
      <c r="AD116" s="40"/>
      <c r="AE116" s="40"/>
      <c r="AR116" s="227" t="s">
        <v>246</v>
      </c>
      <c r="AT116" s="227" t="s">
        <v>222</v>
      </c>
      <c r="AU116" s="227" t="s">
        <v>83</v>
      </c>
      <c r="AY116" s="19" t="s">
        <v>212</v>
      </c>
      <c r="BE116" s="228">
        <f>IF(O116="základní",K116,0)</f>
        <v>0</v>
      </c>
      <c r="BF116" s="228">
        <f>IF(O116="snížená",K116,0)</f>
        <v>0</v>
      </c>
      <c r="BG116" s="228">
        <f>IF(O116="zákl. přenesená",K116,0)</f>
        <v>0</v>
      </c>
      <c r="BH116" s="228">
        <f>IF(O116="sníž. přenesená",K116,0)</f>
        <v>0</v>
      </c>
      <c r="BI116" s="228">
        <f>IF(O116="nulová",K116,0)</f>
        <v>0</v>
      </c>
      <c r="BJ116" s="19" t="s">
        <v>83</v>
      </c>
      <c r="BK116" s="228">
        <f>ROUND(P116*H116,2)</f>
        <v>0</v>
      </c>
      <c r="BL116" s="19" t="s">
        <v>228</v>
      </c>
      <c r="BM116" s="227" t="s">
        <v>1033</v>
      </c>
    </row>
    <row r="117" s="2" customFormat="1" ht="16.5" customHeight="1">
      <c r="A117" s="40"/>
      <c r="B117" s="41"/>
      <c r="C117" s="215" t="s">
        <v>287</v>
      </c>
      <c r="D117" s="215" t="s">
        <v>213</v>
      </c>
      <c r="E117" s="216" t="s">
        <v>1034</v>
      </c>
      <c r="F117" s="217" t="s">
        <v>1031</v>
      </c>
      <c r="G117" s="218" t="s">
        <v>1032</v>
      </c>
      <c r="H117" s="219">
        <v>2</v>
      </c>
      <c r="I117" s="220"/>
      <c r="J117" s="220"/>
      <c r="K117" s="221">
        <f>ROUND(P117*H117,2)</f>
        <v>0</v>
      </c>
      <c r="L117" s="217" t="s">
        <v>20</v>
      </c>
      <c r="M117" s="46"/>
      <c r="N117" s="222" t="s">
        <v>20</v>
      </c>
      <c r="O117" s="223" t="s">
        <v>45</v>
      </c>
      <c r="P117" s="224">
        <f>I117+J117</f>
        <v>0</v>
      </c>
      <c r="Q117" s="224">
        <f>ROUND(I117*H117,2)</f>
        <v>0</v>
      </c>
      <c r="R117" s="224">
        <f>ROUND(J117*H117,2)</f>
        <v>0</v>
      </c>
      <c r="S117" s="86"/>
      <c r="T117" s="225">
        <f>S117*H117</f>
        <v>0</v>
      </c>
      <c r="U117" s="225">
        <v>0</v>
      </c>
      <c r="V117" s="225">
        <f>U117*H117</f>
        <v>0</v>
      </c>
      <c r="W117" s="225">
        <v>0</v>
      </c>
      <c r="X117" s="226">
        <f>W117*H117</f>
        <v>0</v>
      </c>
      <c r="Y117" s="40"/>
      <c r="Z117" s="40"/>
      <c r="AA117" s="40"/>
      <c r="AB117" s="40"/>
      <c r="AC117" s="40"/>
      <c r="AD117" s="40"/>
      <c r="AE117" s="40"/>
      <c r="AR117" s="227" t="s">
        <v>228</v>
      </c>
      <c r="AT117" s="227" t="s">
        <v>213</v>
      </c>
      <c r="AU117" s="227" t="s">
        <v>83</v>
      </c>
      <c r="AY117" s="19" t="s">
        <v>212</v>
      </c>
      <c r="BE117" s="228">
        <f>IF(O117="základní",K117,0)</f>
        <v>0</v>
      </c>
      <c r="BF117" s="228">
        <f>IF(O117="snížená",K117,0)</f>
        <v>0</v>
      </c>
      <c r="BG117" s="228">
        <f>IF(O117="zákl. přenesená",K117,0)</f>
        <v>0</v>
      </c>
      <c r="BH117" s="228">
        <f>IF(O117="sníž. přenesená",K117,0)</f>
        <v>0</v>
      </c>
      <c r="BI117" s="228">
        <f>IF(O117="nulová",K117,0)</f>
        <v>0</v>
      </c>
      <c r="BJ117" s="19" t="s">
        <v>83</v>
      </c>
      <c r="BK117" s="228">
        <f>ROUND(P117*H117,2)</f>
        <v>0</v>
      </c>
      <c r="BL117" s="19" t="s">
        <v>228</v>
      </c>
      <c r="BM117" s="227" t="s">
        <v>1035</v>
      </c>
    </row>
    <row r="118" s="2" customFormat="1" ht="16.5" customHeight="1">
      <c r="A118" s="40"/>
      <c r="B118" s="41"/>
      <c r="C118" s="229" t="s">
        <v>291</v>
      </c>
      <c r="D118" s="229" t="s">
        <v>222</v>
      </c>
      <c r="E118" s="230" t="s">
        <v>1036</v>
      </c>
      <c r="F118" s="231" t="s">
        <v>1037</v>
      </c>
      <c r="G118" s="232" t="s">
        <v>1032</v>
      </c>
      <c r="H118" s="233">
        <v>1</v>
      </c>
      <c r="I118" s="234"/>
      <c r="J118" s="235"/>
      <c r="K118" s="236">
        <f>ROUND(P118*H118,2)</f>
        <v>0</v>
      </c>
      <c r="L118" s="231" t="s">
        <v>20</v>
      </c>
      <c r="M118" s="237"/>
      <c r="N118" s="238" t="s">
        <v>20</v>
      </c>
      <c r="O118" s="223" t="s">
        <v>45</v>
      </c>
      <c r="P118" s="224">
        <f>I118+J118</f>
        <v>0</v>
      </c>
      <c r="Q118" s="224">
        <f>ROUND(I118*H118,2)</f>
        <v>0</v>
      </c>
      <c r="R118" s="224">
        <f>ROUND(J118*H118,2)</f>
        <v>0</v>
      </c>
      <c r="S118" s="86"/>
      <c r="T118" s="225">
        <f>S118*H118</f>
        <v>0</v>
      </c>
      <c r="U118" s="225">
        <v>0</v>
      </c>
      <c r="V118" s="225">
        <f>U118*H118</f>
        <v>0</v>
      </c>
      <c r="W118" s="225">
        <v>0</v>
      </c>
      <c r="X118" s="226">
        <f>W118*H118</f>
        <v>0</v>
      </c>
      <c r="Y118" s="40"/>
      <c r="Z118" s="40"/>
      <c r="AA118" s="40"/>
      <c r="AB118" s="40"/>
      <c r="AC118" s="40"/>
      <c r="AD118" s="40"/>
      <c r="AE118" s="40"/>
      <c r="AR118" s="227" t="s">
        <v>246</v>
      </c>
      <c r="AT118" s="227" t="s">
        <v>222</v>
      </c>
      <c r="AU118" s="227" t="s">
        <v>83</v>
      </c>
      <c r="AY118" s="19" t="s">
        <v>212</v>
      </c>
      <c r="BE118" s="228">
        <f>IF(O118="základní",K118,0)</f>
        <v>0</v>
      </c>
      <c r="BF118" s="228">
        <f>IF(O118="snížená",K118,0)</f>
        <v>0</v>
      </c>
      <c r="BG118" s="228">
        <f>IF(O118="zákl. přenesená",K118,0)</f>
        <v>0</v>
      </c>
      <c r="BH118" s="228">
        <f>IF(O118="sníž. přenesená",K118,0)</f>
        <v>0</v>
      </c>
      <c r="BI118" s="228">
        <f>IF(O118="nulová",K118,0)</f>
        <v>0</v>
      </c>
      <c r="BJ118" s="19" t="s">
        <v>83</v>
      </c>
      <c r="BK118" s="228">
        <f>ROUND(P118*H118,2)</f>
        <v>0</v>
      </c>
      <c r="BL118" s="19" t="s">
        <v>228</v>
      </c>
      <c r="BM118" s="227" t="s">
        <v>1038</v>
      </c>
    </row>
    <row r="119" s="11" customFormat="1" ht="25.92" customHeight="1">
      <c r="A119" s="11"/>
      <c r="B119" s="200"/>
      <c r="C119" s="201"/>
      <c r="D119" s="202" t="s">
        <v>75</v>
      </c>
      <c r="E119" s="203" t="s">
        <v>956</v>
      </c>
      <c r="F119" s="203" t="s">
        <v>1039</v>
      </c>
      <c r="G119" s="201"/>
      <c r="H119" s="201"/>
      <c r="I119" s="204"/>
      <c r="J119" s="204"/>
      <c r="K119" s="205">
        <f>BK119</f>
        <v>0</v>
      </c>
      <c r="L119" s="201"/>
      <c r="M119" s="206"/>
      <c r="N119" s="207"/>
      <c r="O119" s="208"/>
      <c r="P119" s="208"/>
      <c r="Q119" s="209">
        <f>SUM(Q120:Q130)</f>
        <v>0</v>
      </c>
      <c r="R119" s="209">
        <f>SUM(R120:R130)</f>
        <v>0</v>
      </c>
      <c r="S119" s="208"/>
      <c r="T119" s="210">
        <f>SUM(T120:T130)</f>
        <v>0</v>
      </c>
      <c r="U119" s="208"/>
      <c r="V119" s="210">
        <f>SUM(V120:V130)</f>
        <v>0</v>
      </c>
      <c r="W119" s="208"/>
      <c r="X119" s="211">
        <f>SUM(X120:X130)</f>
        <v>0</v>
      </c>
      <c r="Y119" s="11"/>
      <c r="Z119" s="11"/>
      <c r="AA119" s="11"/>
      <c r="AB119" s="11"/>
      <c r="AC119" s="11"/>
      <c r="AD119" s="11"/>
      <c r="AE119" s="11"/>
      <c r="AR119" s="212" t="s">
        <v>83</v>
      </c>
      <c r="AT119" s="213" t="s">
        <v>75</v>
      </c>
      <c r="AU119" s="213" t="s">
        <v>76</v>
      </c>
      <c r="AY119" s="212" t="s">
        <v>212</v>
      </c>
      <c r="BK119" s="214">
        <f>SUM(BK120:BK130)</f>
        <v>0</v>
      </c>
    </row>
    <row r="120" s="2" customFormat="1" ht="16.5" customHeight="1">
      <c r="A120" s="40"/>
      <c r="B120" s="41"/>
      <c r="C120" s="215" t="s">
        <v>295</v>
      </c>
      <c r="D120" s="215" t="s">
        <v>213</v>
      </c>
      <c r="E120" s="216" t="s">
        <v>1040</v>
      </c>
      <c r="F120" s="217" t="s">
        <v>1041</v>
      </c>
      <c r="G120" s="218" t="s">
        <v>225</v>
      </c>
      <c r="H120" s="219">
        <v>1</v>
      </c>
      <c r="I120" s="220"/>
      <c r="J120" s="220"/>
      <c r="K120" s="221">
        <f>ROUND(P120*H120,2)</f>
        <v>0</v>
      </c>
      <c r="L120" s="217" t="s">
        <v>20</v>
      </c>
      <c r="M120" s="46"/>
      <c r="N120" s="222" t="s">
        <v>20</v>
      </c>
      <c r="O120" s="223" t="s">
        <v>45</v>
      </c>
      <c r="P120" s="224">
        <f>I120+J120</f>
        <v>0</v>
      </c>
      <c r="Q120" s="224">
        <f>ROUND(I120*H120,2)</f>
        <v>0</v>
      </c>
      <c r="R120" s="224">
        <f>ROUND(J120*H120,2)</f>
        <v>0</v>
      </c>
      <c r="S120" s="86"/>
      <c r="T120" s="225">
        <f>S120*H120</f>
        <v>0</v>
      </c>
      <c r="U120" s="225">
        <v>0</v>
      </c>
      <c r="V120" s="225">
        <f>U120*H120</f>
        <v>0</v>
      </c>
      <c r="W120" s="225">
        <v>0</v>
      </c>
      <c r="X120" s="226">
        <f>W120*H120</f>
        <v>0</v>
      </c>
      <c r="Y120" s="40"/>
      <c r="Z120" s="40"/>
      <c r="AA120" s="40"/>
      <c r="AB120" s="40"/>
      <c r="AC120" s="40"/>
      <c r="AD120" s="40"/>
      <c r="AE120" s="40"/>
      <c r="AR120" s="227" t="s">
        <v>228</v>
      </c>
      <c r="AT120" s="227" t="s">
        <v>213</v>
      </c>
      <c r="AU120" s="227" t="s">
        <v>83</v>
      </c>
      <c r="AY120" s="19" t="s">
        <v>212</v>
      </c>
      <c r="BE120" s="228">
        <f>IF(O120="základní",K120,0)</f>
        <v>0</v>
      </c>
      <c r="BF120" s="228">
        <f>IF(O120="snížená",K120,0)</f>
        <v>0</v>
      </c>
      <c r="BG120" s="228">
        <f>IF(O120="zákl. přenesená",K120,0)</f>
        <v>0</v>
      </c>
      <c r="BH120" s="228">
        <f>IF(O120="sníž. přenesená",K120,0)</f>
        <v>0</v>
      </c>
      <c r="BI120" s="228">
        <f>IF(O120="nulová",K120,0)</f>
        <v>0</v>
      </c>
      <c r="BJ120" s="19" t="s">
        <v>83</v>
      </c>
      <c r="BK120" s="228">
        <f>ROUND(P120*H120,2)</f>
        <v>0</v>
      </c>
      <c r="BL120" s="19" t="s">
        <v>228</v>
      </c>
      <c r="BM120" s="227" t="s">
        <v>1042</v>
      </c>
    </row>
    <row r="121" s="2" customFormat="1" ht="16.5" customHeight="1">
      <c r="A121" s="40"/>
      <c r="B121" s="41"/>
      <c r="C121" s="215" t="s">
        <v>8</v>
      </c>
      <c r="D121" s="215" t="s">
        <v>213</v>
      </c>
      <c r="E121" s="216" t="s">
        <v>1043</v>
      </c>
      <c r="F121" s="217" t="s">
        <v>1044</v>
      </c>
      <c r="G121" s="218" t="s">
        <v>225</v>
      </c>
      <c r="H121" s="219">
        <v>14</v>
      </c>
      <c r="I121" s="220"/>
      <c r="J121" s="220"/>
      <c r="K121" s="221">
        <f>ROUND(P121*H121,2)</f>
        <v>0</v>
      </c>
      <c r="L121" s="217" t="s">
        <v>20</v>
      </c>
      <c r="M121" s="46"/>
      <c r="N121" s="222" t="s">
        <v>20</v>
      </c>
      <c r="O121" s="223" t="s">
        <v>45</v>
      </c>
      <c r="P121" s="224">
        <f>I121+J121</f>
        <v>0</v>
      </c>
      <c r="Q121" s="224">
        <f>ROUND(I121*H121,2)</f>
        <v>0</v>
      </c>
      <c r="R121" s="224">
        <f>ROUND(J121*H121,2)</f>
        <v>0</v>
      </c>
      <c r="S121" s="86"/>
      <c r="T121" s="225">
        <f>S121*H121</f>
        <v>0</v>
      </c>
      <c r="U121" s="225">
        <v>0</v>
      </c>
      <c r="V121" s="225">
        <f>U121*H121</f>
        <v>0</v>
      </c>
      <c r="W121" s="225">
        <v>0</v>
      </c>
      <c r="X121" s="226">
        <f>W121*H121</f>
        <v>0</v>
      </c>
      <c r="Y121" s="40"/>
      <c r="Z121" s="40"/>
      <c r="AA121" s="40"/>
      <c r="AB121" s="40"/>
      <c r="AC121" s="40"/>
      <c r="AD121" s="40"/>
      <c r="AE121" s="40"/>
      <c r="AR121" s="227" t="s">
        <v>228</v>
      </c>
      <c r="AT121" s="227" t="s">
        <v>213</v>
      </c>
      <c r="AU121" s="227" t="s">
        <v>83</v>
      </c>
      <c r="AY121" s="19" t="s">
        <v>212</v>
      </c>
      <c r="BE121" s="228">
        <f>IF(O121="základní",K121,0)</f>
        <v>0</v>
      </c>
      <c r="BF121" s="228">
        <f>IF(O121="snížená",K121,0)</f>
        <v>0</v>
      </c>
      <c r="BG121" s="228">
        <f>IF(O121="zákl. přenesená",K121,0)</f>
        <v>0</v>
      </c>
      <c r="BH121" s="228">
        <f>IF(O121="sníž. přenesená",K121,0)</f>
        <v>0</v>
      </c>
      <c r="BI121" s="228">
        <f>IF(O121="nulová",K121,0)</f>
        <v>0</v>
      </c>
      <c r="BJ121" s="19" t="s">
        <v>83</v>
      </c>
      <c r="BK121" s="228">
        <f>ROUND(P121*H121,2)</f>
        <v>0</v>
      </c>
      <c r="BL121" s="19" t="s">
        <v>228</v>
      </c>
      <c r="BM121" s="227" t="s">
        <v>1045</v>
      </c>
    </row>
    <row r="122" s="2" customFormat="1" ht="16.5" customHeight="1">
      <c r="A122" s="40"/>
      <c r="B122" s="41"/>
      <c r="C122" s="215" t="s">
        <v>302</v>
      </c>
      <c r="D122" s="215" t="s">
        <v>213</v>
      </c>
      <c r="E122" s="216" t="s">
        <v>1046</v>
      </c>
      <c r="F122" s="217" t="s">
        <v>1047</v>
      </c>
      <c r="G122" s="218" t="s">
        <v>225</v>
      </c>
      <c r="H122" s="219">
        <v>2</v>
      </c>
      <c r="I122" s="220"/>
      <c r="J122" s="220"/>
      <c r="K122" s="221">
        <f>ROUND(P122*H122,2)</f>
        <v>0</v>
      </c>
      <c r="L122" s="217" t="s">
        <v>20</v>
      </c>
      <c r="M122" s="46"/>
      <c r="N122" s="222" t="s">
        <v>20</v>
      </c>
      <c r="O122" s="223" t="s">
        <v>45</v>
      </c>
      <c r="P122" s="224">
        <f>I122+J122</f>
        <v>0</v>
      </c>
      <c r="Q122" s="224">
        <f>ROUND(I122*H122,2)</f>
        <v>0</v>
      </c>
      <c r="R122" s="224">
        <f>ROUND(J122*H122,2)</f>
        <v>0</v>
      </c>
      <c r="S122" s="86"/>
      <c r="T122" s="225">
        <f>S122*H122</f>
        <v>0</v>
      </c>
      <c r="U122" s="225">
        <v>0</v>
      </c>
      <c r="V122" s="225">
        <f>U122*H122</f>
        <v>0</v>
      </c>
      <c r="W122" s="225">
        <v>0</v>
      </c>
      <c r="X122" s="226">
        <f>W122*H122</f>
        <v>0</v>
      </c>
      <c r="Y122" s="40"/>
      <c r="Z122" s="40"/>
      <c r="AA122" s="40"/>
      <c r="AB122" s="40"/>
      <c r="AC122" s="40"/>
      <c r="AD122" s="40"/>
      <c r="AE122" s="40"/>
      <c r="AR122" s="227" t="s">
        <v>228</v>
      </c>
      <c r="AT122" s="227" t="s">
        <v>213</v>
      </c>
      <c r="AU122" s="227" t="s">
        <v>83</v>
      </c>
      <c r="AY122" s="19" t="s">
        <v>212</v>
      </c>
      <c r="BE122" s="228">
        <f>IF(O122="základní",K122,0)</f>
        <v>0</v>
      </c>
      <c r="BF122" s="228">
        <f>IF(O122="snížená",K122,0)</f>
        <v>0</v>
      </c>
      <c r="BG122" s="228">
        <f>IF(O122="zákl. přenesená",K122,0)</f>
        <v>0</v>
      </c>
      <c r="BH122" s="228">
        <f>IF(O122="sníž. přenesená",K122,0)</f>
        <v>0</v>
      </c>
      <c r="BI122" s="228">
        <f>IF(O122="nulová",K122,0)</f>
        <v>0</v>
      </c>
      <c r="BJ122" s="19" t="s">
        <v>83</v>
      </c>
      <c r="BK122" s="228">
        <f>ROUND(P122*H122,2)</f>
        <v>0</v>
      </c>
      <c r="BL122" s="19" t="s">
        <v>228</v>
      </c>
      <c r="BM122" s="227" t="s">
        <v>1048</v>
      </c>
    </row>
    <row r="123" s="2" customFormat="1" ht="16.5" customHeight="1">
      <c r="A123" s="40"/>
      <c r="B123" s="41"/>
      <c r="C123" s="215" t="s">
        <v>306</v>
      </c>
      <c r="D123" s="215" t="s">
        <v>213</v>
      </c>
      <c r="E123" s="216" t="s">
        <v>1049</v>
      </c>
      <c r="F123" s="217" t="s">
        <v>1050</v>
      </c>
      <c r="G123" s="218" t="s">
        <v>1032</v>
      </c>
      <c r="H123" s="219">
        <v>1</v>
      </c>
      <c r="I123" s="220"/>
      <c r="J123" s="220"/>
      <c r="K123" s="221">
        <f>ROUND(P123*H123,2)</f>
        <v>0</v>
      </c>
      <c r="L123" s="217" t="s">
        <v>20</v>
      </c>
      <c r="M123" s="46"/>
      <c r="N123" s="222" t="s">
        <v>20</v>
      </c>
      <c r="O123" s="223" t="s">
        <v>45</v>
      </c>
      <c r="P123" s="224">
        <f>I123+J123</f>
        <v>0</v>
      </c>
      <c r="Q123" s="224">
        <f>ROUND(I123*H123,2)</f>
        <v>0</v>
      </c>
      <c r="R123" s="224">
        <f>ROUND(J123*H123,2)</f>
        <v>0</v>
      </c>
      <c r="S123" s="86"/>
      <c r="T123" s="225">
        <f>S123*H123</f>
        <v>0</v>
      </c>
      <c r="U123" s="225">
        <v>0</v>
      </c>
      <c r="V123" s="225">
        <f>U123*H123</f>
        <v>0</v>
      </c>
      <c r="W123" s="225">
        <v>0</v>
      </c>
      <c r="X123" s="226">
        <f>W123*H123</f>
        <v>0</v>
      </c>
      <c r="Y123" s="40"/>
      <c r="Z123" s="40"/>
      <c r="AA123" s="40"/>
      <c r="AB123" s="40"/>
      <c r="AC123" s="40"/>
      <c r="AD123" s="40"/>
      <c r="AE123" s="40"/>
      <c r="AR123" s="227" t="s">
        <v>228</v>
      </c>
      <c r="AT123" s="227" t="s">
        <v>213</v>
      </c>
      <c r="AU123" s="227" t="s">
        <v>83</v>
      </c>
      <c r="AY123" s="19" t="s">
        <v>212</v>
      </c>
      <c r="BE123" s="228">
        <f>IF(O123="základní",K123,0)</f>
        <v>0</v>
      </c>
      <c r="BF123" s="228">
        <f>IF(O123="snížená",K123,0)</f>
        <v>0</v>
      </c>
      <c r="BG123" s="228">
        <f>IF(O123="zákl. přenesená",K123,0)</f>
        <v>0</v>
      </c>
      <c r="BH123" s="228">
        <f>IF(O123="sníž. přenesená",K123,0)</f>
        <v>0</v>
      </c>
      <c r="BI123" s="228">
        <f>IF(O123="nulová",K123,0)</f>
        <v>0</v>
      </c>
      <c r="BJ123" s="19" t="s">
        <v>83</v>
      </c>
      <c r="BK123" s="228">
        <f>ROUND(P123*H123,2)</f>
        <v>0</v>
      </c>
      <c r="BL123" s="19" t="s">
        <v>228</v>
      </c>
      <c r="BM123" s="227" t="s">
        <v>1051</v>
      </c>
    </row>
    <row r="124" s="2" customFormat="1" ht="16.5" customHeight="1">
      <c r="A124" s="40"/>
      <c r="B124" s="41"/>
      <c r="C124" s="215" t="s">
        <v>310</v>
      </c>
      <c r="D124" s="215" t="s">
        <v>213</v>
      </c>
      <c r="E124" s="216" t="s">
        <v>1052</v>
      </c>
      <c r="F124" s="217" t="s">
        <v>1053</v>
      </c>
      <c r="G124" s="218" t="s">
        <v>525</v>
      </c>
      <c r="H124" s="219">
        <v>78</v>
      </c>
      <c r="I124" s="220"/>
      <c r="J124" s="220"/>
      <c r="K124" s="221">
        <f>ROUND(P124*H124,2)</f>
        <v>0</v>
      </c>
      <c r="L124" s="217" t="s">
        <v>20</v>
      </c>
      <c r="M124" s="46"/>
      <c r="N124" s="222" t="s">
        <v>20</v>
      </c>
      <c r="O124" s="223" t="s">
        <v>45</v>
      </c>
      <c r="P124" s="224">
        <f>I124+J124</f>
        <v>0</v>
      </c>
      <c r="Q124" s="224">
        <f>ROUND(I124*H124,2)</f>
        <v>0</v>
      </c>
      <c r="R124" s="224">
        <f>ROUND(J124*H124,2)</f>
        <v>0</v>
      </c>
      <c r="S124" s="86"/>
      <c r="T124" s="225">
        <f>S124*H124</f>
        <v>0</v>
      </c>
      <c r="U124" s="225">
        <v>0</v>
      </c>
      <c r="V124" s="225">
        <f>U124*H124</f>
        <v>0</v>
      </c>
      <c r="W124" s="225">
        <v>0</v>
      </c>
      <c r="X124" s="226">
        <f>W124*H124</f>
        <v>0</v>
      </c>
      <c r="Y124" s="40"/>
      <c r="Z124" s="40"/>
      <c r="AA124" s="40"/>
      <c r="AB124" s="40"/>
      <c r="AC124" s="40"/>
      <c r="AD124" s="40"/>
      <c r="AE124" s="40"/>
      <c r="AR124" s="227" t="s">
        <v>228</v>
      </c>
      <c r="AT124" s="227" t="s">
        <v>213</v>
      </c>
      <c r="AU124" s="227" t="s">
        <v>83</v>
      </c>
      <c r="AY124" s="19" t="s">
        <v>212</v>
      </c>
      <c r="BE124" s="228">
        <f>IF(O124="základní",K124,0)</f>
        <v>0</v>
      </c>
      <c r="BF124" s="228">
        <f>IF(O124="snížená",K124,0)</f>
        <v>0</v>
      </c>
      <c r="BG124" s="228">
        <f>IF(O124="zákl. přenesená",K124,0)</f>
        <v>0</v>
      </c>
      <c r="BH124" s="228">
        <f>IF(O124="sníž. přenesená",K124,0)</f>
        <v>0</v>
      </c>
      <c r="BI124" s="228">
        <f>IF(O124="nulová",K124,0)</f>
        <v>0</v>
      </c>
      <c r="BJ124" s="19" t="s">
        <v>83</v>
      </c>
      <c r="BK124" s="228">
        <f>ROUND(P124*H124,2)</f>
        <v>0</v>
      </c>
      <c r="BL124" s="19" t="s">
        <v>228</v>
      </c>
      <c r="BM124" s="227" t="s">
        <v>1054</v>
      </c>
    </row>
    <row r="125" s="2" customFormat="1" ht="16.5" customHeight="1">
      <c r="A125" s="40"/>
      <c r="B125" s="41"/>
      <c r="C125" s="215" t="s">
        <v>314</v>
      </c>
      <c r="D125" s="215" t="s">
        <v>213</v>
      </c>
      <c r="E125" s="216" t="s">
        <v>1055</v>
      </c>
      <c r="F125" s="217" t="s">
        <v>1056</v>
      </c>
      <c r="G125" s="218" t="s">
        <v>1032</v>
      </c>
      <c r="H125" s="219">
        <v>14</v>
      </c>
      <c r="I125" s="220"/>
      <c r="J125" s="220"/>
      <c r="K125" s="221">
        <f>ROUND(P125*H125,2)</f>
        <v>0</v>
      </c>
      <c r="L125" s="217" t="s">
        <v>20</v>
      </c>
      <c r="M125" s="46"/>
      <c r="N125" s="222" t="s">
        <v>20</v>
      </c>
      <c r="O125" s="223" t="s">
        <v>45</v>
      </c>
      <c r="P125" s="224">
        <f>I125+J125</f>
        <v>0</v>
      </c>
      <c r="Q125" s="224">
        <f>ROUND(I125*H125,2)</f>
        <v>0</v>
      </c>
      <c r="R125" s="224">
        <f>ROUND(J125*H125,2)</f>
        <v>0</v>
      </c>
      <c r="S125" s="86"/>
      <c r="T125" s="225">
        <f>S125*H125</f>
        <v>0</v>
      </c>
      <c r="U125" s="225">
        <v>0</v>
      </c>
      <c r="V125" s="225">
        <f>U125*H125</f>
        <v>0</v>
      </c>
      <c r="W125" s="225">
        <v>0</v>
      </c>
      <c r="X125" s="226">
        <f>W125*H125</f>
        <v>0</v>
      </c>
      <c r="Y125" s="40"/>
      <c r="Z125" s="40"/>
      <c r="AA125" s="40"/>
      <c r="AB125" s="40"/>
      <c r="AC125" s="40"/>
      <c r="AD125" s="40"/>
      <c r="AE125" s="40"/>
      <c r="AR125" s="227" t="s">
        <v>228</v>
      </c>
      <c r="AT125" s="227" t="s">
        <v>213</v>
      </c>
      <c r="AU125" s="227" t="s">
        <v>83</v>
      </c>
      <c r="AY125" s="19" t="s">
        <v>212</v>
      </c>
      <c r="BE125" s="228">
        <f>IF(O125="základní",K125,0)</f>
        <v>0</v>
      </c>
      <c r="BF125" s="228">
        <f>IF(O125="snížená",K125,0)</f>
        <v>0</v>
      </c>
      <c r="BG125" s="228">
        <f>IF(O125="zákl. přenesená",K125,0)</f>
        <v>0</v>
      </c>
      <c r="BH125" s="228">
        <f>IF(O125="sníž. přenesená",K125,0)</f>
        <v>0</v>
      </c>
      <c r="BI125" s="228">
        <f>IF(O125="nulová",K125,0)</f>
        <v>0</v>
      </c>
      <c r="BJ125" s="19" t="s">
        <v>83</v>
      </c>
      <c r="BK125" s="228">
        <f>ROUND(P125*H125,2)</f>
        <v>0</v>
      </c>
      <c r="BL125" s="19" t="s">
        <v>228</v>
      </c>
      <c r="BM125" s="227" t="s">
        <v>1057</v>
      </c>
    </row>
    <row r="126" s="2" customFormat="1" ht="16.5" customHeight="1">
      <c r="A126" s="40"/>
      <c r="B126" s="41"/>
      <c r="C126" s="215" t="s">
        <v>318</v>
      </c>
      <c r="D126" s="215" t="s">
        <v>213</v>
      </c>
      <c r="E126" s="216" t="s">
        <v>1058</v>
      </c>
      <c r="F126" s="217" t="s">
        <v>1059</v>
      </c>
      <c r="G126" s="218" t="s">
        <v>525</v>
      </c>
      <c r="H126" s="219">
        <v>38</v>
      </c>
      <c r="I126" s="220"/>
      <c r="J126" s="220"/>
      <c r="K126" s="221">
        <f>ROUND(P126*H126,2)</f>
        <v>0</v>
      </c>
      <c r="L126" s="217" t="s">
        <v>20</v>
      </c>
      <c r="M126" s="46"/>
      <c r="N126" s="222" t="s">
        <v>20</v>
      </c>
      <c r="O126" s="223" t="s">
        <v>45</v>
      </c>
      <c r="P126" s="224">
        <f>I126+J126</f>
        <v>0</v>
      </c>
      <c r="Q126" s="224">
        <f>ROUND(I126*H126,2)</f>
        <v>0</v>
      </c>
      <c r="R126" s="224">
        <f>ROUND(J126*H126,2)</f>
        <v>0</v>
      </c>
      <c r="S126" s="86"/>
      <c r="T126" s="225">
        <f>S126*H126</f>
        <v>0</v>
      </c>
      <c r="U126" s="225">
        <v>0</v>
      </c>
      <c r="V126" s="225">
        <f>U126*H126</f>
        <v>0</v>
      </c>
      <c r="W126" s="225">
        <v>0</v>
      </c>
      <c r="X126" s="226">
        <f>W126*H126</f>
        <v>0</v>
      </c>
      <c r="Y126" s="40"/>
      <c r="Z126" s="40"/>
      <c r="AA126" s="40"/>
      <c r="AB126" s="40"/>
      <c r="AC126" s="40"/>
      <c r="AD126" s="40"/>
      <c r="AE126" s="40"/>
      <c r="AR126" s="227" t="s">
        <v>228</v>
      </c>
      <c r="AT126" s="227" t="s">
        <v>213</v>
      </c>
      <c r="AU126" s="227" t="s">
        <v>83</v>
      </c>
      <c r="AY126" s="19" t="s">
        <v>212</v>
      </c>
      <c r="BE126" s="228">
        <f>IF(O126="základní",K126,0)</f>
        <v>0</v>
      </c>
      <c r="BF126" s="228">
        <f>IF(O126="snížená",K126,0)</f>
        <v>0</v>
      </c>
      <c r="BG126" s="228">
        <f>IF(O126="zákl. přenesená",K126,0)</f>
        <v>0</v>
      </c>
      <c r="BH126" s="228">
        <f>IF(O126="sníž. přenesená",K126,0)</f>
        <v>0</v>
      </c>
      <c r="BI126" s="228">
        <f>IF(O126="nulová",K126,0)</f>
        <v>0</v>
      </c>
      <c r="BJ126" s="19" t="s">
        <v>83</v>
      </c>
      <c r="BK126" s="228">
        <f>ROUND(P126*H126,2)</f>
        <v>0</v>
      </c>
      <c r="BL126" s="19" t="s">
        <v>228</v>
      </c>
      <c r="BM126" s="227" t="s">
        <v>1060</v>
      </c>
    </row>
    <row r="127" s="2" customFormat="1" ht="16.5" customHeight="1">
      <c r="A127" s="40"/>
      <c r="B127" s="41"/>
      <c r="C127" s="215" t="s">
        <v>322</v>
      </c>
      <c r="D127" s="215" t="s">
        <v>213</v>
      </c>
      <c r="E127" s="216" t="s">
        <v>1061</v>
      </c>
      <c r="F127" s="217" t="s">
        <v>1062</v>
      </c>
      <c r="G127" s="218" t="s">
        <v>225</v>
      </c>
      <c r="H127" s="219">
        <v>2</v>
      </c>
      <c r="I127" s="220"/>
      <c r="J127" s="220"/>
      <c r="K127" s="221">
        <f>ROUND(P127*H127,2)</f>
        <v>0</v>
      </c>
      <c r="L127" s="217" t="s">
        <v>20</v>
      </c>
      <c r="M127" s="46"/>
      <c r="N127" s="222" t="s">
        <v>20</v>
      </c>
      <c r="O127" s="223" t="s">
        <v>45</v>
      </c>
      <c r="P127" s="224">
        <f>I127+J127</f>
        <v>0</v>
      </c>
      <c r="Q127" s="224">
        <f>ROUND(I127*H127,2)</f>
        <v>0</v>
      </c>
      <c r="R127" s="224">
        <f>ROUND(J127*H127,2)</f>
        <v>0</v>
      </c>
      <c r="S127" s="86"/>
      <c r="T127" s="225">
        <f>S127*H127</f>
        <v>0</v>
      </c>
      <c r="U127" s="225">
        <v>0</v>
      </c>
      <c r="V127" s="225">
        <f>U127*H127</f>
        <v>0</v>
      </c>
      <c r="W127" s="225">
        <v>0</v>
      </c>
      <c r="X127" s="226">
        <f>W127*H127</f>
        <v>0</v>
      </c>
      <c r="Y127" s="40"/>
      <c r="Z127" s="40"/>
      <c r="AA127" s="40"/>
      <c r="AB127" s="40"/>
      <c r="AC127" s="40"/>
      <c r="AD127" s="40"/>
      <c r="AE127" s="40"/>
      <c r="AR127" s="227" t="s">
        <v>228</v>
      </c>
      <c r="AT127" s="227" t="s">
        <v>213</v>
      </c>
      <c r="AU127" s="227" t="s">
        <v>83</v>
      </c>
      <c r="AY127" s="19" t="s">
        <v>212</v>
      </c>
      <c r="BE127" s="228">
        <f>IF(O127="základní",K127,0)</f>
        <v>0</v>
      </c>
      <c r="BF127" s="228">
        <f>IF(O127="snížená",K127,0)</f>
        <v>0</v>
      </c>
      <c r="BG127" s="228">
        <f>IF(O127="zákl. přenesená",K127,0)</f>
        <v>0</v>
      </c>
      <c r="BH127" s="228">
        <f>IF(O127="sníž. přenesená",K127,0)</f>
        <v>0</v>
      </c>
      <c r="BI127" s="228">
        <f>IF(O127="nulová",K127,0)</f>
        <v>0</v>
      </c>
      <c r="BJ127" s="19" t="s">
        <v>83</v>
      </c>
      <c r="BK127" s="228">
        <f>ROUND(P127*H127,2)</f>
        <v>0</v>
      </c>
      <c r="BL127" s="19" t="s">
        <v>228</v>
      </c>
      <c r="BM127" s="227" t="s">
        <v>1063</v>
      </c>
    </row>
    <row r="128" s="2" customFormat="1" ht="16.5" customHeight="1">
      <c r="A128" s="40"/>
      <c r="B128" s="41"/>
      <c r="C128" s="215" t="s">
        <v>326</v>
      </c>
      <c r="D128" s="215" t="s">
        <v>213</v>
      </c>
      <c r="E128" s="216" t="s">
        <v>1064</v>
      </c>
      <c r="F128" s="217" t="s">
        <v>1065</v>
      </c>
      <c r="G128" s="218" t="s">
        <v>225</v>
      </c>
      <c r="H128" s="219">
        <v>2</v>
      </c>
      <c r="I128" s="220"/>
      <c r="J128" s="220"/>
      <c r="K128" s="221">
        <f>ROUND(P128*H128,2)</f>
        <v>0</v>
      </c>
      <c r="L128" s="217" t="s">
        <v>20</v>
      </c>
      <c r="M128" s="46"/>
      <c r="N128" s="222" t="s">
        <v>20</v>
      </c>
      <c r="O128" s="223" t="s">
        <v>45</v>
      </c>
      <c r="P128" s="224">
        <f>I128+J128</f>
        <v>0</v>
      </c>
      <c r="Q128" s="224">
        <f>ROUND(I128*H128,2)</f>
        <v>0</v>
      </c>
      <c r="R128" s="224">
        <f>ROUND(J128*H128,2)</f>
        <v>0</v>
      </c>
      <c r="S128" s="86"/>
      <c r="T128" s="225">
        <f>S128*H128</f>
        <v>0</v>
      </c>
      <c r="U128" s="225">
        <v>0</v>
      </c>
      <c r="V128" s="225">
        <f>U128*H128</f>
        <v>0</v>
      </c>
      <c r="W128" s="225">
        <v>0</v>
      </c>
      <c r="X128" s="226">
        <f>W128*H128</f>
        <v>0</v>
      </c>
      <c r="Y128" s="40"/>
      <c r="Z128" s="40"/>
      <c r="AA128" s="40"/>
      <c r="AB128" s="40"/>
      <c r="AC128" s="40"/>
      <c r="AD128" s="40"/>
      <c r="AE128" s="40"/>
      <c r="AR128" s="227" t="s">
        <v>228</v>
      </c>
      <c r="AT128" s="227" t="s">
        <v>213</v>
      </c>
      <c r="AU128" s="227" t="s">
        <v>83</v>
      </c>
      <c r="AY128" s="19" t="s">
        <v>212</v>
      </c>
      <c r="BE128" s="228">
        <f>IF(O128="základní",K128,0)</f>
        <v>0</v>
      </c>
      <c r="BF128" s="228">
        <f>IF(O128="snížená",K128,0)</f>
        <v>0</v>
      </c>
      <c r="BG128" s="228">
        <f>IF(O128="zákl. přenesená",K128,0)</f>
        <v>0</v>
      </c>
      <c r="BH128" s="228">
        <f>IF(O128="sníž. přenesená",K128,0)</f>
        <v>0</v>
      </c>
      <c r="BI128" s="228">
        <f>IF(O128="nulová",K128,0)</f>
        <v>0</v>
      </c>
      <c r="BJ128" s="19" t="s">
        <v>83</v>
      </c>
      <c r="BK128" s="228">
        <f>ROUND(P128*H128,2)</f>
        <v>0</v>
      </c>
      <c r="BL128" s="19" t="s">
        <v>228</v>
      </c>
      <c r="BM128" s="227" t="s">
        <v>1066</v>
      </c>
    </row>
    <row r="129" s="2" customFormat="1" ht="16.5" customHeight="1">
      <c r="A129" s="40"/>
      <c r="B129" s="41"/>
      <c r="C129" s="215" t="s">
        <v>330</v>
      </c>
      <c r="D129" s="215" t="s">
        <v>213</v>
      </c>
      <c r="E129" s="216" t="s">
        <v>1067</v>
      </c>
      <c r="F129" s="217" t="s">
        <v>1068</v>
      </c>
      <c r="G129" s="218" t="s">
        <v>225</v>
      </c>
      <c r="H129" s="219">
        <v>1</v>
      </c>
      <c r="I129" s="220"/>
      <c r="J129" s="220"/>
      <c r="K129" s="221">
        <f>ROUND(P129*H129,2)</f>
        <v>0</v>
      </c>
      <c r="L129" s="217" t="s">
        <v>20</v>
      </c>
      <c r="M129" s="46"/>
      <c r="N129" s="222" t="s">
        <v>20</v>
      </c>
      <c r="O129" s="223" t="s">
        <v>45</v>
      </c>
      <c r="P129" s="224">
        <f>I129+J129</f>
        <v>0</v>
      </c>
      <c r="Q129" s="224">
        <f>ROUND(I129*H129,2)</f>
        <v>0</v>
      </c>
      <c r="R129" s="224">
        <f>ROUND(J129*H129,2)</f>
        <v>0</v>
      </c>
      <c r="S129" s="86"/>
      <c r="T129" s="225">
        <f>S129*H129</f>
        <v>0</v>
      </c>
      <c r="U129" s="225">
        <v>0</v>
      </c>
      <c r="V129" s="225">
        <f>U129*H129</f>
        <v>0</v>
      </c>
      <c r="W129" s="225">
        <v>0</v>
      </c>
      <c r="X129" s="226">
        <f>W129*H129</f>
        <v>0</v>
      </c>
      <c r="Y129" s="40"/>
      <c r="Z129" s="40"/>
      <c r="AA129" s="40"/>
      <c r="AB129" s="40"/>
      <c r="AC129" s="40"/>
      <c r="AD129" s="40"/>
      <c r="AE129" s="40"/>
      <c r="AR129" s="227" t="s">
        <v>228</v>
      </c>
      <c r="AT129" s="227" t="s">
        <v>213</v>
      </c>
      <c r="AU129" s="227" t="s">
        <v>83</v>
      </c>
      <c r="AY129" s="19" t="s">
        <v>212</v>
      </c>
      <c r="BE129" s="228">
        <f>IF(O129="základní",K129,0)</f>
        <v>0</v>
      </c>
      <c r="BF129" s="228">
        <f>IF(O129="snížená",K129,0)</f>
        <v>0</v>
      </c>
      <c r="BG129" s="228">
        <f>IF(O129="zákl. přenesená",K129,0)</f>
        <v>0</v>
      </c>
      <c r="BH129" s="228">
        <f>IF(O129="sníž. přenesená",K129,0)</f>
        <v>0</v>
      </c>
      <c r="BI129" s="228">
        <f>IF(O129="nulová",K129,0)</f>
        <v>0</v>
      </c>
      <c r="BJ129" s="19" t="s">
        <v>83</v>
      </c>
      <c r="BK129" s="228">
        <f>ROUND(P129*H129,2)</f>
        <v>0</v>
      </c>
      <c r="BL129" s="19" t="s">
        <v>228</v>
      </c>
      <c r="BM129" s="227" t="s">
        <v>1069</v>
      </c>
    </row>
    <row r="130" s="2" customFormat="1" ht="16.5" customHeight="1">
      <c r="A130" s="40"/>
      <c r="B130" s="41"/>
      <c r="C130" s="215" t="s">
        <v>334</v>
      </c>
      <c r="D130" s="215" t="s">
        <v>213</v>
      </c>
      <c r="E130" s="216" t="s">
        <v>1070</v>
      </c>
      <c r="F130" s="217" t="s">
        <v>1071</v>
      </c>
      <c r="G130" s="218" t="s">
        <v>1072</v>
      </c>
      <c r="H130" s="219">
        <v>32</v>
      </c>
      <c r="I130" s="220"/>
      <c r="J130" s="220"/>
      <c r="K130" s="221">
        <f>ROUND(P130*H130,2)</f>
        <v>0</v>
      </c>
      <c r="L130" s="217" t="s">
        <v>20</v>
      </c>
      <c r="M130" s="46"/>
      <c r="N130" s="222" t="s">
        <v>20</v>
      </c>
      <c r="O130" s="223" t="s">
        <v>45</v>
      </c>
      <c r="P130" s="224">
        <f>I130+J130</f>
        <v>0</v>
      </c>
      <c r="Q130" s="224">
        <f>ROUND(I130*H130,2)</f>
        <v>0</v>
      </c>
      <c r="R130" s="224">
        <f>ROUND(J130*H130,2)</f>
        <v>0</v>
      </c>
      <c r="S130" s="86"/>
      <c r="T130" s="225">
        <f>S130*H130</f>
        <v>0</v>
      </c>
      <c r="U130" s="225">
        <v>0</v>
      </c>
      <c r="V130" s="225">
        <f>U130*H130</f>
        <v>0</v>
      </c>
      <c r="W130" s="225">
        <v>0</v>
      </c>
      <c r="X130" s="226">
        <f>W130*H130</f>
        <v>0</v>
      </c>
      <c r="Y130" s="40"/>
      <c r="Z130" s="40"/>
      <c r="AA130" s="40"/>
      <c r="AB130" s="40"/>
      <c r="AC130" s="40"/>
      <c r="AD130" s="40"/>
      <c r="AE130" s="40"/>
      <c r="AR130" s="227" t="s">
        <v>228</v>
      </c>
      <c r="AT130" s="227" t="s">
        <v>213</v>
      </c>
      <c r="AU130" s="227" t="s">
        <v>83</v>
      </c>
      <c r="AY130" s="19" t="s">
        <v>212</v>
      </c>
      <c r="BE130" s="228">
        <f>IF(O130="základní",K130,0)</f>
        <v>0</v>
      </c>
      <c r="BF130" s="228">
        <f>IF(O130="snížená",K130,0)</f>
        <v>0</v>
      </c>
      <c r="BG130" s="228">
        <f>IF(O130="zákl. přenesená",K130,0)</f>
        <v>0</v>
      </c>
      <c r="BH130" s="228">
        <f>IF(O130="sníž. přenesená",K130,0)</f>
        <v>0</v>
      </c>
      <c r="BI130" s="228">
        <f>IF(O130="nulová",K130,0)</f>
        <v>0</v>
      </c>
      <c r="BJ130" s="19" t="s">
        <v>83</v>
      </c>
      <c r="BK130" s="228">
        <f>ROUND(P130*H130,2)</f>
        <v>0</v>
      </c>
      <c r="BL130" s="19" t="s">
        <v>228</v>
      </c>
      <c r="BM130" s="227" t="s">
        <v>1073</v>
      </c>
    </row>
    <row r="131" s="11" customFormat="1" ht="25.92" customHeight="1">
      <c r="A131" s="11"/>
      <c r="B131" s="200"/>
      <c r="C131" s="201"/>
      <c r="D131" s="202" t="s">
        <v>75</v>
      </c>
      <c r="E131" s="203" t="s">
        <v>1074</v>
      </c>
      <c r="F131" s="203" t="s">
        <v>1075</v>
      </c>
      <c r="G131" s="201"/>
      <c r="H131" s="201"/>
      <c r="I131" s="204"/>
      <c r="J131" s="204"/>
      <c r="K131" s="205">
        <f>BK131</f>
        <v>0</v>
      </c>
      <c r="L131" s="201"/>
      <c r="M131" s="206"/>
      <c r="N131" s="207"/>
      <c r="O131" s="208"/>
      <c r="P131" s="208"/>
      <c r="Q131" s="209">
        <f>SUM(Q132:Q215)</f>
        <v>0</v>
      </c>
      <c r="R131" s="209">
        <f>SUM(R132:R215)</f>
        <v>0</v>
      </c>
      <c r="S131" s="208"/>
      <c r="T131" s="210">
        <f>SUM(T132:T215)</f>
        <v>0</v>
      </c>
      <c r="U131" s="208"/>
      <c r="V131" s="210">
        <f>SUM(V132:V215)</f>
        <v>0</v>
      </c>
      <c r="W131" s="208"/>
      <c r="X131" s="211">
        <f>SUM(X132:X215)</f>
        <v>0</v>
      </c>
      <c r="Y131" s="11"/>
      <c r="Z131" s="11"/>
      <c r="AA131" s="11"/>
      <c r="AB131" s="11"/>
      <c r="AC131" s="11"/>
      <c r="AD131" s="11"/>
      <c r="AE131" s="11"/>
      <c r="AR131" s="212" t="s">
        <v>83</v>
      </c>
      <c r="AT131" s="213" t="s">
        <v>75</v>
      </c>
      <c r="AU131" s="213" t="s">
        <v>76</v>
      </c>
      <c r="AY131" s="212" t="s">
        <v>212</v>
      </c>
      <c r="BK131" s="214">
        <f>SUM(BK132:BK215)</f>
        <v>0</v>
      </c>
    </row>
    <row r="132" s="2" customFormat="1" ht="21.75" customHeight="1">
      <c r="A132" s="40"/>
      <c r="B132" s="41"/>
      <c r="C132" s="229" t="s">
        <v>338</v>
      </c>
      <c r="D132" s="229" t="s">
        <v>222</v>
      </c>
      <c r="E132" s="230" t="s">
        <v>1076</v>
      </c>
      <c r="F132" s="231" t="s">
        <v>1077</v>
      </c>
      <c r="G132" s="232" t="s">
        <v>225</v>
      </c>
      <c r="H132" s="233">
        <v>14</v>
      </c>
      <c r="I132" s="234"/>
      <c r="J132" s="235"/>
      <c r="K132" s="236">
        <f>ROUND(P132*H132,2)</f>
        <v>0</v>
      </c>
      <c r="L132" s="231" t="s">
        <v>20</v>
      </c>
      <c r="M132" s="237"/>
      <c r="N132" s="238" t="s">
        <v>20</v>
      </c>
      <c r="O132" s="223" t="s">
        <v>45</v>
      </c>
      <c r="P132" s="224">
        <f>I132+J132</f>
        <v>0</v>
      </c>
      <c r="Q132" s="224">
        <f>ROUND(I132*H132,2)</f>
        <v>0</v>
      </c>
      <c r="R132" s="224">
        <f>ROUND(J132*H132,2)</f>
        <v>0</v>
      </c>
      <c r="S132" s="86"/>
      <c r="T132" s="225">
        <f>S132*H132</f>
        <v>0</v>
      </c>
      <c r="U132" s="225">
        <v>0</v>
      </c>
      <c r="V132" s="225">
        <f>U132*H132</f>
        <v>0</v>
      </c>
      <c r="W132" s="225">
        <v>0</v>
      </c>
      <c r="X132" s="226">
        <f>W132*H132</f>
        <v>0</v>
      </c>
      <c r="Y132" s="40"/>
      <c r="Z132" s="40"/>
      <c r="AA132" s="40"/>
      <c r="AB132" s="40"/>
      <c r="AC132" s="40"/>
      <c r="AD132" s="40"/>
      <c r="AE132" s="40"/>
      <c r="AR132" s="227" t="s">
        <v>246</v>
      </c>
      <c r="AT132" s="227" t="s">
        <v>222</v>
      </c>
      <c r="AU132" s="227" t="s">
        <v>83</v>
      </c>
      <c r="AY132" s="19" t="s">
        <v>212</v>
      </c>
      <c r="BE132" s="228">
        <f>IF(O132="základní",K132,0)</f>
        <v>0</v>
      </c>
      <c r="BF132" s="228">
        <f>IF(O132="snížená",K132,0)</f>
        <v>0</v>
      </c>
      <c r="BG132" s="228">
        <f>IF(O132="zákl. přenesená",K132,0)</f>
        <v>0</v>
      </c>
      <c r="BH132" s="228">
        <f>IF(O132="sníž. přenesená",K132,0)</f>
        <v>0</v>
      </c>
      <c r="BI132" s="228">
        <f>IF(O132="nulová",K132,0)</f>
        <v>0</v>
      </c>
      <c r="BJ132" s="19" t="s">
        <v>83</v>
      </c>
      <c r="BK132" s="228">
        <f>ROUND(P132*H132,2)</f>
        <v>0</v>
      </c>
      <c r="BL132" s="19" t="s">
        <v>228</v>
      </c>
      <c r="BM132" s="227" t="s">
        <v>1078</v>
      </c>
    </row>
    <row r="133" s="2" customFormat="1">
      <c r="A133" s="40"/>
      <c r="B133" s="41"/>
      <c r="C133" s="42"/>
      <c r="D133" s="246" t="s">
        <v>989</v>
      </c>
      <c r="E133" s="42"/>
      <c r="F133" s="247" t="s">
        <v>1079</v>
      </c>
      <c r="G133" s="42"/>
      <c r="H133" s="42"/>
      <c r="I133" s="248"/>
      <c r="J133" s="248"/>
      <c r="K133" s="42"/>
      <c r="L133" s="42"/>
      <c r="M133" s="46"/>
      <c r="N133" s="249"/>
      <c r="O133" s="250"/>
      <c r="P133" s="86"/>
      <c r="Q133" s="86"/>
      <c r="R133" s="86"/>
      <c r="S133" s="86"/>
      <c r="T133" s="86"/>
      <c r="U133" s="86"/>
      <c r="V133" s="86"/>
      <c r="W133" s="86"/>
      <c r="X133" s="87"/>
      <c r="Y133" s="40"/>
      <c r="Z133" s="40"/>
      <c r="AA133" s="40"/>
      <c r="AB133" s="40"/>
      <c r="AC133" s="40"/>
      <c r="AD133" s="40"/>
      <c r="AE133" s="40"/>
      <c r="AT133" s="19" t="s">
        <v>989</v>
      </c>
      <c r="AU133" s="19" t="s">
        <v>83</v>
      </c>
    </row>
    <row r="134" s="2" customFormat="1" ht="21.75" customHeight="1">
      <c r="A134" s="40"/>
      <c r="B134" s="41"/>
      <c r="C134" s="215" t="s">
        <v>342</v>
      </c>
      <c r="D134" s="215" t="s">
        <v>213</v>
      </c>
      <c r="E134" s="216" t="s">
        <v>1080</v>
      </c>
      <c r="F134" s="217" t="s">
        <v>1077</v>
      </c>
      <c r="G134" s="218" t="s">
        <v>225</v>
      </c>
      <c r="H134" s="219">
        <v>14</v>
      </c>
      <c r="I134" s="220"/>
      <c r="J134" s="220"/>
      <c r="K134" s="221">
        <f>ROUND(P134*H134,2)</f>
        <v>0</v>
      </c>
      <c r="L134" s="217" t="s">
        <v>20</v>
      </c>
      <c r="M134" s="46"/>
      <c r="N134" s="222" t="s">
        <v>20</v>
      </c>
      <c r="O134" s="223" t="s">
        <v>45</v>
      </c>
      <c r="P134" s="224">
        <f>I134+J134</f>
        <v>0</v>
      </c>
      <c r="Q134" s="224">
        <f>ROUND(I134*H134,2)</f>
        <v>0</v>
      </c>
      <c r="R134" s="224">
        <f>ROUND(J134*H134,2)</f>
        <v>0</v>
      </c>
      <c r="S134" s="86"/>
      <c r="T134" s="225">
        <f>S134*H134</f>
        <v>0</v>
      </c>
      <c r="U134" s="225">
        <v>0</v>
      </c>
      <c r="V134" s="225">
        <f>U134*H134</f>
        <v>0</v>
      </c>
      <c r="W134" s="225">
        <v>0</v>
      </c>
      <c r="X134" s="226">
        <f>W134*H134</f>
        <v>0</v>
      </c>
      <c r="Y134" s="40"/>
      <c r="Z134" s="40"/>
      <c r="AA134" s="40"/>
      <c r="AB134" s="40"/>
      <c r="AC134" s="40"/>
      <c r="AD134" s="40"/>
      <c r="AE134" s="40"/>
      <c r="AR134" s="227" t="s">
        <v>228</v>
      </c>
      <c r="AT134" s="227" t="s">
        <v>213</v>
      </c>
      <c r="AU134" s="227" t="s">
        <v>83</v>
      </c>
      <c r="AY134" s="19" t="s">
        <v>212</v>
      </c>
      <c r="BE134" s="228">
        <f>IF(O134="základní",K134,0)</f>
        <v>0</v>
      </c>
      <c r="BF134" s="228">
        <f>IF(O134="snížená",K134,0)</f>
        <v>0</v>
      </c>
      <c r="BG134" s="228">
        <f>IF(O134="zákl. přenesená",K134,0)</f>
        <v>0</v>
      </c>
      <c r="BH134" s="228">
        <f>IF(O134="sníž. přenesená",K134,0)</f>
        <v>0</v>
      </c>
      <c r="BI134" s="228">
        <f>IF(O134="nulová",K134,0)</f>
        <v>0</v>
      </c>
      <c r="BJ134" s="19" t="s">
        <v>83</v>
      </c>
      <c r="BK134" s="228">
        <f>ROUND(P134*H134,2)</f>
        <v>0</v>
      </c>
      <c r="BL134" s="19" t="s">
        <v>228</v>
      </c>
      <c r="BM134" s="227" t="s">
        <v>1081</v>
      </c>
    </row>
    <row r="135" s="2" customFormat="1">
      <c r="A135" s="40"/>
      <c r="B135" s="41"/>
      <c r="C135" s="42"/>
      <c r="D135" s="246" t="s">
        <v>989</v>
      </c>
      <c r="E135" s="42"/>
      <c r="F135" s="247" t="s">
        <v>1079</v>
      </c>
      <c r="G135" s="42"/>
      <c r="H135" s="42"/>
      <c r="I135" s="248"/>
      <c r="J135" s="248"/>
      <c r="K135" s="42"/>
      <c r="L135" s="42"/>
      <c r="M135" s="46"/>
      <c r="N135" s="249"/>
      <c r="O135" s="250"/>
      <c r="P135" s="86"/>
      <c r="Q135" s="86"/>
      <c r="R135" s="86"/>
      <c r="S135" s="86"/>
      <c r="T135" s="86"/>
      <c r="U135" s="86"/>
      <c r="V135" s="86"/>
      <c r="W135" s="86"/>
      <c r="X135" s="87"/>
      <c r="Y135" s="40"/>
      <c r="Z135" s="40"/>
      <c r="AA135" s="40"/>
      <c r="AB135" s="40"/>
      <c r="AC135" s="40"/>
      <c r="AD135" s="40"/>
      <c r="AE135" s="40"/>
      <c r="AT135" s="19" t="s">
        <v>989</v>
      </c>
      <c r="AU135" s="19" t="s">
        <v>83</v>
      </c>
    </row>
    <row r="136" s="2" customFormat="1" ht="16.5" customHeight="1">
      <c r="A136" s="40"/>
      <c r="B136" s="41"/>
      <c r="C136" s="229" t="s">
        <v>346</v>
      </c>
      <c r="D136" s="229" t="s">
        <v>222</v>
      </c>
      <c r="E136" s="230" t="s">
        <v>1082</v>
      </c>
      <c r="F136" s="231" t="s">
        <v>1083</v>
      </c>
      <c r="G136" s="232" t="s">
        <v>225</v>
      </c>
      <c r="H136" s="233">
        <v>2</v>
      </c>
      <c r="I136" s="234"/>
      <c r="J136" s="235"/>
      <c r="K136" s="236">
        <f>ROUND(P136*H136,2)</f>
        <v>0</v>
      </c>
      <c r="L136" s="231" t="s">
        <v>20</v>
      </c>
      <c r="M136" s="237"/>
      <c r="N136" s="238" t="s">
        <v>20</v>
      </c>
      <c r="O136" s="223" t="s">
        <v>45</v>
      </c>
      <c r="P136" s="224">
        <f>I136+J136</f>
        <v>0</v>
      </c>
      <c r="Q136" s="224">
        <f>ROUND(I136*H136,2)</f>
        <v>0</v>
      </c>
      <c r="R136" s="224">
        <f>ROUND(J136*H136,2)</f>
        <v>0</v>
      </c>
      <c r="S136" s="86"/>
      <c r="T136" s="225">
        <f>S136*H136</f>
        <v>0</v>
      </c>
      <c r="U136" s="225">
        <v>0</v>
      </c>
      <c r="V136" s="225">
        <f>U136*H136</f>
        <v>0</v>
      </c>
      <c r="W136" s="225">
        <v>0</v>
      </c>
      <c r="X136" s="226">
        <f>W136*H136</f>
        <v>0</v>
      </c>
      <c r="Y136" s="40"/>
      <c r="Z136" s="40"/>
      <c r="AA136" s="40"/>
      <c r="AB136" s="40"/>
      <c r="AC136" s="40"/>
      <c r="AD136" s="40"/>
      <c r="AE136" s="40"/>
      <c r="AR136" s="227" t="s">
        <v>246</v>
      </c>
      <c r="AT136" s="227" t="s">
        <v>222</v>
      </c>
      <c r="AU136" s="227" t="s">
        <v>83</v>
      </c>
      <c r="AY136" s="19" t="s">
        <v>212</v>
      </c>
      <c r="BE136" s="228">
        <f>IF(O136="základní",K136,0)</f>
        <v>0</v>
      </c>
      <c r="BF136" s="228">
        <f>IF(O136="snížená",K136,0)</f>
        <v>0</v>
      </c>
      <c r="BG136" s="228">
        <f>IF(O136="zákl. přenesená",K136,0)</f>
        <v>0</v>
      </c>
      <c r="BH136" s="228">
        <f>IF(O136="sníž. přenesená",K136,0)</f>
        <v>0</v>
      </c>
      <c r="BI136" s="228">
        <f>IF(O136="nulová",K136,0)</f>
        <v>0</v>
      </c>
      <c r="BJ136" s="19" t="s">
        <v>83</v>
      </c>
      <c r="BK136" s="228">
        <f>ROUND(P136*H136,2)</f>
        <v>0</v>
      </c>
      <c r="BL136" s="19" t="s">
        <v>228</v>
      </c>
      <c r="BM136" s="227" t="s">
        <v>1084</v>
      </c>
    </row>
    <row r="137" s="2" customFormat="1">
      <c r="A137" s="40"/>
      <c r="B137" s="41"/>
      <c r="C137" s="42"/>
      <c r="D137" s="246" t="s">
        <v>989</v>
      </c>
      <c r="E137" s="42"/>
      <c r="F137" s="247" t="s">
        <v>1085</v>
      </c>
      <c r="G137" s="42"/>
      <c r="H137" s="42"/>
      <c r="I137" s="248"/>
      <c r="J137" s="248"/>
      <c r="K137" s="42"/>
      <c r="L137" s="42"/>
      <c r="M137" s="46"/>
      <c r="N137" s="249"/>
      <c r="O137" s="250"/>
      <c r="P137" s="86"/>
      <c r="Q137" s="86"/>
      <c r="R137" s="86"/>
      <c r="S137" s="86"/>
      <c r="T137" s="86"/>
      <c r="U137" s="86"/>
      <c r="V137" s="86"/>
      <c r="W137" s="86"/>
      <c r="X137" s="87"/>
      <c r="Y137" s="40"/>
      <c r="Z137" s="40"/>
      <c r="AA137" s="40"/>
      <c r="AB137" s="40"/>
      <c r="AC137" s="40"/>
      <c r="AD137" s="40"/>
      <c r="AE137" s="40"/>
      <c r="AT137" s="19" t="s">
        <v>989</v>
      </c>
      <c r="AU137" s="19" t="s">
        <v>83</v>
      </c>
    </row>
    <row r="138" s="2" customFormat="1" ht="16.5" customHeight="1">
      <c r="A138" s="40"/>
      <c r="B138" s="41"/>
      <c r="C138" s="215" t="s">
        <v>350</v>
      </c>
      <c r="D138" s="215" t="s">
        <v>213</v>
      </c>
      <c r="E138" s="216" t="s">
        <v>1086</v>
      </c>
      <c r="F138" s="217" t="s">
        <v>1083</v>
      </c>
      <c r="G138" s="218" t="s">
        <v>225</v>
      </c>
      <c r="H138" s="219">
        <v>2</v>
      </c>
      <c r="I138" s="220"/>
      <c r="J138" s="220"/>
      <c r="K138" s="221">
        <f>ROUND(P138*H138,2)</f>
        <v>0</v>
      </c>
      <c r="L138" s="217" t="s">
        <v>20</v>
      </c>
      <c r="M138" s="46"/>
      <c r="N138" s="222" t="s">
        <v>20</v>
      </c>
      <c r="O138" s="223" t="s">
        <v>45</v>
      </c>
      <c r="P138" s="224">
        <f>I138+J138</f>
        <v>0</v>
      </c>
      <c r="Q138" s="224">
        <f>ROUND(I138*H138,2)</f>
        <v>0</v>
      </c>
      <c r="R138" s="224">
        <f>ROUND(J138*H138,2)</f>
        <v>0</v>
      </c>
      <c r="S138" s="86"/>
      <c r="T138" s="225">
        <f>S138*H138</f>
        <v>0</v>
      </c>
      <c r="U138" s="225">
        <v>0</v>
      </c>
      <c r="V138" s="225">
        <f>U138*H138</f>
        <v>0</v>
      </c>
      <c r="W138" s="225">
        <v>0</v>
      </c>
      <c r="X138" s="226">
        <f>W138*H138</f>
        <v>0</v>
      </c>
      <c r="Y138" s="40"/>
      <c r="Z138" s="40"/>
      <c r="AA138" s="40"/>
      <c r="AB138" s="40"/>
      <c r="AC138" s="40"/>
      <c r="AD138" s="40"/>
      <c r="AE138" s="40"/>
      <c r="AR138" s="227" t="s">
        <v>228</v>
      </c>
      <c r="AT138" s="227" t="s">
        <v>213</v>
      </c>
      <c r="AU138" s="227" t="s">
        <v>83</v>
      </c>
      <c r="AY138" s="19" t="s">
        <v>212</v>
      </c>
      <c r="BE138" s="228">
        <f>IF(O138="základní",K138,0)</f>
        <v>0</v>
      </c>
      <c r="BF138" s="228">
        <f>IF(O138="snížená",K138,0)</f>
        <v>0</v>
      </c>
      <c r="BG138" s="228">
        <f>IF(O138="zákl. přenesená",K138,0)</f>
        <v>0</v>
      </c>
      <c r="BH138" s="228">
        <f>IF(O138="sníž. přenesená",K138,0)</f>
        <v>0</v>
      </c>
      <c r="BI138" s="228">
        <f>IF(O138="nulová",K138,0)</f>
        <v>0</v>
      </c>
      <c r="BJ138" s="19" t="s">
        <v>83</v>
      </c>
      <c r="BK138" s="228">
        <f>ROUND(P138*H138,2)</f>
        <v>0</v>
      </c>
      <c r="BL138" s="19" t="s">
        <v>228</v>
      </c>
      <c r="BM138" s="227" t="s">
        <v>1087</v>
      </c>
    </row>
    <row r="139" s="2" customFormat="1">
      <c r="A139" s="40"/>
      <c r="B139" s="41"/>
      <c r="C139" s="42"/>
      <c r="D139" s="246" t="s">
        <v>989</v>
      </c>
      <c r="E139" s="42"/>
      <c r="F139" s="247" t="s">
        <v>1085</v>
      </c>
      <c r="G139" s="42"/>
      <c r="H139" s="42"/>
      <c r="I139" s="248"/>
      <c r="J139" s="248"/>
      <c r="K139" s="42"/>
      <c r="L139" s="42"/>
      <c r="M139" s="46"/>
      <c r="N139" s="249"/>
      <c r="O139" s="250"/>
      <c r="P139" s="86"/>
      <c r="Q139" s="86"/>
      <c r="R139" s="86"/>
      <c r="S139" s="86"/>
      <c r="T139" s="86"/>
      <c r="U139" s="86"/>
      <c r="V139" s="86"/>
      <c r="W139" s="86"/>
      <c r="X139" s="87"/>
      <c r="Y139" s="40"/>
      <c r="Z139" s="40"/>
      <c r="AA139" s="40"/>
      <c r="AB139" s="40"/>
      <c r="AC139" s="40"/>
      <c r="AD139" s="40"/>
      <c r="AE139" s="40"/>
      <c r="AT139" s="19" t="s">
        <v>989</v>
      </c>
      <c r="AU139" s="19" t="s">
        <v>83</v>
      </c>
    </row>
    <row r="140" s="2" customFormat="1" ht="16.5" customHeight="1">
      <c r="A140" s="40"/>
      <c r="B140" s="41"/>
      <c r="C140" s="229" t="s">
        <v>354</v>
      </c>
      <c r="D140" s="229" t="s">
        <v>222</v>
      </c>
      <c r="E140" s="230" t="s">
        <v>1088</v>
      </c>
      <c r="F140" s="231" t="s">
        <v>1089</v>
      </c>
      <c r="G140" s="232" t="s">
        <v>225</v>
      </c>
      <c r="H140" s="233">
        <v>1</v>
      </c>
      <c r="I140" s="234"/>
      <c r="J140" s="235"/>
      <c r="K140" s="236">
        <f>ROUND(P140*H140,2)</f>
        <v>0</v>
      </c>
      <c r="L140" s="231" t="s">
        <v>20</v>
      </c>
      <c r="M140" s="237"/>
      <c r="N140" s="238" t="s">
        <v>20</v>
      </c>
      <c r="O140" s="223" t="s">
        <v>45</v>
      </c>
      <c r="P140" s="224">
        <f>I140+J140</f>
        <v>0</v>
      </c>
      <c r="Q140" s="224">
        <f>ROUND(I140*H140,2)</f>
        <v>0</v>
      </c>
      <c r="R140" s="224">
        <f>ROUND(J140*H140,2)</f>
        <v>0</v>
      </c>
      <c r="S140" s="86"/>
      <c r="T140" s="225">
        <f>S140*H140</f>
        <v>0</v>
      </c>
      <c r="U140" s="225">
        <v>0</v>
      </c>
      <c r="V140" s="225">
        <f>U140*H140</f>
        <v>0</v>
      </c>
      <c r="W140" s="225">
        <v>0</v>
      </c>
      <c r="X140" s="226">
        <f>W140*H140</f>
        <v>0</v>
      </c>
      <c r="Y140" s="40"/>
      <c r="Z140" s="40"/>
      <c r="AA140" s="40"/>
      <c r="AB140" s="40"/>
      <c r="AC140" s="40"/>
      <c r="AD140" s="40"/>
      <c r="AE140" s="40"/>
      <c r="AR140" s="227" t="s">
        <v>246</v>
      </c>
      <c r="AT140" s="227" t="s">
        <v>222</v>
      </c>
      <c r="AU140" s="227" t="s">
        <v>83</v>
      </c>
      <c r="AY140" s="19" t="s">
        <v>212</v>
      </c>
      <c r="BE140" s="228">
        <f>IF(O140="základní",K140,0)</f>
        <v>0</v>
      </c>
      <c r="BF140" s="228">
        <f>IF(O140="snížená",K140,0)</f>
        <v>0</v>
      </c>
      <c r="BG140" s="228">
        <f>IF(O140="zákl. přenesená",K140,0)</f>
        <v>0</v>
      </c>
      <c r="BH140" s="228">
        <f>IF(O140="sníž. přenesená",K140,0)</f>
        <v>0</v>
      </c>
      <c r="BI140" s="228">
        <f>IF(O140="nulová",K140,0)</f>
        <v>0</v>
      </c>
      <c r="BJ140" s="19" t="s">
        <v>83</v>
      </c>
      <c r="BK140" s="228">
        <f>ROUND(P140*H140,2)</f>
        <v>0</v>
      </c>
      <c r="BL140" s="19" t="s">
        <v>228</v>
      </c>
      <c r="BM140" s="227" t="s">
        <v>1090</v>
      </c>
    </row>
    <row r="141" s="2" customFormat="1">
      <c r="A141" s="40"/>
      <c r="B141" s="41"/>
      <c r="C141" s="42"/>
      <c r="D141" s="246" t="s">
        <v>989</v>
      </c>
      <c r="E141" s="42"/>
      <c r="F141" s="247" t="s">
        <v>1091</v>
      </c>
      <c r="G141" s="42"/>
      <c r="H141" s="42"/>
      <c r="I141" s="248"/>
      <c r="J141" s="248"/>
      <c r="K141" s="42"/>
      <c r="L141" s="42"/>
      <c r="M141" s="46"/>
      <c r="N141" s="249"/>
      <c r="O141" s="250"/>
      <c r="P141" s="86"/>
      <c r="Q141" s="86"/>
      <c r="R141" s="86"/>
      <c r="S141" s="86"/>
      <c r="T141" s="86"/>
      <c r="U141" s="86"/>
      <c r="V141" s="86"/>
      <c r="W141" s="86"/>
      <c r="X141" s="87"/>
      <c r="Y141" s="40"/>
      <c r="Z141" s="40"/>
      <c r="AA141" s="40"/>
      <c r="AB141" s="40"/>
      <c r="AC141" s="40"/>
      <c r="AD141" s="40"/>
      <c r="AE141" s="40"/>
      <c r="AT141" s="19" t="s">
        <v>989</v>
      </c>
      <c r="AU141" s="19" t="s">
        <v>83</v>
      </c>
    </row>
    <row r="142" s="2" customFormat="1" ht="16.5" customHeight="1">
      <c r="A142" s="40"/>
      <c r="B142" s="41"/>
      <c r="C142" s="215" t="s">
        <v>358</v>
      </c>
      <c r="D142" s="215" t="s">
        <v>213</v>
      </c>
      <c r="E142" s="216" t="s">
        <v>1092</v>
      </c>
      <c r="F142" s="217" t="s">
        <v>1089</v>
      </c>
      <c r="G142" s="218" t="s">
        <v>225</v>
      </c>
      <c r="H142" s="219">
        <v>1</v>
      </c>
      <c r="I142" s="220"/>
      <c r="J142" s="220"/>
      <c r="K142" s="221">
        <f>ROUND(P142*H142,2)</f>
        <v>0</v>
      </c>
      <c r="L142" s="217" t="s">
        <v>20</v>
      </c>
      <c r="M142" s="46"/>
      <c r="N142" s="222" t="s">
        <v>20</v>
      </c>
      <c r="O142" s="223" t="s">
        <v>45</v>
      </c>
      <c r="P142" s="224">
        <f>I142+J142</f>
        <v>0</v>
      </c>
      <c r="Q142" s="224">
        <f>ROUND(I142*H142,2)</f>
        <v>0</v>
      </c>
      <c r="R142" s="224">
        <f>ROUND(J142*H142,2)</f>
        <v>0</v>
      </c>
      <c r="S142" s="86"/>
      <c r="T142" s="225">
        <f>S142*H142</f>
        <v>0</v>
      </c>
      <c r="U142" s="225">
        <v>0</v>
      </c>
      <c r="V142" s="225">
        <f>U142*H142</f>
        <v>0</v>
      </c>
      <c r="W142" s="225">
        <v>0</v>
      </c>
      <c r="X142" s="226">
        <f>W142*H142</f>
        <v>0</v>
      </c>
      <c r="Y142" s="40"/>
      <c r="Z142" s="40"/>
      <c r="AA142" s="40"/>
      <c r="AB142" s="40"/>
      <c r="AC142" s="40"/>
      <c r="AD142" s="40"/>
      <c r="AE142" s="40"/>
      <c r="AR142" s="227" t="s">
        <v>228</v>
      </c>
      <c r="AT142" s="227" t="s">
        <v>213</v>
      </c>
      <c r="AU142" s="227" t="s">
        <v>83</v>
      </c>
      <c r="AY142" s="19" t="s">
        <v>212</v>
      </c>
      <c r="BE142" s="228">
        <f>IF(O142="základní",K142,0)</f>
        <v>0</v>
      </c>
      <c r="BF142" s="228">
        <f>IF(O142="snížená",K142,0)</f>
        <v>0</v>
      </c>
      <c r="BG142" s="228">
        <f>IF(O142="zákl. přenesená",K142,0)</f>
        <v>0</v>
      </c>
      <c r="BH142" s="228">
        <f>IF(O142="sníž. přenesená",K142,0)</f>
        <v>0</v>
      </c>
      <c r="BI142" s="228">
        <f>IF(O142="nulová",K142,0)</f>
        <v>0</v>
      </c>
      <c r="BJ142" s="19" t="s">
        <v>83</v>
      </c>
      <c r="BK142" s="228">
        <f>ROUND(P142*H142,2)</f>
        <v>0</v>
      </c>
      <c r="BL142" s="19" t="s">
        <v>228</v>
      </c>
      <c r="BM142" s="227" t="s">
        <v>1093</v>
      </c>
    </row>
    <row r="143" s="2" customFormat="1">
      <c r="A143" s="40"/>
      <c r="B143" s="41"/>
      <c r="C143" s="42"/>
      <c r="D143" s="246" t="s">
        <v>989</v>
      </c>
      <c r="E143" s="42"/>
      <c r="F143" s="247" t="s">
        <v>1091</v>
      </c>
      <c r="G143" s="42"/>
      <c r="H143" s="42"/>
      <c r="I143" s="248"/>
      <c r="J143" s="248"/>
      <c r="K143" s="42"/>
      <c r="L143" s="42"/>
      <c r="M143" s="46"/>
      <c r="N143" s="249"/>
      <c r="O143" s="250"/>
      <c r="P143" s="86"/>
      <c r="Q143" s="86"/>
      <c r="R143" s="86"/>
      <c r="S143" s="86"/>
      <c r="T143" s="86"/>
      <c r="U143" s="86"/>
      <c r="V143" s="86"/>
      <c r="W143" s="86"/>
      <c r="X143" s="87"/>
      <c r="Y143" s="40"/>
      <c r="Z143" s="40"/>
      <c r="AA143" s="40"/>
      <c r="AB143" s="40"/>
      <c r="AC143" s="40"/>
      <c r="AD143" s="40"/>
      <c r="AE143" s="40"/>
      <c r="AT143" s="19" t="s">
        <v>989</v>
      </c>
      <c r="AU143" s="19" t="s">
        <v>83</v>
      </c>
    </row>
    <row r="144" s="2" customFormat="1" ht="21.75" customHeight="1">
      <c r="A144" s="40"/>
      <c r="B144" s="41"/>
      <c r="C144" s="229" t="s">
        <v>362</v>
      </c>
      <c r="D144" s="229" t="s">
        <v>222</v>
      </c>
      <c r="E144" s="230" t="s">
        <v>1094</v>
      </c>
      <c r="F144" s="231" t="s">
        <v>1095</v>
      </c>
      <c r="G144" s="232" t="s">
        <v>1032</v>
      </c>
      <c r="H144" s="233">
        <v>14</v>
      </c>
      <c r="I144" s="234"/>
      <c r="J144" s="235"/>
      <c r="K144" s="236">
        <f>ROUND(P144*H144,2)</f>
        <v>0</v>
      </c>
      <c r="L144" s="231" t="s">
        <v>20</v>
      </c>
      <c r="M144" s="237"/>
      <c r="N144" s="238" t="s">
        <v>20</v>
      </c>
      <c r="O144" s="223" t="s">
        <v>45</v>
      </c>
      <c r="P144" s="224">
        <f>I144+J144</f>
        <v>0</v>
      </c>
      <c r="Q144" s="224">
        <f>ROUND(I144*H144,2)</f>
        <v>0</v>
      </c>
      <c r="R144" s="224">
        <f>ROUND(J144*H144,2)</f>
        <v>0</v>
      </c>
      <c r="S144" s="86"/>
      <c r="T144" s="225">
        <f>S144*H144</f>
        <v>0</v>
      </c>
      <c r="U144" s="225">
        <v>0</v>
      </c>
      <c r="V144" s="225">
        <f>U144*H144</f>
        <v>0</v>
      </c>
      <c r="W144" s="225">
        <v>0</v>
      </c>
      <c r="X144" s="226">
        <f>W144*H144</f>
        <v>0</v>
      </c>
      <c r="Y144" s="40"/>
      <c r="Z144" s="40"/>
      <c r="AA144" s="40"/>
      <c r="AB144" s="40"/>
      <c r="AC144" s="40"/>
      <c r="AD144" s="40"/>
      <c r="AE144" s="40"/>
      <c r="AR144" s="227" t="s">
        <v>246</v>
      </c>
      <c r="AT144" s="227" t="s">
        <v>222</v>
      </c>
      <c r="AU144" s="227" t="s">
        <v>83</v>
      </c>
      <c r="AY144" s="19" t="s">
        <v>212</v>
      </c>
      <c r="BE144" s="228">
        <f>IF(O144="základní",K144,0)</f>
        <v>0</v>
      </c>
      <c r="BF144" s="228">
        <f>IF(O144="snížená",K144,0)</f>
        <v>0</v>
      </c>
      <c r="BG144" s="228">
        <f>IF(O144="zákl. přenesená",K144,0)</f>
        <v>0</v>
      </c>
      <c r="BH144" s="228">
        <f>IF(O144="sníž. přenesená",K144,0)</f>
        <v>0</v>
      </c>
      <c r="BI144" s="228">
        <f>IF(O144="nulová",K144,0)</f>
        <v>0</v>
      </c>
      <c r="BJ144" s="19" t="s">
        <v>83</v>
      </c>
      <c r="BK144" s="228">
        <f>ROUND(P144*H144,2)</f>
        <v>0</v>
      </c>
      <c r="BL144" s="19" t="s">
        <v>228</v>
      </c>
      <c r="BM144" s="227" t="s">
        <v>1096</v>
      </c>
    </row>
    <row r="145" s="2" customFormat="1">
      <c r="A145" s="40"/>
      <c r="B145" s="41"/>
      <c r="C145" s="42"/>
      <c r="D145" s="246" t="s">
        <v>989</v>
      </c>
      <c r="E145" s="42"/>
      <c r="F145" s="247" t="s">
        <v>1097</v>
      </c>
      <c r="G145" s="42"/>
      <c r="H145" s="42"/>
      <c r="I145" s="248"/>
      <c r="J145" s="248"/>
      <c r="K145" s="42"/>
      <c r="L145" s="42"/>
      <c r="M145" s="46"/>
      <c r="N145" s="249"/>
      <c r="O145" s="250"/>
      <c r="P145" s="86"/>
      <c r="Q145" s="86"/>
      <c r="R145" s="86"/>
      <c r="S145" s="86"/>
      <c r="T145" s="86"/>
      <c r="U145" s="86"/>
      <c r="V145" s="86"/>
      <c r="W145" s="86"/>
      <c r="X145" s="87"/>
      <c r="Y145" s="40"/>
      <c r="Z145" s="40"/>
      <c r="AA145" s="40"/>
      <c r="AB145" s="40"/>
      <c r="AC145" s="40"/>
      <c r="AD145" s="40"/>
      <c r="AE145" s="40"/>
      <c r="AT145" s="19" t="s">
        <v>989</v>
      </c>
      <c r="AU145" s="19" t="s">
        <v>83</v>
      </c>
    </row>
    <row r="146" s="2" customFormat="1" ht="21.75" customHeight="1">
      <c r="A146" s="40"/>
      <c r="B146" s="41"/>
      <c r="C146" s="215" t="s">
        <v>366</v>
      </c>
      <c r="D146" s="215" t="s">
        <v>213</v>
      </c>
      <c r="E146" s="216" t="s">
        <v>1098</v>
      </c>
      <c r="F146" s="217" t="s">
        <v>1095</v>
      </c>
      <c r="G146" s="218" t="s">
        <v>1032</v>
      </c>
      <c r="H146" s="219">
        <v>14</v>
      </c>
      <c r="I146" s="220"/>
      <c r="J146" s="220"/>
      <c r="K146" s="221">
        <f>ROUND(P146*H146,2)</f>
        <v>0</v>
      </c>
      <c r="L146" s="217" t="s">
        <v>20</v>
      </c>
      <c r="M146" s="46"/>
      <c r="N146" s="222" t="s">
        <v>20</v>
      </c>
      <c r="O146" s="223" t="s">
        <v>45</v>
      </c>
      <c r="P146" s="224">
        <f>I146+J146</f>
        <v>0</v>
      </c>
      <c r="Q146" s="224">
        <f>ROUND(I146*H146,2)</f>
        <v>0</v>
      </c>
      <c r="R146" s="224">
        <f>ROUND(J146*H146,2)</f>
        <v>0</v>
      </c>
      <c r="S146" s="86"/>
      <c r="T146" s="225">
        <f>S146*H146</f>
        <v>0</v>
      </c>
      <c r="U146" s="225">
        <v>0</v>
      </c>
      <c r="V146" s="225">
        <f>U146*H146</f>
        <v>0</v>
      </c>
      <c r="W146" s="225">
        <v>0</v>
      </c>
      <c r="X146" s="226">
        <f>W146*H146</f>
        <v>0</v>
      </c>
      <c r="Y146" s="40"/>
      <c r="Z146" s="40"/>
      <c r="AA146" s="40"/>
      <c r="AB146" s="40"/>
      <c r="AC146" s="40"/>
      <c r="AD146" s="40"/>
      <c r="AE146" s="40"/>
      <c r="AR146" s="227" t="s">
        <v>228</v>
      </c>
      <c r="AT146" s="227" t="s">
        <v>213</v>
      </c>
      <c r="AU146" s="227" t="s">
        <v>83</v>
      </c>
      <c r="AY146" s="19" t="s">
        <v>212</v>
      </c>
      <c r="BE146" s="228">
        <f>IF(O146="základní",K146,0)</f>
        <v>0</v>
      </c>
      <c r="BF146" s="228">
        <f>IF(O146="snížená",K146,0)</f>
        <v>0</v>
      </c>
      <c r="BG146" s="228">
        <f>IF(O146="zákl. přenesená",K146,0)</f>
        <v>0</v>
      </c>
      <c r="BH146" s="228">
        <f>IF(O146="sníž. přenesená",K146,0)</f>
        <v>0</v>
      </c>
      <c r="BI146" s="228">
        <f>IF(O146="nulová",K146,0)</f>
        <v>0</v>
      </c>
      <c r="BJ146" s="19" t="s">
        <v>83</v>
      </c>
      <c r="BK146" s="228">
        <f>ROUND(P146*H146,2)</f>
        <v>0</v>
      </c>
      <c r="BL146" s="19" t="s">
        <v>228</v>
      </c>
      <c r="BM146" s="227" t="s">
        <v>1099</v>
      </c>
    </row>
    <row r="147" s="2" customFormat="1">
      <c r="A147" s="40"/>
      <c r="B147" s="41"/>
      <c r="C147" s="42"/>
      <c r="D147" s="246" t="s">
        <v>989</v>
      </c>
      <c r="E147" s="42"/>
      <c r="F147" s="247" t="s">
        <v>1097</v>
      </c>
      <c r="G147" s="42"/>
      <c r="H147" s="42"/>
      <c r="I147" s="248"/>
      <c r="J147" s="248"/>
      <c r="K147" s="42"/>
      <c r="L147" s="42"/>
      <c r="M147" s="46"/>
      <c r="N147" s="249"/>
      <c r="O147" s="250"/>
      <c r="P147" s="86"/>
      <c r="Q147" s="86"/>
      <c r="R147" s="86"/>
      <c r="S147" s="86"/>
      <c r="T147" s="86"/>
      <c r="U147" s="86"/>
      <c r="V147" s="86"/>
      <c r="W147" s="86"/>
      <c r="X147" s="87"/>
      <c r="Y147" s="40"/>
      <c r="Z147" s="40"/>
      <c r="AA147" s="40"/>
      <c r="AB147" s="40"/>
      <c r="AC147" s="40"/>
      <c r="AD147" s="40"/>
      <c r="AE147" s="40"/>
      <c r="AT147" s="19" t="s">
        <v>989</v>
      </c>
      <c r="AU147" s="19" t="s">
        <v>83</v>
      </c>
    </row>
    <row r="148" s="2" customFormat="1" ht="16.5" customHeight="1">
      <c r="A148" s="40"/>
      <c r="B148" s="41"/>
      <c r="C148" s="229" t="s">
        <v>370</v>
      </c>
      <c r="D148" s="229" t="s">
        <v>222</v>
      </c>
      <c r="E148" s="230" t="s">
        <v>1100</v>
      </c>
      <c r="F148" s="231" t="s">
        <v>1101</v>
      </c>
      <c r="G148" s="232" t="s">
        <v>525</v>
      </c>
      <c r="H148" s="233">
        <v>32</v>
      </c>
      <c r="I148" s="234"/>
      <c r="J148" s="235"/>
      <c r="K148" s="236">
        <f>ROUND(P148*H148,2)</f>
        <v>0</v>
      </c>
      <c r="L148" s="231" t="s">
        <v>20</v>
      </c>
      <c r="M148" s="237"/>
      <c r="N148" s="238" t="s">
        <v>20</v>
      </c>
      <c r="O148" s="223" t="s">
        <v>45</v>
      </c>
      <c r="P148" s="224">
        <f>I148+J148</f>
        <v>0</v>
      </c>
      <c r="Q148" s="224">
        <f>ROUND(I148*H148,2)</f>
        <v>0</v>
      </c>
      <c r="R148" s="224">
        <f>ROUND(J148*H148,2)</f>
        <v>0</v>
      </c>
      <c r="S148" s="86"/>
      <c r="T148" s="225">
        <f>S148*H148</f>
        <v>0</v>
      </c>
      <c r="U148" s="225">
        <v>0</v>
      </c>
      <c r="V148" s="225">
        <f>U148*H148</f>
        <v>0</v>
      </c>
      <c r="W148" s="225">
        <v>0</v>
      </c>
      <c r="X148" s="226">
        <f>W148*H148</f>
        <v>0</v>
      </c>
      <c r="Y148" s="40"/>
      <c r="Z148" s="40"/>
      <c r="AA148" s="40"/>
      <c r="AB148" s="40"/>
      <c r="AC148" s="40"/>
      <c r="AD148" s="40"/>
      <c r="AE148" s="40"/>
      <c r="AR148" s="227" t="s">
        <v>246</v>
      </c>
      <c r="AT148" s="227" t="s">
        <v>222</v>
      </c>
      <c r="AU148" s="227" t="s">
        <v>83</v>
      </c>
      <c r="AY148" s="19" t="s">
        <v>212</v>
      </c>
      <c r="BE148" s="228">
        <f>IF(O148="základní",K148,0)</f>
        <v>0</v>
      </c>
      <c r="BF148" s="228">
        <f>IF(O148="snížená",K148,0)</f>
        <v>0</v>
      </c>
      <c r="BG148" s="228">
        <f>IF(O148="zákl. přenesená",K148,0)</f>
        <v>0</v>
      </c>
      <c r="BH148" s="228">
        <f>IF(O148="sníž. přenesená",K148,0)</f>
        <v>0</v>
      </c>
      <c r="BI148" s="228">
        <f>IF(O148="nulová",K148,0)</f>
        <v>0</v>
      </c>
      <c r="BJ148" s="19" t="s">
        <v>83</v>
      </c>
      <c r="BK148" s="228">
        <f>ROUND(P148*H148,2)</f>
        <v>0</v>
      </c>
      <c r="BL148" s="19" t="s">
        <v>228</v>
      </c>
      <c r="BM148" s="227" t="s">
        <v>1102</v>
      </c>
    </row>
    <row r="149" s="2" customFormat="1">
      <c r="A149" s="40"/>
      <c r="B149" s="41"/>
      <c r="C149" s="42"/>
      <c r="D149" s="246" t="s">
        <v>989</v>
      </c>
      <c r="E149" s="42"/>
      <c r="F149" s="247" t="s">
        <v>1103</v>
      </c>
      <c r="G149" s="42"/>
      <c r="H149" s="42"/>
      <c r="I149" s="248"/>
      <c r="J149" s="248"/>
      <c r="K149" s="42"/>
      <c r="L149" s="42"/>
      <c r="M149" s="46"/>
      <c r="N149" s="249"/>
      <c r="O149" s="250"/>
      <c r="P149" s="86"/>
      <c r="Q149" s="86"/>
      <c r="R149" s="86"/>
      <c r="S149" s="86"/>
      <c r="T149" s="86"/>
      <c r="U149" s="86"/>
      <c r="V149" s="86"/>
      <c r="W149" s="86"/>
      <c r="X149" s="87"/>
      <c r="Y149" s="40"/>
      <c r="Z149" s="40"/>
      <c r="AA149" s="40"/>
      <c r="AB149" s="40"/>
      <c r="AC149" s="40"/>
      <c r="AD149" s="40"/>
      <c r="AE149" s="40"/>
      <c r="AT149" s="19" t="s">
        <v>989</v>
      </c>
      <c r="AU149" s="19" t="s">
        <v>83</v>
      </c>
    </row>
    <row r="150" s="2" customFormat="1" ht="16.5" customHeight="1">
      <c r="A150" s="40"/>
      <c r="B150" s="41"/>
      <c r="C150" s="215" t="s">
        <v>374</v>
      </c>
      <c r="D150" s="215" t="s">
        <v>213</v>
      </c>
      <c r="E150" s="216" t="s">
        <v>1104</v>
      </c>
      <c r="F150" s="217" t="s">
        <v>1101</v>
      </c>
      <c r="G150" s="218" t="s">
        <v>525</v>
      </c>
      <c r="H150" s="219">
        <v>32</v>
      </c>
      <c r="I150" s="220"/>
      <c r="J150" s="220"/>
      <c r="K150" s="221">
        <f>ROUND(P150*H150,2)</f>
        <v>0</v>
      </c>
      <c r="L150" s="217" t="s">
        <v>20</v>
      </c>
      <c r="M150" s="46"/>
      <c r="N150" s="222" t="s">
        <v>20</v>
      </c>
      <c r="O150" s="223" t="s">
        <v>45</v>
      </c>
      <c r="P150" s="224">
        <f>I150+J150</f>
        <v>0</v>
      </c>
      <c r="Q150" s="224">
        <f>ROUND(I150*H150,2)</f>
        <v>0</v>
      </c>
      <c r="R150" s="224">
        <f>ROUND(J150*H150,2)</f>
        <v>0</v>
      </c>
      <c r="S150" s="86"/>
      <c r="T150" s="225">
        <f>S150*H150</f>
        <v>0</v>
      </c>
      <c r="U150" s="225">
        <v>0</v>
      </c>
      <c r="V150" s="225">
        <f>U150*H150</f>
        <v>0</v>
      </c>
      <c r="W150" s="225">
        <v>0</v>
      </c>
      <c r="X150" s="226">
        <f>W150*H150</f>
        <v>0</v>
      </c>
      <c r="Y150" s="40"/>
      <c r="Z150" s="40"/>
      <c r="AA150" s="40"/>
      <c r="AB150" s="40"/>
      <c r="AC150" s="40"/>
      <c r="AD150" s="40"/>
      <c r="AE150" s="40"/>
      <c r="AR150" s="227" t="s">
        <v>228</v>
      </c>
      <c r="AT150" s="227" t="s">
        <v>213</v>
      </c>
      <c r="AU150" s="227" t="s">
        <v>83</v>
      </c>
      <c r="AY150" s="19" t="s">
        <v>212</v>
      </c>
      <c r="BE150" s="228">
        <f>IF(O150="základní",K150,0)</f>
        <v>0</v>
      </c>
      <c r="BF150" s="228">
        <f>IF(O150="snížená",K150,0)</f>
        <v>0</v>
      </c>
      <c r="BG150" s="228">
        <f>IF(O150="zákl. přenesená",K150,0)</f>
        <v>0</v>
      </c>
      <c r="BH150" s="228">
        <f>IF(O150="sníž. přenesená",K150,0)</f>
        <v>0</v>
      </c>
      <c r="BI150" s="228">
        <f>IF(O150="nulová",K150,0)</f>
        <v>0</v>
      </c>
      <c r="BJ150" s="19" t="s">
        <v>83</v>
      </c>
      <c r="BK150" s="228">
        <f>ROUND(P150*H150,2)</f>
        <v>0</v>
      </c>
      <c r="BL150" s="19" t="s">
        <v>228</v>
      </c>
      <c r="BM150" s="227" t="s">
        <v>1105</v>
      </c>
    </row>
    <row r="151" s="2" customFormat="1">
      <c r="A151" s="40"/>
      <c r="B151" s="41"/>
      <c r="C151" s="42"/>
      <c r="D151" s="246" t="s">
        <v>989</v>
      </c>
      <c r="E151" s="42"/>
      <c r="F151" s="247" t="s">
        <v>1103</v>
      </c>
      <c r="G151" s="42"/>
      <c r="H151" s="42"/>
      <c r="I151" s="248"/>
      <c r="J151" s="248"/>
      <c r="K151" s="42"/>
      <c r="L151" s="42"/>
      <c r="M151" s="46"/>
      <c r="N151" s="249"/>
      <c r="O151" s="250"/>
      <c r="P151" s="86"/>
      <c r="Q151" s="86"/>
      <c r="R151" s="86"/>
      <c r="S151" s="86"/>
      <c r="T151" s="86"/>
      <c r="U151" s="86"/>
      <c r="V151" s="86"/>
      <c r="W151" s="86"/>
      <c r="X151" s="87"/>
      <c r="Y151" s="40"/>
      <c r="Z151" s="40"/>
      <c r="AA151" s="40"/>
      <c r="AB151" s="40"/>
      <c r="AC151" s="40"/>
      <c r="AD151" s="40"/>
      <c r="AE151" s="40"/>
      <c r="AT151" s="19" t="s">
        <v>989</v>
      </c>
      <c r="AU151" s="19" t="s">
        <v>83</v>
      </c>
    </row>
    <row r="152" s="2" customFormat="1" ht="16.5" customHeight="1">
      <c r="A152" s="40"/>
      <c r="B152" s="41"/>
      <c r="C152" s="215" t="s">
        <v>381</v>
      </c>
      <c r="D152" s="215" t="s">
        <v>213</v>
      </c>
      <c r="E152" s="216" t="s">
        <v>1106</v>
      </c>
      <c r="F152" s="217" t="s">
        <v>1050</v>
      </c>
      <c r="G152" s="218" t="s">
        <v>1032</v>
      </c>
      <c r="H152" s="219">
        <v>1</v>
      </c>
      <c r="I152" s="220"/>
      <c r="J152" s="220"/>
      <c r="K152" s="221">
        <f>ROUND(P152*H152,2)</f>
        <v>0</v>
      </c>
      <c r="L152" s="217" t="s">
        <v>20</v>
      </c>
      <c r="M152" s="46"/>
      <c r="N152" s="222" t="s">
        <v>20</v>
      </c>
      <c r="O152" s="223" t="s">
        <v>45</v>
      </c>
      <c r="P152" s="224">
        <f>I152+J152</f>
        <v>0</v>
      </c>
      <c r="Q152" s="224">
        <f>ROUND(I152*H152,2)</f>
        <v>0</v>
      </c>
      <c r="R152" s="224">
        <f>ROUND(J152*H152,2)</f>
        <v>0</v>
      </c>
      <c r="S152" s="86"/>
      <c r="T152" s="225">
        <f>S152*H152</f>
        <v>0</v>
      </c>
      <c r="U152" s="225">
        <v>0</v>
      </c>
      <c r="V152" s="225">
        <f>U152*H152</f>
        <v>0</v>
      </c>
      <c r="W152" s="225">
        <v>0</v>
      </c>
      <c r="X152" s="226">
        <f>W152*H152</f>
        <v>0</v>
      </c>
      <c r="Y152" s="40"/>
      <c r="Z152" s="40"/>
      <c r="AA152" s="40"/>
      <c r="AB152" s="40"/>
      <c r="AC152" s="40"/>
      <c r="AD152" s="40"/>
      <c r="AE152" s="40"/>
      <c r="AR152" s="227" t="s">
        <v>228</v>
      </c>
      <c r="AT152" s="227" t="s">
        <v>213</v>
      </c>
      <c r="AU152" s="227" t="s">
        <v>83</v>
      </c>
      <c r="AY152" s="19" t="s">
        <v>212</v>
      </c>
      <c r="BE152" s="228">
        <f>IF(O152="základní",K152,0)</f>
        <v>0</v>
      </c>
      <c r="BF152" s="228">
        <f>IF(O152="snížená",K152,0)</f>
        <v>0</v>
      </c>
      <c r="BG152" s="228">
        <f>IF(O152="zákl. přenesená",K152,0)</f>
        <v>0</v>
      </c>
      <c r="BH152" s="228">
        <f>IF(O152="sníž. přenesená",K152,0)</f>
        <v>0</v>
      </c>
      <c r="BI152" s="228">
        <f>IF(O152="nulová",K152,0)</f>
        <v>0</v>
      </c>
      <c r="BJ152" s="19" t="s">
        <v>83</v>
      </c>
      <c r="BK152" s="228">
        <f>ROUND(P152*H152,2)</f>
        <v>0</v>
      </c>
      <c r="BL152" s="19" t="s">
        <v>228</v>
      </c>
      <c r="BM152" s="227" t="s">
        <v>1107</v>
      </c>
    </row>
    <row r="153" s="2" customFormat="1">
      <c r="A153" s="40"/>
      <c r="B153" s="41"/>
      <c r="C153" s="42"/>
      <c r="D153" s="246" t="s">
        <v>989</v>
      </c>
      <c r="E153" s="42"/>
      <c r="F153" s="247" t="s">
        <v>1108</v>
      </c>
      <c r="G153" s="42"/>
      <c r="H153" s="42"/>
      <c r="I153" s="248"/>
      <c r="J153" s="248"/>
      <c r="K153" s="42"/>
      <c r="L153" s="42"/>
      <c r="M153" s="46"/>
      <c r="N153" s="249"/>
      <c r="O153" s="250"/>
      <c r="P153" s="86"/>
      <c r="Q153" s="86"/>
      <c r="R153" s="86"/>
      <c r="S153" s="86"/>
      <c r="T153" s="86"/>
      <c r="U153" s="86"/>
      <c r="V153" s="86"/>
      <c r="W153" s="86"/>
      <c r="X153" s="87"/>
      <c r="Y153" s="40"/>
      <c r="Z153" s="40"/>
      <c r="AA153" s="40"/>
      <c r="AB153" s="40"/>
      <c r="AC153" s="40"/>
      <c r="AD153" s="40"/>
      <c r="AE153" s="40"/>
      <c r="AT153" s="19" t="s">
        <v>989</v>
      </c>
      <c r="AU153" s="19" t="s">
        <v>83</v>
      </c>
    </row>
    <row r="154" s="2" customFormat="1" ht="16.5" customHeight="1">
      <c r="A154" s="40"/>
      <c r="B154" s="41"/>
      <c r="C154" s="229" t="s">
        <v>385</v>
      </c>
      <c r="D154" s="229" t="s">
        <v>222</v>
      </c>
      <c r="E154" s="230" t="s">
        <v>1109</v>
      </c>
      <c r="F154" s="231" t="s">
        <v>1110</v>
      </c>
      <c r="G154" s="232" t="s">
        <v>525</v>
      </c>
      <c r="H154" s="233">
        <v>38</v>
      </c>
      <c r="I154" s="234"/>
      <c r="J154" s="235"/>
      <c r="K154" s="236">
        <f>ROUND(P154*H154,2)</f>
        <v>0</v>
      </c>
      <c r="L154" s="231" t="s">
        <v>20</v>
      </c>
      <c r="M154" s="237"/>
      <c r="N154" s="238" t="s">
        <v>20</v>
      </c>
      <c r="O154" s="223" t="s">
        <v>45</v>
      </c>
      <c r="P154" s="224">
        <f>I154+J154</f>
        <v>0</v>
      </c>
      <c r="Q154" s="224">
        <f>ROUND(I154*H154,2)</f>
        <v>0</v>
      </c>
      <c r="R154" s="224">
        <f>ROUND(J154*H154,2)</f>
        <v>0</v>
      </c>
      <c r="S154" s="86"/>
      <c r="T154" s="225">
        <f>S154*H154</f>
        <v>0</v>
      </c>
      <c r="U154" s="225">
        <v>0</v>
      </c>
      <c r="V154" s="225">
        <f>U154*H154</f>
        <v>0</v>
      </c>
      <c r="W154" s="225">
        <v>0</v>
      </c>
      <c r="X154" s="226">
        <f>W154*H154</f>
        <v>0</v>
      </c>
      <c r="Y154" s="40"/>
      <c r="Z154" s="40"/>
      <c r="AA154" s="40"/>
      <c r="AB154" s="40"/>
      <c r="AC154" s="40"/>
      <c r="AD154" s="40"/>
      <c r="AE154" s="40"/>
      <c r="AR154" s="227" t="s">
        <v>246</v>
      </c>
      <c r="AT154" s="227" t="s">
        <v>222</v>
      </c>
      <c r="AU154" s="227" t="s">
        <v>83</v>
      </c>
      <c r="AY154" s="19" t="s">
        <v>212</v>
      </c>
      <c r="BE154" s="228">
        <f>IF(O154="základní",K154,0)</f>
        <v>0</v>
      </c>
      <c r="BF154" s="228">
        <f>IF(O154="snížená",K154,0)</f>
        <v>0</v>
      </c>
      <c r="BG154" s="228">
        <f>IF(O154="zákl. přenesená",K154,0)</f>
        <v>0</v>
      </c>
      <c r="BH154" s="228">
        <f>IF(O154="sníž. přenesená",K154,0)</f>
        <v>0</v>
      </c>
      <c r="BI154" s="228">
        <f>IF(O154="nulová",K154,0)</f>
        <v>0</v>
      </c>
      <c r="BJ154" s="19" t="s">
        <v>83</v>
      </c>
      <c r="BK154" s="228">
        <f>ROUND(P154*H154,2)</f>
        <v>0</v>
      </c>
      <c r="BL154" s="19" t="s">
        <v>228</v>
      </c>
      <c r="BM154" s="227" t="s">
        <v>1111</v>
      </c>
    </row>
    <row r="155" s="2" customFormat="1">
      <c r="A155" s="40"/>
      <c r="B155" s="41"/>
      <c r="C155" s="42"/>
      <c r="D155" s="246" t="s">
        <v>989</v>
      </c>
      <c r="E155" s="42"/>
      <c r="F155" s="247" t="s">
        <v>1112</v>
      </c>
      <c r="G155" s="42"/>
      <c r="H155" s="42"/>
      <c r="I155" s="248"/>
      <c r="J155" s="248"/>
      <c r="K155" s="42"/>
      <c r="L155" s="42"/>
      <c r="M155" s="46"/>
      <c r="N155" s="249"/>
      <c r="O155" s="250"/>
      <c r="P155" s="86"/>
      <c r="Q155" s="86"/>
      <c r="R155" s="86"/>
      <c r="S155" s="86"/>
      <c r="T155" s="86"/>
      <c r="U155" s="86"/>
      <c r="V155" s="86"/>
      <c r="W155" s="86"/>
      <c r="X155" s="87"/>
      <c r="Y155" s="40"/>
      <c r="Z155" s="40"/>
      <c r="AA155" s="40"/>
      <c r="AB155" s="40"/>
      <c r="AC155" s="40"/>
      <c r="AD155" s="40"/>
      <c r="AE155" s="40"/>
      <c r="AT155" s="19" t="s">
        <v>989</v>
      </c>
      <c r="AU155" s="19" t="s">
        <v>83</v>
      </c>
    </row>
    <row r="156" s="2" customFormat="1" ht="16.5" customHeight="1">
      <c r="A156" s="40"/>
      <c r="B156" s="41"/>
      <c r="C156" s="215" t="s">
        <v>389</v>
      </c>
      <c r="D156" s="215" t="s">
        <v>213</v>
      </c>
      <c r="E156" s="216" t="s">
        <v>1113</v>
      </c>
      <c r="F156" s="217" t="s">
        <v>1110</v>
      </c>
      <c r="G156" s="218" t="s">
        <v>525</v>
      </c>
      <c r="H156" s="219">
        <v>38</v>
      </c>
      <c r="I156" s="220"/>
      <c r="J156" s="220"/>
      <c r="K156" s="221">
        <f>ROUND(P156*H156,2)</f>
        <v>0</v>
      </c>
      <c r="L156" s="217" t="s">
        <v>20</v>
      </c>
      <c r="M156" s="46"/>
      <c r="N156" s="222" t="s">
        <v>20</v>
      </c>
      <c r="O156" s="223" t="s">
        <v>45</v>
      </c>
      <c r="P156" s="224">
        <f>I156+J156</f>
        <v>0</v>
      </c>
      <c r="Q156" s="224">
        <f>ROUND(I156*H156,2)</f>
        <v>0</v>
      </c>
      <c r="R156" s="224">
        <f>ROUND(J156*H156,2)</f>
        <v>0</v>
      </c>
      <c r="S156" s="86"/>
      <c r="T156" s="225">
        <f>S156*H156</f>
        <v>0</v>
      </c>
      <c r="U156" s="225">
        <v>0</v>
      </c>
      <c r="V156" s="225">
        <f>U156*H156</f>
        <v>0</v>
      </c>
      <c r="W156" s="225">
        <v>0</v>
      </c>
      <c r="X156" s="226">
        <f>W156*H156</f>
        <v>0</v>
      </c>
      <c r="Y156" s="40"/>
      <c r="Z156" s="40"/>
      <c r="AA156" s="40"/>
      <c r="AB156" s="40"/>
      <c r="AC156" s="40"/>
      <c r="AD156" s="40"/>
      <c r="AE156" s="40"/>
      <c r="AR156" s="227" t="s">
        <v>228</v>
      </c>
      <c r="AT156" s="227" t="s">
        <v>213</v>
      </c>
      <c r="AU156" s="227" t="s">
        <v>83</v>
      </c>
      <c r="AY156" s="19" t="s">
        <v>212</v>
      </c>
      <c r="BE156" s="228">
        <f>IF(O156="základní",K156,0)</f>
        <v>0</v>
      </c>
      <c r="BF156" s="228">
        <f>IF(O156="snížená",K156,0)</f>
        <v>0</v>
      </c>
      <c r="BG156" s="228">
        <f>IF(O156="zákl. přenesená",K156,0)</f>
        <v>0</v>
      </c>
      <c r="BH156" s="228">
        <f>IF(O156="sníž. přenesená",K156,0)</f>
        <v>0</v>
      </c>
      <c r="BI156" s="228">
        <f>IF(O156="nulová",K156,0)</f>
        <v>0</v>
      </c>
      <c r="BJ156" s="19" t="s">
        <v>83</v>
      </c>
      <c r="BK156" s="228">
        <f>ROUND(P156*H156,2)</f>
        <v>0</v>
      </c>
      <c r="BL156" s="19" t="s">
        <v>228</v>
      </c>
      <c r="BM156" s="227" t="s">
        <v>1114</v>
      </c>
    </row>
    <row r="157" s="2" customFormat="1">
      <c r="A157" s="40"/>
      <c r="B157" s="41"/>
      <c r="C157" s="42"/>
      <c r="D157" s="246" t="s">
        <v>989</v>
      </c>
      <c r="E157" s="42"/>
      <c r="F157" s="247" t="s">
        <v>1112</v>
      </c>
      <c r="G157" s="42"/>
      <c r="H157" s="42"/>
      <c r="I157" s="248"/>
      <c r="J157" s="248"/>
      <c r="K157" s="42"/>
      <c r="L157" s="42"/>
      <c r="M157" s="46"/>
      <c r="N157" s="249"/>
      <c r="O157" s="250"/>
      <c r="P157" s="86"/>
      <c r="Q157" s="86"/>
      <c r="R157" s="86"/>
      <c r="S157" s="86"/>
      <c r="T157" s="86"/>
      <c r="U157" s="86"/>
      <c r="V157" s="86"/>
      <c r="W157" s="86"/>
      <c r="X157" s="87"/>
      <c r="Y157" s="40"/>
      <c r="Z157" s="40"/>
      <c r="AA157" s="40"/>
      <c r="AB157" s="40"/>
      <c r="AC157" s="40"/>
      <c r="AD157" s="40"/>
      <c r="AE157" s="40"/>
      <c r="AT157" s="19" t="s">
        <v>989</v>
      </c>
      <c r="AU157" s="19" t="s">
        <v>83</v>
      </c>
    </row>
    <row r="158" s="2" customFormat="1" ht="16.5" customHeight="1">
      <c r="A158" s="40"/>
      <c r="B158" s="41"/>
      <c r="C158" s="229" t="s">
        <v>393</v>
      </c>
      <c r="D158" s="229" t="s">
        <v>222</v>
      </c>
      <c r="E158" s="230" t="s">
        <v>1115</v>
      </c>
      <c r="F158" s="231" t="s">
        <v>1116</v>
      </c>
      <c r="G158" s="232" t="s">
        <v>525</v>
      </c>
      <c r="H158" s="233">
        <v>30</v>
      </c>
      <c r="I158" s="234"/>
      <c r="J158" s="235"/>
      <c r="K158" s="236">
        <f>ROUND(P158*H158,2)</f>
        <v>0</v>
      </c>
      <c r="L158" s="231" t="s">
        <v>20</v>
      </c>
      <c r="M158" s="237"/>
      <c r="N158" s="238" t="s">
        <v>20</v>
      </c>
      <c r="O158" s="223" t="s">
        <v>45</v>
      </c>
      <c r="P158" s="224">
        <f>I158+J158</f>
        <v>0</v>
      </c>
      <c r="Q158" s="224">
        <f>ROUND(I158*H158,2)</f>
        <v>0</v>
      </c>
      <c r="R158" s="224">
        <f>ROUND(J158*H158,2)</f>
        <v>0</v>
      </c>
      <c r="S158" s="86"/>
      <c r="T158" s="225">
        <f>S158*H158</f>
        <v>0</v>
      </c>
      <c r="U158" s="225">
        <v>0</v>
      </c>
      <c r="V158" s="225">
        <f>U158*H158</f>
        <v>0</v>
      </c>
      <c r="W158" s="225">
        <v>0</v>
      </c>
      <c r="X158" s="226">
        <f>W158*H158</f>
        <v>0</v>
      </c>
      <c r="Y158" s="40"/>
      <c r="Z158" s="40"/>
      <c r="AA158" s="40"/>
      <c r="AB158" s="40"/>
      <c r="AC158" s="40"/>
      <c r="AD158" s="40"/>
      <c r="AE158" s="40"/>
      <c r="AR158" s="227" t="s">
        <v>246</v>
      </c>
      <c r="AT158" s="227" t="s">
        <v>222</v>
      </c>
      <c r="AU158" s="227" t="s">
        <v>83</v>
      </c>
      <c r="AY158" s="19" t="s">
        <v>212</v>
      </c>
      <c r="BE158" s="228">
        <f>IF(O158="základní",K158,0)</f>
        <v>0</v>
      </c>
      <c r="BF158" s="228">
        <f>IF(O158="snížená",K158,0)</f>
        <v>0</v>
      </c>
      <c r="BG158" s="228">
        <f>IF(O158="zákl. přenesená",K158,0)</f>
        <v>0</v>
      </c>
      <c r="BH158" s="228">
        <f>IF(O158="sníž. přenesená",K158,0)</f>
        <v>0</v>
      </c>
      <c r="BI158" s="228">
        <f>IF(O158="nulová",K158,0)</f>
        <v>0</v>
      </c>
      <c r="BJ158" s="19" t="s">
        <v>83</v>
      </c>
      <c r="BK158" s="228">
        <f>ROUND(P158*H158,2)</f>
        <v>0</v>
      </c>
      <c r="BL158" s="19" t="s">
        <v>228</v>
      </c>
      <c r="BM158" s="227" t="s">
        <v>1117</v>
      </c>
    </row>
    <row r="159" s="2" customFormat="1">
      <c r="A159" s="40"/>
      <c r="B159" s="41"/>
      <c r="C159" s="42"/>
      <c r="D159" s="246" t="s">
        <v>989</v>
      </c>
      <c r="E159" s="42"/>
      <c r="F159" s="247" t="s">
        <v>1118</v>
      </c>
      <c r="G159" s="42"/>
      <c r="H159" s="42"/>
      <c r="I159" s="248"/>
      <c r="J159" s="248"/>
      <c r="K159" s="42"/>
      <c r="L159" s="42"/>
      <c r="M159" s="46"/>
      <c r="N159" s="249"/>
      <c r="O159" s="250"/>
      <c r="P159" s="86"/>
      <c r="Q159" s="86"/>
      <c r="R159" s="86"/>
      <c r="S159" s="86"/>
      <c r="T159" s="86"/>
      <c r="U159" s="86"/>
      <c r="V159" s="86"/>
      <c r="W159" s="86"/>
      <c r="X159" s="87"/>
      <c r="Y159" s="40"/>
      <c r="Z159" s="40"/>
      <c r="AA159" s="40"/>
      <c r="AB159" s="40"/>
      <c r="AC159" s="40"/>
      <c r="AD159" s="40"/>
      <c r="AE159" s="40"/>
      <c r="AT159" s="19" t="s">
        <v>989</v>
      </c>
      <c r="AU159" s="19" t="s">
        <v>83</v>
      </c>
    </row>
    <row r="160" s="2" customFormat="1" ht="16.5" customHeight="1">
      <c r="A160" s="40"/>
      <c r="B160" s="41"/>
      <c r="C160" s="215" t="s">
        <v>397</v>
      </c>
      <c r="D160" s="215" t="s">
        <v>213</v>
      </c>
      <c r="E160" s="216" t="s">
        <v>1119</v>
      </c>
      <c r="F160" s="217" t="s">
        <v>1116</v>
      </c>
      <c r="G160" s="218" t="s">
        <v>525</v>
      </c>
      <c r="H160" s="219">
        <v>30</v>
      </c>
      <c r="I160" s="220"/>
      <c r="J160" s="220"/>
      <c r="K160" s="221">
        <f>ROUND(P160*H160,2)</f>
        <v>0</v>
      </c>
      <c r="L160" s="217" t="s">
        <v>20</v>
      </c>
      <c r="M160" s="46"/>
      <c r="N160" s="222" t="s">
        <v>20</v>
      </c>
      <c r="O160" s="223" t="s">
        <v>45</v>
      </c>
      <c r="P160" s="224">
        <f>I160+J160</f>
        <v>0</v>
      </c>
      <c r="Q160" s="224">
        <f>ROUND(I160*H160,2)</f>
        <v>0</v>
      </c>
      <c r="R160" s="224">
        <f>ROUND(J160*H160,2)</f>
        <v>0</v>
      </c>
      <c r="S160" s="86"/>
      <c r="T160" s="225">
        <f>S160*H160</f>
        <v>0</v>
      </c>
      <c r="U160" s="225">
        <v>0</v>
      </c>
      <c r="V160" s="225">
        <f>U160*H160</f>
        <v>0</v>
      </c>
      <c r="W160" s="225">
        <v>0</v>
      </c>
      <c r="X160" s="226">
        <f>W160*H160</f>
        <v>0</v>
      </c>
      <c r="Y160" s="40"/>
      <c r="Z160" s="40"/>
      <c r="AA160" s="40"/>
      <c r="AB160" s="40"/>
      <c r="AC160" s="40"/>
      <c r="AD160" s="40"/>
      <c r="AE160" s="40"/>
      <c r="AR160" s="227" t="s">
        <v>228</v>
      </c>
      <c r="AT160" s="227" t="s">
        <v>213</v>
      </c>
      <c r="AU160" s="227" t="s">
        <v>83</v>
      </c>
      <c r="AY160" s="19" t="s">
        <v>212</v>
      </c>
      <c r="BE160" s="228">
        <f>IF(O160="základní",K160,0)</f>
        <v>0</v>
      </c>
      <c r="BF160" s="228">
        <f>IF(O160="snížená",K160,0)</f>
        <v>0</v>
      </c>
      <c r="BG160" s="228">
        <f>IF(O160="zákl. přenesená",K160,0)</f>
        <v>0</v>
      </c>
      <c r="BH160" s="228">
        <f>IF(O160="sníž. přenesená",K160,0)</f>
        <v>0</v>
      </c>
      <c r="BI160" s="228">
        <f>IF(O160="nulová",K160,0)</f>
        <v>0</v>
      </c>
      <c r="BJ160" s="19" t="s">
        <v>83</v>
      </c>
      <c r="BK160" s="228">
        <f>ROUND(P160*H160,2)</f>
        <v>0</v>
      </c>
      <c r="BL160" s="19" t="s">
        <v>228</v>
      </c>
      <c r="BM160" s="227" t="s">
        <v>1120</v>
      </c>
    </row>
    <row r="161" s="2" customFormat="1">
      <c r="A161" s="40"/>
      <c r="B161" s="41"/>
      <c r="C161" s="42"/>
      <c r="D161" s="246" t="s">
        <v>989</v>
      </c>
      <c r="E161" s="42"/>
      <c r="F161" s="247" t="s">
        <v>1118</v>
      </c>
      <c r="G161" s="42"/>
      <c r="H161" s="42"/>
      <c r="I161" s="248"/>
      <c r="J161" s="248"/>
      <c r="K161" s="42"/>
      <c r="L161" s="42"/>
      <c r="M161" s="46"/>
      <c r="N161" s="249"/>
      <c r="O161" s="250"/>
      <c r="P161" s="86"/>
      <c r="Q161" s="86"/>
      <c r="R161" s="86"/>
      <c r="S161" s="86"/>
      <c r="T161" s="86"/>
      <c r="U161" s="86"/>
      <c r="V161" s="86"/>
      <c r="W161" s="86"/>
      <c r="X161" s="87"/>
      <c r="Y161" s="40"/>
      <c r="Z161" s="40"/>
      <c r="AA161" s="40"/>
      <c r="AB161" s="40"/>
      <c r="AC161" s="40"/>
      <c r="AD161" s="40"/>
      <c r="AE161" s="40"/>
      <c r="AT161" s="19" t="s">
        <v>989</v>
      </c>
      <c r="AU161" s="19" t="s">
        <v>83</v>
      </c>
    </row>
    <row r="162" s="2" customFormat="1" ht="16.5" customHeight="1">
      <c r="A162" s="40"/>
      <c r="B162" s="41"/>
      <c r="C162" s="229" t="s">
        <v>401</v>
      </c>
      <c r="D162" s="229" t="s">
        <v>222</v>
      </c>
      <c r="E162" s="230" t="s">
        <v>1121</v>
      </c>
      <c r="F162" s="231" t="s">
        <v>1122</v>
      </c>
      <c r="G162" s="232" t="s">
        <v>225</v>
      </c>
      <c r="H162" s="233">
        <v>2</v>
      </c>
      <c r="I162" s="234"/>
      <c r="J162" s="235"/>
      <c r="K162" s="236">
        <f>ROUND(P162*H162,2)</f>
        <v>0</v>
      </c>
      <c r="L162" s="231" t="s">
        <v>20</v>
      </c>
      <c r="M162" s="237"/>
      <c r="N162" s="238" t="s">
        <v>20</v>
      </c>
      <c r="O162" s="223" t="s">
        <v>45</v>
      </c>
      <c r="P162" s="224">
        <f>I162+J162</f>
        <v>0</v>
      </c>
      <c r="Q162" s="224">
        <f>ROUND(I162*H162,2)</f>
        <v>0</v>
      </c>
      <c r="R162" s="224">
        <f>ROUND(J162*H162,2)</f>
        <v>0</v>
      </c>
      <c r="S162" s="86"/>
      <c r="T162" s="225">
        <f>S162*H162</f>
        <v>0</v>
      </c>
      <c r="U162" s="225">
        <v>0</v>
      </c>
      <c r="V162" s="225">
        <f>U162*H162</f>
        <v>0</v>
      </c>
      <c r="W162" s="225">
        <v>0</v>
      </c>
      <c r="X162" s="226">
        <f>W162*H162</f>
        <v>0</v>
      </c>
      <c r="Y162" s="40"/>
      <c r="Z162" s="40"/>
      <c r="AA162" s="40"/>
      <c r="AB162" s="40"/>
      <c r="AC162" s="40"/>
      <c r="AD162" s="40"/>
      <c r="AE162" s="40"/>
      <c r="AR162" s="227" t="s">
        <v>246</v>
      </c>
      <c r="AT162" s="227" t="s">
        <v>222</v>
      </c>
      <c r="AU162" s="227" t="s">
        <v>83</v>
      </c>
      <c r="AY162" s="19" t="s">
        <v>212</v>
      </c>
      <c r="BE162" s="228">
        <f>IF(O162="základní",K162,0)</f>
        <v>0</v>
      </c>
      <c r="BF162" s="228">
        <f>IF(O162="snížená",K162,0)</f>
        <v>0</v>
      </c>
      <c r="BG162" s="228">
        <f>IF(O162="zákl. přenesená",K162,0)</f>
        <v>0</v>
      </c>
      <c r="BH162" s="228">
        <f>IF(O162="sníž. přenesená",K162,0)</f>
        <v>0</v>
      </c>
      <c r="BI162" s="228">
        <f>IF(O162="nulová",K162,0)</f>
        <v>0</v>
      </c>
      <c r="BJ162" s="19" t="s">
        <v>83</v>
      </c>
      <c r="BK162" s="228">
        <f>ROUND(P162*H162,2)</f>
        <v>0</v>
      </c>
      <c r="BL162" s="19" t="s">
        <v>228</v>
      </c>
      <c r="BM162" s="227" t="s">
        <v>1123</v>
      </c>
    </row>
    <row r="163" s="2" customFormat="1" ht="16.5" customHeight="1">
      <c r="A163" s="40"/>
      <c r="B163" s="41"/>
      <c r="C163" s="215" t="s">
        <v>405</v>
      </c>
      <c r="D163" s="215" t="s">
        <v>213</v>
      </c>
      <c r="E163" s="216" t="s">
        <v>1124</v>
      </c>
      <c r="F163" s="217" t="s">
        <v>1122</v>
      </c>
      <c r="G163" s="218" t="s">
        <v>225</v>
      </c>
      <c r="H163" s="219">
        <v>2</v>
      </c>
      <c r="I163" s="220"/>
      <c r="J163" s="220"/>
      <c r="K163" s="221">
        <f>ROUND(P163*H163,2)</f>
        <v>0</v>
      </c>
      <c r="L163" s="217" t="s">
        <v>20</v>
      </c>
      <c r="M163" s="46"/>
      <c r="N163" s="222" t="s">
        <v>20</v>
      </c>
      <c r="O163" s="223" t="s">
        <v>45</v>
      </c>
      <c r="P163" s="224">
        <f>I163+J163</f>
        <v>0</v>
      </c>
      <c r="Q163" s="224">
        <f>ROUND(I163*H163,2)</f>
        <v>0</v>
      </c>
      <c r="R163" s="224">
        <f>ROUND(J163*H163,2)</f>
        <v>0</v>
      </c>
      <c r="S163" s="86"/>
      <c r="T163" s="225">
        <f>S163*H163</f>
        <v>0</v>
      </c>
      <c r="U163" s="225">
        <v>0</v>
      </c>
      <c r="V163" s="225">
        <f>U163*H163</f>
        <v>0</v>
      </c>
      <c r="W163" s="225">
        <v>0</v>
      </c>
      <c r="X163" s="226">
        <f>W163*H163</f>
        <v>0</v>
      </c>
      <c r="Y163" s="40"/>
      <c r="Z163" s="40"/>
      <c r="AA163" s="40"/>
      <c r="AB163" s="40"/>
      <c r="AC163" s="40"/>
      <c r="AD163" s="40"/>
      <c r="AE163" s="40"/>
      <c r="AR163" s="227" t="s">
        <v>228</v>
      </c>
      <c r="AT163" s="227" t="s">
        <v>213</v>
      </c>
      <c r="AU163" s="227" t="s">
        <v>83</v>
      </c>
      <c r="AY163" s="19" t="s">
        <v>212</v>
      </c>
      <c r="BE163" s="228">
        <f>IF(O163="základní",K163,0)</f>
        <v>0</v>
      </c>
      <c r="BF163" s="228">
        <f>IF(O163="snížená",K163,0)</f>
        <v>0</v>
      </c>
      <c r="BG163" s="228">
        <f>IF(O163="zákl. přenesená",K163,0)</f>
        <v>0</v>
      </c>
      <c r="BH163" s="228">
        <f>IF(O163="sníž. přenesená",K163,0)</f>
        <v>0</v>
      </c>
      <c r="BI163" s="228">
        <f>IF(O163="nulová",K163,0)</f>
        <v>0</v>
      </c>
      <c r="BJ163" s="19" t="s">
        <v>83</v>
      </c>
      <c r="BK163" s="228">
        <f>ROUND(P163*H163,2)</f>
        <v>0</v>
      </c>
      <c r="BL163" s="19" t="s">
        <v>228</v>
      </c>
      <c r="BM163" s="227" t="s">
        <v>1125</v>
      </c>
    </row>
    <row r="164" s="2" customFormat="1" ht="16.5" customHeight="1">
      <c r="A164" s="40"/>
      <c r="B164" s="41"/>
      <c r="C164" s="229" t="s">
        <v>409</v>
      </c>
      <c r="D164" s="229" t="s">
        <v>222</v>
      </c>
      <c r="E164" s="230" t="s">
        <v>1126</v>
      </c>
      <c r="F164" s="231" t="s">
        <v>1127</v>
      </c>
      <c r="G164" s="232" t="s">
        <v>225</v>
      </c>
      <c r="H164" s="233">
        <v>3</v>
      </c>
      <c r="I164" s="234"/>
      <c r="J164" s="235"/>
      <c r="K164" s="236">
        <f>ROUND(P164*H164,2)</f>
        <v>0</v>
      </c>
      <c r="L164" s="231" t="s">
        <v>20</v>
      </c>
      <c r="M164" s="237"/>
      <c r="N164" s="238" t="s">
        <v>20</v>
      </c>
      <c r="O164" s="223" t="s">
        <v>45</v>
      </c>
      <c r="P164" s="224">
        <f>I164+J164</f>
        <v>0</v>
      </c>
      <c r="Q164" s="224">
        <f>ROUND(I164*H164,2)</f>
        <v>0</v>
      </c>
      <c r="R164" s="224">
        <f>ROUND(J164*H164,2)</f>
        <v>0</v>
      </c>
      <c r="S164" s="86"/>
      <c r="T164" s="225">
        <f>S164*H164</f>
        <v>0</v>
      </c>
      <c r="U164" s="225">
        <v>0</v>
      </c>
      <c r="V164" s="225">
        <f>U164*H164</f>
        <v>0</v>
      </c>
      <c r="W164" s="225">
        <v>0</v>
      </c>
      <c r="X164" s="226">
        <f>W164*H164</f>
        <v>0</v>
      </c>
      <c r="Y164" s="40"/>
      <c r="Z164" s="40"/>
      <c r="AA164" s="40"/>
      <c r="AB164" s="40"/>
      <c r="AC164" s="40"/>
      <c r="AD164" s="40"/>
      <c r="AE164" s="40"/>
      <c r="AR164" s="227" t="s">
        <v>246</v>
      </c>
      <c r="AT164" s="227" t="s">
        <v>222</v>
      </c>
      <c r="AU164" s="227" t="s">
        <v>83</v>
      </c>
      <c r="AY164" s="19" t="s">
        <v>212</v>
      </c>
      <c r="BE164" s="228">
        <f>IF(O164="základní",K164,0)</f>
        <v>0</v>
      </c>
      <c r="BF164" s="228">
        <f>IF(O164="snížená",K164,0)</f>
        <v>0</v>
      </c>
      <c r="BG164" s="228">
        <f>IF(O164="zákl. přenesená",K164,0)</f>
        <v>0</v>
      </c>
      <c r="BH164" s="228">
        <f>IF(O164="sníž. přenesená",K164,0)</f>
        <v>0</v>
      </c>
      <c r="BI164" s="228">
        <f>IF(O164="nulová",K164,0)</f>
        <v>0</v>
      </c>
      <c r="BJ164" s="19" t="s">
        <v>83</v>
      </c>
      <c r="BK164" s="228">
        <f>ROUND(P164*H164,2)</f>
        <v>0</v>
      </c>
      <c r="BL164" s="19" t="s">
        <v>228</v>
      </c>
      <c r="BM164" s="227" t="s">
        <v>1128</v>
      </c>
    </row>
    <row r="165" s="2" customFormat="1" ht="16.5" customHeight="1">
      <c r="A165" s="40"/>
      <c r="B165" s="41"/>
      <c r="C165" s="215" t="s">
        <v>413</v>
      </c>
      <c r="D165" s="215" t="s">
        <v>213</v>
      </c>
      <c r="E165" s="216" t="s">
        <v>1129</v>
      </c>
      <c r="F165" s="217" t="s">
        <v>1127</v>
      </c>
      <c r="G165" s="218" t="s">
        <v>225</v>
      </c>
      <c r="H165" s="219">
        <v>3</v>
      </c>
      <c r="I165" s="220"/>
      <c r="J165" s="220"/>
      <c r="K165" s="221">
        <f>ROUND(P165*H165,2)</f>
        <v>0</v>
      </c>
      <c r="L165" s="217" t="s">
        <v>20</v>
      </c>
      <c r="M165" s="46"/>
      <c r="N165" s="222" t="s">
        <v>20</v>
      </c>
      <c r="O165" s="223" t="s">
        <v>45</v>
      </c>
      <c r="P165" s="224">
        <f>I165+J165</f>
        <v>0</v>
      </c>
      <c r="Q165" s="224">
        <f>ROUND(I165*H165,2)</f>
        <v>0</v>
      </c>
      <c r="R165" s="224">
        <f>ROUND(J165*H165,2)</f>
        <v>0</v>
      </c>
      <c r="S165" s="86"/>
      <c r="T165" s="225">
        <f>S165*H165</f>
        <v>0</v>
      </c>
      <c r="U165" s="225">
        <v>0</v>
      </c>
      <c r="V165" s="225">
        <f>U165*H165</f>
        <v>0</v>
      </c>
      <c r="W165" s="225">
        <v>0</v>
      </c>
      <c r="X165" s="226">
        <f>W165*H165</f>
        <v>0</v>
      </c>
      <c r="Y165" s="40"/>
      <c r="Z165" s="40"/>
      <c r="AA165" s="40"/>
      <c r="AB165" s="40"/>
      <c r="AC165" s="40"/>
      <c r="AD165" s="40"/>
      <c r="AE165" s="40"/>
      <c r="AR165" s="227" t="s">
        <v>228</v>
      </c>
      <c r="AT165" s="227" t="s">
        <v>213</v>
      </c>
      <c r="AU165" s="227" t="s">
        <v>83</v>
      </c>
      <c r="AY165" s="19" t="s">
        <v>212</v>
      </c>
      <c r="BE165" s="228">
        <f>IF(O165="základní",K165,0)</f>
        <v>0</v>
      </c>
      <c r="BF165" s="228">
        <f>IF(O165="snížená",K165,0)</f>
        <v>0</v>
      </c>
      <c r="BG165" s="228">
        <f>IF(O165="zákl. přenesená",K165,0)</f>
        <v>0</v>
      </c>
      <c r="BH165" s="228">
        <f>IF(O165="sníž. přenesená",K165,0)</f>
        <v>0</v>
      </c>
      <c r="BI165" s="228">
        <f>IF(O165="nulová",K165,0)</f>
        <v>0</v>
      </c>
      <c r="BJ165" s="19" t="s">
        <v>83</v>
      </c>
      <c r="BK165" s="228">
        <f>ROUND(P165*H165,2)</f>
        <v>0</v>
      </c>
      <c r="BL165" s="19" t="s">
        <v>228</v>
      </c>
      <c r="BM165" s="227" t="s">
        <v>1130</v>
      </c>
    </row>
    <row r="166" s="2" customFormat="1" ht="16.5" customHeight="1">
      <c r="A166" s="40"/>
      <c r="B166" s="41"/>
      <c r="C166" s="229" t="s">
        <v>417</v>
      </c>
      <c r="D166" s="229" t="s">
        <v>222</v>
      </c>
      <c r="E166" s="230" t="s">
        <v>1131</v>
      </c>
      <c r="F166" s="231" t="s">
        <v>1132</v>
      </c>
      <c r="G166" s="232" t="s">
        <v>525</v>
      </c>
      <c r="H166" s="233">
        <v>28</v>
      </c>
      <c r="I166" s="234"/>
      <c r="J166" s="235"/>
      <c r="K166" s="236">
        <f>ROUND(P166*H166,2)</f>
        <v>0</v>
      </c>
      <c r="L166" s="231" t="s">
        <v>20</v>
      </c>
      <c r="M166" s="237"/>
      <c r="N166" s="238" t="s">
        <v>20</v>
      </c>
      <c r="O166" s="223" t="s">
        <v>45</v>
      </c>
      <c r="P166" s="224">
        <f>I166+J166</f>
        <v>0</v>
      </c>
      <c r="Q166" s="224">
        <f>ROUND(I166*H166,2)</f>
        <v>0</v>
      </c>
      <c r="R166" s="224">
        <f>ROUND(J166*H166,2)</f>
        <v>0</v>
      </c>
      <c r="S166" s="86"/>
      <c r="T166" s="225">
        <f>S166*H166</f>
        <v>0</v>
      </c>
      <c r="U166" s="225">
        <v>0</v>
      </c>
      <c r="V166" s="225">
        <f>U166*H166</f>
        <v>0</v>
      </c>
      <c r="W166" s="225">
        <v>0</v>
      </c>
      <c r="X166" s="226">
        <f>W166*H166</f>
        <v>0</v>
      </c>
      <c r="Y166" s="40"/>
      <c r="Z166" s="40"/>
      <c r="AA166" s="40"/>
      <c r="AB166" s="40"/>
      <c r="AC166" s="40"/>
      <c r="AD166" s="40"/>
      <c r="AE166" s="40"/>
      <c r="AR166" s="227" t="s">
        <v>246</v>
      </c>
      <c r="AT166" s="227" t="s">
        <v>222</v>
      </c>
      <c r="AU166" s="227" t="s">
        <v>83</v>
      </c>
      <c r="AY166" s="19" t="s">
        <v>212</v>
      </c>
      <c r="BE166" s="228">
        <f>IF(O166="základní",K166,0)</f>
        <v>0</v>
      </c>
      <c r="BF166" s="228">
        <f>IF(O166="snížená",K166,0)</f>
        <v>0</v>
      </c>
      <c r="BG166" s="228">
        <f>IF(O166="zákl. přenesená",K166,0)</f>
        <v>0</v>
      </c>
      <c r="BH166" s="228">
        <f>IF(O166="sníž. přenesená",K166,0)</f>
        <v>0</v>
      </c>
      <c r="BI166" s="228">
        <f>IF(O166="nulová",K166,0)</f>
        <v>0</v>
      </c>
      <c r="BJ166" s="19" t="s">
        <v>83</v>
      </c>
      <c r="BK166" s="228">
        <f>ROUND(P166*H166,2)</f>
        <v>0</v>
      </c>
      <c r="BL166" s="19" t="s">
        <v>228</v>
      </c>
      <c r="BM166" s="227" t="s">
        <v>1133</v>
      </c>
    </row>
    <row r="167" s="2" customFormat="1" ht="16.5" customHeight="1">
      <c r="A167" s="40"/>
      <c r="B167" s="41"/>
      <c r="C167" s="215" t="s">
        <v>421</v>
      </c>
      <c r="D167" s="215" t="s">
        <v>213</v>
      </c>
      <c r="E167" s="216" t="s">
        <v>1134</v>
      </c>
      <c r="F167" s="217" t="s">
        <v>1132</v>
      </c>
      <c r="G167" s="218" t="s">
        <v>525</v>
      </c>
      <c r="H167" s="219">
        <v>28</v>
      </c>
      <c r="I167" s="220"/>
      <c r="J167" s="220"/>
      <c r="K167" s="221">
        <f>ROUND(P167*H167,2)</f>
        <v>0</v>
      </c>
      <c r="L167" s="217" t="s">
        <v>20</v>
      </c>
      <c r="M167" s="46"/>
      <c r="N167" s="222" t="s">
        <v>20</v>
      </c>
      <c r="O167" s="223" t="s">
        <v>45</v>
      </c>
      <c r="P167" s="224">
        <f>I167+J167</f>
        <v>0</v>
      </c>
      <c r="Q167" s="224">
        <f>ROUND(I167*H167,2)</f>
        <v>0</v>
      </c>
      <c r="R167" s="224">
        <f>ROUND(J167*H167,2)</f>
        <v>0</v>
      </c>
      <c r="S167" s="86"/>
      <c r="T167" s="225">
        <f>S167*H167</f>
        <v>0</v>
      </c>
      <c r="U167" s="225">
        <v>0</v>
      </c>
      <c r="V167" s="225">
        <f>U167*H167</f>
        <v>0</v>
      </c>
      <c r="W167" s="225">
        <v>0</v>
      </c>
      <c r="X167" s="226">
        <f>W167*H167</f>
        <v>0</v>
      </c>
      <c r="Y167" s="40"/>
      <c r="Z167" s="40"/>
      <c r="AA167" s="40"/>
      <c r="AB167" s="40"/>
      <c r="AC167" s="40"/>
      <c r="AD167" s="40"/>
      <c r="AE167" s="40"/>
      <c r="AR167" s="227" t="s">
        <v>228</v>
      </c>
      <c r="AT167" s="227" t="s">
        <v>213</v>
      </c>
      <c r="AU167" s="227" t="s">
        <v>83</v>
      </c>
      <c r="AY167" s="19" t="s">
        <v>212</v>
      </c>
      <c r="BE167" s="228">
        <f>IF(O167="základní",K167,0)</f>
        <v>0</v>
      </c>
      <c r="BF167" s="228">
        <f>IF(O167="snížená",K167,0)</f>
        <v>0</v>
      </c>
      <c r="BG167" s="228">
        <f>IF(O167="zákl. přenesená",K167,0)</f>
        <v>0</v>
      </c>
      <c r="BH167" s="228">
        <f>IF(O167="sníž. přenesená",K167,0)</f>
        <v>0</v>
      </c>
      <c r="BI167" s="228">
        <f>IF(O167="nulová",K167,0)</f>
        <v>0</v>
      </c>
      <c r="BJ167" s="19" t="s">
        <v>83</v>
      </c>
      <c r="BK167" s="228">
        <f>ROUND(P167*H167,2)</f>
        <v>0</v>
      </c>
      <c r="BL167" s="19" t="s">
        <v>228</v>
      </c>
      <c r="BM167" s="227" t="s">
        <v>1135</v>
      </c>
    </row>
    <row r="168" s="2" customFormat="1" ht="16.5" customHeight="1">
      <c r="A168" s="40"/>
      <c r="B168" s="41"/>
      <c r="C168" s="215" t="s">
        <v>425</v>
      </c>
      <c r="D168" s="215" t="s">
        <v>213</v>
      </c>
      <c r="E168" s="216" t="s">
        <v>1136</v>
      </c>
      <c r="F168" s="217" t="s">
        <v>1137</v>
      </c>
      <c r="G168" s="218" t="s">
        <v>225</v>
      </c>
      <c r="H168" s="219">
        <v>2</v>
      </c>
      <c r="I168" s="220"/>
      <c r="J168" s="220"/>
      <c r="K168" s="221">
        <f>ROUND(P168*H168,2)</f>
        <v>0</v>
      </c>
      <c r="L168" s="217" t="s">
        <v>20</v>
      </c>
      <c r="M168" s="46"/>
      <c r="N168" s="222" t="s">
        <v>20</v>
      </c>
      <c r="O168" s="223" t="s">
        <v>45</v>
      </c>
      <c r="P168" s="224">
        <f>I168+J168</f>
        <v>0</v>
      </c>
      <c r="Q168" s="224">
        <f>ROUND(I168*H168,2)</f>
        <v>0</v>
      </c>
      <c r="R168" s="224">
        <f>ROUND(J168*H168,2)</f>
        <v>0</v>
      </c>
      <c r="S168" s="86"/>
      <c r="T168" s="225">
        <f>S168*H168</f>
        <v>0</v>
      </c>
      <c r="U168" s="225">
        <v>0</v>
      </c>
      <c r="V168" s="225">
        <f>U168*H168</f>
        <v>0</v>
      </c>
      <c r="W168" s="225">
        <v>0</v>
      </c>
      <c r="X168" s="226">
        <f>W168*H168</f>
        <v>0</v>
      </c>
      <c r="Y168" s="40"/>
      <c r="Z168" s="40"/>
      <c r="AA168" s="40"/>
      <c r="AB168" s="40"/>
      <c r="AC168" s="40"/>
      <c r="AD168" s="40"/>
      <c r="AE168" s="40"/>
      <c r="AR168" s="227" t="s">
        <v>228</v>
      </c>
      <c r="AT168" s="227" t="s">
        <v>213</v>
      </c>
      <c r="AU168" s="227" t="s">
        <v>83</v>
      </c>
      <c r="AY168" s="19" t="s">
        <v>212</v>
      </c>
      <c r="BE168" s="228">
        <f>IF(O168="základní",K168,0)</f>
        <v>0</v>
      </c>
      <c r="BF168" s="228">
        <f>IF(O168="snížená",K168,0)</f>
        <v>0</v>
      </c>
      <c r="BG168" s="228">
        <f>IF(O168="zákl. přenesená",K168,0)</f>
        <v>0</v>
      </c>
      <c r="BH168" s="228">
        <f>IF(O168="sníž. přenesená",K168,0)</f>
        <v>0</v>
      </c>
      <c r="BI168" s="228">
        <f>IF(O168="nulová",K168,0)</f>
        <v>0</v>
      </c>
      <c r="BJ168" s="19" t="s">
        <v>83</v>
      </c>
      <c r="BK168" s="228">
        <f>ROUND(P168*H168,2)</f>
        <v>0</v>
      </c>
      <c r="BL168" s="19" t="s">
        <v>228</v>
      </c>
      <c r="BM168" s="227" t="s">
        <v>1138</v>
      </c>
    </row>
    <row r="169" s="2" customFormat="1" ht="16.5" customHeight="1">
      <c r="A169" s="40"/>
      <c r="B169" s="41"/>
      <c r="C169" s="229" t="s">
        <v>429</v>
      </c>
      <c r="D169" s="229" t="s">
        <v>222</v>
      </c>
      <c r="E169" s="230" t="s">
        <v>1139</v>
      </c>
      <c r="F169" s="231" t="s">
        <v>1140</v>
      </c>
      <c r="G169" s="232" t="s">
        <v>525</v>
      </c>
      <c r="H169" s="233">
        <v>30</v>
      </c>
      <c r="I169" s="234"/>
      <c r="J169" s="235"/>
      <c r="K169" s="236">
        <f>ROUND(P169*H169,2)</f>
        <v>0</v>
      </c>
      <c r="L169" s="231" t="s">
        <v>20</v>
      </c>
      <c r="M169" s="237"/>
      <c r="N169" s="238" t="s">
        <v>20</v>
      </c>
      <c r="O169" s="223" t="s">
        <v>45</v>
      </c>
      <c r="P169" s="224">
        <f>I169+J169</f>
        <v>0</v>
      </c>
      <c r="Q169" s="224">
        <f>ROUND(I169*H169,2)</f>
        <v>0</v>
      </c>
      <c r="R169" s="224">
        <f>ROUND(J169*H169,2)</f>
        <v>0</v>
      </c>
      <c r="S169" s="86"/>
      <c r="T169" s="225">
        <f>S169*H169</f>
        <v>0</v>
      </c>
      <c r="U169" s="225">
        <v>0</v>
      </c>
      <c r="V169" s="225">
        <f>U169*H169</f>
        <v>0</v>
      </c>
      <c r="W169" s="225">
        <v>0</v>
      </c>
      <c r="X169" s="226">
        <f>W169*H169</f>
        <v>0</v>
      </c>
      <c r="Y169" s="40"/>
      <c r="Z169" s="40"/>
      <c r="AA169" s="40"/>
      <c r="AB169" s="40"/>
      <c r="AC169" s="40"/>
      <c r="AD169" s="40"/>
      <c r="AE169" s="40"/>
      <c r="AR169" s="227" t="s">
        <v>246</v>
      </c>
      <c r="AT169" s="227" t="s">
        <v>222</v>
      </c>
      <c r="AU169" s="227" t="s">
        <v>83</v>
      </c>
      <c r="AY169" s="19" t="s">
        <v>212</v>
      </c>
      <c r="BE169" s="228">
        <f>IF(O169="základní",K169,0)</f>
        <v>0</v>
      </c>
      <c r="BF169" s="228">
        <f>IF(O169="snížená",K169,0)</f>
        <v>0</v>
      </c>
      <c r="BG169" s="228">
        <f>IF(O169="zákl. přenesená",K169,0)</f>
        <v>0</v>
      </c>
      <c r="BH169" s="228">
        <f>IF(O169="sníž. přenesená",K169,0)</f>
        <v>0</v>
      </c>
      <c r="BI169" s="228">
        <f>IF(O169="nulová",K169,0)</f>
        <v>0</v>
      </c>
      <c r="BJ169" s="19" t="s">
        <v>83</v>
      </c>
      <c r="BK169" s="228">
        <f>ROUND(P169*H169,2)</f>
        <v>0</v>
      </c>
      <c r="BL169" s="19" t="s">
        <v>228</v>
      </c>
      <c r="BM169" s="227" t="s">
        <v>1141</v>
      </c>
    </row>
    <row r="170" s="2" customFormat="1" ht="16.5" customHeight="1">
      <c r="A170" s="40"/>
      <c r="B170" s="41"/>
      <c r="C170" s="215" t="s">
        <v>433</v>
      </c>
      <c r="D170" s="215" t="s">
        <v>213</v>
      </c>
      <c r="E170" s="216" t="s">
        <v>1142</v>
      </c>
      <c r="F170" s="217" t="s">
        <v>1140</v>
      </c>
      <c r="G170" s="218" t="s">
        <v>525</v>
      </c>
      <c r="H170" s="219">
        <v>30</v>
      </c>
      <c r="I170" s="220"/>
      <c r="J170" s="220"/>
      <c r="K170" s="221">
        <f>ROUND(P170*H170,2)</f>
        <v>0</v>
      </c>
      <c r="L170" s="217" t="s">
        <v>20</v>
      </c>
      <c r="M170" s="46"/>
      <c r="N170" s="222" t="s">
        <v>20</v>
      </c>
      <c r="O170" s="223" t="s">
        <v>45</v>
      </c>
      <c r="P170" s="224">
        <f>I170+J170</f>
        <v>0</v>
      </c>
      <c r="Q170" s="224">
        <f>ROUND(I170*H170,2)</f>
        <v>0</v>
      </c>
      <c r="R170" s="224">
        <f>ROUND(J170*H170,2)</f>
        <v>0</v>
      </c>
      <c r="S170" s="86"/>
      <c r="T170" s="225">
        <f>S170*H170</f>
        <v>0</v>
      </c>
      <c r="U170" s="225">
        <v>0</v>
      </c>
      <c r="V170" s="225">
        <f>U170*H170</f>
        <v>0</v>
      </c>
      <c r="W170" s="225">
        <v>0</v>
      </c>
      <c r="X170" s="226">
        <f>W170*H170</f>
        <v>0</v>
      </c>
      <c r="Y170" s="40"/>
      <c r="Z170" s="40"/>
      <c r="AA170" s="40"/>
      <c r="AB170" s="40"/>
      <c r="AC170" s="40"/>
      <c r="AD170" s="40"/>
      <c r="AE170" s="40"/>
      <c r="AR170" s="227" t="s">
        <v>228</v>
      </c>
      <c r="AT170" s="227" t="s">
        <v>213</v>
      </c>
      <c r="AU170" s="227" t="s">
        <v>83</v>
      </c>
      <c r="AY170" s="19" t="s">
        <v>212</v>
      </c>
      <c r="BE170" s="228">
        <f>IF(O170="základní",K170,0)</f>
        <v>0</v>
      </c>
      <c r="BF170" s="228">
        <f>IF(O170="snížená",K170,0)</f>
        <v>0</v>
      </c>
      <c r="BG170" s="228">
        <f>IF(O170="zákl. přenesená",K170,0)</f>
        <v>0</v>
      </c>
      <c r="BH170" s="228">
        <f>IF(O170="sníž. přenesená",K170,0)</f>
        <v>0</v>
      </c>
      <c r="BI170" s="228">
        <f>IF(O170="nulová",K170,0)</f>
        <v>0</v>
      </c>
      <c r="BJ170" s="19" t="s">
        <v>83</v>
      </c>
      <c r="BK170" s="228">
        <f>ROUND(P170*H170,2)</f>
        <v>0</v>
      </c>
      <c r="BL170" s="19" t="s">
        <v>228</v>
      </c>
      <c r="BM170" s="227" t="s">
        <v>1143</v>
      </c>
    </row>
    <row r="171" s="2" customFormat="1" ht="16.5" customHeight="1">
      <c r="A171" s="40"/>
      <c r="B171" s="41"/>
      <c r="C171" s="229" t="s">
        <v>437</v>
      </c>
      <c r="D171" s="229" t="s">
        <v>222</v>
      </c>
      <c r="E171" s="230" t="s">
        <v>1144</v>
      </c>
      <c r="F171" s="231" t="s">
        <v>1145</v>
      </c>
      <c r="G171" s="232" t="s">
        <v>225</v>
      </c>
      <c r="H171" s="233">
        <v>2</v>
      </c>
      <c r="I171" s="234"/>
      <c r="J171" s="235"/>
      <c r="K171" s="236">
        <f>ROUND(P171*H171,2)</f>
        <v>0</v>
      </c>
      <c r="L171" s="231" t="s">
        <v>20</v>
      </c>
      <c r="M171" s="237"/>
      <c r="N171" s="238" t="s">
        <v>20</v>
      </c>
      <c r="O171" s="223" t="s">
        <v>45</v>
      </c>
      <c r="P171" s="224">
        <f>I171+J171</f>
        <v>0</v>
      </c>
      <c r="Q171" s="224">
        <f>ROUND(I171*H171,2)</f>
        <v>0</v>
      </c>
      <c r="R171" s="224">
        <f>ROUND(J171*H171,2)</f>
        <v>0</v>
      </c>
      <c r="S171" s="86"/>
      <c r="T171" s="225">
        <f>S171*H171</f>
        <v>0</v>
      </c>
      <c r="U171" s="225">
        <v>0</v>
      </c>
      <c r="V171" s="225">
        <f>U171*H171</f>
        <v>0</v>
      </c>
      <c r="W171" s="225">
        <v>0</v>
      </c>
      <c r="X171" s="226">
        <f>W171*H171</f>
        <v>0</v>
      </c>
      <c r="Y171" s="40"/>
      <c r="Z171" s="40"/>
      <c r="AA171" s="40"/>
      <c r="AB171" s="40"/>
      <c r="AC171" s="40"/>
      <c r="AD171" s="40"/>
      <c r="AE171" s="40"/>
      <c r="AR171" s="227" t="s">
        <v>246</v>
      </c>
      <c r="AT171" s="227" t="s">
        <v>222</v>
      </c>
      <c r="AU171" s="227" t="s">
        <v>83</v>
      </c>
      <c r="AY171" s="19" t="s">
        <v>212</v>
      </c>
      <c r="BE171" s="228">
        <f>IF(O171="základní",K171,0)</f>
        <v>0</v>
      </c>
      <c r="BF171" s="228">
        <f>IF(O171="snížená",K171,0)</f>
        <v>0</v>
      </c>
      <c r="BG171" s="228">
        <f>IF(O171="zákl. přenesená",K171,0)</f>
        <v>0</v>
      </c>
      <c r="BH171" s="228">
        <f>IF(O171="sníž. přenesená",K171,0)</f>
        <v>0</v>
      </c>
      <c r="BI171" s="228">
        <f>IF(O171="nulová",K171,0)</f>
        <v>0</v>
      </c>
      <c r="BJ171" s="19" t="s">
        <v>83</v>
      </c>
      <c r="BK171" s="228">
        <f>ROUND(P171*H171,2)</f>
        <v>0</v>
      </c>
      <c r="BL171" s="19" t="s">
        <v>228</v>
      </c>
      <c r="BM171" s="227" t="s">
        <v>1146</v>
      </c>
    </row>
    <row r="172" s="2" customFormat="1" ht="16.5" customHeight="1">
      <c r="A172" s="40"/>
      <c r="B172" s="41"/>
      <c r="C172" s="215" t="s">
        <v>441</v>
      </c>
      <c r="D172" s="215" t="s">
        <v>213</v>
      </c>
      <c r="E172" s="216" t="s">
        <v>1147</v>
      </c>
      <c r="F172" s="217" t="s">
        <v>1145</v>
      </c>
      <c r="G172" s="218" t="s">
        <v>225</v>
      </c>
      <c r="H172" s="219">
        <v>2</v>
      </c>
      <c r="I172" s="220"/>
      <c r="J172" s="220"/>
      <c r="K172" s="221">
        <f>ROUND(P172*H172,2)</f>
        <v>0</v>
      </c>
      <c r="L172" s="217" t="s">
        <v>20</v>
      </c>
      <c r="M172" s="46"/>
      <c r="N172" s="222" t="s">
        <v>20</v>
      </c>
      <c r="O172" s="223" t="s">
        <v>45</v>
      </c>
      <c r="P172" s="224">
        <f>I172+J172</f>
        <v>0</v>
      </c>
      <c r="Q172" s="224">
        <f>ROUND(I172*H172,2)</f>
        <v>0</v>
      </c>
      <c r="R172" s="224">
        <f>ROUND(J172*H172,2)</f>
        <v>0</v>
      </c>
      <c r="S172" s="86"/>
      <c r="T172" s="225">
        <f>S172*H172</f>
        <v>0</v>
      </c>
      <c r="U172" s="225">
        <v>0</v>
      </c>
      <c r="V172" s="225">
        <f>U172*H172</f>
        <v>0</v>
      </c>
      <c r="W172" s="225">
        <v>0</v>
      </c>
      <c r="X172" s="226">
        <f>W172*H172</f>
        <v>0</v>
      </c>
      <c r="Y172" s="40"/>
      <c r="Z172" s="40"/>
      <c r="AA172" s="40"/>
      <c r="AB172" s="40"/>
      <c r="AC172" s="40"/>
      <c r="AD172" s="40"/>
      <c r="AE172" s="40"/>
      <c r="AR172" s="227" t="s">
        <v>228</v>
      </c>
      <c r="AT172" s="227" t="s">
        <v>213</v>
      </c>
      <c r="AU172" s="227" t="s">
        <v>83</v>
      </c>
      <c r="AY172" s="19" t="s">
        <v>212</v>
      </c>
      <c r="BE172" s="228">
        <f>IF(O172="základní",K172,0)</f>
        <v>0</v>
      </c>
      <c r="BF172" s="228">
        <f>IF(O172="snížená",K172,0)</f>
        <v>0</v>
      </c>
      <c r="BG172" s="228">
        <f>IF(O172="zákl. přenesená",K172,0)</f>
        <v>0</v>
      </c>
      <c r="BH172" s="228">
        <f>IF(O172="sníž. přenesená",K172,0)</f>
        <v>0</v>
      </c>
      <c r="BI172" s="228">
        <f>IF(O172="nulová",K172,0)</f>
        <v>0</v>
      </c>
      <c r="BJ172" s="19" t="s">
        <v>83</v>
      </c>
      <c r="BK172" s="228">
        <f>ROUND(P172*H172,2)</f>
        <v>0</v>
      </c>
      <c r="BL172" s="19" t="s">
        <v>228</v>
      </c>
      <c r="BM172" s="227" t="s">
        <v>1148</v>
      </c>
    </row>
    <row r="173" s="2" customFormat="1" ht="16.5" customHeight="1">
      <c r="A173" s="40"/>
      <c r="B173" s="41"/>
      <c r="C173" s="229" t="s">
        <v>445</v>
      </c>
      <c r="D173" s="229" t="s">
        <v>222</v>
      </c>
      <c r="E173" s="230" t="s">
        <v>1149</v>
      </c>
      <c r="F173" s="231" t="s">
        <v>1150</v>
      </c>
      <c r="G173" s="232" t="s">
        <v>525</v>
      </c>
      <c r="H173" s="233">
        <v>162</v>
      </c>
      <c r="I173" s="234"/>
      <c r="J173" s="235"/>
      <c r="K173" s="236">
        <f>ROUND(P173*H173,2)</f>
        <v>0</v>
      </c>
      <c r="L173" s="231" t="s">
        <v>20</v>
      </c>
      <c r="M173" s="237"/>
      <c r="N173" s="238" t="s">
        <v>20</v>
      </c>
      <c r="O173" s="223" t="s">
        <v>45</v>
      </c>
      <c r="P173" s="224">
        <f>I173+J173</f>
        <v>0</v>
      </c>
      <c r="Q173" s="224">
        <f>ROUND(I173*H173,2)</f>
        <v>0</v>
      </c>
      <c r="R173" s="224">
        <f>ROUND(J173*H173,2)</f>
        <v>0</v>
      </c>
      <c r="S173" s="86"/>
      <c r="T173" s="225">
        <f>S173*H173</f>
        <v>0</v>
      </c>
      <c r="U173" s="225">
        <v>0</v>
      </c>
      <c r="V173" s="225">
        <f>U173*H173</f>
        <v>0</v>
      </c>
      <c r="W173" s="225">
        <v>0</v>
      </c>
      <c r="X173" s="226">
        <f>W173*H173</f>
        <v>0</v>
      </c>
      <c r="Y173" s="40"/>
      <c r="Z173" s="40"/>
      <c r="AA173" s="40"/>
      <c r="AB173" s="40"/>
      <c r="AC173" s="40"/>
      <c r="AD173" s="40"/>
      <c r="AE173" s="40"/>
      <c r="AR173" s="227" t="s">
        <v>246</v>
      </c>
      <c r="AT173" s="227" t="s">
        <v>222</v>
      </c>
      <c r="AU173" s="227" t="s">
        <v>83</v>
      </c>
      <c r="AY173" s="19" t="s">
        <v>212</v>
      </c>
      <c r="BE173" s="228">
        <f>IF(O173="základní",K173,0)</f>
        <v>0</v>
      </c>
      <c r="BF173" s="228">
        <f>IF(O173="snížená",K173,0)</f>
        <v>0</v>
      </c>
      <c r="BG173" s="228">
        <f>IF(O173="zákl. přenesená",K173,0)</f>
        <v>0</v>
      </c>
      <c r="BH173" s="228">
        <f>IF(O173="sníž. přenesená",K173,0)</f>
        <v>0</v>
      </c>
      <c r="BI173" s="228">
        <f>IF(O173="nulová",K173,0)</f>
        <v>0</v>
      </c>
      <c r="BJ173" s="19" t="s">
        <v>83</v>
      </c>
      <c r="BK173" s="228">
        <f>ROUND(P173*H173,2)</f>
        <v>0</v>
      </c>
      <c r="BL173" s="19" t="s">
        <v>228</v>
      </c>
      <c r="BM173" s="227" t="s">
        <v>1151</v>
      </c>
    </row>
    <row r="174" s="2" customFormat="1" ht="16.5" customHeight="1">
      <c r="A174" s="40"/>
      <c r="B174" s="41"/>
      <c r="C174" s="215" t="s">
        <v>449</v>
      </c>
      <c r="D174" s="215" t="s">
        <v>213</v>
      </c>
      <c r="E174" s="216" t="s">
        <v>1152</v>
      </c>
      <c r="F174" s="217" t="s">
        <v>1150</v>
      </c>
      <c r="G174" s="218" t="s">
        <v>525</v>
      </c>
      <c r="H174" s="219">
        <v>162</v>
      </c>
      <c r="I174" s="220"/>
      <c r="J174" s="220"/>
      <c r="K174" s="221">
        <f>ROUND(P174*H174,2)</f>
        <v>0</v>
      </c>
      <c r="L174" s="217" t="s">
        <v>20</v>
      </c>
      <c r="M174" s="46"/>
      <c r="N174" s="222" t="s">
        <v>20</v>
      </c>
      <c r="O174" s="223" t="s">
        <v>45</v>
      </c>
      <c r="P174" s="224">
        <f>I174+J174</f>
        <v>0</v>
      </c>
      <c r="Q174" s="224">
        <f>ROUND(I174*H174,2)</f>
        <v>0</v>
      </c>
      <c r="R174" s="224">
        <f>ROUND(J174*H174,2)</f>
        <v>0</v>
      </c>
      <c r="S174" s="86"/>
      <c r="T174" s="225">
        <f>S174*H174</f>
        <v>0</v>
      </c>
      <c r="U174" s="225">
        <v>0</v>
      </c>
      <c r="V174" s="225">
        <f>U174*H174</f>
        <v>0</v>
      </c>
      <c r="W174" s="225">
        <v>0</v>
      </c>
      <c r="X174" s="226">
        <f>W174*H174</f>
        <v>0</v>
      </c>
      <c r="Y174" s="40"/>
      <c r="Z174" s="40"/>
      <c r="AA174" s="40"/>
      <c r="AB174" s="40"/>
      <c r="AC174" s="40"/>
      <c r="AD174" s="40"/>
      <c r="AE174" s="40"/>
      <c r="AR174" s="227" t="s">
        <v>228</v>
      </c>
      <c r="AT174" s="227" t="s">
        <v>213</v>
      </c>
      <c r="AU174" s="227" t="s">
        <v>83</v>
      </c>
      <c r="AY174" s="19" t="s">
        <v>212</v>
      </c>
      <c r="BE174" s="228">
        <f>IF(O174="základní",K174,0)</f>
        <v>0</v>
      </c>
      <c r="BF174" s="228">
        <f>IF(O174="snížená",K174,0)</f>
        <v>0</v>
      </c>
      <c r="BG174" s="228">
        <f>IF(O174="zákl. přenesená",K174,0)</f>
        <v>0</v>
      </c>
      <c r="BH174" s="228">
        <f>IF(O174="sníž. přenesená",K174,0)</f>
        <v>0</v>
      </c>
      <c r="BI174" s="228">
        <f>IF(O174="nulová",K174,0)</f>
        <v>0</v>
      </c>
      <c r="BJ174" s="19" t="s">
        <v>83</v>
      </c>
      <c r="BK174" s="228">
        <f>ROUND(P174*H174,2)</f>
        <v>0</v>
      </c>
      <c r="BL174" s="19" t="s">
        <v>228</v>
      </c>
      <c r="BM174" s="227" t="s">
        <v>1153</v>
      </c>
    </row>
    <row r="175" s="2" customFormat="1" ht="16.5" customHeight="1">
      <c r="A175" s="40"/>
      <c r="B175" s="41"/>
      <c r="C175" s="229" t="s">
        <v>453</v>
      </c>
      <c r="D175" s="229" t="s">
        <v>222</v>
      </c>
      <c r="E175" s="230" t="s">
        <v>1154</v>
      </c>
      <c r="F175" s="231" t="s">
        <v>1155</v>
      </c>
      <c r="G175" s="232" t="s">
        <v>225</v>
      </c>
      <c r="H175" s="233">
        <v>6</v>
      </c>
      <c r="I175" s="234"/>
      <c r="J175" s="235"/>
      <c r="K175" s="236">
        <f>ROUND(P175*H175,2)</f>
        <v>0</v>
      </c>
      <c r="L175" s="231" t="s">
        <v>20</v>
      </c>
      <c r="M175" s="237"/>
      <c r="N175" s="238" t="s">
        <v>20</v>
      </c>
      <c r="O175" s="223" t="s">
        <v>45</v>
      </c>
      <c r="P175" s="224">
        <f>I175+J175</f>
        <v>0</v>
      </c>
      <c r="Q175" s="224">
        <f>ROUND(I175*H175,2)</f>
        <v>0</v>
      </c>
      <c r="R175" s="224">
        <f>ROUND(J175*H175,2)</f>
        <v>0</v>
      </c>
      <c r="S175" s="86"/>
      <c r="T175" s="225">
        <f>S175*H175</f>
        <v>0</v>
      </c>
      <c r="U175" s="225">
        <v>0</v>
      </c>
      <c r="V175" s="225">
        <f>U175*H175</f>
        <v>0</v>
      </c>
      <c r="W175" s="225">
        <v>0</v>
      </c>
      <c r="X175" s="226">
        <f>W175*H175</f>
        <v>0</v>
      </c>
      <c r="Y175" s="40"/>
      <c r="Z175" s="40"/>
      <c r="AA175" s="40"/>
      <c r="AB175" s="40"/>
      <c r="AC175" s="40"/>
      <c r="AD175" s="40"/>
      <c r="AE175" s="40"/>
      <c r="AR175" s="227" t="s">
        <v>246</v>
      </c>
      <c r="AT175" s="227" t="s">
        <v>222</v>
      </c>
      <c r="AU175" s="227" t="s">
        <v>83</v>
      </c>
      <c r="AY175" s="19" t="s">
        <v>212</v>
      </c>
      <c r="BE175" s="228">
        <f>IF(O175="základní",K175,0)</f>
        <v>0</v>
      </c>
      <c r="BF175" s="228">
        <f>IF(O175="snížená",K175,0)</f>
        <v>0</v>
      </c>
      <c r="BG175" s="228">
        <f>IF(O175="zákl. přenesená",K175,0)</f>
        <v>0</v>
      </c>
      <c r="BH175" s="228">
        <f>IF(O175="sníž. přenesená",K175,0)</f>
        <v>0</v>
      </c>
      <c r="BI175" s="228">
        <f>IF(O175="nulová",K175,0)</f>
        <v>0</v>
      </c>
      <c r="BJ175" s="19" t="s">
        <v>83</v>
      </c>
      <c r="BK175" s="228">
        <f>ROUND(P175*H175,2)</f>
        <v>0</v>
      </c>
      <c r="BL175" s="19" t="s">
        <v>228</v>
      </c>
      <c r="BM175" s="227" t="s">
        <v>1156</v>
      </c>
    </row>
    <row r="176" s="2" customFormat="1" ht="16.5" customHeight="1">
      <c r="A176" s="40"/>
      <c r="B176" s="41"/>
      <c r="C176" s="215" t="s">
        <v>457</v>
      </c>
      <c r="D176" s="215" t="s">
        <v>213</v>
      </c>
      <c r="E176" s="216" t="s">
        <v>1157</v>
      </c>
      <c r="F176" s="217" t="s">
        <v>1155</v>
      </c>
      <c r="G176" s="218" t="s">
        <v>225</v>
      </c>
      <c r="H176" s="219">
        <v>6</v>
      </c>
      <c r="I176" s="220"/>
      <c r="J176" s="220"/>
      <c r="K176" s="221">
        <f>ROUND(P176*H176,2)</f>
        <v>0</v>
      </c>
      <c r="L176" s="217" t="s">
        <v>20</v>
      </c>
      <c r="M176" s="46"/>
      <c r="N176" s="222" t="s">
        <v>20</v>
      </c>
      <c r="O176" s="223" t="s">
        <v>45</v>
      </c>
      <c r="P176" s="224">
        <f>I176+J176</f>
        <v>0</v>
      </c>
      <c r="Q176" s="224">
        <f>ROUND(I176*H176,2)</f>
        <v>0</v>
      </c>
      <c r="R176" s="224">
        <f>ROUND(J176*H176,2)</f>
        <v>0</v>
      </c>
      <c r="S176" s="86"/>
      <c r="T176" s="225">
        <f>S176*H176</f>
        <v>0</v>
      </c>
      <c r="U176" s="225">
        <v>0</v>
      </c>
      <c r="V176" s="225">
        <f>U176*H176</f>
        <v>0</v>
      </c>
      <c r="W176" s="225">
        <v>0</v>
      </c>
      <c r="X176" s="226">
        <f>W176*H176</f>
        <v>0</v>
      </c>
      <c r="Y176" s="40"/>
      <c r="Z176" s="40"/>
      <c r="AA176" s="40"/>
      <c r="AB176" s="40"/>
      <c r="AC176" s="40"/>
      <c r="AD176" s="40"/>
      <c r="AE176" s="40"/>
      <c r="AR176" s="227" t="s">
        <v>228</v>
      </c>
      <c r="AT176" s="227" t="s">
        <v>213</v>
      </c>
      <c r="AU176" s="227" t="s">
        <v>83</v>
      </c>
      <c r="AY176" s="19" t="s">
        <v>212</v>
      </c>
      <c r="BE176" s="228">
        <f>IF(O176="základní",K176,0)</f>
        <v>0</v>
      </c>
      <c r="BF176" s="228">
        <f>IF(O176="snížená",K176,0)</f>
        <v>0</v>
      </c>
      <c r="BG176" s="228">
        <f>IF(O176="zákl. přenesená",K176,0)</f>
        <v>0</v>
      </c>
      <c r="BH176" s="228">
        <f>IF(O176="sníž. přenesená",K176,0)</f>
        <v>0</v>
      </c>
      <c r="BI176" s="228">
        <f>IF(O176="nulová",K176,0)</f>
        <v>0</v>
      </c>
      <c r="BJ176" s="19" t="s">
        <v>83</v>
      </c>
      <c r="BK176" s="228">
        <f>ROUND(P176*H176,2)</f>
        <v>0</v>
      </c>
      <c r="BL176" s="19" t="s">
        <v>228</v>
      </c>
      <c r="BM176" s="227" t="s">
        <v>1158</v>
      </c>
    </row>
    <row r="177" s="2" customFormat="1" ht="16.5" customHeight="1">
      <c r="A177" s="40"/>
      <c r="B177" s="41"/>
      <c r="C177" s="229" t="s">
        <v>461</v>
      </c>
      <c r="D177" s="229" t="s">
        <v>222</v>
      </c>
      <c r="E177" s="230" t="s">
        <v>1159</v>
      </c>
      <c r="F177" s="231" t="s">
        <v>1160</v>
      </c>
      <c r="G177" s="232" t="s">
        <v>525</v>
      </c>
      <c r="H177" s="233">
        <v>28</v>
      </c>
      <c r="I177" s="234"/>
      <c r="J177" s="235"/>
      <c r="K177" s="236">
        <f>ROUND(P177*H177,2)</f>
        <v>0</v>
      </c>
      <c r="L177" s="231" t="s">
        <v>20</v>
      </c>
      <c r="M177" s="237"/>
      <c r="N177" s="238" t="s">
        <v>20</v>
      </c>
      <c r="O177" s="223" t="s">
        <v>45</v>
      </c>
      <c r="P177" s="224">
        <f>I177+J177</f>
        <v>0</v>
      </c>
      <c r="Q177" s="224">
        <f>ROUND(I177*H177,2)</f>
        <v>0</v>
      </c>
      <c r="R177" s="224">
        <f>ROUND(J177*H177,2)</f>
        <v>0</v>
      </c>
      <c r="S177" s="86"/>
      <c r="T177" s="225">
        <f>S177*H177</f>
        <v>0</v>
      </c>
      <c r="U177" s="225">
        <v>0</v>
      </c>
      <c r="V177" s="225">
        <f>U177*H177</f>
        <v>0</v>
      </c>
      <c r="W177" s="225">
        <v>0</v>
      </c>
      <c r="X177" s="226">
        <f>W177*H177</f>
        <v>0</v>
      </c>
      <c r="Y177" s="40"/>
      <c r="Z177" s="40"/>
      <c r="AA177" s="40"/>
      <c r="AB177" s="40"/>
      <c r="AC177" s="40"/>
      <c r="AD177" s="40"/>
      <c r="AE177" s="40"/>
      <c r="AR177" s="227" t="s">
        <v>246</v>
      </c>
      <c r="AT177" s="227" t="s">
        <v>222</v>
      </c>
      <c r="AU177" s="227" t="s">
        <v>83</v>
      </c>
      <c r="AY177" s="19" t="s">
        <v>212</v>
      </c>
      <c r="BE177" s="228">
        <f>IF(O177="základní",K177,0)</f>
        <v>0</v>
      </c>
      <c r="BF177" s="228">
        <f>IF(O177="snížená",K177,0)</f>
        <v>0</v>
      </c>
      <c r="BG177" s="228">
        <f>IF(O177="zákl. přenesená",K177,0)</f>
        <v>0</v>
      </c>
      <c r="BH177" s="228">
        <f>IF(O177="sníž. přenesená",K177,0)</f>
        <v>0</v>
      </c>
      <c r="BI177" s="228">
        <f>IF(O177="nulová",K177,0)</f>
        <v>0</v>
      </c>
      <c r="BJ177" s="19" t="s">
        <v>83</v>
      </c>
      <c r="BK177" s="228">
        <f>ROUND(P177*H177,2)</f>
        <v>0</v>
      </c>
      <c r="BL177" s="19" t="s">
        <v>228</v>
      </c>
      <c r="BM177" s="227" t="s">
        <v>1161</v>
      </c>
    </row>
    <row r="178" s="2" customFormat="1" ht="16.5" customHeight="1">
      <c r="A178" s="40"/>
      <c r="B178" s="41"/>
      <c r="C178" s="215" t="s">
        <v>465</v>
      </c>
      <c r="D178" s="215" t="s">
        <v>213</v>
      </c>
      <c r="E178" s="216" t="s">
        <v>1162</v>
      </c>
      <c r="F178" s="217" t="s">
        <v>1160</v>
      </c>
      <c r="G178" s="218" t="s">
        <v>525</v>
      </c>
      <c r="H178" s="219">
        <v>28</v>
      </c>
      <c r="I178" s="220"/>
      <c r="J178" s="220"/>
      <c r="K178" s="221">
        <f>ROUND(P178*H178,2)</f>
        <v>0</v>
      </c>
      <c r="L178" s="217" t="s">
        <v>20</v>
      </c>
      <c r="M178" s="46"/>
      <c r="N178" s="222" t="s">
        <v>20</v>
      </c>
      <c r="O178" s="223" t="s">
        <v>45</v>
      </c>
      <c r="P178" s="224">
        <f>I178+J178</f>
        <v>0</v>
      </c>
      <c r="Q178" s="224">
        <f>ROUND(I178*H178,2)</f>
        <v>0</v>
      </c>
      <c r="R178" s="224">
        <f>ROUND(J178*H178,2)</f>
        <v>0</v>
      </c>
      <c r="S178" s="86"/>
      <c r="T178" s="225">
        <f>S178*H178</f>
        <v>0</v>
      </c>
      <c r="U178" s="225">
        <v>0</v>
      </c>
      <c r="V178" s="225">
        <f>U178*H178</f>
        <v>0</v>
      </c>
      <c r="W178" s="225">
        <v>0</v>
      </c>
      <c r="X178" s="226">
        <f>W178*H178</f>
        <v>0</v>
      </c>
      <c r="Y178" s="40"/>
      <c r="Z178" s="40"/>
      <c r="AA178" s="40"/>
      <c r="AB178" s="40"/>
      <c r="AC178" s="40"/>
      <c r="AD178" s="40"/>
      <c r="AE178" s="40"/>
      <c r="AR178" s="227" t="s">
        <v>228</v>
      </c>
      <c r="AT178" s="227" t="s">
        <v>213</v>
      </c>
      <c r="AU178" s="227" t="s">
        <v>83</v>
      </c>
      <c r="AY178" s="19" t="s">
        <v>212</v>
      </c>
      <c r="BE178" s="228">
        <f>IF(O178="základní",K178,0)</f>
        <v>0</v>
      </c>
      <c r="BF178" s="228">
        <f>IF(O178="snížená",K178,0)</f>
        <v>0</v>
      </c>
      <c r="BG178" s="228">
        <f>IF(O178="zákl. přenesená",K178,0)</f>
        <v>0</v>
      </c>
      <c r="BH178" s="228">
        <f>IF(O178="sníž. přenesená",K178,0)</f>
        <v>0</v>
      </c>
      <c r="BI178" s="228">
        <f>IF(O178="nulová",K178,0)</f>
        <v>0</v>
      </c>
      <c r="BJ178" s="19" t="s">
        <v>83</v>
      </c>
      <c r="BK178" s="228">
        <f>ROUND(P178*H178,2)</f>
        <v>0</v>
      </c>
      <c r="BL178" s="19" t="s">
        <v>228</v>
      </c>
      <c r="BM178" s="227" t="s">
        <v>1163</v>
      </c>
    </row>
    <row r="179" s="2" customFormat="1" ht="16.5" customHeight="1">
      <c r="A179" s="40"/>
      <c r="B179" s="41"/>
      <c r="C179" s="229" t="s">
        <v>469</v>
      </c>
      <c r="D179" s="229" t="s">
        <v>222</v>
      </c>
      <c r="E179" s="230" t="s">
        <v>1164</v>
      </c>
      <c r="F179" s="231" t="s">
        <v>1165</v>
      </c>
      <c r="G179" s="232" t="s">
        <v>225</v>
      </c>
      <c r="H179" s="233">
        <v>2</v>
      </c>
      <c r="I179" s="234"/>
      <c r="J179" s="235"/>
      <c r="K179" s="236">
        <f>ROUND(P179*H179,2)</f>
        <v>0</v>
      </c>
      <c r="L179" s="231" t="s">
        <v>20</v>
      </c>
      <c r="M179" s="237"/>
      <c r="N179" s="238" t="s">
        <v>20</v>
      </c>
      <c r="O179" s="223" t="s">
        <v>45</v>
      </c>
      <c r="P179" s="224">
        <f>I179+J179</f>
        <v>0</v>
      </c>
      <c r="Q179" s="224">
        <f>ROUND(I179*H179,2)</f>
        <v>0</v>
      </c>
      <c r="R179" s="224">
        <f>ROUND(J179*H179,2)</f>
        <v>0</v>
      </c>
      <c r="S179" s="86"/>
      <c r="T179" s="225">
        <f>S179*H179</f>
        <v>0</v>
      </c>
      <c r="U179" s="225">
        <v>0</v>
      </c>
      <c r="V179" s="225">
        <f>U179*H179</f>
        <v>0</v>
      </c>
      <c r="W179" s="225">
        <v>0</v>
      </c>
      <c r="X179" s="226">
        <f>W179*H179</f>
        <v>0</v>
      </c>
      <c r="Y179" s="40"/>
      <c r="Z179" s="40"/>
      <c r="AA179" s="40"/>
      <c r="AB179" s="40"/>
      <c r="AC179" s="40"/>
      <c r="AD179" s="40"/>
      <c r="AE179" s="40"/>
      <c r="AR179" s="227" t="s">
        <v>246</v>
      </c>
      <c r="AT179" s="227" t="s">
        <v>222</v>
      </c>
      <c r="AU179" s="227" t="s">
        <v>83</v>
      </c>
      <c r="AY179" s="19" t="s">
        <v>212</v>
      </c>
      <c r="BE179" s="228">
        <f>IF(O179="základní",K179,0)</f>
        <v>0</v>
      </c>
      <c r="BF179" s="228">
        <f>IF(O179="snížená",K179,0)</f>
        <v>0</v>
      </c>
      <c r="BG179" s="228">
        <f>IF(O179="zákl. přenesená",K179,0)</f>
        <v>0</v>
      </c>
      <c r="BH179" s="228">
        <f>IF(O179="sníž. přenesená",K179,0)</f>
        <v>0</v>
      </c>
      <c r="BI179" s="228">
        <f>IF(O179="nulová",K179,0)</f>
        <v>0</v>
      </c>
      <c r="BJ179" s="19" t="s">
        <v>83</v>
      </c>
      <c r="BK179" s="228">
        <f>ROUND(P179*H179,2)</f>
        <v>0</v>
      </c>
      <c r="BL179" s="19" t="s">
        <v>228</v>
      </c>
      <c r="BM179" s="227" t="s">
        <v>1166</v>
      </c>
    </row>
    <row r="180" s="2" customFormat="1" ht="16.5" customHeight="1">
      <c r="A180" s="40"/>
      <c r="B180" s="41"/>
      <c r="C180" s="215" t="s">
        <v>217</v>
      </c>
      <c r="D180" s="215" t="s">
        <v>213</v>
      </c>
      <c r="E180" s="216" t="s">
        <v>1167</v>
      </c>
      <c r="F180" s="217" t="s">
        <v>1165</v>
      </c>
      <c r="G180" s="218" t="s">
        <v>225</v>
      </c>
      <c r="H180" s="219">
        <v>2</v>
      </c>
      <c r="I180" s="220"/>
      <c r="J180" s="220"/>
      <c r="K180" s="221">
        <f>ROUND(P180*H180,2)</f>
        <v>0</v>
      </c>
      <c r="L180" s="217" t="s">
        <v>20</v>
      </c>
      <c r="M180" s="46"/>
      <c r="N180" s="222" t="s">
        <v>20</v>
      </c>
      <c r="O180" s="223" t="s">
        <v>45</v>
      </c>
      <c r="P180" s="224">
        <f>I180+J180</f>
        <v>0</v>
      </c>
      <c r="Q180" s="224">
        <f>ROUND(I180*H180,2)</f>
        <v>0</v>
      </c>
      <c r="R180" s="224">
        <f>ROUND(J180*H180,2)</f>
        <v>0</v>
      </c>
      <c r="S180" s="86"/>
      <c r="T180" s="225">
        <f>S180*H180</f>
        <v>0</v>
      </c>
      <c r="U180" s="225">
        <v>0</v>
      </c>
      <c r="V180" s="225">
        <f>U180*H180</f>
        <v>0</v>
      </c>
      <c r="W180" s="225">
        <v>0</v>
      </c>
      <c r="X180" s="226">
        <f>W180*H180</f>
        <v>0</v>
      </c>
      <c r="Y180" s="40"/>
      <c r="Z180" s="40"/>
      <c r="AA180" s="40"/>
      <c r="AB180" s="40"/>
      <c r="AC180" s="40"/>
      <c r="AD180" s="40"/>
      <c r="AE180" s="40"/>
      <c r="AR180" s="227" t="s">
        <v>228</v>
      </c>
      <c r="AT180" s="227" t="s">
        <v>213</v>
      </c>
      <c r="AU180" s="227" t="s">
        <v>83</v>
      </c>
      <c r="AY180" s="19" t="s">
        <v>212</v>
      </c>
      <c r="BE180" s="228">
        <f>IF(O180="základní",K180,0)</f>
        <v>0</v>
      </c>
      <c r="BF180" s="228">
        <f>IF(O180="snížená",K180,0)</f>
        <v>0</v>
      </c>
      <c r="BG180" s="228">
        <f>IF(O180="zákl. přenesená",K180,0)</f>
        <v>0</v>
      </c>
      <c r="BH180" s="228">
        <f>IF(O180="sníž. přenesená",K180,0)</f>
        <v>0</v>
      </c>
      <c r="BI180" s="228">
        <f>IF(O180="nulová",K180,0)</f>
        <v>0</v>
      </c>
      <c r="BJ180" s="19" t="s">
        <v>83</v>
      </c>
      <c r="BK180" s="228">
        <f>ROUND(P180*H180,2)</f>
        <v>0</v>
      </c>
      <c r="BL180" s="19" t="s">
        <v>228</v>
      </c>
      <c r="BM180" s="227" t="s">
        <v>1168</v>
      </c>
    </row>
    <row r="181" s="2" customFormat="1" ht="16.5" customHeight="1">
      <c r="A181" s="40"/>
      <c r="B181" s="41"/>
      <c r="C181" s="229" t="s">
        <v>476</v>
      </c>
      <c r="D181" s="229" t="s">
        <v>222</v>
      </c>
      <c r="E181" s="230" t="s">
        <v>1169</v>
      </c>
      <c r="F181" s="231" t="s">
        <v>1170</v>
      </c>
      <c r="G181" s="232" t="s">
        <v>525</v>
      </c>
      <c r="H181" s="233">
        <v>200</v>
      </c>
      <c r="I181" s="234"/>
      <c r="J181" s="235"/>
      <c r="K181" s="236">
        <f>ROUND(P181*H181,2)</f>
        <v>0</v>
      </c>
      <c r="L181" s="231" t="s">
        <v>20</v>
      </c>
      <c r="M181" s="237"/>
      <c r="N181" s="238" t="s">
        <v>20</v>
      </c>
      <c r="O181" s="223" t="s">
        <v>45</v>
      </c>
      <c r="P181" s="224">
        <f>I181+J181</f>
        <v>0</v>
      </c>
      <c r="Q181" s="224">
        <f>ROUND(I181*H181,2)</f>
        <v>0</v>
      </c>
      <c r="R181" s="224">
        <f>ROUND(J181*H181,2)</f>
        <v>0</v>
      </c>
      <c r="S181" s="86"/>
      <c r="T181" s="225">
        <f>S181*H181</f>
        <v>0</v>
      </c>
      <c r="U181" s="225">
        <v>0</v>
      </c>
      <c r="V181" s="225">
        <f>U181*H181</f>
        <v>0</v>
      </c>
      <c r="W181" s="225">
        <v>0</v>
      </c>
      <c r="X181" s="226">
        <f>W181*H181</f>
        <v>0</v>
      </c>
      <c r="Y181" s="40"/>
      <c r="Z181" s="40"/>
      <c r="AA181" s="40"/>
      <c r="AB181" s="40"/>
      <c r="AC181" s="40"/>
      <c r="AD181" s="40"/>
      <c r="AE181" s="40"/>
      <c r="AR181" s="227" t="s">
        <v>246</v>
      </c>
      <c r="AT181" s="227" t="s">
        <v>222</v>
      </c>
      <c r="AU181" s="227" t="s">
        <v>83</v>
      </c>
      <c r="AY181" s="19" t="s">
        <v>212</v>
      </c>
      <c r="BE181" s="228">
        <f>IF(O181="základní",K181,0)</f>
        <v>0</v>
      </c>
      <c r="BF181" s="228">
        <f>IF(O181="snížená",K181,0)</f>
        <v>0</v>
      </c>
      <c r="BG181" s="228">
        <f>IF(O181="zákl. přenesená",K181,0)</f>
        <v>0</v>
      </c>
      <c r="BH181" s="228">
        <f>IF(O181="sníž. přenesená",K181,0)</f>
        <v>0</v>
      </c>
      <c r="BI181" s="228">
        <f>IF(O181="nulová",K181,0)</f>
        <v>0</v>
      </c>
      <c r="BJ181" s="19" t="s">
        <v>83</v>
      </c>
      <c r="BK181" s="228">
        <f>ROUND(P181*H181,2)</f>
        <v>0</v>
      </c>
      <c r="BL181" s="19" t="s">
        <v>228</v>
      </c>
      <c r="BM181" s="227" t="s">
        <v>1171</v>
      </c>
    </row>
    <row r="182" s="2" customFormat="1" ht="16.5" customHeight="1">
      <c r="A182" s="40"/>
      <c r="B182" s="41"/>
      <c r="C182" s="215" t="s">
        <v>480</v>
      </c>
      <c r="D182" s="215" t="s">
        <v>213</v>
      </c>
      <c r="E182" s="216" t="s">
        <v>1172</v>
      </c>
      <c r="F182" s="217" t="s">
        <v>1170</v>
      </c>
      <c r="G182" s="218" t="s">
        <v>525</v>
      </c>
      <c r="H182" s="219">
        <v>200</v>
      </c>
      <c r="I182" s="220"/>
      <c r="J182" s="220"/>
      <c r="K182" s="221">
        <f>ROUND(P182*H182,2)</f>
        <v>0</v>
      </c>
      <c r="L182" s="217" t="s">
        <v>20</v>
      </c>
      <c r="M182" s="46"/>
      <c r="N182" s="222" t="s">
        <v>20</v>
      </c>
      <c r="O182" s="223" t="s">
        <v>45</v>
      </c>
      <c r="P182" s="224">
        <f>I182+J182</f>
        <v>0</v>
      </c>
      <c r="Q182" s="224">
        <f>ROUND(I182*H182,2)</f>
        <v>0</v>
      </c>
      <c r="R182" s="224">
        <f>ROUND(J182*H182,2)</f>
        <v>0</v>
      </c>
      <c r="S182" s="86"/>
      <c r="T182" s="225">
        <f>S182*H182</f>
        <v>0</v>
      </c>
      <c r="U182" s="225">
        <v>0</v>
      </c>
      <c r="V182" s="225">
        <f>U182*H182</f>
        <v>0</v>
      </c>
      <c r="W182" s="225">
        <v>0</v>
      </c>
      <c r="X182" s="226">
        <f>W182*H182</f>
        <v>0</v>
      </c>
      <c r="Y182" s="40"/>
      <c r="Z182" s="40"/>
      <c r="AA182" s="40"/>
      <c r="AB182" s="40"/>
      <c r="AC182" s="40"/>
      <c r="AD182" s="40"/>
      <c r="AE182" s="40"/>
      <c r="AR182" s="227" t="s">
        <v>228</v>
      </c>
      <c r="AT182" s="227" t="s">
        <v>213</v>
      </c>
      <c r="AU182" s="227" t="s">
        <v>83</v>
      </c>
      <c r="AY182" s="19" t="s">
        <v>212</v>
      </c>
      <c r="BE182" s="228">
        <f>IF(O182="základní",K182,0)</f>
        <v>0</v>
      </c>
      <c r="BF182" s="228">
        <f>IF(O182="snížená",K182,0)</f>
        <v>0</v>
      </c>
      <c r="BG182" s="228">
        <f>IF(O182="zákl. přenesená",K182,0)</f>
        <v>0</v>
      </c>
      <c r="BH182" s="228">
        <f>IF(O182="sníž. přenesená",K182,0)</f>
        <v>0</v>
      </c>
      <c r="BI182" s="228">
        <f>IF(O182="nulová",K182,0)</f>
        <v>0</v>
      </c>
      <c r="BJ182" s="19" t="s">
        <v>83</v>
      </c>
      <c r="BK182" s="228">
        <f>ROUND(P182*H182,2)</f>
        <v>0</v>
      </c>
      <c r="BL182" s="19" t="s">
        <v>228</v>
      </c>
      <c r="BM182" s="227" t="s">
        <v>1173</v>
      </c>
    </row>
    <row r="183" s="2" customFormat="1" ht="16.5" customHeight="1">
      <c r="A183" s="40"/>
      <c r="B183" s="41"/>
      <c r="C183" s="229" t="s">
        <v>484</v>
      </c>
      <c r="D183" s="229" t="s">
        <v>222</v>
      </c>
      <c r="E183" s="230" t="s">
        <v>1174</v>
      </c>
      <c r="F183" s="231" t="s">
        <v>1175</v>
      </c>
      <c r="G183" s="232" t="s">
        <v>225</v>
      </c>
      <c r="H183" s="233">
        <v>16</v>
      </c>
      <c r="I183" s="234"/>
      <c r="J183" s="235"/>
      <c r="K183" s="236">
        <f>ROUND(P183*H183,2)</f>
        <v>0</v>
      </c>
      <c r="L183" s="231" t="s">
        <v>20</v>
      </c>
      <c r="M183" s="237"/>
      <c r="N183" s="238" t="s">
        <v>20</v>
      </c>
      <c r="O183" s="223" t="s">
        <v>45</v>
      </c>
      <c r="P183" s="224">
        <f>I183+J183</f>
        <v>0</v>
      </c>
      <c r="Q183" s="224">
        <f>ROUND(I183*H183,2)</f>
        <v>0</v>
      </c>
      <c r="R183" s="224">
        <f>ROUND(J183*H183,2)</f>
        <v>0</v>
      </c>
      <c r="S183" s="86"/>
      <c r="T183" s="225">
        <f>S183*H183</f>
        <v>0</v>
      </c>
      <c r="U183" s="225">
        <v>0</v>
      </c>
      <c r="V183" s="225">
        <f>U183*H183</f>
        <v>0</v>
      </c>
      <c r="W183" s="225">
        <v>0</v>
      </c>
      <c r="X183" s="226">
        <f>W183*H183</f>
        <v>0</v>
      </c>
      <c r="Y183" s="40"/>
      <c r="Z183" s="40"/>
      <c r="AA183" s="40"/>
      <c r="AB183" s="40"/>
      <c r="AC183" s="40"/>
      <c r="AD183" s="40"/>
      <c r="AE183" s="40"/>
      <c r="AR183" s="227" t="s">
        <v>246</v>
      </c>
      <c r="AT183" s="227" t="s">
        <v>222</v>
      </c>
      <c r="AU183" s="227" t="s">
        <v>83</v>
      </c>
      <c r="AY183" s="19" t="s">
        <v>212</v>
      </c>
      <c r="BE183" s="228">
        <f>IF(O183="základní",K183,0)</f>
        <v>0</v>
      </c>
      <c r="BF183" s="228">
        <f>IF(O183="snížená",K183,0)</f>
        <v>0</v>
      </c>
      <c r="BG183" s="228">
        <f>IF(O183="zákl. přenesená",K183,0)</f>
        <v>0</v>
      </c>
      <c r="BH183" s="228">
        <f>IF(O183="sníž. přenesená",K183,0)</f>
        <v>0</v>
      </c>
      <c r="BI183" s="228">
        <f>IF(O183="nulová",K183,0)</f>
        <v>0</v>
      </c>
      <c r="BJ183" s="19" t="s">
        <v>83</v>
      </c>
      <c r="BK183" s="228">
        <f>ROUND(P183*H183,2)</f>
        <v>0</v>
      </c>
      <c r="BL183" s="19" t="s">
        <v>228</v>
      </c>
      <c r="BM183" s="227" t="s">
        <v>1176</v>
      </c>
    </row>
    <row r="184" s="2" customFormat="1" ht="16.5" customHeight="1">
      <c r="A184" s="40"/>
      <c r="B184" s="41"/>
      <c r="C184" s="215" t="s">
        <v>488</v>
      </c>
      <c r="D184" s="215" t="s">
        <v>213</v>
      </c>
      <c r="E184" s="216" t="s">
        <v>1177</v>
      </c>
      <c r="F184" s="217" t="s">
        <v>1175</v>
      </c>
      <c r="G184" s="218" t="s">
        <v>225</v>
      </c>
      <c r="H184" s="219">
        <v>16</v>
      </c>
      <c r="I184" s="220"/>
      <c r="J184" s="220"/>
      <c r="K184" s="221">
        <f>ROUND(P184*H184,2)</f>
        <v>0</v>
      </c>
      <c r="L184" s="217" t="s">
        <v>20</v>
      </c>
      <c r="M184" s="46"/>
      <c r="N184" s="222" t="s">
        <v>20</v>
      </c>
      <c r="O184" s="223" t="s">
        <v>45</v>
      </c>
      <c r="P184" s="224">
        <f>I184+J184</f>
        <v>0</v>
      </c>
      <c r="Q184" s="224">
        <f>ROUND(I184*H184,2)</f>
        <v>0</v>
      </c>
      <c r="R184" s="224">
        <f>ROUND(J184*H184,2)</f>
        <v>0</v>
      </c>
      <c r="S184" s="86"/>
      <c r="T184" s="225">
        <f>S184*H184</f>
        <v>0</v>
      </c>
      <c r="U184" s="225">
        <v>0</v>
      </c>
      <c r="V184" s="225">
        <f>U184*H184</f>
        <v>0</v>
      </c>
      <c r="W184" s="225">
        <v>0</v>
      </c>
      <c r="X184" s="226">
        <f>W184*H184</f>
        <v>0</v>
      </c>
      <c r="Y184" s="40"/>
      <c r="Z184" s="40"/>
      <c r="AA184" s="40"/>
      <c r="AB184" s="40"/>
      <c r="AC184" s="40"/>
      <c r="AD184" s="40"/>
      <c r="AE184" s="40"/>
      <c r="AR184" s="227" t="s">
        <v>228</v>
      </c>
      <c r="AT184" s="227" t="s">
        <v>213</v>
      </c>
      <c r="AU184" s="227" t="s">
        <v>83</v>
      </c>
      <c r="AY184" s="19" t="s">
        <v>212</v>
      </c>
      <c r="BE184" s="228">
        <f>IF(O184="základní",K184,0)</f>
        <v>0</v>
      </c>
      <c r="BF184" s="228">
        <f>IF(O184="snížená",K184,0)</f>
        <v>0</v>
      </c>
      <c r="BG184" s="228">
        <f>IF(O184="zákl. přenesená",K184,0)</f>
        <v>0</v>
      </c>
      <c r="BH184" s="228">
        <f>IF(O184="sníž. přenesená",K184,0)</f>
        <v>0</v>
      </c>
      <c r="BI184" s="228">
        <f>IF(O184="nulová",K184,0)</f>
        <v>0</v>
      </c>
      <c r="BJ184" s="19" t="s">
        <v>83</v>
      </c>
      <c r="BK184" s="228">
        <f>ROUND(P184*H184,2)</f>
        <v>0</v>
      </c>
      <c r="BL184" s="19" t="s">
        <v>228</v>
      </c>
      <c r="BM184" s="227" t="s">
        <v>1178</v>
      </c>
    </row>
    <row r="185" s="2" customFormat="1" ht="16.5" customHeight="1">
      <c r="A185" s="40"/>
      <c r="B185" s="41"/>
      <c r="C185" s="229" t="s">
        <v>492</v>
      </c>
      <c r="D185" s="229" t="s">
        <v>222</v>
      </c>
      <c r="E185" s="230" t="s">
        <v>1179</v>
      </c>
      <c r="F185" s="231" t="s">
        <v>1180</v>
      </c>
      <c r="G185" s="232" t="s">
        <v>525</v>
      </c>
      <c r="H185" s="233">
        <v>78</v>
      </c>
      <c r="I185" s="234"/>
      <c r="J185" s="235"/>
      <c r="K185" s="236">
        <f>ROUND(P185*H185,2)</f>
        <v>0</v>
      </c>
      <c r="L185" s="231" t="s">
        <v>20</v>
      </c>
      <c r="M185" s="237"/>
      <c r="N185" s="238" t="s">
        <v>20</v>
      </c>
      <c r="O185" s="223" t="s">
        <v>45</v>
      </c>
      <c r="P185" s="224">
        <f>I185+J185</f>
        <v>0</v>
      </c>
      <c r="Q185" s="224">
        <f>ROUND(I185*H185,2)</f>
        <v>0</v>
      </c>
      <c r="R185" s="224">
        <f>ROUND(J185*H185,2)</f>
        <v>0</v>
      </c>
      <c r="S185" s="86"/>
      <c r="T185" s="225">
        <f>S185*H185</f>
        <v>0</v>
      </c>
      <c r="U185" s="225">
        <v>0</v>
      </c>
      <c r="V185" s="225">
        <f>U185*H185</f>
        <v>0</v>
      </c>
      <c r="W185" s="225">
        <v>0</v>
      </c>
      <c r="X185" s="226">
        <f>W185*H185</f>
        <v>0</v>
      </c>
      <c r="Y185" s="40"/>
      <c r="Z185" s="40"/>
      <c r="AA185" s="40"/>
      <c r="AB185" s="40"/>
      <c r="AC185" s="40"/>
      <c r="AD185" s="40"/>
      <c r="AE185" s="40"/>
      <c r="AR185" s="227" t="s">
        <v>246</v>
      </c>
      <c r="AT185" s="227" t="s">
        <v>222</v>
      </c>
      <c r="AU185" s="227" t="s">
        <v>83</v>
      </c>
      <c r="AY185" s="19" t="s">
        <v>212</v>
      </c>
      <c r="BE185" s="228">
        <f>IF(O185="základní",K185,0)</f>
        <v>0</v>
      </c>
      <c r="BF185" s="228">
        <f>IF(O185="snížená",K185,0)</f>
        <v>0</v>
      </c>
      <c r="BG185" s="228">
        <f>IF(O185="zákl. přenesená",K185,0)</f>
        <v>0</v>
      </c>
      <c r="BH185" s="228">
        <f>IF(O185="sníž. přenesená",K185,0)</f>
        <v>0</v>
      </c>
      <c r="BI185" s="228">
        <f>IF(O185="nulová",K185,0)</f>
        <v>0</v>
      </c>
      <c r="BJ185" s="19" t="s">
        <v>83</v>
      </c>
      <c r="BK185" s="228">
        <f>ROUND(P185*H185,2)</f>
        <v>0</v>
      </c>
      <c r="BL185" s="19" t="s">
        <v>228</v>
      </c>
      <c r="BM185" s="227" t="s">
        <v>1181</v>
      </c>
    </row>
    <row r="186" s="2" customFormat="1" ht="16.5" customHeight="1">
      <c r="A186" s="40"/>
      <c r="B186" s="41"/>
      <c r="C186" s="215" t="s">
        <v>496</v>
      </c>
      <c r="D186" s="215" t="s">
        <v>213</v>
      </c>
      <c r="E186" s="216" t="s">
        <v>1182</v>
      </c>
      <c r="F186" s="217" t="s">
        <v>1180</v>
      </c>
      <c r="G186" s="218" t="s">
        <v>525</v>
      </c>
      <c r="H186" s="219">
        <v>78</v>
      </c>
      <c r="I186" s="220"/>
      <c r="J186" s="220"/>
      <c r="K186" s="221">
        <f>ROUND(P186*H186,2)</f>
        <v>0</v>
      </c>
      <c r="L186" s="217" t="s">
        <v>20</v>
      </c>
      <c r="M186" s="46"/>
      <c r="N186" s="222" t="s">
        <v>20</v>
      </c>
      <c r="O186" s="223" t="s">
        <v>45</v>
      </c>
      <c r="P186" s="224">
        <f>I186+J186</f>
        <v>0</v>
      </c>
      <c r="Q186" s="224">
        <f>ROUND(I186*H186,2)</f>
        <v>0</v>
      </c>
      <c r="R186" s="224">
        <f>ROUND(J186*H186,2)</f>
        <v>0</v>
      </c>
      <c r="S186" s="86"/>
      <c r="T186" s="225">
        <f>S186*H186</f>
        <v>0</v>
      </c>
      <c r="U186" s="225">
        <v>0</v>
      </c>
      <c r="V186" s="225">
        <f>U186*H186</f>
        <v>0</v>
      </c>
      <c r="W186" s="225">
        <v>0</v>
      </c>
      <c r="X186" s="226">
        <f>W186*H186</f>
        <v>0</v>
      </c>
      <c r="Y186" s="40"/>
      <c r="Z186" s="40"/>
      <c r="AA186" s="40"/>
      <c r="AB186" s="40"/>
      <c r="AC186" s="40"/>
      <c r="AD186" s="40"/>
      <c r="AE186" s="40"/>
      <c r="AR186" s="227" t="s">
        <v>228</v>
      </c>
      <c r="AT186" s="227" t="s">
        <v>213</v>
      </c>
      <c r="AU186" s="227" t="s">
        <v>83</v>
      </c>
      <c r="AY186" s="19" t="s">
        <v>212</v>
      </c>
      <c r="BE186" s="228">
        <f>IF(O186="základní",K186,0)</f>
        <v>0</v>
      </c>
      <c r="BF186" s="228">
        <f>IF(O186="snížená",K186,0)</f>
        <v>0</v>
      </c>
      <c r="BG186" s="228">
        <f>IF(O186="zákl. přenesená",K186,0)</f>
        <v>0</v>
      </c>
      <c r="BH186" s="228">
        <f>IF(O186="sníž. přenesená",K186,0)</f>
        <v>0</v>
      </c>
      <c r="BI186" s="228">
        <f>IF(O186="nulová",K186,0)</f>
        <v>0</v>
      </c>
      <c r="BJ186" s="19" t="s">
        <v>83</v>
      </c>
      <c r="BK186" s="228">
        <f>ROUND(P186*H186,2)</f>
        <v>0</v>
      </c>
      <c r="BL186" s="19" t="s">
        <v>228</v>
      </c>
      <c r="BM186" s="227" t="s">
        <v>1183</v>
      </c>
    </row>
    <row r="187" s="2" customFormat="1" ht="16.5" customHeight="1">
      <c r="A187" s="40"/>
      <c r="B187" s="41"/>
      <c r="C187" s="229" t="s">
        <v>500</v>
      </c>
      <c r="D187" s="229" t="s">
        <v>222</v>
      </c>
      <c r="E187" s="230" t="s">
        <v>1184</v>
      </c>
      <c r="F187" s="231" t="s">
        <v>1185</v>
      </c>
      <c r="G187" s="232" t="s">
        <v>225</v>
      </c>
      <c r="H187" s="233">
        <v>38</v>
      </c>
      <c r="I187" s="234"/>
      <c r="J187" s="235"/>
      <c r="K187" s="236">
        <f>ROUND(P187*H187,2)</f>
        <v>0</v>
      </c>
      <c r="L187" s="231" t="s">
        <v>20</v>
      </c>
      <c r="M187" s="237"/>
      <c r="N187" s="238" t="s">
        <v>20</v>
      </c>
      <c r="O187" s="223" t="s">
        <v>45</v>
      </c>
      <c r="P187" s="224">
        <f>I187+J187</f>
        <v>0</v>
      </c>
      <c r="Q187" s="224">
        <f>ROUND(I187*H187,2)</f>
        <v>0</v>
      </c>
      <c r="R187" s="224">
        <f>ROUND(J187*H187,2)</f>
        <v>0</v>
      </c>
      <c r="S187" s="86"/>
      <c r="T187" s="225">
        <f>S187*H187</f>
        <v>0</v>
      </c>
      <c r="U187" s="225">
        <v>0</v>
      </c>
      <c r="V187" s="225">
        <f>U187*H187</f>
        <v>0</v>
      </c>
      <c r="W187" s="225">
        <v>0</v>
      </c>
      <c r="X187" s="226">
        <f>W187*H187</f>
        <v>0</v>
      </c>
      <c r="Y187" s="40"/>
      <c r="Z187" s="40"/>
      <c r="AA187" s="40"/>
      <c r="AB187" s="40"/>
      <c r="AC187" s="40"/>
      <c r="AD187" s="40"/>
      <c r="AE187" s="40"/>
      <c r="AR187" s="227" t="s">
        <v>246</v>
      </c>
      <c r="AT187" s="227" t="s">
        <v>222</v>
      </c>
      <c r="AU187" s="227" t="s">
        <v>83</v>
      </c>
      <c r="AY187" s="19" t="s">
        <v>212</v>
      </c>
      <c r="BE187" s="228">
        <f>IF(O187="základní",K187,0)</f>
        <v>0</v>
      </c>
      <c r="BF187" s="228">
        <f>IF(O187="snížená",K187,0)</f>
        <v>0</v>
      </c>
      <c r="BG187" s="228">
        <f>IF(O187="zákl. přenesená",K187,0)</f>
        <v>0</v>
      </c>
      <c r="BH187" s="228">
        <f>IF(O187="sníž. přenesená",K187,0)</f>
        <v>0</v>
      </c>
      <c r="BI187" s="228">
        <f>IF(O187="nulová",K187,0)</f>
        <v>0</v>
      </c>
      <c r="BJ187" s="19" t="s">
        <v>83</v>
      </c>
      <c r="BK187" s="228">
        <f>ROUND(P187*H187,2)</f>
        <v>0</v>
      </c>
      <c r="BL187" s="19" t="s">
        <v>228</v>
      </c>
      <c r="BM187" s="227" t="s">
        <v>1186</v>
      </c>
    </row>
    <row r="188" s="2" customFormat="1" ht="16.5" customHeight="1">
      <c r="A188" s="40"/>
      <c r="B188" s="41"/>
      <c r="C188" s="215" t="s">
        <v>504</v>
      </c>
      <c r="D188" s="215" t="s">
        <v>213</v>
      </c>
      <c r="E188" s="216" t="s">
        <v>1187</v>
      </c>
      <c r="F188" s="217" t="s">
        <v>1185</v>
      </c>
      <c r="G188" s="218" t="s">
        <v>225</v>
      </c>
      <c r="H188" s="219">
        <v>38</v>
      </c>
      <c r="I188" s="220"/>
      <c r="J188" s="220"/>
      <c r="K188" s="221">
        <f>ROUND(P188*H188,2)</f>
        <v>0</v>
      </c>
      <c r="L188" s="217" t="s">
        <v>20</v>
      </c>
      <c r="M188" s="46"/>
      <c r="N188" s="222" t="s">
        <v>20</v>
      </c>
      <c r="O188" s="223" t="s">
        <v>45</v>
      </c>
      <c r="P188" s="224">
        <f>I188+J188</f>
        <v>0</v>
      </c>
      <c r="Q188" s="224">
        <f>ROUND(I188*H188,2)</f>
        <v>0</v>
      </c>
      <c r="R188" s="224">
        <f>ROUND(J188*H188,2)</f>
        <v>0</v>
      </c>
      <c r="S188" s="86"/>
      <c r="T188" s="225">
        <f>S188*H188</f>
        <v>0</v>
      </c>
      <c r="U188" s="225">
        <v>0</v>
      </c>
      <c r="V188" s="225">
        <f>U188*H188</f>
        <v>0</v>
      </c>
      <c r="W188" s="225">
        <v>0</v>
      </c>
      <c r="X188" s="226">
        <f>W188*H188</f>
        <v>0</v>
      </c>
      <c r="Y188" s="40"/>
      <c r="Z188" s="40"/>
      <c r="AA188" s="40"/>
      <c r="AB188" s="40"/>
      <c r="AC188" s="40"/>
      <c r="AD188" s="40"/>
      <c r="AE188" s="40"/>
      <c r="AR188" s="227" t="s">
        <v>228</v>
      </c>
      <c r="AT188" s="227" t="s">
        <v>213</v>
      </c>
      <c r="AU188" s="227" t="s">
        <v>83</v>
      </c>
      <c r="AY188" s="19" t="s">
        <v>212</v>
      </c>
      <c r="BE188" s="228">
        <f>IF(O188="základní",K188,0)</f>
        <v>0</v>
      </c>
      <c r="BF188" s="228">
        <f>IF(O188="snížená",K188,0)</f>
        <v>0</v>
      </c>
      <c r="BG188" s="228">
        <f>IF(O188="zákl. přenesená",K188,0)</f>
        <v>0</v>
      </c>
      <c r="BH188" s="228">
        <f>IF(O188="sníž. přenesená",K188,0)</f>
        <v>0</v>
      </c>
      <c r="BI188" s="228">
        <f>IF(O188="nulová",K188,0)</f>
        <v>0</v>
      </c>
      <c r="BJ188" s="19" t="s">
        <v>83</v>
      </c>
      <c r="BK188" s="228">
        <f>ROUND(P188*H188,2)</f>
        <v>0</v>
      </c>
      <c r="BL188" s="19" t="s">
        <v>228</v>
      </c>
      <c r="BM188" s="227" t="s">
        <v>1188</v>
      </c>
    </row>
    <row r="189" s="2" customFormat="1" ht="16.5" customHeight="1">
      <c r="A189" s="40"/>
      <c r="B189" s="41"/>
      <c r="C189" s="229" t="s">
        <v>508</v>
      </c>
      <c r="D189" s="229" t="s">
        <v>222</v>
      </c>
      <c r="E189" s="230" t="s">
        <v>1189</v>
      </c>
      <c r="F189" s="231" t="s">
        <v>1190</v>
      </c>
      <c r="G189" s="232" t="s">
        <v>525</v>
      </c>
      <c r="H189" s="233">
        <v>3</v>
      </c>
      <c r="I189" s="234"/>
      <c r="J189" s="235"/>
      <c r="K189" s="236">
        <f>ROUND(P189*H189,2)</f>
        <v>0</v>
      </c>
      <c r="L189" s="231" t="s">
        <v>20</v>
      </c>
      <c r="M189" s="237"/>
      <c r="N189" s="238" t="s">
        <v>20</v>
      </c>
      <c r="O189" s="223" t="s">
        <v>45</v>
      </c>
      <c r="P189" s="224">
        <f>I189+J189</f>
        <v>0</v>
      </c>
      <c r="Q189" s="224">
        <f>ROUND(I189*H189,2)</f>
        <v>0</v>
      </c>
      <c r="R189" s="224">
        <f>ROUND(J189*H189,2)</f>
        <v>0</v>
      </c>
      <c r="S189" s="86"/>
      <c r="T189" s="225">
        <f>S189*H189</f>
        <v>0</v>
      </c>
      <c r="U189" s="225">
        <v>0</v>
      </c>
      <c r="V189" s="225">
        <f>U189*H189</f>
        <v>0</v>
      </c>
      <c r="W189" s="225">
        <v>0</v>
      </c>
      <c r="X189" s="226">
        <f>W189*H189</f>
        <v>0</v>
      </c>
      <c r="Y189" s="40"/>
      <c r="Z189" s="40"/>
      <c r="AA189" s="40"/>
      <c r="AB189" s="40"/>
      <c r="AC189" s="40"/>
      <c r="AD189" s="40"/>
      <c r="AE189" s="40"/>
      <c r="AR189" s="227" t="s">
        <v>246</v>
      </c>
      <c r="AT189" s="227" t="s">
        <v>222</v>
      </c>
      <c r="AU189" s="227" t="s">
        <v>83</v>
      </c>
      <c r="AY189" s="19" t="s">
        <v>212</v>
      </c>
      <c r="BE189" s="228">
        <f>IF(O189="základní",K189,0)</f>
        <v>0</v>
      </c>
      <c r="BF189" s="228">
        <f>IF(O189="snížená",K189,0)</f>
        <v>0</v>
      </c>
      <c r="BG189" s="228">
        <f>IF(O189="zákl. přenesená",K189,0)</f>
        <v>0</v>
      </c>
      <c r="BH189" s="228">
        <f>IF(O189="sníž. přenesená",K189,0)</f>
        <v>0</v>
      </c>
      <c r="BI189" s="228">
        <f>IF(O189="nulová",K189,0)</f>
        <v>0</v>
      </c>
      <c r="BJ189" s="19" t="s">
        <v>83</v>
      </c>
      <c r="BK189" s="228">
        <f>ROUND(P189*H189,2)</f>
        <v>0</v>
      </c>
      <c r="BL189" s="19" t="s">
        <v>228</v>
      </c>
      <c r="BM189" s="227" t="s">
        <v>1191</v>
      </c>
    </row>
    <row r="190" s="2" customFormat="1" ht="16.5" customHeight="1">
      <c r="A190" s="40"/>
      <c r="B190" s="41"/>
      <c r="C190" s="215" t="s">
        <v>512</v>
      </c>
      <c r="D190" s="215" t="s">
        <v>213</v>
      </c>
      <c r="E190" s="216" t="s">
        <v>1192</v>
      </c>
      <c r="F190" s="217" t="s">
        <v>1190</v>
      </c>
      <c r="G190" s="218" t="s">
        <v>525</v>
      </c>
      <c r="H190" s="219">
        <v>3</v>
      </c>
      <c r="I190" s="220"/>
      <c r="J190" s="220"/>
      <c r="K190" s="221">
        <f>ROUND(P190*H190,2)</f>
        <v>0</v>
      </c>
      <c r="L190" s="217" t="s">
        <v>20</v>
      </c>
      <c r="M190" s="46"/>
      <c r="N190" s="222" t="s">
        <v>20</v>
      </c>
      <c r="O190" s="223" t="s">
        <v>45</v>
      </c>
      <c r="P190" s="224">
        <f>I190+J190</f>
        <v>0</v>
      </c>
      <c r="Q190" s="224">
        <f>ROUND(I190*H190,2)</f>
        <v>0</v>
      </c>
      <c r="R190" s="224">
        <f>ROUND(J190*H190,2)</f>
        <v>0</v>
      </c>
      <c r="S190" s="86"/>
      <c r="T190" s="225">
        <f>S190*H190</f>
        <v>0</v>
      </c>
      <c r="U190" s="225">
        <v>0</v>
      </c>
      <c r="V190" s="225">
        <f>U190*H190</f>
        <v>0</v>
      </c>
      <c r="W190" s="225">
        <v>0</v>
      </c>
      <c r="X190" s="226">
        <f>W190*H190</f>
        <v>0</v>
      </c>
      <c r="Y190" s="40"/>
      <c r="Z190" s="40"/>
      <c r="AA190" s="40"/>
      <c r="AB190" s="40"/>
      <c r="AC190" s="40"/>
      <c r="AD190" s="40"/>
      <c r="AE190" s="40"/>
      <c r="AR190" s="227" t="s">
        <v>228</v>
      </c>
      <c r="AT190" s="227" t="s">
        <v>213</v>
      </c>
      <c r="AU190" s="227" t="s">
        <v>83</v>
      </c>
      <c r="AY190" s="19" t="s">
        <v>212</v>
      </c>
      <c r="BE190" s="228">
        <f>IF(O190="základní",K190,0)</f>
        <v>0</v>
      </c>
      <c r="BF190" s="228">
        <f>IF(O190="snížená",K190,0)</f>
        <v>0</v>
      </c>
      <c r="BG190" s="228">
        <f>IF(O190="zákl. přenesená",K190,0)</f>
        <v>0</v>
      </c>
      <c r="BH190" s="228">
        <f>IF(O190="sníž. přenesená",K190,0)</f>
        <v>0</v>
      </c>
      <c r="BI190" s="228">
        <f>IF(O190="nulová",K190,0)</f>
        <v>0</v>
      </c>
      <c r="BJ190" s="19" t="s">
        <v>83</v>
      </c>
      <c r="BK190" s="228">
        <f>ROUND(P190*H190,2)</f>
        <v>0</v>
      </c>
      <c r="BL190" s="19" t="s">
        <v>228</v>
      </c>
      <c r="BM190" s="227" t="s">
        <v>1193</v>
      </c>
    </row>
    <row r="191" s="2" customFormat="1" ht="16.5" customHeight="1">
      <c r="A191" s="40"/>
      <c r="B191" s="41"/>
      <c r="C191" s="229" t="s">
        <v>516</v>
      </c>
      <c r="D191" s="229" t="s">
        <v>222</v>
      </c>
      <c r="E191" s="230" t="s">
        <v>1194</v>
      </c>
      <c r="F191" s="231" t="s">
        <v>1195</v>
      </c>
      <c r="G191" s="232" t="s">
        <v>225</v>
      </c>
      <c r="H191" s="233">
        <v>2</v>
      </c>
      <c r="I191" s="234"/>
      <c r="J191" s="235"/>
      <c r="K191" s="236">
        <f>ROUND(P191*H191,2)</f>
        <v>0</v>
      </c>
      <c r="L191" s="231" t="s">
        <v>20</v>
      </c>
      <c r="M191" s="237"/>
      <c r="N191" s="238" t="s">
        <v>20</v>
      </c>
      <c r="O191" s="223" t="s">
        <v>45</v>
      </c>
      <c r="P191" s="224">
        <f>I191+J191</f>
        <v>0</v>
      </c>
      <c r="Q191" s="224">
        <f>ROUND(I191*H191,2)</f>
        <v>0</v>
      </c>
      <c r="R191" s="224">
        <f>ROUND(J191*H191,2)</f>
        <v>0</v>
      </c>
      <c r="S191" s="86"/>
      <c r="T191" s="225">
        <f>S191*H191</f>
        <v>0</v>
      </c>
      <c r="U191" s="225">
        <v>0</v>
      </c>
      <c r="V191" s="225">
        <f>U191*H191</f>
        <v>0</v>
      </c>
      <c r="W191" s="225">
        <v>0</v>
      </c>
      <c r="X191" s="226">
        <f>W191*H191</f>
        <v>0</v>
      </c>
      <c r="Y191" s="40"/>
      <c r="Z191" s="40"/>
      <c r="AA191" s="40"/>
      <c r="AB191" s="40"/>
      <c r="AC191" s="40"/>
      <c r="AD191" s="40"/>
      <c r="AE191" s="40"/>
      <c r="AR191" s="227" t="s">
        <v>246</v>
      </c>
      <c r="AT191" s="227" t="s">
        <v>222</v>
      </c>
      <c r="AU191" s="227" t="s">
        <v>83</v>
      </c>
      <c r="AY191" s="19" t="s">
        <v>212</v>
      </c>
      <c r="BE191" s="228">
        <f>IF(O191="základní",K191,0)</f>
        <v>0</v>
      </c>
      <c r="BF191" s="228">
        <f>IF(O191="snížená",K191,0)</f>
        <v>0</v>
      </c>
      <c r="BG191" s="228">
        <f>IF(O191="zákl. přenesená",K191,0)</f>
        <v>0</v>
      </c>
      <c r="BH191" s="228">
        <f>IF(O191="sníž. přenesená",K191,0)</f>
        <v>0</v>
      </c>
      <c r="BI191" s="228">
        <f>IF(O191="nulová",K191,0)</f>
        <v>0</v>
      </c>
      <c r="BJ191" s="19" t="s">
        <v>83</v>
      </c>
      <c r="BK191" s="228">
        <f>ROUND(P191*H191,2)</f>
        <v>0</v>
      </c>
      <c r="BL191" s="19" t="s">
        <v>228</v>
      </c>
      <c r="BM191" s="227" t="s">
        <v>1196</v>
      </c>
    </row>
    <row r="192" s="2" customFormat="1" ht="16.5" customHeight="1">
      <c r="A192" s="40"/>
      <c r="B192" s="41"/>
      <c r="C192" s="215" t="s">
        <v>522</v>
      </c>
      <c r="D192" s="215" t="s">
        <v>213</v>
      </c>
      <c r="E192" s="216" t="s">
        <v>1197</v>
      </c>
      <c r="F192" s="217" t="s">
        <v>1195</v>
      </c>
      <c r="G192" s="218" t="s">
        <v>225</v>
      </c>
      <c r="H192" s="219">
        <v>2</v>
      </c>
      <c r="I192" s="220"/>
      <c r="J192" s="220"/>
      <c r="K192" s="221">
        <f>ROUND(P192*H192,2)</f>
        <v>0</v>
      </c>
      <c r="L192" s="217" t="s">
        <v>20</v>
      </c>
      <c r="M192" s="46"/>
      <c r="N192" s="222" t="s">
        <v>20</v>
      </c>
      <c r="O192" s="223" t="s">
        <v>45</v>
      </c>
      <c r="P192" s="224">
        <f>I192+J192</f>
        <v>0</v>
      </c>
      <c r="Q192" s="224">
        <f>ROUND(I192*H192,2)</f>
        <v>0</v>
      </c>
      <c r="R192" s="224">
        <f>ROUND(J192*H192,2)</f>
        <v>0</v>
      </c>
      <c r="S192" s="86"/>
      <c r="T192" s="225">
        <f>S192*H192</f>
        <v>0</v>
      </c>
      <c r="U192" s="225">
        <v>0</v>
      </c>
      <c r="V192" s="225">
        <f>U192*H192</f>
        <v>0</v>
      </c>
      <c r="W192" s="225">
        <v>0</v>
      </c>
      <c r="X192" s="226">
        <f>W192*H192</f>
        <v>0</v>
      </c>
      <c r="Y192" s="40"/>
      <c r="Z192" s="40"/>
      <c r="AA192" s="40"/>
      <c r="AB192" s="40"/>
      <c r="AC192" s="40"/>
      <c r="AD192" s="40"/>
      <c r="AE192" s="40"/>
      <c r="AR192" s="227" t="s">
        <v>228</v>
      </c>
      <c r="AT192" s="227" t="s">
        <v>213</v>
      </c>
      <c r="AU192" s="227" t="s">
        <v>83</v>
      </c>
      <c r="AY192" s="19" t="s">
        <v>212</v>
      </c>
      <c r="BE192" s="228">
        <f>IF(O192="základní",K192,0)</f>
        <v>0</v>
      </c>
      <c r="BF192" s="228">
        <f>IF(O192="snížená",K192,0)</f>
        <v>0</v>
      </c>
      <c r="BG192" s="228">
        <f>IF(O192="zákl. přenesená",K192,0)</f>
        <v>0</v>
      </c>
      <c r="BH192" s="228">
        <f>IF(O192="sníž. přenesená",K192,0)</f>
        <v>0</v>
      </c>
      <c r="BI192" s="228">
        <f>IF(O192="nulová",K192,0)</f>
        <v>0</v>
      </c>
      <c r="BJ192" s="19" t="s">
        <v>83</v>
      </c>
      <c r="BK192" s="228">
        <f>ROUND(P192*H192,2)</f>
        <v>0</v>
      </c>
      <c r="BL192" s="19" t="s">
        <v>228</v>
      </c>
      <c r="BM192" s="227" t="s">
        <v>1198</v>
      </c>
    </row>
    <row r="193" s="2" customFormat="1" ht="16.5" customHeight="1">
      <c r="A193" s="40"/>
      <c r="B193" s="41"/>
      <c r="C193" s="229" t="s">
        <v>527</v>
      </c>
      <c r="D193" s="229" t="s">
        <v>222</v>
      </c>
      <c r="E193" s="230" t="s">
        <v>1199</v>
      </c>
      <c r="F193" s="231" t="s">
        <v>1200</v>
      </c>
      <c r="G193" s="232" t="s">
        <v>525</v>
      </c>
      <c r="H193" s="233">
        <v>3</v>
      </c>
      <c r="I193" s="234"/>
      <c r="J193" s="235"/>
      <c r="K193" s="236">
        <f>ROUND(P193*H193,2)</f>
        <v>0</v>
      </c>
      <c r="L193" s="231" t="s">
        <v>20</v>
      </c>
      <c r="M193" s="237"/>
      <c r="N193" s="238" t="s">
        <v>20</v>
      </c>
      <c r="O193" s="223" t="s">
        <v>45</v>
      </c>
      <c r="P193" s="224">
        <f>I193+J193</f>
        <v>0</v>
      </c>
      <c r="Q193" s="224">
        <f>ROUND(I193*H193,2)</f>
        <v>0</v>
      </c>
      <c r="R193" s="224">
        <f>ROUND(J193*H193,2)</f>
        <v>0</v>
      </c>
      <c r="S193" s="86"/>
      <c r="T193" s="225">
        <f>S193*H193</f>
        <v>0</v>
      </c>
      <c r="U193" s="225">
        <v>0</v>
      </c>
      <c r="V193" s="225">
        <f>U193*H193</f>
        <v>0</v>
      </c>
      <c r="W193" s="225">
        <v>0</v>
      </c>
      <c r="X193" s="226">
        <f>W193*H193</f>
        <v>0</v>
      </c>
      <c r="Y193" s="40"/>
      <c r="Z193" s="40"/>
      <c r="AA193" s="40"/>
      <c r="AB193" s="40"/>
      <c r="AC193" s="40"/>
      <c r="AD193" s="40"/>
      <c r="AE193" s="40"/>
      <c r="AR193" s="227" t="s">
        <v>246</v>
      </c>
      <c r="AT193" s="227" t="s">
        <v>222</v>
      </c>
      <c r="AU193" s="227" t="s">
        <v>83</v>
      </c>
      <c r="AY193" s="19" t="s">
        <v>212</v>
      </c>
      <c r="BE193" s="228">
        <f>IF(O193="základní",K193,0)</f>
        <v>0</v>
      </c>
      <c r="BF193" s="228">
        <f>IF(O193="snížená",K193,0)</f>
        <v>0</v>
      </c>
      <c r="BG193" s="228">
        <f>IF(O193="zákl. přenesená",K193,0)</f>
        <v>0</v>
      </c>
      <c r="BH193" s="228">
        <f>IF(O193="sníž. přenesená",K193,0)</f>
        <v>0</v>
      </c>
      <c r="BI193" s="228">
        <f>IF(O193="nulová",K193,0)</f>
        <v>0</v>
      </c>
      <c r="BJ193" s="19" t="s">
        <v>83</v>
      </c>
      <c r="BK193" s="228">
        <f>ROUND(P193*H193,2)</f>
        <v>0</v>
      </c>
      <c r="BL193" s="19" t="s">
        <v>228</v>
      </c>
      <c r="BM193" s="227" t="s">
        <v>1201</v>
      </c>
    </row>
    <row r="194" s="2" customFormat="1" ht="16.5" customHeight="1">
      <c r="A194" s="40"/>
      <c r="B194" s="41"/>
      <c r="C194" s="215" t="s">
        <v>531</v>
      </c>
      <c r="D194" s="215" t="s">
        <v>213</v>
      </c>
      <c r="E194" s="216" t="s">
        <v>1202</v>
      </c>
      <c r="F194" s="217" t="s">
        <v>1200</v>
      </c>
      <c r="G194" s="218" t="s">
        <v>525</v>
      </c>
      <c r="H194" s="219">
        <v>3</v>
      </c>
      <c r="I194" s="220"/>
      <c r="J194" s="220"/>
      <c r="K194" s="221">
        <f>ROUND(P194*H194,2)</f>
        <v>0</v>
      </c>
      <c r="L194" s="217" t="s">
        <v>20</v>
      </c>
      <c r="M194" s="46"/>
      <c r="N194" s="222" t="s">
        <v>20</v>
      </c>
      <c r="O194" s="223" t="s">
        <v>45</v>
      </c>
      <c r="P194" s="224">
        <f>I194+J194</f>
        <v>0</v>
      </c>
      <c r="Q194" s="224">
        <f>ROUND(I194*H194,2)</f>
        <v>0</v>
      </c>
      <c r="R194" s="224">
        <f>ROUND(J194*H194,2)</f>
        <v>0</v>
      </c>
      <c r="S194" s="86"/>
      <c r="T194" s="225">
        <f>S194*H194</f>
        <v>0</v>
      </c>
      <c r="U194" s="225">
        <v>0</v>
      </c>
      <c r="V194" s="225">
        <f>U194*H194</f>
        <v>0</v>
      </c>
      <c r="W194" s="225">
        <v>0</v>
      </c>
      <c r="X194" s="226">
        <f>W194*H194</f>
        <v>0</v>
      </c>
      <c r="Y194" s="40"/>
      <c r="Z194" s="40"/>
      <c r="AA194" s="40"/>
      <c r="AB194" s="40"/>
      <c r="AC194" s="40"/>
      <c r="AD194" s="40"/>
      <c r="AE194" s="40"/>
      <c r="AR194" s="227" t="s">
        <v>228</v>
      </c>
      <c r="AT194" s="227" t="s">
        <v>213</v>
      </c>
      <c r="AU194" s="227" t="s">
        <v>83</v>
      </c>
      <c r="AY194" s="19" t="s">
        <v>212</v>
      </c>
      <c r="BE194" s="228">
        <f>IF(O194="základní",K194,0)</f>
        <v>0</v>
      </c>
      <c r="BF194" s="228">
        <f>IF(O194="snížená",K194,0)</f>
        <v>0</v>
      </c>
      <c r="BG194" s="228">
        <f>IF(O194="zákl. přenesená",K194,0)</f>
        <v>0</v>
      </c>
      <c r="BH194" s="228">
        <f>IF(O194="sníž. přenesená",K194,0)</f>
        <v>0</v>
      </c>
      <c r="BI194" s="228">
        <f>IF(O194="nulová",K194,0)</f>
        <v>0</v>
      </c>
      <c r="BJ194" s="19" t="s">
        <v>83</v>
      </c>
      <c r="BK194" s="228">
        <f>ROUND(P194*H194,2)</f>
        <v>0</v>
      </c>
      <c r="BL194" s="19" t="s">
        <v>228</v>
      </c>
      <c r="BM194" s="227" t="s">
        <v>1203</v>
      </c>
    </row>
    <row r="195" s="2" customFormat="1" ht="16.5" customHeight="1">
      <c r="A195" s="40"/>
      <c r="B195" s="41"/>
      <c r="C195" s="229" t="s">
        <v>535</v>
      </c>
      <c r="D195" s="229" t="s">
        <v>222</v>
      </c>
      <c r="E195" s="230" t="s">
        <v>1204</v>
      </c>
      <c r="F195" s="231" t="s">
        <v>1205</v>
      </c>
      <c r="G195" s="232" t="s">
        <v>225</v>
      </c>
      <c r="H195" s="233">
        <v>2</v>
      </c>
      <c r="I195" s="234"/>
      <c r="J195" s="235"/>
      <c r="K195" s="236">
        <f>ROUND(P195*H195,2)</f>
        <v>0</v>
      </c>
      <c r="L195" s="231" t="s">
        <v>20</v>
      </c>
      <c r="M195" s="237"/>
      <c r="N195" s="238" t="s">
        <v>20</v>
      </c>
      <c r="O195" s="223" t="s">
        <v>45</v>
      </c>
      <c r="P195" s="224">
        <f>I195+J195</f>
        <v>0</v>
      </c>
      <c r="Q195" s="224">
        <f>ROUND(I195*H195,2)</f>
        <v>0</v>
      </c>
      <c r="R195" s="224">
        <f>ROUND(J195*H195,2)</f>
        <v>0</v>
      </c>
      <c r="S195" s="86"/>
      <c r="T195" s="225">
        <f>S195*H195</f>
        <v>0</v>
      </c>
      <c r="U195" s="225">
        <v>0</v>
      </c>
      <c r="V195" s="225">
        <f>U195*H195</f>
        <v>0</v>
      </c>
      <c r="W195" s="225">
        <v>0</v>
      </c>
      <c r="X195" s="226">
        <f>W195*H195</f>
        <v>0</v>
      </c>
      <c r="Y195" s="40"/>
      <c r="Z195" s="40"/>
      <c r="AA195" s="40"/>
      <c r="AB195" s="40"/>
      <c r="AC195" s="40"/>
      <c r="AD195" s="40"/>
      <c r="AE195" s="40"/>
      <c r="AR195" s="227" t="s">
        <v>246</v>
      </c>
      <c r="AT195" s="227" t="s">
        <v>222</v>
      </c>
      <c r="AU195" s="227" t="s">
        <v>83</v>
      </c>
      <c r="AY195" s="19" t="s">
        <v>212</v>
      </c>
      <c r="BE195" s="228">
        <f>IF(O195="základní",K195,0)</f>
        <v>0</v>
      </c>
      <c r="BF195" s="228">
        <f>IF(O195="snížená",K195,0)</f>
        <v>0</v>
      </c>
      <c r="BG195" s="228">
        <f>IF(O195="zákl. přenesená",K195,0)</f>
        <v>0</v>
      </c>
      <c r="BH195" s="228">
        <f>IF(O195="sníž. přenesená",K195,0)</f>
        <v>0</v>
      </c>
      <c r="BI195" s="228">
        <f>IF(O195="nulová",K195,0)</f>
        <v>0</v>
      </c>
      <c r="BJ195" s="19" t="s">
        <v>83</v>
      </c>
      <c r="BK195" s="228">
        <f>ROUND(P195*H195,2)</f>
        <v>0</v>
      </c>
      <c r="BL195" s="19" t="s">
        <v>228</v>
      </c>
      <c r="BM195" s="227" t="s">
        <v>1206</v>
      </c>
    </row>
    <row r="196" s="2" customFormat="1" ht="16.5" customHeight="1">
      <c r="A196" s="40"/>
      <c r="B196" s="41"/>
      <c r="C196" s="215" t="s">
        <v>539</v>
      </c>
      <c r="D196" s="215" t="s">
        <v>213</v>
      </c>
      <c r="E196" s="216" t="s">
        <v>1207</v>
      </c>
      <c r="F196" s="217" t="s">
        <v>1205</v>
      </c>
      <c r="G196" s="218" t="s">
        <v>225</v>
      </c>
      <c r="H196" s="219">
        <v>2</v>
      </c>
      <c r="I196" s="220"/>
      <c r="J196" s="220"/>
      <c r="K196" s="221">
        <f>ROUND(P196*H196,2)</f>
        <v>0</v>
      </c>
      <c r="L196" s="217" t="s">
        <v>20</v>
      </c>
      <c r="M196" s="46"/>
      <c r="N196" s="222" t="s">
        <v>20</v>
      </c>
      <c r="O196" s="223" t="s">
        <v>45</v>
      </c>
      <c r="P196" s="224">
        <f>I196+J196</f>
        <v>0</v>
      </c>
      <c r="Q196" s="224">
        <f>ROUND(I196*H196,2)</f>
        <v>0</v>
      </c>
      <c r="R196" s="224">
        <f>ROUND(J196*H196,2)</f>
        <v>0</v>
      </c>
      <c r="S196" s="86"/>
      <c r="T196" s="225">
        <f>S196*H196</f>
        <v>0</v>
      </c>
      <c r="U196" s="225">
        <v>0</v>
      </c>
      <c r="V196" s="225">
        <f>U196*H196</f>
        <v>0</v>
      </c>
      <c r="W196" s="225">
        <v>0</v>
      </c>
      <c r="X196" s="226">
        <f>W196*H196</f>
        <v>0</v>
      </c>
      <c r="Y196" s="40"/>
      <c r="Z196" s="40"/>
      <c r="AA196" s="40"/>
      <c r="AB196" s="40"/>
      <c r="AC196" s="40"/>
      <c r="AD196" s="40"/>
      <c r="AE196" s="40"/>
      <c r="AR196" s="227" t="s">
        <v>228</v>
      </c>
      <c r="AT196" s="227" t="s">
        <v>213</v>
      </c>
      <c r="AU196" s="227" t="s">
        <v>83</v>
      </c>
      <c r="AY196" s="19" t="s">
        <v>212</v>
      </c>
      <c r="BE196" s="228">
        <f>IF(O196="základní",K196,0)</f>
        <v>0</v>
      </c>
      <c r="BF196" s="228">
        <f>IF(O196="snížená",K196,0)</f>
        <v>0</v>
      </c>
      <c r="BG196" s="228">
        <f>IF(O196="zákl. přenesená",K196,0)</f>
        <v>0</v>
      </c>
      <c r="BH196" s="228">
        <f>IF(O196="sníž. přenesená",K196,0)</f>
        <v>0</v>
      </c>
      <c r="BI196" s="228">
        <f>IF(O196="nulová",K196,0)</f>
        <v>0</v>
      </c>
      <c r="BJ196" s="19" t="s">
        <v>83</v>
      </c>
      <c r="BK196" s="228">
        <f>ROUND(P196*H196,2)</f>
        <v>0</v>
      </c>
      <c r="BL196" s="19" t="s">
        <v>228</v>
      </c>
      <c r="BM196" s="227" t="s">
        <v>1208</v>
      </c>
    </row>
    <row r="197" s="2" customFormat="1" ht="16.5" customHeight="1">
      <c r="A197" s="40"/>
      <c r="B197" s="41"/>
      <c r="C197" s="229" t="s">
        <v>543</v>
      </c>
      <c r="D197" s="229" t="s">
        <v>222</v>
      </c>
      <c r="E197" s="230" t="s">
        <v>1209</v>
      </c>
      <c r="F197" s="231" t="s">
        <v>1210</v>
      </c>
      <c r="G197" s="232" t="s">
        <v>525</v>
      </c>
      <c r="H197" s="233">
        <v>18</v>
      </c>
      <c r="I197" s="234"/>
      <c r="J197" s="235"/>
      <c r="K197" s="236">
        <f>ROUND(P197*H197,2)</f>
        <v>0</v>
      </c>
      <c r="L197" s="231" t="s">
        <v>20</v>
      </c>
      <c r="M197" s="237"/>
      <c r="N197" s="238" t="s">
        <v>20</v>
      </c>
      <c r="O197" s="223" t="s">
        <v>45</v>
      </c>
      <c r="P197" s="224">
        <f>I197+J197</f>
        <v>0</v>
      </c>
      <c r="Q197" s="224">
        <f>ROUND(I197*H197,2)</f>
        <v>0</v>
      </c>
      <c r="R197" s="224">
        <f>ROUND(J197*H197,2)</f>
        <v>0</v>
      </c>
      <c r="S197" s="86"/>
      <c r="T197" s="225">
        <f>S197*H197</f>
        <v>0</v>
      </c>
      <c r="U197" s="225">
        <v>0</v>
      </c>
      <c r="V197" s="225">
        <f>U197*H197</f>
        <v>0</v>
      </c>
      <c r="W197" s="225">
        <v>0</v>
      </c>
      <c r="X197" s="226">
        <f>W197*H197</f>
        <v>0</v>
      </c>
      <c r="Y197" s="40"/>
      <c r="Z197" s="40"/>
      <c r="AA197" s="40"/>
      <c r="AB197" s="40"/>
      <c r="AC197" s="40"/>
      <c r="AD197" s="40"/>
      <c r="AE197" s="40"/>
      <c r="AR197" s="227" t="s">
        <v>246</v>
      </c>
      <c r="AT197" s="227" t="s">
        <v>222</v>
      </c>
      <c r="AU197" s="227" t="s">
        <v>83</v>
      </c>
      <c r="AY197" s="19" t="s">
        <v>212</v>
      </c>
      <c r="BE197" s="228">
        <f>IF(O197="základní",K197,0)</f>
        <v>0</v>
      </c>
      <c r="BF197" s="228">
        <f>IF(O197="snížená",K197,0)</f>
        <v>0</v>
      </c>
      <c r="BG197" s="228">
        <f>IF(O197="zákl. přenesená",K197,0)</f>
        <v>0</v>
      </c>
      <c r="BH197" s="228">
        <f>IF(O197="sníž. přenesená",K197,0)</f>
        <v>0</v>
      </c>
      <c r="BI197" s="228">
        <f>IF(O197="nulová",K197,0)</f>
        <v>0</v>
      </c>
      <c r="BJ197" s="19" t="s">
        <v>83</v>
      </c>
      <c r="BK197" s="228">
        <f>ROUND(P197*H197,2)</f>
        <v>0</v>
      </c>
      <c r="BL197" s="19" t="s">
        <v>228</v>
      </c>
      <c r="BM197" s="227" t="s">
        <v>1211</v>
      </c>
    </row>
    <row r="198" s="2" customFormat="1" ht="16.5" customHeight="1">
      <c r="A198" s="40"/>
      <c r="B198" s="41"/>
      <c r="C198" s="215" t="s">
        <v>547</v>
      </c>
      <c r="D198" s="215" t="s">
        <v>213</v>
      </c>
      <c r="E198" s="216" t="s">
        <v>1212</v>
      </c>
      <c r="F198" s="217" t="s">
        <v>1210</v>
      </c>
      <c r="G198" s="218" t="s">
        <v>525</v>
      </c>
      <c r="H198" s="219">
        <v>18</v>
      </c>
      <c r="I198" s="220"/>
      <c r="J198" s="220"/>
      <c r="K198" s="221">
        <f>ROUND(P198*H198,2)</f>
        <v>0</v>
      </c>
      <c r="L198" s="217" t="s">
        <v>20</v>
      </c>
      <c r="M198" s="46"/>
      <c r="N198" s="222" t="s">
        <v>20</v>
      </c>
      <c r="O198" s="223" t="s">
        <v>45</v>
      </c>
      <c r="P198" s="224">
        <f>I198+J198</f>
        <v>0</v>
      </c>
      <c r="Q198" s="224">
        <f>ROUND(I198*H198,2)</f>
        <v>0</v>
      </c>
      <c r="R198" s="224">
        <f>ROUND(J198*H198,2)</f>
        <v>0</v>
      </c>
      <c r="S198" s="86"/>
      <c r="T198" s="225">
        <f>S198*H198</f>
        <v>0</v>
      </c>
      <c r="U198" s="225">
        <v>0</v>
      </c>
      <c r="V198" s="225">
        <f>U198*H198</f>
        <v>0</v>
      </c>
      <c r="W198" s="225">
        <v>0</v>
      </c>
      <c r="X198" s="226">
        <f>W198*H198</f>
        <v>0</v>
      </c>
      <c r="Y198" s="40"/>
      <c r="Z198" s="40"/>
      <c r="AA198" s="40"/>
      <c r="AB198" s="40"/>
      <c r="AC198" s="40"/>
      <c r="AD198" s="40"/>
      <c r="AE198" s="40"/>
      <c r="AR198" s="227" t="s">
        <v>228</v>
      </c>
      <c r="AT198" s="227" t="s">
        <v>213</v>
      </c>
      <c r="AU198" s="227" t="s">
        <v>83</v>
      </c>
      <c r="AY198" s="19" t="s">
        <v>212</v>
      </c>
      <c r="BE198" s="228">
        <f>IF(O198="základní",K198,0)</f>
        <v>0</v>
      </c>
      <c r="BF198" s="228">
        <f>IF(O198="snížená",K198,0)</f>
        <v>0</v>
      </c>
      <c r="BG198" s="228">
        <f>IF(O198="zákl. přenesená",K198,0)</f>
        <v>0</v>
      </c>
      <c r="BH198" s="228">
        <f>IF(O198="sníž. přenesená",K198,0)</f>
        <v>0</v>
      </c>
      <c r="BI198" s="228">
        <f>IF(O198="nulová",K198,0)</f>
        <v>0</v>
      </c>
      <c r="BJ198" s="19" t="s">
        <v>83</v>
      </c>
      <c r="BK198" s="228">
        <f>ROUND(P198*H198,2)</f>
        <v>0</v>
      </c>
      <c r="BL198" s="19" t="s">
        <v>228</v>
      </c>
      <c r="BM198" s="227" t="s">
        <v>1213</v>
      </c>
    </row>
    <row r="199" s="2" customFormat="1" ht="16.5" customHeight="1">
      <c r="A199" s="40"/>
      <c r="B199" s="41"/>
      <c r="C199" s="229" t="s">
        <v>551</v>
      </c>
      <c r="D199" s="229" t="s">
        <v>222</v>
      </c>
      <c r="E199" s="230" t="s">
        <v>1214</v>
      </c>
      <c r="F199" s="231" t="s">
        <v>1215</v>
      </c>
      <c r="G199" s="232" t="s">
        <v>225</v>
      </c>
      <c r="H199" s="233">
        <v>16</v>
      </c>
      <c r="I199" s="234"/>
      <c r="J199" s="235"/>
      <c r="K199" s="236">
        <f>ROUND(P199*H199,2)</f>
        <v>0</v>
      </c>
      <c r="L199" s="231" t="s">
        <v>20</v>
      </c>
      <c r="M199" s="237"/>
      <c r="N199" s="238" t="s">
        <v>20</v>
      </c>
      <c r="O199" s="223" t="s">
        <v>45</v>
      </c>
      <c r="P199" s="224">
        <f>I199+J199</f>
        <v>0</v>
      </c>
      <c r="Q199" s="224">
        <f>ROUND(I199*H199,2)</f>
        <v>0</v>
      </c>
      <c r="R199" s="224">
        <f>ROUND(J199*H199,2)</f>
        <v>0</v>
      </c>
      <c r="S199" s="86"/>
      <c r="T199" s="225">
        <f>S199*H199</f>
        <v>0</v>
      </c>
      <c r="U199" s="225">
        <v>0</v>
      </c>
      <c r="V199" s="225">
        <f>U199*H199</f>
        <v>0</v>
      </c>
      <c r="W199" s="225">
        <v>0</v>
      </c>
      <c r="X199" s="226">
        <f>W199*H199</f>
        <v>0</v>
      </c>
      <c r="Y199" s="40"/>
      <c r="Z199" s="40"/>
      <c r="AA199" s="40"/>
      <c r="AB199" s="40"/>
      <c r="AC199" s="40"/>
      <c r="AD199" s="40"/>
      <c r="AE199" s="40"/>
      <c r="AR199" s="227" t="s">
        <v>246</v>
      </c>
      <c r="AT199" s="227" t="s">
        <v>222</v>
      </c>
      <c r="AU199" s="227" t="s">
        <v>83</v>
      </c>
      <c r="AY199" s="19" t="s">
        <v>212</v>
      </c>
      <c r="BE199" s="228">
        <f>IF(O199="základní",K199,0)</f>
        <v>0</v>
      </c>
      <c r="BF199" s="228">
        <f>IF(O199="snížená",K199,0)</f>
        <v>0</v>
      </c>
      <c r="BG199" s="228">
        <f>IF(O199="zákl. přenesená",K199,0)</f>
        <v>0</v>
      </c>
      <c r="BH199" s="228">
        <f>IF(O199="sníž. přenesená",K199,0)</f>
        <v>0</v>
      </c>
      <c r="BI199" s="228">
        <f>IF(O199="nulová",K199,0)</f>
        <v>0</v>
      </c>
      <c r="BJ199" s="19" t="s">
        <v>83</v>
      </c>
      <c r="BK199" s="228">
        <f>ROUND(P199*H199,2)</f>
        <v>0</v>
      </c>
      <c r="BL199" s="19" t="s">
        <v>228</v>
      </c>
      <c r="BM199" s="227" t="s">
        <v>1216</v>
      </c>
    </row>
    <row r="200" s="2" customFormat="1" ht="16.5" customHeight="1">
      <c r="A200" s="40"/>
      <c r="B200" s="41"/>
      <c r="C200" s="215" t="s">
        <v>555</v>
      </c>
      <c r="D200" s="215" t="s">
        <v>213</v>
      </c>
      <c r="E200" s="216" t="s">
        <v>1217</v>
      </c>
      <c r="F200" s="217" t="s">
        <v>1215</v>
      </c>
      <c r="G200" s="218" t="s">
        <v>225</v>
      </c>
      <c r="H200" s="219">
        <v>16</v>
      </c>
      <c r="I200" s="220"/>
      <c r="J200" s="220"/>
      <c r="K200" s="221">
        <f>ROUND(P200*H200,2)</f>
        <v>0</v>
      </c>
      <c r="L200" s="217" t="s">
        <v>20</v>
      </c>
      <c r="M200" s="46"/>
      <c r="N200" s="222" t="s">
        <v>20</v>
      </c>
      <c r="O200" s="223" t="s">
        <v>45</v>
      </c>
      <c r="P200" s="224">
        <f>I200+J200</f>
        <v>0</v>
      </c>
      <c r="Q200" s="224">
        <f>ROUND(I200*H200,2)</f>
        <v>0</v>
      </c>
      <c r="R200" s="224">
        <f>ROUND(J200*H200,2)</f>
        <v>0</v>
      </c>
      <c r="S200" s="86"/>
      <c r="T200" s="225">
        <f>S200*H200</f>
        <v>0</v>
      </c>
      <c r="U200" s="225">
        <v>0</v>
      </c>
      <c r="V200" s="225">
        <f>U200*H200</f>
        <v>0</v>
      </c>
      <c r="W200" s="225">
        <v>0</v>
      </c>
      <c r="X200" s="226">
        <f>W200*H200</f>
        <v>0</v>
      </c>
      <c r="Y200" s="40"/>
      <c r="Z200" s="40"/>
      <c r="AA200" s="40"/>
      <c r="AB200" s="40"/>
      <c r="AC200" s="40"/>
      <c r="AD200" s="40"/>
      <c r="AE200" s="40"/>
      <c r="AR200" s="227" t="s">
        <v>228</v>
      </c>
      <c r="AT200" s="227" t="s">
        <v>213</v>
      </c>
      <c r="AU200" s="227" t="s">
        <v>83</v>
      </c>
      <c r="AY200" s="19" t="s">
        <v>212</v>
      </c>
      <c r="BE200" s="228">
        <f>IF(O200="základní",K200,0)</f>
        <v>0</v>
      </c>
      <c r="BF200" s="228">
        <f>IF(O200="snížená",K200,0)</f>
        <v>0</v>
      </c>
      <c r="BG200" s="228">
        <f>IF(O200="zákl. přenesená",K200,0)</f>
        <v>0</v>
      </c>
      <c r="BH200" s="228">
        <f>IF(O200="sníž. přenesená",K200,0)</f>
        <v>0</v>
      </c>
      <c r="BI200" s="228">
        <f>IF(O200="nulová",K200,0)</f>
        <v>0</v>
      </c>
      <c r="BJ200" s="19" t="s">
        <v>83</v>
      </c>
      <c r="BK200" s="228">
        <f>ROUND(P200*H200,2)</f>
        <v>0</v>
      </c>
      <c r="BL200" s="19" t="s">
        <v>228</v>
      </c>
      <c r="BM200" s="227" t="s">
        <v>1218</v>
      </c>
    </row>
    <row r="201" s="2" customFormat="1" ht="16.5" customHeight="1">
      <c r="A201" s="40"/>
      <c r="B201" s="41"/>
      <c r="C201" s="229" t="s">
        <v>559</v>
      </c>
      <c r="D201" s="229" t="s">
        <v>222</v>
      </c>
      <c r="E201" s="230" t="s">
        <v>1219</v>
      </c>
      <c r="F201" s="231" t="s">
        <v>1220</v>
      </c>
      <c r="G201" s="232" t="s">
        <v>525</v>
      </c>
      <c r="H201" s="233">
        <v>38</v>
      </c>
      <c r="I201" s="234"/>
      <c r="J201" s="235"/>
      <c r="K201" s="236">
        <f>ROUND(P201*H201,2)</f>
        <v>0</v>
      </c>
      <c r="L201" s="231" t="s">
        <v>20</v>
      </c>
      <c r="M201" s="237"/>
      <c r="N201" s="238" t="s">
        <v>20</v>
      </c>
      <c r="O201" s="223" t="s">
        <v>45</v>
      </c>
      <c r="P201" s="224">
        <f>I201+J201</f>
        <v>0</v>
      </c>
      <c r="Q201" s="224">
        <f>ROUND(I201*H201,2)</f>
        <v>0</v>
      </c>
      <c r="R201" s="224">
        <f>ROUND(J201*H201,2)</f>
        <v>0</v>
      </c>
      <c r="S201" s="86"/>
      <c r="T201" s="225">
        <f>S201*H201</f>
        <v>0</v>
      </c>
      <c r="U201" s="225">
        <v>0</v>
      </c>
      <c r="V201" s="225">
        <f>U201*H201</f>
        <v>0</v>
      </c>
      <c r="W201" s="225">
        <v>0</v>
      </c>
      <c r="X201" s="226">
        <f>W201*H201</f>
        <v>0</v>
      </c>
      <c r="Y201" s="40"/>
      <c r="Z201" s="40"/>
      <c r="AA201" s="40"/>
      <c r="AB201" s="40"/>
      <c r="AC201" s="40"/>
      <c r="AD201" s="40"/>
      <c r="AE201" s="40"/>
      <c r="AR201" s="227" t="s">
        <v>246</v>
      </c>
      <c r="AT201" s="227" t="s">
        <v>222</v>
      </c>
      <c r="AU201" s="227" t="s">
        <v>83</v>
      </c>
      <c r="AY201" s="19" t="s">
        <v>212</v>
      </c>
      <c r="BE201" s="228">
        <f>IF(O201="základní",K201,0)</f>
        <v>0</v>
      </c>
      <c r="BF201" s="228">
        <f>IF(O201="snížená",K201,0)</f>
        <v>0</v>
      </c>
      <c r="BG201" s="228">
        <f>IF(O201="zákl. přenesená",K201,0)</f>
        <v>0</v>
      </c>
      <c r="BH201" s="228">
        <f>IF(O201="sníž. přenesená",K201,0)</f>
        <v>0</v>
      </c>
      <c r="BI201" s="228">
        <f>IF(O201="nulová",K201,0)</f>
        <v>0</v>
      </c>
      <c r="BJ201" s="19" t="s">
        <v>83</v>
      </c>
      <c r="BK201" s="228">
        <f>ROUND(P201*H201,2)</f>
        <v>0</v>
      </c>
      <c r="BL201" s="19" t="s">
        <v>228</v>
      </c>
      <c r="BM201" s="227" t="s">
        <v>1221</v>
      </c>
    </row>
    <row r="202" s="2" customFormat="1" ht="16.5" customHeight="1">
      <c r="A202" s="40"/>
      <c r="B202" s="41"/>
      <c r="C202" s="215" t="s">
        <v>563</v>
      </c>
      <c r="D202" s="215" t="s">
        <v>213</v>
      </c>
      <c r="E202" s="216" t="s">
        <v>1222</v>
      </c>
      <c r="F202" s="217" t="s">
        <v>1220</v>
      </c>
      <c r="G202" s="218" t="s">
        <v>525</v>
      </c>
      <c r="H202" s="219">
        <v>38</v>
      </c>
      <c r="I202" s="220"/>
      <c r="J202" s="220"/>
      <c r="K202" s="221">
        <f>ROUND(P202*H202,2)</f>
        <v>0</v>
      </c>
      <c r="L202" s="217" t="s">
        <v>20</v>
      </c>
      <c r="M202" s="46"/>
      <c r="N202" s="222" t="s">
        <v>20</v>
      </c>
      <c r="O202" s="223" t="s">
        <v>45</v>
      </c>
      <c r="P202" s="224">
        <f>I202+J202</f>
        <v>0</v>
      </c>
      <c r="Q202" s="224">
        <f>ROUND(I202*H202,2)</f>
        <v>0</v>
      </c>
      <c r="R202" s="224">
        <f>ROUND(J202*H202,2)</f>
        <v>0</v>
      </c>
      <c r="S202" s="86"/>
      <c r="T202" s="225">
        <f>S202*H202</f>
        <v>0</v>
      </c>
      <c r="U202" s="225">
        <v>0</v>
      </c>
      <c r="V202" s="225">
        <f>U202*H202</f>
        <v>0</v>
      </c>
      <c r="W202" s="225">
        <v>0</v>
      </c>
      <c r="X202" s="226">
        <f>W202*H202</f>
        <v>0</v>
      </c>
      <c r="Y202" s="40"/>
      <c r="Z202" s="40"/>
      <c r="AA202" s="40"/>
      <c r="AB202" s="40"/>
      <c r="AC202" s="40"/>
      <c r="AD202" s="40"/>
      <c r="AE202" s="40"/>
      <c r="AR202" s="227" t="s">
        <v>228</v>
      </c>
      <c r="AT202" s="227" t="s">
        <v>213</v>
      </c>
      <c r="AU202" s="227" t="s">
        <v>83</v>
      </c>
      <c r="AY202" s="19" t="s">
        <v>212</v>
      </c>
      <c r="BE202" s="228">
        <f>IF(O202="základní",K202,0)</f>
        <v>0</v>
      </c>
      <c r="BF202" s="228">
        <f>IF(O202="snížená",K202,0)</f>
        <v>0</v>
      </c>
      <c r="BG202" s="228">
        <f>IF(O202="zákl. přenesená",K202,0)</f>
        <v>0</v>
      </c>
      <c r="BH202" s="228">
        <f>IF(O202="sníž. přenesená",K202,0)</f>
        <v>0</v>
      </c>
      <c r="BI202" s="228">
        <f>IF(O202="nulová",K202,0)</f>
        <v>0</v>
      </c>
      <c r="BJ202" s="19" t="s">
        <v>83</v>
      </c>
      <c r="BK202" s="228">
        <f>ROUND(P202*H202,2)</f>
        <v>0</v>
      </c>
      <c r="BL202" s="19" t="s">
        <v>228</v>
      </c>
      <c r="BM202" s="227" t="s">
        <v>1223</v>
      </c>
    </row>
    <row r="203" s="2" customFormat="1" ht="16.5" customHeight="1">
      <c r="A203" s="40"/>
      <c r="B203" s="41"/>
      <c r="C203" s="229" t="s">
        <v>567</v>
      </c>
      <c r="D203" s="229" t="s">
        <v>222</v>
      </c>
      <c r="E203" s="230" t="s">
        <v>1224</v>
      </c>
      <c r="F203" s="231" t="s">
        <v>1225</v>
      </c>
      <c r="G203" s="232" t="s">
        <v>225</v>
      </c>
      <c r="H203" s="233">
        <v>16</v>
      </c>
      <c r="I203" s="234"/>
      <c r="J203" s="235"/>
      <c r="K203" s="236">
        <f>ROUND(P203*H203,2)</f>
        <v>0</v>
      </c>
      <c r="L203" s="231" t="s">
        <v>20</v>
      </c>
      <c r="M203" s="237"/>
      <c r="N203" s="238" t="s">
        <v>20</v>
      </c>
      <c r="O203" s="223" t="s">
        <v>45</v>
      </c>
      <c r="P203" s="224">
        <f>I203+J203</f>
        <v>0</v>
      </c>
      <c r="Q203" s="224">
        <f>ROUND(I203*H203,2)</f>
        <v>0</v>
      </c>
      <c r="R203" s="224">
        <f>ROUND(J203*H203,2)</f>
        <v>0</v>
      </c>
      <c r="S203" s="86"/>
      <c r="T203" s="225">
        <f>S203*H203</f>
        <v>0</v>
      </c>
      <c r="U203" s="225">
        <v>0</v>
      </c>
      <c r="V203" s="225">
        <f>U203*H203</f>
        <v>0</v>
      </c>
      <c r="W203" s="225">
        <v>0</v>
      </c>
      <c r="X203" s="226">
        <f>W203*H203</f>
        <v>0</v>
      </c>
      <c r="Y203" s="40"/>
      <c r="Z203" s="40"/>
      <c r="AA203" s="40"/>
      <c r="AB203" s="40"/>
      <c r="AC203" s="40"/>
      <c r="AD203" s="40"/>
      <c r="AE203" s="40"/>
      <c r="AR203" s="227" t="s">
        <v>246</v>
      </c>
      <c r="AT203" s="227" t="s">
        <v>222</v>
      </c>
      <c r="AU203" s="227" t="s">
        <v>83</v>
      </c>
      <c r="AY203" s="19" t="s">
        <v>212</v>
      </c>
      <c r="BE203" s="228">
        <f>IF(O203="základní",K203,0)</f>
        <v>0</v>
      </c>
      <c r="BF203" s="228">
        <f>IF(O203="snížená",K203,0)</f>
        <v>0</v>
      </c>
      <c r="BG203" s="228">
        <f>IF(O203="zákl. přenesená",K203,0)</f>
        <v>0</v>
      </c>
      <c r="BH203" s="228">
        <f>IF(O203="sníž. přenesená",K203,0)</f>
        <v>0</v>
      </c>
      <c r="BI203" s="228">
        <f>IF(O203="nulová",K203,0)</f>
        <v>0</v>
      </c>
      <c r="BJ203" s="19" t="s">
        <v>83</v>
      </c>
      <c r="BK203" s="228">
        <f>ROUND(P203*H203,2)</f>
        <v>0</v>
      </c>
      <c r="BL203" s="19" t="s">
        <v>228</v>
      </c>
      <c r="BM203" s="227" t="s">
        <v>1226</v>
      </c>
    </row>
    <row r="204" s="2" customFormat="1" ht="16.5" customHeight="1">
      <c r="A204" s="40"/>
      <c r="B204" s="41"/>
      <c r="C204" s="215" t="s">
        <v>571</v>
      </c>
      <c r="D204" s="215" t="s">
        <v>213</v>
      </c>
      <c r="E204" s="216" t="s">
        <v>1227</v>
      </c>
      <c r="F204" s="217" t="s">
        <v>1225</v>
      </c>
      <c r="G204" s="218" t="s">
        <v>225</v>
      </c>
      <c r="H204" s="219">
        <v>16</v>
      </c>
      <c r="I204" s="220"/>
      <c r="J204" s="220"/>
      <c r="K204" s="221">
        <f>ROUND(P204*H204,2)</f>
        <v>0</v>
      </c>
      <c r="L204" s="217" t="s">
        <v>20</v>
      </c>
      <c r="M204" s="46"/>
      <c r="N204" s="222" t="s">
        <v>20</v>
      </c>
      <c r="O204" s="223" t="s">
        <v>45</v>
      </c>
      <c r="P204" s="224">
        <f>I204+J204</f>
        <v>0</v>
      </c>
      <c r="Q204" s="224">
        <f>ROUND(I204*H204,2)</f>
        <v>0</v>
      </c>
      <c r="R204" s="224">
        <f>ROUND(J204*H204,2)</f>
        <v>0</v>
      </c>
      <c r="S204" s="86"/>
      <c r="T204" s="225">
        <f>S204*H204</f>
        <v>0</v>
      </c>
      <c r="U204" s="225">
        <v>0</v>
      </c>
      <c r="V204" s="225">
        <f>U204*H204</f>
        <v>0</v>
      </c>
      <c r="W204" s="225">
        <v>0</v>
      </c>
      <c r="X204" s="226">
        <f>W204*H204</f>
        <v>0</v>
      </c>
      <c r="Y204" s="40"/>
      <c r="Z204" s="40"/>
      <c r="AA204" s="40"/>
      <c r="AB204" s="40"/>
      <c r="AC204" s="40"/>
      <c r="AD204" s="40"/>
      <c r="AE204" s="40"/>
      <c r="AR204" s="227" t="s">
        <v>228</v>
      </c>
      <c r="AT204" s="227" t="s">
        <v>213</v>
      </c>
      <c r="AU204" s="227" t="s">
        <v>83</v>
      </c>
      <c r="AY204" s="19" t="s">
        <v>212</v>
      </c>
      <c r="BE204" s="228">
        <f>IF(O204="základní",K204,0)</f>
        <v>0</v>
      </c>
      <c r="BF204" s="228">
        <f>IF(O204="snížená",K204,0)</f>
        <v>0</v>
      </c>
      <c r="BG204" s="228">
        <f>IF(O204="zákl. přenesená",K204,0)</f>
        <v>0</v>
      </c>
      <c r="BH204" s="228">
        <f>IF(O204="sníž. přenesená",K204,0)</f>
        <v>0</v>
      </c>
      <c r="BI204" s="228">
        <f>IF(O204="nulová",K204,0)</f>
        <v>0</v>
      </c>
      <c r="BJ204" s="19" t="s">
        <v>83</v>
      </c>
      <c r="BK204" s="228">
        <f>ROUND(P204*H204,2)</f>
        <v>0</v>
      </c>
      <c r="BL204" s="19" t="s">
        <v>228</v>
      </c>
      <c r="BM204" s="227" t="s">
        <v>1228</v>
      </c>
    </row>
    <row r="205" s="2" customFormat="1" ht="16.5" customHeight="1">
      <c r="A205" s="40"/>
      <c r="B205" s="41"/>
      <c r="C205" s="229" t="s">
        <v>575</v>
      </c>
      <c r="D205" s="229" t="s">
        <v>222</v>
      </c>
      <c r="E205" s="230" t="s">
        <v>1229</v>
      </c>
      <c r="F205" s="231" t="s">
        <v>1230</v>
      </c>
      <c r="G205" s="232" t="s">
        <v>525</v>
      </c>
      <c r="H205" s="233">
        <v>25</v>
      </c>
      <c r="I205" s="234"/>
      <c r="J205" s="235"/>
      <c r="K205" s="236">
        <f>ROUND(P205*H205,2)</f>
        <v>0</v>
      </c>
      <c r="L205" s="231" t="s">
        <v>20</v>
      </c>
      <c r="M205" s="237"/>
      <c r="N205" s="238" t="s">
        <v>20</v>
      </c>
      <c r="O205" s="223" t="s">
        <v>45</v>
      </c>
      <c r="P205" s="224">
        <f>I205+J205</f>
        <v>0</v>
      </c>
      <c r="Q205" s="224">
        <f>ROUND(I205*H205,2)</f>
        <v>0</v>
      </c>
      <c r="R205" s="224">
        <f>ROUND(J205*H205,2)</f>
        <v>0</v>
      </c>
      <c r="S205" s="86"/>
      <c r="T205" s="225">
        <f>S205*H205</f>
        <v>0</v>
      </c>
      <c r="U205" s="225">
        <v>0</v>
      </c>
      <c r="V205" s="225">
        <f>U205*H205</f>
        <v>0</v>
      </c>
      <c r="W205" s="225">
        <v>0</v>
      </c>
      <c r="X205" s="226">
        <f>W205*H205</f>
        <v>0</v>
      </c>
      <c r="Y205" s="40"/>
      <c r="Z205" s="40"/>
      <c r="AA205" s="40"/>
      <c r="AB205" s="40"/>
      <c r="AC205" s="40"/>
      <c r="AD205" s="40"/>
      <c r="AE205" s="40"/>
      <c r="AR205" s="227" t="s">
        <v>246</v>
      </c>
      <c r="AT205" s="227" t="s">
        <v>222</v>
      </c>
      <c r="AU205" s="227" t="s">
        <v>83</v>
      </c>
      <c r="AY205" s="19" t="s">
        <v>212</v>
      </c>
      <c r="BE205" s="228">
        <f>IF(O205="základní",K205,0)</f>
        <v>0</v>
      </c>
      <c r="BF205" s="228">
        <f>IF(O205="snížená",K205,0)</f>
        <v>0</v>
      </c>
      <c r="BG205" s="228">
        <f>IF(O205="zákl. přenesená",K205,0)</f>
        <v>0</v>
      </c>
      <c r="BH205" s="228">
        <f>IF(O205="sníž. přenesená",K205,0)</f>
        <v>0</v>
      </c>
      <c r="BI205" s="228">
        <f>IF(O205="nulová",K205,0)</f>
        <v>0</v>
      </c>
      <c r="BJ205" s="19" t="s">
        <v>83</v>
      </c>
      <c r="BK205" s="228">
        <f>ROUND(P205*H205,2)</f>
        <v>0</v>
      </c>
      <c r="BL205" s="19" t="s">
        <v>228</v>
      </c>
      <c r="BM205" s="227" t="s">
        <v>1231</v>
      </c>
    </row>
    <row r="206" s="2" customFormat="1">
      <c r="A206" s="40"/>
      <c r="B206" s="41"/>
      <c r="C206" s="42"/>
      <c r="D206" s="246" t="s">
        <v>989</v>
      </c>
      <c r="E206" s="42"/>
      <c r="F206" s="247" t="s">
        <v>1232</v>
      </c>
      <c r="G206" s="42"/>
      <c r="H206" s="42"/>
      <c r="I206" s="248"/>
      <c r="J206" s="248"/>
      <c r="K206" s="42"/>
      <c r="L206" s="42"/>
      <c r="M206" s="46"/>
      <c r="N206" s="249"/>
      <c r="O206" s="250"/>
      <c r="P206" s="86"/>
      <c r="Q206" s="86"/>
      <c r="R206" s="86"/>
      <c r="S206" s="86"/>
      <c r="T206" s="86"/>
      <c r="U206" s="86"/>
      <c r="V206" s="86"/>
      <c r="W206" s="86"/>
      <c r="X206" s="87"/>
      <c r="Y206" s="40"/>
      <c r="Z206" s="40"/>
      <c r="AA206" s="40"/>
      <c r="AB206" s="40"/>
      <c r="AC206" s="40"/>
      <c r="AD206" s="40"/>
      <c r="AE206" s="40"/>
      <c r="AT206" s="19" t="s">
        <v>989</v>
      </c>
      <c r="AU206" s="19" t="s">
        <v>83</v>
      </c>
    </row>
    <row r="207" s="2" customFormat="1" ht="16.5" customHeight="1">
      <c r="A207" s="40"/>
      <c r="B207" s="41"/>
      <c r="C207" s="215" t="s">
        <v>579</v>
      </c>
      <c r="D207" s="215" t="s">
        <v>213</v>
      </c>
      <c r="E207" s="216" t="s">
        <v>1233</v>
      </c>
      <c r="F207" s="217" t="s">
        <v>1230</v>
      </c>
      <c r="G207" s="218" t="s">
        <v>525</v>
      </c>
      <c r="H207" s="219">
        <v>25</v>
      </c>
      <c r="I207" s="220"/>
      <c r="J207" s="220"/>
      <c r="K207" s="221">
        <f>ROUND(P207*H207,2)</f>
        <v>0</v>
      </c>
      <c r="L207" s="217" t="s">
        <v>20</v>
      </c>
      <c r="M207" s="46"/>
      <c r="N207" s="222" t="s">
        <v>20</v>
      </c>
      <c r="O207" s="223" t="s">
        <v>45</v>
      </c>
      <c r="P207" s="224">
        <f>I207+J207</f>
        <v>0</v>
      </c>
      <c r="Q207" s="224">
        <f>ROUND(I207*H207,2)</f>
        <v>0</v>
      </c>
      <c r="R207" s="224">
        <f>ROUND(J207*H207,2)</f>
        <v>0</v>
      </c>
      <c r="S207" s="86"/>
      <c r="T207" s="225">
        <f>S207*H207</f>
        <v>0</v>
      </c>
      <c r="U207" s="225">
        <v>0</v>
      </c>
      <c r="V207" s="225">
        <f>U207*H207</f>
        <v>0</v>
      </c>
      <c r="W207" s="225">
        <v>0</v>
      </c>
      <c r="X207" s="226">
        <f>W207*H207</f>
        <v>0</v>
      </c>
      <c r="Y207" s="40"/>
      <c r="Z207" s="40"/>
      <c r="AA207" s="40"/>
      <c r="AB207" s="40"/>
      <c r="AC207" s="40"/>
      <c r="AD207" s="40"/>
      <c r="AE207" s="40"/>
      <c r="AR207" s="227" t="s">
        <v>228</v>
      </c>
      <c r="AT207" s="227" t="s">
        <v>213</v>
      </c>
      <c r="AU207" s="227" t="s">
        <v>83</v>
      </c>
      <c r="AY207" s="19" t="s">
        <v>212</v>
      </c>
      <c r="BE207" s="228">
        <f>IF(O207="základní",K207,0)</f>
        <v>0</v>
      </c>
      <c r="BF207" s="228">
        <f>IF(O207="snížená",K207,0)</f>
        <v>0</v>
      </c>
      <c r="BG207" s="228">
        <f>IF(O207="zákl. přenesená",K207,0)</f>
        <v>0</v>
      </c>
      <c r="BH207" s="228">
        <f>IF(O207="sníž. přenesená",K207,0)</f>
        <v>0</v>
      </c>
      <c r="BI207" s="228">
        <f>IF(O207="nulová",K207,0)</f>
        <v>0</v>
      </c>
      <c r="BJ207" s="19" t="s">
        <v>83</v>
      </c>
      <c r="BK207" s="228">
        <f>ROUND(P207*H207,2)</f>
        <v>0</v>
      </c>
      <c r="BL207" s="19" t="s">
        <v>228</v>
      </c>
      <c r="BM207" s="227" t="s">
        <v>1234</v>
      </c>
    </row>
    <row r="208" s="2" customFormat="1">
      <c r="A208" s="40"/>
      <c r="B208" s="41"/>
      <c r="C208" s="42"/>
      <c r="D208" s="246" t="s">
        <v>989</v>
      </c>
      <c r="E208" s="42"/>
      <c r="F208" s="247" t="s">
        <v>1232</v>
      </c>
      <c r="G208" s="42"/>
      <c r="H208" s="42"/>
      <c r="I208" s="248"/>
      <c r="J208" s="248"/>
      <c r="K208" s="42"/>
      <c r="L208" s="42"/>
      <c r="M208" s="46"/>
      <c r="N208" s="249"/>
      <c r="O208" s="250"/>
      <c r="P208" s="86"/>
      <c r="Q208" s="86"/>
      <c r="R208" s="86"/>
      <c r="S208" s="86"/>
      <c r="T208" s="86"/>
      <c r="U208" s="86"/>
      <c r="V208" s="86"/>
      <c r="W208" s="86"/>
      <c r="X208" s="87"/>
      <c r="Y208" s="40"/>
      <c r="Z208" s="40"/>
      <c r="AA208" s="40"/>
      <c r="AB208" s="40"/>
      <c r="AC208" s="40"/>
      <c r="AD208" s="40"/>
      <c r="AE208" s="40"/>
      <c r="AT208" s="19" t="s">
        <v>989</v>
      </c>
      <c r="AU208" s="19" t="s">
        <v>83</v>
      </c>
    </row>
    <row r="209" s="2" customFormat="1" ht="16.5" customHeight="1">
      <c r="A209" s="40"/>
      <c r="B209" s="41"/>
      <c r="C209" s="229" t="s">
        <v>583</v>
      </c>
      <c r="D209" s="229" t="s">
        <v>222</v>
      </c>
      <c r="E209" s="230" t="s">
        <v>1235</v>
      </c>
      <c r="F209" s="231" t="s">
        <v>1236</v>
      </c>
      <c r="G209" s="232" t="s">
        <v>225</v>
      </c>
      <c r="H209" s="233">
        <v>28</v>
      </c>
      <c r="I209" s="234"/>
      <c r="J209" s="235"/>
      <c r="K209" s="236">
        <f>ROUND(P209*H209,2)</f>
        <v>0</v>
      </c>
      <c r="L209" s="231" t="s">
        <v>20</v>
      </c>
      <c r="M209" s="237"/>
      <c r="N209" s="238" t="s">
        <v>20</v>
      </c>
      <c r="O209" s="223" t="s">
        <v>45</v>
      </c>
      <c r="P209" s="224">
        <f>I209+J209</f>
        <v>0</v>
      </c>
      <c r="Q209" s="224">
        <f>ROUND(I209*H209,2)</f>
        <v>0</v>
      </c>
      <c r="R209" s="224">
        <f>ROUND(J209*H209,2)</f>
        <v>0</v>
      </c>
      <c r="S209" s="86"/>
      <c r="T209" s="225">
        <f>S209*H209</f>
        <v>0</v>
      </c>
      <c r="U209" s="225">
        <v>0</v>
      </c>
      <c r="V209" s="225">
        <f>U209*H209</f>
        <v>0</v>
      </c>
      <c r="W209" s="225">
        <v>0</v>
      </c>
      <c r="X209" s="226">
        <f>W209*H209</f>
        <v>0</v>
      </c>
      <c r="Y209" s="40"/>
      <c r="Z209" s="40"/>
      <c r="AA209" s="40"/>
      <c r="AB209" s="40"/>
      <c r="AC209" s="40"/>
      <c r="AD209" s="40"/>
      <c r="AE209" s="40"/>
      <c r="AR209" s="227" t="s">
        <v>246</v>
      </c>
      <c r="AT209" s="227" t="s">
        <v>222</v>
      </c>
      <c r="AU209" s="227" t="s">
        <v>83</v>
      </c>
      <c r="AY209" s="19" t="s">
        <v>212</v>
      </c>
      <c r="BE209" s="228">
        <f>IF(O209="základní",K209,0)</f>
        <v>0</v>
      </c>
      <c r="BF209" s="228">
        <f>IF(O209="snížená",K209,0)</f>
        <v>0</v>
      </c>
      <c r="BG209" s="228">
        <f>IF(O209="zákl. přenesená",K209,0)</f>
        <v>0</v>
      </c>
      <c r="BH209" s="228">
        <f>IF(O209="sníž. přenesená",K209,0)</f>
        <v>0</v>
      </c>
      <c r="BI209" s="228">
        <f>IF(O209="nulová",K209,0)</f>
        <v>0</v>
      </c>
      <c r="BJ209" s="19" t="s">
        <v>83</v>
      </c>
      <c r="BK209" s="228">
        <f>ROUND(P209*H209,2)</f>
        <v>0</v>
      </c>
      <c r="BL209" s="19" t="s">
        <v>228</v>
      </c>
      <c r="BM209" s="227" t="s">
        <v>1237</v>
      </c>
    </row>
    <row r="210" s="2" customFormat="1">
      <c r="A210" s="40"/>
      <c r="B210" s="41"/>
      <c r="C210" s="42"/>
      <c r="D210" s="246" t="s">
        <v>989</v>
      </c>
      <c r="E210" s="42"/>
      <c r="F210" s="247" t="s">
        <v>1238</v>
      </c>
      <c r="G210" s="42"/>
      <c r="H210" s="42"/>
      <c r="I210" s="248"/>
      <c r="J210" s="248"/>
      <c r="K210" s="42"/>
      <c r="L210" s="42"/>
      <c r="M210" s="46"/>
      <c r="N210" s="249"/>
      <c r="O210" s="250"/>
      <c r="P210" s="86"/>
      <c r="Q210" s="86"/>
      <c r="R210" s="86"/>
      <c r="S210" s="86"/>
      <c r="T210" s="86"/>
      <c r="U210" s="86"/>
      <c r="V210" s="86"/>
      <c r="W210" s="86"/>
      <c r="X210" s="87"/>
      <c r="Y210" s="40"/>
      <c r="Z210" s="40"/>
      <c r="AA210" s="40"/>
      <c r="AB210" s="40"/>
      <c r="AC210" s="40"/>
      <c r="AD210" s="40"/>
      <c r="AE210" s="40"/>
      <c r="AT210" s="19" t="s">
        <v>989</v>
      </c>
      <c r="AU210" s="19" t="s">
        <v>83</v>
      </c>
    </row>
    <row r="211" s="2" customFormat="1" ht="16.5" customHeight="1">
      <c r="A211" s="40"/>
      <c r="B211" s="41"/>
      <c r="C211" s="215" t="s">
        <v>587</v>
      </c>
      <c r="D211" s="215" t="s">
        <v>213</v>
      </c>
      <c r="E211" s="216" t="s">
        <v>1239</v>
      </c>
      <c r="F211" s="217" t="s">
        <v>1236</v>
      </c>
      <c r="G211" s="218" t="s">
        <v>225</v>
      </c>
      <c r="H211" s="219">
        <v>28</v>
      </c>
      <c r="I211" s="220"/>
      <c r="J211" s="220"/>
      <c r="K211" s="221">
        <f>ROUND(P211*H211,2)</f>
        <v>0</v>
      </c>
      <c r="L211" s="217" t="s">
        <v>20</v>
      </c>
      <c r="M211" s="46"/>
      <c r="N211" s="222" t="s">
        <v>20</v>
      </c>
      <c r="O211" s="223" t="s">
        <v>45</v>
      </c>
      <c r="P211" s="224">
        <f>I211+J211</f>
        <v>0</v>
      </c>
      <c r="Q211" s="224">
        <f>ROUND(I211*H211,2)</f>
        <v>0</v>
      </c>
      <c r="R211" s="224">
        <f>ROUND(J211*H211,2)</f>
        <v>0</v>
      </c>
      <c r="S211" s="86"/>
      <c r="T211" s="225">
        <f>S211*H211</f>
        <v>0</v>
      </c>
      <c r="U211" s="225">
        <v>0</v>
      </c>
      <c r="V211" s="225">
        <f>U211*H211</f>
        <v>0</v>
      </c>
      <c r="W211" s="225">
        <v>0</v>
      </c>
      <c r="X211" s="226">
        <f>W211*H211</f>
        <v>0</v>
      </c>
      <c r="Y211" s="40"/>
      <c r="Z211" s="40"/>
      <c r="AA211" s="40"/>
      <c r="AB211" s="40"/>
      <c r="AC211" s="40"/>
      <c r="AD211" s="40"/>
      <c r="AE211" s="40"/>
      <c r="AR211" s="227" t="s">
        <v>228</v>
      </c>
      <c r="AT211" s="227" t="s">
        <v>213</v>
      </c>
      <c r="AU211" s="227" t="s">
        <v>83</v>
      </c>
      <c r="AY211" s="19" t="s">
        <v>212</v>
      </c>
      <c r="BE211" s="228">
        <f>IF(O211="základní",K211,0)</f>
        <v>0</v>
      </c>
      <c r="BF211" s="228">
        <f>IF(O211="snížená",K211,0)</f>
        <v>0</v>
      </c>
      <c r="BG211" s="228">
        <f>IF(O211="zákl. přenesená",K211,0)</f>
        <v>0</v>
      </c>
      <c r="BH211" s="228">
        <f>IF(O211="sníž. přenesená",K211,0)</f>
        <v>0</v>
      </c>
      <c r="BI211" s="228">
        <f>IF(O211="nulová",K211,0)</f>
        <v>0</v>
      </c>
      <c r="BJ211" s="19" t="s">
        <v>83</v>
      </c>
      <c r="BK211" s="228">
        <f>ROUND(P211*H211,2)</f>
        <v>0</v>
      </c>
      <c r="BL211" s="19" t="s">
        <v>228</v>
      </c>
      <c r="BM211" s="227" t="s">
        <v>1240</v>
      </c>
    </row>
    <row r="212" s="2" customFormat="1">
      <c r="A212" s="40"/>
      <c r="B212" s="41"/>
      <c r="C212" s="42"/>
      <c r="D212" s="246" t="s">
        <v>989</v>
      </c>
      <c r="E212" s="42"/>
      <c r="F212" s="247" t="s">
        <v>1238</v>
      </c>
      <c r="G212" s="42"/>
      <c r="H212" s="42"/>
      <c r="I212" s="248"/>
      <c r="J212" s="248"/>
      <c r="K212" s="42"/>
      <c r="L212" s="42"/>
      <c r="M212" s="46"/>
      <c r="N212" s="249"/>
      <c r="O212" s="250"/>
      <c r="P212" s="86"/>
      <c r="Q212" s="86"/>
      <c r="R212" s="86"/>
      <c r="S212" s="86"/>
      <c r="T212" s="86"/>
      <c r="U212" s="86"/>
      <c r="V212" s="86"/>
      <c r="W212" s="86"/>
      <c r="X212" s="87"/>
      <c r="Y212" s="40"/>
      <c r="Z212" s="40"/>
      <c r="AA212" s="40"/>
      <c r="AB212" s="40"/>
      <c r="AC212" s="40"/>
      <c r="AD212" s="40"/>
      <c r="AE212" s="40"/>
      <c r="AT212" s="19" t="s">
        <v>989</v>
      </c>
      <c r="AU212" s="19" t="s">
        <v>83</v>
      </c>
    </row>
    <row r="213" s="2" customFormat="1" ht="16.5" customHeight="1">
      <c r="A213" s="40"/>
      <c r="B213" s="41"/>
      <c r="C213" s="229" t="s">
        <v>591</v>
      </c>
      <c r="D213" s="229" t="s">
        <v>222</v>
      </c>
      <c r="E213" s="230" t="s">
        <v>1241</v>
      </c>
      <c r="F213" s="231" t="s">
        <v>1242</v>
      </c>
      <c r="G213" s="232" t="s">
        <v>272</v>
      </c>
      <c r="H213" s="233">
        <v>1</v>
      </c>
      <c r="I213" s="234"/>
      <c r="J213" s="235"/>
      <c r="K213" s="236">
        <f>ROUND(P213*H213,2)</f>
        <v>0</v>
      </c>
      <c r="L213" s="231" t="s">
        <v>20</v>
      </c>
      <c r="M213" s="237"/>
      <c r="N213" s="238" t="s">
        <v>20</v>
      </c>
      <c r="O213" s="223" t="s">
        <v>45</v>
      </c>
      <c r="P213" s="224">
        <f>I213+J213</f>
        <v>0</v>
      </c>
      <c r="Q213" s="224">
        <f>ROUND(I213*H213,2)</f>
        <v>0</v>
      </c>
      <c r="R213" s="224">
        <f>ROUND(J213*H213,2)</f>
        <v>0</v>
      </c>
      <c r="S213" s="86"/>
      <c r="T213" s="225">
        <f>S213*H213</f>
        <v>0</v>
      </c>
      <c r="U213" s="225">
        <v>0</v>
      </c>
      <c r="V213" s="225">
        <f>U213*H213</f>
        <v>0</v>
      </c>
      <c r="W213" s="225">
        <v>0</v>
      </c>
      <c r="X213" s="226">
        <f>W213*H213</f>
        <v>0</v>
      </c>
      <c r="Y213" s="40"/>
      <c r="Z213" s="40"/>
      <c r="AA213" s="40"/>
      <c r="AB213" s="40"/>
      <c r="AC213" s="40"/>
      <c r="AD213" s="40"/>
      <c r="AE213" s="40"/>
      <c r="AR213" s="227" t="s">
        <v>246</v>
      </c>
      <c r="AT213" s="227" t="s">
        <v>222</v>
      </c>
      <c r="AU213" s="227" t="s">
        <v>83</v>
      </c>
      <c r="AY213" s="19" t="s">
        <v>212</v>
      </c>
      <c r="BE213" s="228">
        <f>IF(O213="základní",K213,0)</f>
        <v>0</v>
      </c>
      <c r="BF213" s="228">
        <f>IF(O213="snížená",K213,0)</f>
        <v>0</v>
      </c>
      <c r="BG213" s="228">
        <f>IF(O213="zákl. přenesená",K213,0)</f>
        <v>0</v>
      </c>
      <c r="BH213" s="228">
        <f>IF(O213="sníž. přenesená",K213,0)</f>
        <v>0</v>
      </c>
      <c r="BI213" s="228">
        <f>IF(O213="nulová",K213,0)</f>
        <v>0</v>
      </c>
      <c r="BJ213" s="19" t="s">
        <v>83</v>
      </c>
      <c r="BK213" s="228">
        <f>ROUND(P213*H213,2)</f>
        <v>0</v>
      </c>
      <c r="BL213" s="19" t="s">
        <v>228</v>
      </c>
      <c r="BM213" s="227" t="s">
        <v>1243</v>
      </c>
    </row>
    <row r="214" s="2" customFormat="1" ht="16.5" customHeight="1">
      <c r="A214" s="40"/>
      <c r="B214" s="41"/>
      <c r="C214" s="215" t="s">
        <v>595</v>
      </c>
      <c r="D214" s="215" t="s">
        <v>213</v>
      </c>
      <c r="E214" s="216" t="s">
        <v>1244</v>
      </c>
      <c r="F214" s="217" t="s">
        <v>1242</v>
      </c>
      <c r="G214" s="218" t="s">
        <v>272</v>
      </c>
      <c r="H214" s="219">
        <v>1</v>
      </c>
      <c r="I214" s="220"/>
      <c r="J214" s="220"/>
      <c r="K214" s="221">
        <f>ROUND(P214*H214,2)</f>
        <v>0</v>
      </c>
      <c r="L214" s="217" t="s">
        <v>20</v>
      </c>
      <c r="M214" s="46"/>
      <c r="N214" s="222" t="s">
        <v>20</v>
      </c>
      <c r="O214" s="223" t="s">
        <v>45</v>
      </c>
      <c r="P214" s="224">
        <f>I214+J214</f>
        <v>0</v>
      </c>
      <c r="Q214" s="224">
        <f>ROUND(I214*H214,2)</f>
        <v>0</v>
      </c>
      <c r="R214" s="224">
        <f>ROUND(J214*H214,2)</f>
        <v>0</v>
      </c>
      <c r="S214" s="86"/>
      <c r="T214" s="225">
        <f>S214*H214</f>
        <v>0</v>
      </c>
      <c r="U214" s="225">
        <v>0</v>
      </c>
      <c r="V214" s="225">
        <f>U214*H214</f>
        <v>0</v>
      </c>
      <c r="W214" s="225">
        <v>0</v>
      </c>
      <c r="X214" s="226">
        <f>W214*H214</f>
        <v>0</v>
      </c>
      <c r="Y214" s="40"/>
      <c r="Z214" s="40"/>
      <c r="AA214" s="40"/>
      <c r="AB214" s="40"/>
      <c r="AC214" s="40"/>
      <c r="AD214" s="40"/>
      <c r="AE214" s="40"/>
      <c r="AR214" s="227" t="s">
        <v>228</v>
      </c>
      <c r="AT214" s="227" t="s">
        <v>213</v>
      </c>
      <c r="AU214" s="227" t="s">
        <v>83</v>
      </c>
      <c r="AY214" s="19" t="s">
        <v>212</v>
      </c>
      <c r="BE214" s="228">
        <f>IF(O214="základní",K214,0)</f>
        <v>0</v>
      </c>
      <c r="BF214" s="228">
        <f>IF(O214="snížená",K214,0)</f>
        <v>0</v>
      </c>
      <c r="BG214" s="228">
        <f>IF(O214="zákl. přenesená",K214,0)</f>
        <v>0</v>
      </c>
      <c r="BH214" s="228">
        <f>IF(O214="sníž. přenesená",K214,0)</f>
        <v>0</v>
      </c>
      <c r="BI214" s="228">
        <f>IF(O214="nulová",K214,0)</f>
        <v>0</v>
      </c>
      <c r="BJ214" s="19" t="s">
        <v>83</v>
      </c>
      <c r="BK214" s="228">
        <f>ROUND(P214*H214,2)</f>
        <v>0</v>
      </c>
      <c r="BL214" s="19" t="s">
        <v>228</v>
      </c>
      <c r="BM214" s="227" t="s">
        <v>1245</v>
      </c>
    </row>
    <row r="215" s="2" customFormat="1" ht="16.5" customHeight="1">
      <c r="A215" s="40"/>
      <c r="B215" s="41"/>
      <c r="C215" s="229" t="s">
        <v>599</v>
      </c>
      <c r="D215" s="229" t="s">
        <v>222</v>
      </c>
      <c r="E215" s="230" t="s">
        <v>1246</v>
      </c>
      <c r="F215" s="231" t="s">
        <v>1037</v>
      </c>
      <c r="G215" s="232" t="s">
        <v>1032</v>
      </c>
      <c r="H215" s="233">
        <v>1</v>
      </c>
      <c r="I215" s="234"/>
      <c r="J215" s="235"/>
      <c r="K215" s="236">
        <f>ROUND(P215*H215,2)</f>
        <v>0</v>
      </c>
      <c r="L215" s="231" t="s">
        <v>20</v>
      </c>
      <c r="M215" s="237"/>
      <c r="N215" s="238" t="s">
        <v>20</v>
      </c>
      <c r="O215" s="223" t="s">
        <v>45</v>
      </c>
      <c r="P215" s="224">
        <f>I215+J215</f>
        <v>0</v>
      </c>
      <c r="Q215" s="224">
        <f>ROUND(I215*H215,2)</f>
        <v>0</v>
      </c>
      <c r="R215" s="224">
        <f>ROUND(J215*H215,2)</f>
        <v>0</v>
      </c>
      <c r="S215" s="86"/>
      <c r="T215" s="225">
        <f>S215*H215</f>
        <v>0</v>
      </c>
      <c r="U215" s="225">
        <v>0</v>
      </c>
      <c r="V215" s="225">
        <f>U215*H215</f>
        <v>0</v>
      </c>
      <c r="W215" s="225">
        <v>0</v>
      </c>
      <c r="X215" s="226">
        <f>W215*H215</f>
        <v>0</v>
      </c>
      <c r="Y215" s="40"/>
      <c r="Z215" s="40"/>
      <c r="AA215" s="40"/>
      <c r="AB215" s="40"/>
      <c r="AC215" s="40"/>
      <c r="AD215" s="40"/>
      <c r="AE215" s="40"/>
      <c r="AR215" s="227" t="s">
        <v>246</v>
      </c>
      <c r="AT215" s="227" t="s">
        <v>222</v>
      </c>
      <c r="AU215" s="227" t="s">
        <v>83</v>
      </c>
      <c r="AY215" s="19" t="s">
        <v>212</v>
      </c>
      <c r="BE215" s="228">
        <f>IF(O215="základní",K215,0)</f>
        <v>0</v>
      </c>
      <c r="BF215" s="228">
        <f>IF(O215="snížená",K215,0)</f>
        <v>0</v>
      </c>
      <c r="BG215" s="228">
        <f>IF(O215="zákl. přenesená",K215,0)</f>
        <v>0</v>
      </c>
      <c r="BH215" s="228">
        <f>IF(O215="sníž. přenesená",K215,0)</f>
        <v>0</v>
      </c>
      <c r="BI215" s="228">
        <f>IF(O215="nulová",K215,0)</f>
        <v>0</v>
      </c>
      <c r="BJ215" s="19" t="s">
        <v>83</v>
      </c>
      <c r="BK215" s="228">
        <f>ROUND(P215*H215,2)</f>
        <v>0</v>
      </c>
      <c r="BL215" s="19" t="s">
        <v>228</v>
      </c>
      <c r="BM215" s="227" t="s">
        <v>1247</v>
      </c>
    </row>
    <row r="216" s="11" customFormat="1" ht="25.92" customHeight="1">
      <c r="A216" s="11"/>
      <c r="B216" s="200"/>
      <c r="C216" s="201"/>
      <c r="D216" s="202" t="s">
        <v>75</v>
      </c>
      <c r="E216" s="203" t="s">
        <v>1248</v>
      </c>
      <c r="F216" s="203" t="s">
        <v>1249</v>
      </c>
      <c r="G216" s="201"/>
      <c r="H216" s="201"/>
      <c r="I216" s="204"/>
      <c r="J216" s="204"/>
      <c r="K216" s="205">
        <f>BK216</f>
        <v>0</v>
      </c>
      <c r="L216" s="201"/>
      <c r="M216" s="206"/>
      <c r="N216" s="207"/>
      <c r="O216" s="208"/>
      <c r="P216" s="208"/>
      <c r="Q216" s="209">
        <f>SUM(Q217:Q219)</f>
        <v>0</v>
      </c>
      <c r="R216" s="209">
        <f>SUM(R217:R219)</f>
        <v>0</v>
      </c>
      <c r="S216" s="208"/>
      <c r="T216" s="210">
        <f>SUM(T217:T219)</f>
        <v>0</v>
      </c>
      <c r="U216" s="208"/>
      <c r="V216" s="210">
        <f>SUM(V217:V219)</f>
        <v>0</v>
      </c>
      <c r="W216" s="208"/>
      <c r="X216" s="211">
        <f>SUM(X217:X219)</f>
        <v>0</v>
      </c>
      <c r="Y216" s="11"/>
      <c r="Z216" s="11"/>
      <c r="AA216" s="11"/>
      <c r="AB216" s="11"/>
      <c r="AC216" s="11"/>
      <c r="AD216" s="11"/>
      <c r="AE216" s="11"/>
      <c r="AR216" s="212" t="s">
        <v>83</v>
      </c>
      <c r="AT216" s="213" t="s">
        <v>75</v>
      </c>
      <c r="AU216" s="213" t="s">
        <v>76</v>
      </c>
      <c r="AY216" s="212" t="s">
        <v>212</v>
      </c>
      <c r="BK216" s="214">
        <f>SUM(BK217:BK219)</f>
        <v>0</v>
      </c>
    </row>
    <row r="217" s="2" customFormat="1" ht="21.75" customHeight="1">
      <c r="A217" s="40"/>
      <c r="B217" s="41"/>
      <c r="C217" s="215" t="s">
        <v>603</v>
      </c>
      <c r="D217" s="215" t="s">
        <v>213</v>
      </c>
      <c r="E217" s="216" t="s">
        <v>1250</v>
      </c>
      <c r="F217" s="217" t="s">
        <v>1251</v>
      </c>
      <c r="G217" s="218" t="s">
        <v>1072</v>
      </c>
      <c r="H217" s="219">
        <v>40</v>
      </c>
      <c r="I217" s="220"/>
      <c r="J217" s="220"/>
      <c r="K217" s="221">
        <f>ROUND(P217*H217,2)</f>
        <v>0</v>
      </c>
      <c r="L217" s="217" t="s">
        <v>20</v>
      </c>
      <c r="M217" s="46"/>
      <c r="N217" s="222" t="s">
        <v>20</v>
      </c>
      <c r="O217" s="223" t="s">
        <v>45</v>
      </c>
      <c r="P217" s="224">
        <f>I217+J217</f>
        <v>0</v>
      </c>
      <c r="Q217" s="224">
        <f>ROUND(I217*H217,2)</f>
        <v>0</v>
      </c>
      <c r="R217" s="224">
        <f>ROUND(J217*H217,2)</f>
        <v>0</v>
      </c>
      <c r="S217" s="86"/>
      <c r="T217" s="225">
        <f>S217*H217</f>
        <v>0</v>
      </c>
      <c r="U217" s="225">
        <v>0</v>
      </c>
      <c r="V217" s="225">
        <f>U217*H217</f>
        <v>0</v>
      </c>
      <c r="W217" s="225">
        <v>0</v>
      </c>
      <c r="X217" s="226">
        <f>W217*H217</f>
        <v>0</v>
      </c>
      <c r="Y217" s="40"/>
      <c r="Z217" s="40"/>
      <c r="AA217" s="40"/>
      <c r="AB217" s="40"/>
      <c r="AC217" s="40"/>
      <c r="AD217" s="40"/>
      <c r="AE217" s="40"/>
      <c r="AR217" s="227" t="s">
        <v>228</v>
      </c>
      <c r="AT217" s="227" t="s">
        <v>213</v>
      </c>
      <c r="AU217" s="227" t="s">
        <v>83</v>
      </c>
      <c r="AY217" s="19" t="s">
        <v>212</v>
      </c>
      <c r="BE217" s="228">
        <f>IF(O217="základní",K217,0)</f>
        <v>0</v>
      </c>
      <c r="BF217" s="228">
        <f>IF(O217="snížená",K217,0)</f>
        <v>0</v>
      </c>
      <c r="BG217" s="228">
        <f>IF(O217="zákl. přenesená",K217,0)</f>
        <v>0</v>
      </c>
      <c r="BH217" s="228">
        <f>IF(O217="sníž. přenesená",K217,0)</f>
        <v>0</v>
      </c>
      <c r="BI217" s="228">
        <f>IF(O217="nulová",K217,0)</f>
        <v>0</v>
      </c>
      <c r="BJ217" s="19" t="s">
        <v>83</v>
      </c>
      <c r="BK217" s="228">
        <f>ROUND(P217*H217,2)</f>
        <v>0</v>
      </c>
      <c r="BL217" s="19" t="s">
        <v>228</v>
      </c>
      <c r="BM217" s="227" t="s">
        <v>1252</v>
      </c>
    </row>
    <row r="218" s="2" customFormat="1" ht="16.5" customHeight="1">
      <c r="A218" s="40"/>
      <c r="B218" s="41"/>
      <c r="C218" s="215" t="s">
        <v>607</v>
      </c>
      <c r="D218" s="215" t="s">
        <v>213</v>
      </c>
      <c r="E218" s="216" t="s">
        <v>1253</v>
      </c>
      <c r="F218" s="217" t="s">
        <v>1254</v>
      </c>
      <c r="G218" s="218" t="s">
        <v>1072</v>
      </c>
      <c r="H218" s="219">
        <v>32</v>
      </c>
      <c r="I218" s="220"/>
      <c r="J218" s="220"/>
      <c r="K218" s="221">
        <f>ROUND(P218*H218,2)</f>
        <v>0</v>
      </c>
      <c r="L218" s="217" t="s">
        <v>20</v>
      </c>
      <c r="M218" s="46"/>
      <c r="N218" s="222" t="s">
        <v>20</v>
      </c>
      <c r="O218" s="223" t="s">
        <v>45</v>
      </c>
      <c r="P218" s="224">
        <f>I218+J218</f>
        <v>0</v>
      </c>
      <c r="Q218" s="224">
        <f>ROUND(I218*H218,2)</f>
        <v>0</v>
      </c>
      <c r="R218" s="224">
        <f>ROUND(J218*H218,2)</f>
        <v>0</v>
      </c>
      <c r="S218" s="86"/>
      <c r="T218" s="225">
        <f>S218*H218</f>
        <v>0</v>
      </c>
      <c r="U218" s="225">
        <v>0</v>
      </c>
      <c r="V218" s="225">
        <f>U218*H218</f>
        <v>0</v>
      </c>
      <c r="W218" s="225">
        <v>0</v>
      </c>
      <c r="X218" s="226">
        <f>W218*H218</f>
        <v>0</v>
      </c>
      <c r="Y218" s="40"/>
      <c r="Z218" s="40"/>
      <c r="AA218" s="40"/>
      <c r="AB218" s="40"/>
      <c r="AC218" s="40"/>
      <c r="AD218" s="40"/>
      <c r="AE218" s="40"/>
      <c r="AR218" s="227" t="s">
        <v>228</v>
      </c>
      <c r="AT218" s="227" t="s">
        <v>213</v>
      </c>
      <c r="AU218" s="227" t="s">
        <v>83</v>
      </c>
      <c r="AY218" s="19" t="s">
        <v>212</v>
      </c>
      <c r="BE218" s="228">
        <f>IF(O218="základní",K218,0)</f>
        <v>0</v>
      </c>
      <c r="BF218" s="228">
        <f>IF(O218="snížená",K218,0)</f>
        <v>0</v>
      </c>
      <c r="BG218" s="228">
        <f>IF(O218="zákl. přenesená",K218,0)</f>
        <v>0</v>
      </c>
      <c r="BH218" s="228">
        <f>IF(O218="sníž. přenesená",K218,0)</f>
        <v>0</v>
      </c>
      <c r="BI218" s="228">
        <f>IF(O218="nulová",K218,0)</f>
        <v>0</v>
      </c>
      <c r="BJ218" s="19" t="s">
        <v>83</v>
      </c>
      <c r="BK218" s="228">
        <f>ROUND(P218*H218,2)</f>
        <v>0</v>
      </c>
      <c r="BL218" s="19" t="s">
        <v>228</v>
      </c>
      <c r="BM218" s="227" t="s">
        <v>1255</v>
      </c>
    </row>
    <row r="219" s="2" customFormat="1" ht="16.5" customHeight="1">
      <c r="A219" s="40"/>
      <c r="B219" s="41"/>
      <c r="C219" s="215" t="s">
        <v>611</v>
      </c>
      <c r="D219" s="215" t="s">
        <v>213</v>
      </c>
      <c r="E219" s="216" t="s">
        <v>1256</v>
      </c>
      <c r="F219" s="217" t="s">
        <v>258</v>
      </c>
      <c r="G219" s="218" t="s">
        <v>1072</v>
      </c>
      <c r="H219" s="219">
        <v>20</v>
      </c>
      <c r="I219" s="220"/>
      <c r="J219" s="220"/>
      <c r="K219" s="221">
        <f>ROUND(P219*H219,2)</f>
        <v>0</v>
      </c>
      <c r="L219" s="217" t="s">
        <v>20</v>
      </c>
      <c r="M219" s="46"/>
      <c r="N219" s="222" t="s">
        <v>20</v>
      </c>
      <c r="O219" s="223" t="s">
        <v>45</v>
      </c>
      <c r="P219" s="224">
        <f>I219+J219</f>
        <v>0</v>
      </c>
      <c r="Q219" s="224">
        <f>ROUND(I219*H219,2)</f>
        <v>0</v>
      </c>
      <c r="R219" s="224">
        <f>ROUND(J219*H219,2)</f>
        <v>0</v>
      </c>
      <c r="S219" s="86"/>
      <c r="T219" s="225">
        <f>S219*H219</f>
        <v>0</v>
      </c>
      <c r="U219" s="225">
        <v>0</v>
      </c>
      <c r="V219" s="225">
        <f>U219*H219</f>
        <v>0</v>
      </c>
      <c r="W219" s="225">
        <v>0</v>
      </c>
      <c r="X219" s="226">
        <f>W219*H219</f>
        <v>0</v>
      </c>
      <c r="Y219" s="40"/>
      <c r="Z219" s="40"/>
      <c r="AA219" s="40"/>
      <c r="AB219" s="40"/>
      <c r="AC219" s="40"/>
      <c r="AD219" s="40"/>
      <c r="AE219" s="40"/>
      <c r="AR219" s="227" t="s">
        <v>228</v>
      </c>
      <c r="AT219" s="227" t="s">
        <v>213</v>
      </c>
      <c r="AU219" s="227" t="s">
        <v>83</v>
      </c>
      <c r="AY219" s="19" t="s">
        <v>212</v>
      </c>
      <c r="BE219" s="228">
        <f>IF(O219="základní",K219,0)</f>
        <v>0</v>
      </c>
      <c r="BF219" s="228">
        <f>IF(O219="snížená",K219,0)</f>
        <v>0</v>
      </c>
      <c r="BG219" s="228">
        <f>IF(O219="zákl. přenesená",K219,0)</f>
        <v>0</v>
      </c>
      <c r="BH219" s="228">
        <f>IF(O219="sníž. přenesená",K219,0)</f>
        <v>0</v>
      </c>
      <c r="BI219" s="228">
        <f>IF(O219="nulová",K219,0)</f>
        <v>0</v>
      </c>
      <c r="BJ219" s="19" t="s">
        <v>83</v>
      </c>
      <c r="BK219" s="228">
        <f>ROUND(P219*H219,2)</f>
        <v>0</v>
      </c>
      <c r="BL219" s="19" t="s">
        <v>228</v>
      </c>
      <c r="BM219" s="227" t="s">
        <v>1257</v>
      </c>
    </row>
    <row r="220" s="11" customFormat="1" ht="25.92" customHeight="1">
      <c r="A220" s="11"/>
      <c r="B220" s="200"/>
      <c r="C220" s="201"/>
      <c r="D220" s="202" t="s">
        <v>75</v>
      </c>
      <c r="E220" s="203" t="s">
        <v>1258</v>
      </c>
      <c r="F220" s="203" t="s">
        <v>1259</v>
      </c>
      <c r="G220" s="201"/>
      <c r="H220" s="201"/>
      <c r="I220" s="204"/>
      <c r="J220" s="204"/>
      <c r="K220" s="205">
        <f>BK220</f>
        <v>0</v>
      </c>
      <c r="L220" s="201"/>
      <c r="M220" s="206"/>
      <c r="N220" s="207"/>
      <c r="O220" s="208"/>
      <c r="P220" s="208"/>
      <c r="Q220" s="209">
        <f>SUM(Q221:Q232)</f>
        <v>0</v>
      </c>
      <c r="R220" s="209">
        <f>SUM(R221:R232)</f>
        <v>0</v>
      </c>
      <c r="S220" s="208"/>
      <c r="T220" s="210">
        <f>SUM(T221:T232)</f>
        <v>0</v>
      </c>
      <c r="U220" s="208"/>
      <c r="V220" s="210">
        <f>SUM(V221:V232)</f>
        <v>0</v>
      </c>
      <c r="W220" s="208"/>
      <c r="X220" s="211">
        <f>SUM(X221:X232)</f>
        <v>0</v>
      </c>
      <c r="Y220" s="11"/>
      <c r="Z220" s="11"/>
      <c r="AA220" s="11"/>
      <c r="AB220" s="11"/>
      <c r="AC220" s="11"/>
      <c r="AD220" s="11"/>
      <c r="AE220" s="11"/>
      <c r="AR220" s="212" t="s">
        <v>83</v>
      </c>
      <c r="AT220" s="213" t="s">
        <v>75</v>
      </c>
      <c r="AU220" s="213" t="s">
        <v>76</v>
      </c>
      <c r="AY220" s="212" t="s">
        <v>212</v>
      </c>
      <c r="BK220" s="214">
        <f>SUM(BK221:BK232)</f>
        <v>0</v>
      </c>
    </row>
    <row r="221" s="2" customFormat="1" ht="16.5" customHeight="1">
      <c r="A221" s="40"/>
      <c r="B221" s="41"/>
      <c r="C221" s="215" t="s">
        <v>615</v>
      </c>
      <c r="D221" s="215" t="s">
        <v>213</v>
      </c>
      <c r="E221" s="216" t="s">
        <v>1260</v>
      </c>
      <c r="F221" s="217" t="s">
        <v>1261</v>
      </c>
      <c r="G221" s="218" t="s">
        <v>704</v>
      </c>
      <c r="H221" s="219">
        <v>1</v>
      </c>
      <c r="I221" s="220"/>
      <c r="J221" s="220"/>
      <c r="K221" s="221">
        <f>ROUND(P221*H221,2)</f>
        <v>0</v>
      </c>
      <c r="L221" s="217" t="s">
        <v>20</v>
      </c>
      <c r="M221" s="46"/>
      <c r="N221" s="222" t="s">
        <v>20</v>
      </c>
      <c r="O221" s="223" t="s">
        <v>45</v>
      </c>
      <c r="P221" s="224">
        <f>I221+J221</f>
        <v>0</v>
      </c>
      <c r="Q221" s="224">
        <f>ROUND(I221*H221,2)</f>
        <v>0</v>
      </c>
      <c r="R221" s="224">
        <f>ROUND(J221*H221,2)</f>
        <v>0</v>
      </c>
      <c r="S221" s="86"/>
      <c r="T221" s="225">
        <f>S221*H221</f>
        <v>0</v>
      </c>
      <c r="U221" s="225">
        <v>0</v>
      </c>
      <c r="V221" s="225">
        <f>U221*H221</f>
        <v>0</v>
      </c>
      <c r="W221" s="225">
        <v>0</v>
      </c>
      <c r="X221" s="226">
        <f>W221*H221</f>
        <v>0</v>
      </c>
      <c r="Y221" s="40"/>
      <c r="Z221" s="40"/>
      <c r="AA221" s="40"/>
      <c r="AB221" s="40"/>
      <c r="AC221" s="40"/>
      <c r="AD221" s="40"/>
      <c r="AE221" s="40"/>
      <c r="AR221" s="227" t="s">
        <v>228</v>
      </c>
      <c r="AT221" s="227" t="s">
        <v>213</v>
      </c>
      <c r="AU221" s="227" t="s">
        <v>83</v>
      </c>
      <c r="AY221" s="19" t="s">
        <v>212</v>
      </c>
      <c r="BE221" s="228">
        <f>IF(O221="základní",K221,0)</f>
        <v>0</v>
      </c>
      <c r="BF221" s="228">
        <f>IF(O221="snížená",K221,0)</f>
        <v>0</v>
      </c>
      <c r="BG221" s="228">
        <f>IF(O221="zákl. přenesená",K221,0)</f>
        <v>0</v>
      </c>
      <c r="BH221" s="228">
        <f>IF(O221="sníž. přenesená",K221,0)</f>
        <v>0</v>
      </c>
      <c r="BI221" s="228">
        <f>IF(O221="nulová",K221,0)</f>
        <v>0</v>
      </c>
      <c r="BJ221" s="19" t="s">
        <v>83</v>
      </c>
      <c r="BK221" s="228">
        <f>ROUND(P221*H221,2)</f>
        <v>0</v>
      </c>
      <c r="BL221" s="19" t="s">
        <v>228</v>
      </c>
      <c r="BM221" s="227" t="s">
        <v>1262</v>
      </c>
    </row>
    <row r="222" s="2" customFormat="1" ht="16.5" customHeight="1">
      <c r="A222" s="40"/>
      <c r="B222" s="41"/>
      <c r="C222" s="215" t="s">
        <v>619</v>
      </c>
      <c r="D222" s="215" t="s">
        <v>213</v>
      </c>
      <c r="E222" s="216" t="s">
        <v>1263</v>
      </c>
      <c r="F222" s="217" t="s">
        <v>1264</v>
      </c>
      <c r="G222" s="218" t="s">
        <v>704</v>
      </c>
      <c r="H222" s="219">
        <v>1</v>
      </c>
      <c r="I222" s="220"/>
      <c r="J222" s="220"/>
      <c r="K222" s="221">
        <f>ROUND(P222*H222,2)</f>
        <v>0</v>
      </c>
      <c r="L222" s="217" t="s">
        <v>20</v>
      </c>
      <c r="M222" s="46"/>
      <c r="N222" s="222" t="s">
        <v>20</v>
      </c>
      <c r="O222" s="223" t="s">
        <v>45</v>
      </c>
      <c r="P222" s="224">
        <f>I222+J222</f>
        <v>0</v>
      </c>
      <c r="Q222" s="224">
        <f>ROUND(I222*H222,2)</f>
        <v>0</v>
      </c>
      <c r="R222" s="224">
        <f>ROUND(J222*H222,2)</f>
        <v>0</v>
      </c>
      <c r="S222" s="86"/>
      <c r="T222" s="225">
        <f>S222*H222</f>
        <v>0</v>
      </c>
      <c r="U222" s="225">
        <v>0</v>
      </c>
      <c r="V222" s="225">
        <f>U222*H222</f>
        <v>0</v>
      </c>
      <c r="W222" s="225">
        <v>0</v>
      </c>
      <c r="X222" s="226">
        <f>W222*H222</f>
        <v>0</v>
      </c>
      <c r="Y222" s="40"/>
      <c r="Z222" s="40"/>
      <c r="AA222" s="40"/>
      <c r="AB222" s="40"/>
      <c r="AC222" s="40"/>
      <c r="AD222" s="40"/>
      <c r="AE222" s="40"/>
      <c r="AR222" s="227" t="s">
        <v>228</v>
      </c>
      <c r="AT222" s="227" t="s">
        <v>213</v>
      </c>
      <c r="AU222" s="227" t="s">
        <v>83</v>
      </c>
      <c r="AY222" s="19" t="s">
        <v>212</v>
      </c>
      <c r="BE222" s="228">
        <f>IF(O222="základní",K222,0)</f>
        <v>0</v>
      </c>
      <c r="BF222" s="228">
        <f>IF(O222="snížená",K222,0)</f>
        <v>0</v>
      </c>
      <c r="BG222" s="228">
        <f>IF(O222="zákl. přenesená",K222,0)</f>
        <v>0</v>
      </c>
      <c r="BH222" s="228">
        <f>IF(O222="sníž. přenesená",K222,0)</f>
        <v>0</v>
      </c>
      <c r="BI222" s="228">
        <f>IF(O222="nulová",K222,0)</f>
        <v>0</v>
      </c>
      <c r="BJ222" s="19" t="s">
        <v>83</v>
      </c>
      <c r="BK222" s="228">
        <f>ROUND(P222*H222,2)</f>
        <v>0</v>
      </c>
      <c r="BL222" s="19" t="s">
        <v>228</v>
      </c>
      <c r="BM222" s="227" t="s">
        <v>1265</v>
      </c>
    </row>
    <row r="223" s="2" customFormat="1" ht="16.5" customHeight="1">
      <c r="A223" s="40"/>
      <c r="B223" s="41"/>
      <c r="C223" s="215" t="s">
        <v>623</v>
      </c>
      <c r="D223" s="215" t="s">
        <v>213</v>
      </c>
      <c r="E223" s="216" t="s">
        <v>1266</v>
      </c>
      <c r="F223" s="217" t="s">
        <v>1267</v>
      </c>
      <c r="G223" s="218" t="s">
        <v>264</v>
      </c>
      <c r="H223" s="219">
        <v>24</v>
      </c>
      <c r="I223" s="220"/>
      <c r="J223" s="220"/>
      <c r="K223" s="221">
        <f>ROUND(P223*H223,2)</f>
        <v>0</v>
      </c>
      <c r="L223" s="217" t="s">
        <v>20</v>
      </c>
      <c r="M223" s="46"/>
      <c r="N223" s="222" t="s">
        <v>20</v>
      </c>
      <c r="O223" s="223" t="s">
        <v>45</v>
      </c>
      <c r="P223" s="224">
        <f>I223+J223</f>
        <v>0</v>
      </c>
      <c r="Q223" s="224">
        <f>ROUND(I223*H223,2)</f>
        <v>0</v>
      </c>
      <c r="R223" s="224">
        <f>ROUND(J223*H223,2)</f>
        <v>0</v>
      </c>
      <c r="S223" s="86"/>
      <c r="T223" s="225">
        <f>S223*H223</f>
        <v>0</v>
      </c>
      <c r="U223" s="225">
        <v>0</v>
      </c>
      <c r="V223" s="225">
        <f>U223*H223</f>
        <v>0</v>
      </c>
      <c r="W223" s="225">
        <v>0</v>
      </c>
      <c r="X223" s="226">
        <f>W223*H223</f>
        <v>0</v>
      </c>
      <c r="Y223" s="40"/>
      <c r="Z223" s="40"/>
      <c r="AA223" s="40"/>
      <c r="AB223" s="40"/>
      <c r="AC223" s="40"/>
      <c r="AD223" s="40"/>
      <c r="AE223" s="40"/>
      <c r="AR223" s="227" t="s">
        <v>228</v>
      </c>
      <c r="AT223" s="227" t="s">
        <v>213</v>
      </c>
      <c r="AU223" s="227" t="s">
        <v>83</v>
      </c>
      <c r="AY223" s="19" t="s">
        <v>212</v>
      </c>
      <c r="BE223" s="228">
        <f>IF(O223="základní",K223,0)</f>
        <v>0</v>
      </c>
      <c r="BF223" s="228">
        <f>IF(O223="snížená",K223,0)</f>
        <v>0</v>
      </c>
      <c r="BG223" s="228">
        <f>IF(O223="zákl. přenesená",K223,0)</f>
        <v>0</v>
      </c>
      <c r="BH223" s="228">
        <f>IF(O223="sníž. přenesená",K223,0)</f>
        <v>0</v>
      </c>
      <c r="BI223" s="228">
        <f>IF(O223="nulová",K223,0)</f>
        <v>0</v>
      </c>
      <c r="BJ223" s="19" t="s">
        <v>83</v>
      </c>
      <c r="BK223" s="228">
        <f>ROUND(P223*H223,2)</f>
        <v>0</v>
      </c>
      <c r="BL223" s="19" t="s">
        <v>228</v>
      </c>
      <c r="BM223" s="227" t="s">
        <v>1268</v>
      </c>
    </row>
    <row r="224" s="2" customFormat="1" ht="16.5" customHeight="1">
      <c r="A224" s="40"/>
      <c r="B224" s="41"/>
      <c r="C224" s="215" t="s">
        <v>626</v>
      </c>
      <c r="D224" s="215" t="s">
        <v>213</v>
      </c>
      <c r="E224" s="216" t="s">
        <v>1269</v>
      </c>
      <c r="F224" s="217" t="s">
        <v>1270</v>
      </c>
      <c r="G224" s="218" t="s">
        <v>225</v>
      </c>
      <c r="H224" s="219">
        <v>1</v>
      </c>
      <c r="I224" s="220"/>
      <c r="J224" s="220"/>
      <c r="K224" s="221">
        <f>ROUND(P224*H224,2)</f>
        <v>0</v>
      </c>
      <c r="L224" s="217" t="s">
        <v>20</v>
      </c>
      <c r="M224" s="46"/>
      <c r="N224" s="222" t="s">
        <v>20</v>
      </c>
      <c r="O224" s="223" t="s">
        <v>45</v>
      </c>
      <c r="P224" s="224">
        <f>I224+J224</f>
        <v>0</v>
      </c>
      <c r="Q224" s="224">
        <f>ROUND(I224*H224,2)</f>
        <v>0</v>
      </c>
      <c r="R224" s="224">
        <f>ROUND(J224*H224,2)</f>
        <v>0</v>
      </c>
      <c r="S224" s="86"/>
      <c r="T224" s="225">
        <f>S224*H224</f>
        <v>0</v>
      </c>
      <c r="U224" s="225">
        <v>0</v>
      </c>
      <c r="V224" s="225">
        <f>U224*H224</f>
        <v>0</v>
      </c>
      <c r="W224" s="225">
        <v>0</v>
      </c>
      <c r="X224" s="226">
        <f>W224*H224</f>
        <v>0</v>
      </c>
      <c r="Y224" s="40"/>
      <c r="Z224" s="40"/>
      <c r="AA224" s="40"/>
      <c r="AB224" s="40"/>
      <c r="AC224" s="40"/>
      <c r="AD224" s="40"/>
      <c r="AE224" s="40"/>
      <c r="AR224" s="227" t="s">
        <v>228</v>
      </c>
      <c r="AT224" s="227" t="s">
        <v>213</v>
      </c>
      <c r="AU224" s="227" t="s">
        <v>83</v>
      </c>
      <c r="AY224" s="19" t="s">
        <v>212</v>
      </c>
      <c r="BE224" s="228">
        <f>IF(O224="základní",K224,0)</f>
        <v>0</v>
      </c>
      <c r="BF224" s="228">
        <f>IF(O224="snížená",K224,0)</f>
        <v>0</v>
      </c>
      <c r="BG224" s="228">
        <f>IF(O224="zákl. přenesená",K224,0)</f>
        <v>0</v>
      </c>
      <c r="BH224" s="228">
        <f>IF(O224="sníž. přenesená",K224,0)</f>
        <v>0</v>
      </c>
      <c r="BI224" s="228">
        <f>IF(O224="nulová",K224,0)</f>
        <v>0</v>
      </c>
      <c r="BJ224" s="19" t="s">
        <v>83</v>
      </c>
      <c r="BK224" s="228">
        <f>ROUND(P224*H224,2)</f>
        <v>0</v>
      </c>
      <c r="BL224" s="19" t="s">
        <v>228</v>
      </c>
      <c r="BM224" s="227" t="s">
        <v>1271</v>
      </c>
    </row>
    <row r="225" s="2" customFormat="1" ht="16.5" customHeight="1">
      <c r="A225" s="40"/>
      <c r="B225" s="41"/>
      <c r="C225" s="215" t="s">
        <v>629</v>
      </c>
      <c r="D225" s="215" t="s">
        <v>213</v>
      </c>
      <c r="E225" s="216" t="s">
        <v>1272</v>
      </c>
      <c r="F225" s="217" t="s">
        <v>1273</v>
      </c>
      <c r="G225" s="218" t="s">
        <v>704</v>
      </c>
      <c r="H225" s="219">
        <v>1</v>
      </c>
      <c r="I225" s="220"/>
      <c r="J225" s="220"/>
      <c r="K225" s="221">
        <f>ROUND(P225*H225,2)</f>
        <v>0</v>
      </c>
      <c r="L225" s="217" t="s">
        <v>20</v>
      </c>
      <c r="M225" s="46"/>
      <c r="N225" s="222" t="s">
        <v>20</v>
      </c>
      <c r="O225" s="223" t="s">
        <v>45</v>
      </c>
      <c r="P225" s="224">
        <f>I225+J225</f>
        <v>0</v>
      </c>
      <c r="Q225" s="224">
        <f>ROUND(I225*H225,2)</f>
        <v>0</v>
      </c>
      <c r="R225" s="224">
        <f>ROUND(J225*H225,2)</f>
        <v>0</v>
      </c>
      <c r="S225" s="86"/>
      <c r="T225" s="225">
        <f>S225*H225</f>
        <v>0</v>
      </c>
      <c r="U225" s="225">
        <v>0</v>
      </c>
      <c r="V225" s="225">
        <f>U225*H225</f>
        <v>0</v>
      </c>
      <c r="W225" s="225">
        <v>0</v>
      </c>
      <c r="X225" s="226">
        <f>W225*H225</f>
        <v>0</v>
      </c>
      <c r="Y225" s="40"/>
      <c r="Z225" s="40"/>
      <c r="AA225" s="40"/>
      <c r="AB225" s="40"/>
      <c r="AC225" s="40"/>
      <c r="AD225" s="40"/>
      <c r="AE225" s="40"/>
      <c r="AR225" s="227" t="s">
        <v>228</v>
      </c>
      <c r="AT225" s="227" t="s">
        <v>213</v>
      </c>
      <c r="AU225" s="227" t="s">
        <v>83</v>
      </c>
      <c r="AY225" s="19" t="s">
        <v>212</v>
      </c>
      <c r="BE225" s="228">
        <f>IF(O225="základní",K225,0)</f>
        <v>0</v>
      </c>
      <c r="BF225" s="228">
        <f>IF(O225="snížená",K225,0)</f>
        <v>0</v>
      </c>
      <c r="BG225" s="228">
        <f>IF(O225="zákl. přenesená",K225,0)</f>
        <v>0</v>
      </c>
      <c r="BH225" s="228">
        <f>IF(O225="sníž. přenesená",K225,0)</f>
        <v>0</v>
      </c>
      <c r="BI225" s="228">
        <f>IF(O225="nulová",K225,0)</f>
        <v>0</v>
      </c>
      <c r="BJ225" s="19" t="s">
        <v>83</v>
      </c>
      <c r="BK225" s="228">
        <f>ROUND(P225*H225,2)</f>
        <v>0</v>
      </c>
      <c r="BL225" s="19" t="s">
        <v>228</v>
      </c>
      <c r="BM225" s="227" t="s">
        <v>1274</v>
      </c>
    </row>
    <row r="226" s="2" customFormat="1" ht="16.5" customHeight="1">
      <c r="A226" s="40"/>
      <c r="B226" s="41"/>
      <c r="C226" s="215" t="s">
        <v>632</v>
      </c>
      <c r="D226" s="215" t="s">
        <v>213</v>
      </c>
      <c r="E226" s="216" t="s">
        <v>1275</v>
      </c>
      <c r="F226" s="217" t="s">
        <v>1276</v>
      </c>
      <c r="G226" s="218" t="s">
        <v>704</v>
      </c>
      <c r="H226" s="219">
        <v>1</v>
      </c>
      <c r="I226" s="220"/>
      <c r="J226" s="220"/>
      <c r="K226" s="221">
        <f>ROUND(P226*H226,2)</f>
        <v>0</v>
      </c>
      <c r="L226" s="217" t="s">
        <v>20</v>
      </c>
      <c r="M226" s="46"/>
      <c r="N226" s="222" t="s">
        <v>20</v>
      </c>
      <c r="O226" s="223" t="s">
        <v>45</v>
      </c>
      <c r="P226" s="224">
        <f>I226+J226</f>
        <v>0</v>
      </c>
      <c r="Q226" s="224">
        <f>ROUND(I226*H226,2)</f>
        <v>0</v>
      </c>
      <c r="R226" s="224">
        <f>ROUND(J226*H226,2)</f>
        <v>0</v>
      </c>
      <c r="S226" s="86"/>
      <c r="T226" s="225">
        <f>S226*H226</f>
        <v>0</v>
      </c>
      <c r="U226" s="225">
        <v>0</v>
      </c>
      <c r="V226" s="225">
        <f>U226*H226</f>
        <v>0</v>
      </c>
      <c r="W226" s="225">
        <v>0</v>
      </c>
      <c r="X226" s="226">
        <f>W226*H226</f>
        <v>0</v>
      </c>
      <c r="Y226" s="40"/>
      <c r="Z226" s="40"/>
      <c r="AA226" s="40"/>
      <c r="AB226" s="40"/>
      <c r="AC226" s="40"/>
      <c r="AD226" s="40"/>
      <c r="AE226" s="40"/>
      <c r="AR226" s="227" t="s">
        <v>228</v>
      </c>
      <c r="AT226" s="227" t="s">
        <v>213</v>
      </c>
      <c r="AU226" s="227" t="s">
        <v>83</v>
      </c>
      <c r="AY226" s="19" t="s">
        <v>212</v>
      </c>
      <c r="BE226" s="228">
        <f>IF(O226="základní",K226,0)</f>
        <v>0</v>
      </c>
      <c r="BF226" s="228">
        <f>IF(O226="snížená",K226,0)</f>
        <v>0</v>
      </c>
      <c r="BG226" s="228">
        <f>IF(O226="zákl. přenesená",K226,0)</f>
        <v>0</v>
      </c>
      <c r="BH226" s="228">
        <f>IF(O226="sníž. přenesená",K226,0)</f>
        <v>0</v>
      </c>
      <c r="BI226" s="228">
        <f>IF(O226="nulová",K226,0)</f>
        <v>0</v>
      </c>
      <c r="BJ226" s="19" t="s">
        <v>83</v>
      </c>
      <c r="BK226" s="228">
        <f>ROUND(P226*H226,2)</f>
        <v>0</v>
      </c>
      <c r="BL226" s="19" t="s">
        <v>228</v>
      </c>
      <c r="BM226" s="227" t="s">
        <v>1277</v>
      </c>
    </row>
    <row r="227" s="2" customFormat="1" ht="16.5" customHeight="1">
      <c r="A227" s="40"/>
      <c r="B227" s="41"/>
      <c r="C227" s="215" t="s">
        <v>635</v>
      </c>
      <c r="D227" s="215" t="s">
        <v>213</v>
      </c>
      <c r="E227" s="216" t="s">
        <v>1278</v>
      </c>
      <c r="F227" s="217" t="s">
        <v>1279</v>
      </c>
      <c r="G227" s="218" t="s">
        <v>704</v>
      </c>
      <c r="H227" s="219">
        <v>1</v>
      </c>
      <c r="I227" s="220"/>
      <c r="J227" s="220"/>
      <c r="K227" s="221">
        <f>ROUND(P227*H227,2)</f>
        <v>0</v>
      </c>
      <c r="L227" s="217" t="s">
        <v>20</v>
      </c>
      <c r="M227" s="46"/>
      <c r="N227" s="222" t="s">
        <v>20</v>
      </c>
      <c r="O227" s="223" t="s">
        <v>45</v>
      </c>
      <c r="P227" s="224">
        <f>I227+J227</f>
        <v>0</v>
      </c>
      <c r="Q227" s="224">
        <f>ROUND(I227*H227,2)</f>
        <v>0</v>
      </c>
      <c r="R227" s="224">
        <f>ROUND(J227*H227,2)</f>
        <v>0</v>
      </c>
      <c r="S227" s="86"/>
      <c r="T227" s="225">
        <f>S227*H227</f>
        <v>0</v>
      </c>
      <c r="U227" s="225">
        <v>0</v>
      </c>
      <c r="V227" s="225">
        <f>U227*H227</f>
        <v>0</v>
      </c>
      <c r="W227" s="225">
        <v>0</v>
      </c>
      <c r="X227" s="226">
        <f>W227*H227</f>
        <v>0</v>
      </c>
      <c r="Y227" s="40"/>
      <c r="Z227" s="40"/>
      <c r="AA227" s="40"/>
      <c r="AB227" s="40"/>
      <c r="AC227" s="40"/>
      <c r="AD227" s="40"/>
      <c r="AE227" s="40"/>
      <c r="AR227" s="227" t="s">
        <v>228</v>
      </c>
      <c r="AT227" s="227" t="s">
        <v>213</v>
      </c>
      <c r="AU227" s="227" t="s">
        <v>83</v>
      </c>
      <c r="AY227" s="19" t="s">
        <v>212</v>
      </c>
      <c r="BE227" s="228">
        <f>IF(O227="základní",K227,0)</f>
        <v>0</v>
      </c>
      <c r="BF227" s="228">
        <f>IF(O227="snížená",K227,0)</f>
        <v>0</v>
      </c>
      <c r="BG227" s="228">
        <f>IF(O227="zákl. přenesená",K227,0)</f>
        <v>0</v>
      </c>
      <c r="BH227" s="228">
        <f>IF(O227="sníž. přenesená",K227,0)</f>
        <v>0</v>
      </c>
      <c r="BI227" s="228">
        <f>IF(O227="nulová",K227,0)</f>
        <v>0</v>
      </c>
      <c r="BJ227" s="19" t="s">
        <v>83</v>
      </c>
      <c r="BK227" s="228">
        <f>ROUND(P227*H227,2)</f>
        <v>0</v>
      </c>
      <c r="BL227" s="19" t="s">
        <v>228</v>
      </c>
      <c r="BM227" s="227" t="s">
        <v>1280</v>
      </c>
    </row>
    <row r="228" s="2" customFormat="1" ht="16.5" customHeight="1">
      <c r="A228" s="40"/>
      <c r="B228" s="41"/>
      <c r="C228" s="215" t="s">
        <v>639</v>
      </c>
      <c r="D228" s="215" t="s">
        <v>213</v>
      </c>
      <c r="E228" s="216" t="s">
        <v>1281</v>
      </c>
      <c r="F228" s="217" t="s">
        <v>1282</v>
      </c>
      <c r="G228" s="218" t="s">
        <v>704</v>
      </c>
      <c r="H228" s="219">
        <v>1</v>
      </c>
      <c r="I228" s="220"/>
      <c r="J228" s="220"/>
      <c r="K228" s="221">
        <f>ROUND(P228*H228,2)</f>
        <v>0</v>
      </c>
      <c r="L228" s="217" t="s">
        <v>20</v>
      </c>
      <c r="M228" s="46"/>
      <c r="N228" s="222" t="s">
        <v>20</v>
      </c>
      <c r="O228" s="223" t="s">
        <v>45</v>
      </c>
      <c r="P228" s="224">
        <f>I228+J228</f>
        <v>0</v>
      </c>
      <c r="Q228" s="224">
        <f>ROUND(I228*H228,2)</f>
        <v>0</v>
      </c>
      <c r="R228" s="224">
        <f>ROUND(J228*H228,2)</f>
        <v>0</v>
      </c>
      <c r="S228" s="86"/>
      <c r="T228" s="225">
        <f>S228*H228</f>
        <v>0</v>
      </c>
      <c r="U228" s="225">
        <v>0</v>
      </c>
      <c r="V228" s="225">
        <f>U228*H228</f>
        <v>0</v>
      </c>
      <c r="W228" s="225">
        <v>0</v>
      </c>
      <c r="X228" s="226">
        <f>W228*H228</f>
        <v>0</v>
      </c>
      <c r="Y228" s="40"/>
      <c r="Z228" s="40"/>
      <c r="AA228" s="40"/>
      <c r="AB228" s="40"/>
      <c r="AC228" s="40"/>
      <c r="AD228" s="40"/>
      <c r="AE228" s="40"/>
      <c r="AR228" s="227" t="s">
        <v>228</v>
      </c>
      <c r="AT228" s="227" t="s">
        <v>213</v>
      </c>
      <c r="AU228" s="227" t="s">
        <v>83</v>
      </c>
      <c r="AY228" s="19" t="s">
        <v>212</v>
      </c>
      <c r="BE228" s="228">
        <f>IF(O228="základní",K228,0)</f>
        <v>0</v>
      </c>
      <c r="BF228" s="228">
        <f>IF(O228="snížená",K228,0)</f>
        <v>0</v>
      </c>
      <c r="BG228" s="228">
        <f>IF(O228="zákl. přenesená",K228,0)</f>
        <v>0</v>
      </c>
      <c r="BH228" s="228">
        <f>IF(O228="sníž. přenesená",K228,0)</f>
        <v>0</v>
      </c>
      <c r="BI228" s="228">
        <f>IF(O228="nulová",K228,0)</f>
        <v>0</v>
      </c>
      <c r="BJ228" s="19" t="s">
        <v>83</v>
      </c>
      <c r="BK228" s="228">
        <f>ROUND(P228*H228,2)</f>
        <v>0</v>
      </c>
      <c r="BL228" s="19" t="s">
        <v>228</v>
      </c>
      <c r="BM228" s="227" t="s">
        <v>1283</v>
      </c>
    </row>
    <row r="229" s="2" customFormat="1">
      <c r="A229" s="40"/>
      <c r="B229" s="41"/>
      <c r="C229" s="42"/>
      <c r="D229" s="246" t="s">
        <v>989</v>
      </c>
      <c r="E229" s="42"/>
      <c r="F229" s="247" t="s">
        <v>1284</v>
      </c>
      <c r="G229" s="42"/>
      <c r="H229" s="42"/>
      <c r="I229" s="248"/>
      <c r="J229" s="248"/>
      <c r="K229" s="42"/>
      <c r="L229" s="42"/>
      <c r="M229" s="46"/>
      <c r="N229" s="249"/>
      <c r="O229" s="250"/>
      <c r="P229" s="86"/>
      <c r="Q229" s="86"/>
      <c r="R229" s="86"/>
      <c r="S229" s="86"/>
      <c r="T229" s="86"/>
      <c r="U229" s="86"/>
      <c r="V229" s="86"/>
      <c r="W229" s="86"/>
      <c r="X229" s="87"/>
      <c r="Y229" s="40"/>
      <c r="Z229" s="40"/>
      <c r="AA229" s="40"/>
      <c r="AB229" s="40"/>
      <c r="AC229" s="40"/>
      <c r="AD229" s="40"/>
      <c r="AE229" s="40"/>
      <c r="AT229" s="19" t="s">
        <v>989</v>
      </c>
      <c r="AU229" s="19" t="s">
        <v>83</v>
      </c>
    </row>
    <row r="230" s="2" customFormat="1" ht="16.5" customHeight="1">
      <c r="A230" s="40"/>
      <c r="B230" s="41"/>
      <c r="C230" s="215" t="s">
        <v>643</v>
      </c>
      <c r="D230" s="215" t="s">
        <v>213</v>
      </c>
      <c r="E230" s="216" t="s">
        <v>1285</v>
      </c>
      <c r="F230" s="217" t="s">
        <v>1286</v>
      </c>
      <c r="G230" s="218" t="s">
        <v>264</v>
      </c>
      <c r="H230" s="219">
        <v>80</v>
      </c>
      <c r="I230" s="220"/>
      <c r="J230" s="220"/>
      <c r="K230" s="221">
        <f>ROUND(P230*H230,2)</f>
        <v>0</v>
      </c>
      <c r="L230" s="217" t="s">
        <v>20</v>
      </c>
      <c r="M230" s="46"/>
      <c r="N230" s="222" t="s">
        <v>20</v>
      </c>
      <c r="O230" s="223" t="s">
        <v>45</v>
      </c>
      <c r="P230" s="224">
        <f>I230+J230</f>
        <v>0</v>
      </c>
      <c r="Q230" s="224">
        <f>ROUND(I230*H230,2)</f>
        <v>0</v>
      </c>
      <c r="R230" s="224">
        <f>ROUND(J230*H230,2)</f>
        <v>0</v>
      </c>
      <c r="S230" s="86"/>
      <c r="T230" s="225">
        <f>S230*H230</f>
        <v>0</v>
      </c>
      <c r="U230" s="225">
        <v>0</v>
      </c>
      <c r="V230" s="225">
        <f>U230*H230</f>
        <v>0</v>
      </c>
      <c r="W230" s="225">
        <v>0</v>
      </c>
      <c r="X230" s="226">
        <f>W230*H230</f>
        <v>0</v>
      </c>
      <c r="Y230" s="40"/>
      <c r="Z230" s="40"/>
      <c r="AA230" s="40"/>
      <c r="AB230" s="40"/>
      <c r="AC230" s="40"/>
      <c r="AD230" s="40"/>
      <c r="AE230" s="40"/>
      <c r="AR230" s="227" t="s">
        <v>228</v>
      </c>
      <c r="AT230" s="227" t="s">
        <v>213</v>
      </c>
      <c r="AU230" s="227" t="s">
        <v>83</v>
      </c>
      <c r="AY230" s="19" t="s">
        <v>212</v>
      </c>
      <c r="BE230" s="228">
        <f>IF(O230="základní",K230,0)</f>
        <v>0</v>
      </c>
      <c r="BF230" s="228">
        <f>IF(O230="snížená",K230,0)</f>
        <v>0</v>
      </c>
      <c r="BG230" s="228">
        <f>IF(O230="zákl. přenesená",K230,0)</f>
        <v>0</v>
      </c>
      <c r="BH230" s="228">
        <f>IF(O230="sníž. přenesená",K230,0)</f>
        <v>0</v>
      </c>
      <c r="BI230" s="228">
        <f>IF(O230="nulová",K230,0)</f>
        <v>0</v>
      </c>
      <c r="BJ230" s="19" t="s">
        <v>83</v>
      </c>
      <c r="BK230" s="228">
        <f>ROUND(P230*H230,2)</f>
        <v>0</v>
      </c>
      <c r="BL230" s="19" t="s">
        <v>228</v>
      </c>
      <c r="BM230" s="227" t="s">
        <v>1287</v>
      </c>
    </row>
    <row r="231" s="2" customFormat="1" ht="16.5" customHeight="1">
      <c r="A231" s="40"/>
      <c r="B231" s="41"/>
      <c r="C231" s="215" t="s">
        <v>647</v>
      </c>
      <c r="D231" s="215" t="s">
        <v>213</v>
      </c>
      <c r="E231" s="216" t="s">
        <v>1288</v>
      </c>
      <c r="F231" s="217" t="s">
        <v>1289</v>
      </c>
      <c r="G231" s="218" t="s">
        <v>264</v>
      </c>
      <c r="H231" s="219">
        <v>8</v>
      </c>
      <c r="I231" s="220"/>
      <c r="J231" s="220"/>
      <c r="K231" s="221">
        <f>ROUND(P231*H231,2)</f>
        <v>0</v>
      </c>
      <c r="L231" s="217" t="s">
        <v>20</v>
      </c>
      <c r="M231" s="46"/>
      <c r="N231" s="222" t="s">
        <v>20</v>
      </c>
      <c r="O231" s="223" t="s">
        <v>45</v>
      </c>
      <c r="P231" s="224">
        <f>I231+J231</f>
        <v>0</v>
      </c>
      <c r="Q231" s="224">
        <f>ROUND(I231*H231,2)</f>
        <v>0</v>
      </c>
      <c r="R231" s="224">
        <f>ROUND(J231*H231,2)</f>
        <v>0</v>
      </c>
      <c r="S231" s="86"/>
      <c r="T231" s="225">
        <f>S231*H231</f>
        <v>0</v>
      </c>
      <c r="U231" s="225">
        <v>0</v>
      </c>
      <c r="V231" s="225">
        <f>U231*H231</f>
        <v>0</v>
      </c>
      <c r="W231" s="225">
        <v>0</v>
      </c>
      <c r="X231" s="226">
        <f>W231*H231</f>
        <v>0</v>
      </c>
      <c r="Y231" s="40"/>
      <c r="Z231" s="40"/>
      <c r="AA231" s="40"/>
      <c r="AB231" s="40"/>
      <c r="AC231" s="40"/>
      <c r="AD231" s="40"/>
      <c r="AE231" s="40"/>
      <c r="AR231" s="227" t="s">
        <v>228</v>
      </c>
      <c r="AT231" s="227" t="s">
        <v>213</v>
      </c>
      <c r="AU231" s="227" t="s">
        <v>83</v>
      </c>
      <c r="AY231" s="19" t="s">
        <v>212</v>
      </c>
      <c r="BE231" s="228">
        <f>IF(O231="základní",K231,0)</f>
        <v>0</v>
      </c>
      <c r="BF231" s="228">
        <f>IF(O231="snížená",K231,0)</f>
        <v>0</v>
      </c>
      <c r="BG231" s="228">
        <f>IF(O231="zákl. přenesená",K231,0)</f>
        <v>0</v>
      </c>
      <c r="BH231" s="228">
        <f>IF(O231="sníž. přenesená",K231,0)</f>
        <v>0</v>
      </c>
      <c r="BI231" s="228">
        <f>IF(O231="nulová",K231,0)</f>
        <v>0</v>
      </c>
      <c r="BJ231" s="19" t="s">
        <v>83</v>
      </c>
      <c r="BK231" s="228">
        <f>ROUND(P231*H231,2)</f>
        <v>0</v>
      </c>
      <c r="BL231" s="19" t="s">
        <v>228</v>
      </c>
      <c r="BM231" s="227" t="s">
        <v>1290</v>
      </c>
    </row>
    <row r="232" s="2" customFormat="1" ht="16.5" customHeight="1">
      <c r="A232" s="40"/>
      <c r="B232" s="41"/>
      <c r="C232" s="215" t="s">
        <v>651</v>
      </c>
      <c r="D232" s="215" t="s">
        <v>213</v>
      </c>
      <c r="E232" s="216" t="s">
        <v>1291</v>
      </c>
      <c r="F232" s="217" t="s">
        <v>1292</v>
      </c>
      <c r="G232" s="218" t="s">
        <v>704</v>
      </c>
      <c r="H232" s="219">
        <v>1</v>
      </c>
      <c r="I232" s="220"/>
      <c r="J232" s="220"/>
      <c r="K232" s="221">
        <f>ROUND(P232*H232,2)</f>
        <v>0</v>
      </c>
      <c r="L232" s="217" t="s">
        <v>20</v>
      </c>
      <c r="M232" s="46"/>
      <c r="N232" s="245" t="s">
        <v>20</v>
      </c>
      <c r="O232" s="240" t="s">
        <v>45</v>
      </c>
      <c r="P232" s="241">
        <f>I232+J232</f>
        <v>0</v>
      </c>
      <c r="Q232" s="241">
        <f>ROUND(I232*H232,2)</f>
        <v>0</v>
      </c>
      <c r="R232" s="241">
        <f>ROUND(J232*H232,2)</f>
        <v>0</v>
      </c>
      <c r="S232" s="242"/>
      <c r="T232" s="243">
        <f>S232*H232</f>
        <v>0</v>
      </c>
      <c r="U232" s="243">
        <v>0</v>
      </c>
      <c r="V232" s="243">
        <f>U232*H232</f>
        <v>0</v>
      </c>
      <c r="W232" s="243">
        <v>0</v>
      </c>
      <c r="X232" s="244">
        <f>W232*H232</f>
        <v>0</v>
      </c>
      <c r="Y232" s="40"/>
      <c r="Z232" s="40"/>
      <c r="AA232" s="40"/>
      <c r="AB232" s="40"/>
      <c r="AC232" s="40"/>
      <c r="AD232" s="40"/>
      <c r="AE232" s="40"/>
      <c r="AR232" s="227" t="s">
        <v>228</v>
      </c>
      <c r="AT232" s="227" t="s">
        <v>213</v>
      </c>
      <c r="AU232" s="227" t="s">
        <v>83</v>
      </c>
      <c r="AY232" s="19" t="s">
        <v>212</v>
      </c>
      <c r="BE232" s="228">
        <f>IF(O232="základní",K232,0)</f>
        <v>0</v>
      </c>
      <c r="BF232" s="228">
        <f>IF(O232="snížená",K232,0)</f>
        <v>0</v>
      </c>
      <c r="BG232" s="228">
        <f>IF(O232="zákl. přenesená",K232,0)</f>
        <v>0</v>
      </c>
      <c r="BH232" s="228">
        <f>IF(O232="sníž. přenesená",K232,0)</f>
        <v>0</v>
      </c>
      <c r="BI232" s="228">
        <f>IF(O232="nulová",K232,0)</f>
        <v>0</v>
      </c>
      <c r="BJ232" s="19" t="s">
        <v>83</v>
      </c>
      <c r="BK232" s="228">
        <f>ROUND(P232*H232,2)</f>
        <v>0</v>
      </c>
      <c r="BL232" s="19" t="s">
        <v>228</v>
      </c>
      <c r="BM232" s="227" t="s">
        <v>1293</v>
      </c>
    </row>
    <row r="233" s="2" customFormat="1" ht="6.96" customHeight="1">
      <c r="A233" s="40"/>
      <c r="B233" s="61"/>
      <c r="C233" s="62"/>
      <c r="D233" s="62"/>
      <c r="E233" s="62"/>
      <c r="F233" s="62"/>
      <c r="G233" s="62"/>
      <c r="H233" s="62"/>
      <c r="I233" s="62"/>
      <c r="J233" s="62"/>
      <c r="K233" s="62"/>
      <c r="L233" s="62"/>
      <c r="M233" s="46"/>
      <c r="N233" s="40"/>
      <c r="P233" s="40"/>
      <c r="Q233" s="40"/>
      <c r="R233" s="40"/>
      <c r="S233" s="40"/>
      <c r="T233" s="40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</row>
  </sheetData>
  <sheetProtection sheet="1" autoFilter="0" formatColumns="0" formatRows="0" objects="1" scenarios="1" spinCount="100000" saltValue="mKPbfioVrFweDfHRpEthvUYI1MTY6IwT0pv/m9O2pqlA/nyFx2tf8W3JxI424yAmnAXPLubxDm3cgROP8Vs+ww==" hashValue="OUGDlwWBBUXOcCdkM7Ew2qx+mQ/imt/rxeXev0B3KP4D1Gd+GkzQOhIuFCDUGHwxKfKAXmTKe3CMt/m6HQXpdg==" algorithmName="SHA-512" password="CC35"/>
  <autoFilter ref="C91:L232"/>
  <mergeCells count="12">
    <mergeCell ref="E7:H7"/>
    <mergeCell ref="E9:H9"/>
    <mergeCell ref="E11:H11"/>
    <mergeCell ref="E20:H20"/>
    <mergeCell ref="E29:H29"/>
    <mergeCell ref="E52:H52"/>
    <mergeCell ref="E54:H54"/>
    <mergeCell ref="E56:H56"/>
    <mergeCell ref="E80:H80"/>
    <mergeCell ref="E82:H82"/>
    <mergeCell ref="E84:H84"/>
    <mergeCell ref="M2:Z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99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 s="1" customFormat="1" ht="12" customHeight="1">
      <c r="B8" s="22"/>
      <c r="D8" s="150" t="s">
        <v>175</v>
      </c>
      <c r="M8" s="22"/>
    </row>
    <row r="9" s="2" customFormat="1" ht="16.5" customHeight="1">
      <c r="A9" s="40"/>
      <c r="B9" s="46"/>
      <c r="C9" s="40"/>
      <c r="D9" s="40"/>
      <c r="E9" s="151" t="s">
        <v>176</v>
      </c>
      <c r="F9" s="40"/>
      <c r="G9" s="40"/>
      <c r="H9" s="40"/>
      <c r="I9" s="40"/>
      <c r="J9" s="40"/>
      <c r="K9" s="40"/>
      <c r="L9" s="40"/>
      <c r="M9" s="152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50" t="s">
        <v>177</v>
      </c>
      <c r="E10" s="40"/>
      <c r="F10" s="40"/>
      <c r="G10" s="40"/>
      <c r="H10" s="40"/>
      <c r="I10" s="40"/>
      <c r="J10" s="40"/>
      <c r="K10" s="40"/>
      <c r="L10" s="40"/>
      <c r="M10" s="152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53" t="s">
        <v>1294</v>
      </c>
      <c r="F11" s="40"/>
      <c r="G11" s="40"/>
      <c r="H11" s="40"/>
      <c r="I11" s="40"/>
      <c r="J11" s="40"/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50" t="s">
        <v>19</v>
      </c>
      <c r="E13" s="40"/>
      <c r="F13" s="137" t="s">
        <v>20</v>
      </c>
      <c r="G13" s="40"/>
      <c r="H13" s="40"/>
      <c r="I13" s="150" t="s">
        <v>21</v>
      </c>
      <c r="J13" s="137" t="s">
        <v>20</v>
      </c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50" t="s">
        <v>22</v>
      </c>
      <c r="E14" s="40"/>
      <c r="F14" s="137" t="s">
        <v>23</v>
      </c>
      <c r="G14" s="40"/>
      <c r="H14" s="40"/>
      <c r="I14" s="150" t="s">
        <v>24</v>
      </c>
      <c r="J14" s="154" t="str">
        <f>'Rekapitulace stavby'!AN8</f>
        <v>24. 1. 2025</v>
      </c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50" t="s">
        <v>26</v>
      </c>
      <c r="E16" s="40"/>
      <c r="F16" s="40"/>
      <c r="G16" s="40"/>
      <c r="H16" s="40"/>
      <c r="I16" s="150" t="s">
        <v>27</v>
      </c>
      <c r="J16" s="137" t="s">
        <v>20</v>
      </c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7" t="s">
        <v>1295</v>
      </c>
      <c r="F17" s="40"/>
      <c r="G17" s="40"/>
      <c r="H17" s="40"/>
      <c r="I17" s="150" t="s">
        <v>29</v>
      </c>
      <c r="J17" s="137" t="s">
        <v>20</v>
      </c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50" t="s">
        <v>30</v>
      </c>
      <c r="E19" s="40"/>
      <c r="F19" s="40"/>
      <c r="G19" s="40"/>
      <c r="H19" s="40"/>
      <c r="I19" s="150" t="s">
        <v>27</v>
      </c>
      <c r="J19" s="35" t="str">
        <f>'Rekapitulace stavby'!AN13</f>
        <v>Vyplň údaj</v>
      </c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7"/>
      <c r="G20" s="137"/>
      <c r="H20" s="137"/>
      <c r="I20" s="150" t="s">
        <v>29</v>
      </c>
      <c r="J20" s="35" t="str">
        <f>'Rekapitulace stavby'!AN14</f>
        <v>Vyplň údaj</v>
      </c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50" t="s">
        <v>32</v>
      </c>
      <c r="E22" s="40"/>
      <c r="F22" s="40"/>
      <c r="G22" s="40"/>
      <c r="H22" s="40"/>
      <c r="I22" s="150" t="s">
        <v>27</v>
      </c>
      <c r="J22" s="137" t="s">
        <v>20</v>
      </c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7" t="s">
        <v>33</v>
      </c>
      <c r="F23" s="40"/>
      <c r="G23" s="40"/>
      <c r="H23" s="40"/>
      <c r="I23" s="150" t="s">
        <v>29</v>
      </c>
      <c r="J23" s="137" t="s">
        <v>20</v>
      </c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50" t="s">
        <v>34</v>
      </c>
      <c r="E25" s="40"/>
      <c r="F25" s="40"/>
      <c r="G25" s="40"/>
      <c r="H25" s="40"/>
      <c r="I25" s="150" t="s">
        <v>27</v>
      </c>
      <c r="J25" s="137" t="s">
        <v>1296</v>
      </c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7" t="s">
        <v>1297</v>
      </c>
      <c r="F26" s="40"/>
      <c r="G26" s="40"/>
      <c r="H26" s="40"/>
      <c r="I26" s="150" t="s">
        <v>29</v>
      </c>
      <c r="J26" s="137" t="s">
        <v>20</v>
      </c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152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50" t="s">
        <v>38</v>
      </c>
      <c r="E28" s="40"/>
      <c r="F28" s="40"/>
      <c r="G28" s="40"/>
      <c r="H28" s="40"/>
      <c r="I28" s="40"/>
      <c r="J28" s="40"/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55"/>
      <c r="B29" s="156"/>
      <c r="C29" s="155"/>
      <c r="D29" s="155"/>
      <c r="E29" s="157" t="s">
        <v>20</v>
      </c>
      <c r="F29" s="157"/>
      <c r="G29" s="157"/>
      <c r="H29" s="157"/>
      <c r="I29" s="155"/>
      <c r="J29" s="155"/>
      <c r="K29" s="155"/>
      <c r="L29" s="155"/>
      <c r="M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9"/>
      <c r="E31" s="159"/>
      <c r="F31" s="159"/>
      <c r="G31" s="159"/>
      <c r="H31" s="159"/>
      <c r="I31" s="159"/>
      <c r="J31" s="159"/>
      <c r="K31" s="159"/>
      <c r="L31" s="159"/>
      <c r="M31" s="152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>
      <c r="A32" s="40"/>
      <c r="B32" s="46"/>
      <c r="C32" s="40"/>
      <c r="D32" s="40"/>
      <c r="E32" s="150" t="s">
        <v>179</v>
      </c>
      <c r="F32" s="40"/>
      <c r="G32" s="40"/>
      <c r="H32" s="40"/>
      <c r="I32" s="40"/>
      <c r="J32" s="40"/>
      <c r="K32" s="160">
        <f>I65</f>
        <v>0</v>
      </c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>
      <c r="A33" s="40"/>
      <c r="B33" s="46"/>
      <c r="C33" s="40"/>
      <c r="D33" s="40"/>
      <c r="E33" s="150" t="s">
        <v>180</v>
      </c>
      <c r="F33" s="40"/>
      <c r="G33" s="40"/>
      <c r="H33" s="40"/>
      <c r="I33" s="40"/>
      <c r="J33" s="40"/>
      <c r="K33" s="160">
        <f>J65</f>
        <v>0</v>
      </c>
      <c r="L33" s="40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25.44" customHeight="1">
      <c r="A34" s="40"/>
      <c r="B34" s="46"/>
      <c r="C34" s="40"/>
      <c r="D34" s="161" t="s">
        <v>40</v>
      </c>
      <c r="E34" s="40"/>
      <c r="F34" s="40"/>
      <c r="G34" s="40"/>
      <c r="H34" s="40"/>
      <c r="I34" s="40"/>
      <c r="J34" s="40"/>
      <c r="K34" s="162">
        <f>ROUND(K93, 2)</f>
        <v>0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6.96" customHeight="1">
      <c r="A35" s="40"/>
      <c r="B35" s="46"/>
      <c r="C35" s="40"/>
      <c r="D35" s="159"/>
      <c r="E35" s="159"/>
      <c r="F35" s="159"/>
      <c r="G35" s="159"/>
      <c r="H35" s="159"/>
      <c r="I35" s="159"/>
      <c r="J35" s="159"/>
      <c r="K35" s="159"/>
      <c r="L35" s="159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40"/>
      <c r="F36" s="163" t="s">
        <v>42</v>
      </c>
      <c r="G36" s="40"/>
      <c r="H36" s="40"/>
      <c r="I36" s="163" t="s">
        <v>41</v>
      </c>
      <c r="J36" s="40"/>
      <c r="K36" s="163" t="s">
        <v>43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s="2" customFormat="1" ht="14.4" customHeight="1">
      <c r="A37" s="40"/>
      <c r="B37" s="46"/>
      <c r="C37" s="40"/>
      <c r="D37" s="164" t="s">
        <v>44</v>
      </c>
      <c r="E37" s="150" t="s">
        <v>45</v>
      </c>
      <c r="F37" s="160">
        <f>ROUND((SUM(BE93:BE228)),  2)</f>
        <v>0</v>
      </c>
      <c r="G37" s="40"/>
      <c r="H37" s="40"/>
      <c r="I37" s="165">
        <v>0.20999999999999999</v>
      </c>
      <c r="J37" s="40"/>
      <c r="K37" s="160">
        <f>ROUND(((SUM(BE93:BE228))*I37),  2)</f>
        <v>0</v>
      </c>
      <c r="L37" s="40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14.4" customHeight="1">
      <c r="A38" s="40"/>
      <c r="B38" s="46"/>
      <c r="C38" s="40"/>
      <c r="D38" s="40"/>
      <c r="E38" s="150" t="s">
        <v>46</v>
      </c>
      <c r="F38" s="160">
        <f>ROUND((SUM(BF93:BF228)),  2)</f>
        <v>0</v>
      </c>
      <c r="G38" s="40"/>
      <c r="H38" s="40"/>
      <c r="I38" s="165">
        <v>0.12</v>
      </c>
      <c r="J38" s="40"/>
      <c r="K38" s="160">
        <f>ROUND(((SUM(BF93:BF228))*I38),  2)</f>
        <v>0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50" t="s">
        <v>47</v>
      </c>
      <c r="F39" s="160">
        <f>ROUND((SUM(BG93:BG228)),  2)</f>
        <v>0</v>
      </c>
      <c r="G39" s="40"/>
      <c r="H39" s="40"/>
      <c r="I39" s="165">
        <v>0.20999999999999999</v>
      </c>
      <c r="J39" s="40"/>
      <c r="K39" s="160">
        <f>0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hidden="1" s="2" customFormat="1" ht="14.4" customHeight="1">
      <c r="A40" s="40"/>
      <c r="B40" s="46"/>
      <c r="C40" s="40"/>
      <c r="D40" s="40"/>
      <c r="E40" s="150" t="s">
        <v>48</v>
      </c>
      <c r="F40" s="160">
        <f>ROUND((SUM(BH93:BH228)),  2)</f>
        <v>0</v>
      </c>
      <c r="G40" s="40"/>
      <c r="H40" s="40"/>
      <c r="I40" s="165">
        <v>0.12</v>
      </c>
      <c r="J40" s="40"/>
      <c r="K40" s="160">
        <f>0</f>
        <v>0</v>
      </c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hidden="1" s="2" customFormat="1" ht="14.4" customHeight="1">
      <c r="A41" s="40"/>
      <c r="B41" s="46"/>
      <c r="C41" s="40"/>
      <c r="D41" s="40"/>
      <c r="E41" s="150" t="s">
        <v>49</v>
      </c>
      <c r="F41" s="160">
        <f>ROUND((SUM(BI93:BI228)),  2)</f>
        <v>0</v>
      </c>
      <c r="G41" s="40"/>
      <c r="H41" s="40"/>
      <c r="I41" s="165">
        <v>0</v>
      </c>
      <c r="J41" s="40"/>
      <c r="K41" s="160">
        <f>0</f>
        <v>0</v>
      </c>
      <c r="L41" s="40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6.96" customHeight="1">
      <c r="A42" s="40"/>
      <c r="B42" s="46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3" s="2" customFormat="1" ht="25.44" customHeight="1">
      <c r="A43" s="40"/>
      <c r="B43" s="46"/>
      <c r="C43" s="166"/>
      <c r="D43" s="167" t="s">
        <v>50</v>
      </c>
      <c r="E43" s="168"/>
      <c r="F43" s="168"/>
      <c r="G43" s="169" t="s">
        <v>51</v>
      </c>
      <c r="H43" s="170" t="s">
        <v>52</v>
      </c>
      <c r="I43" s="168"/>
      <c r="J43" s="168"/>
      <c r="K43" s="171">
        <f>SUM(K34:K41)</f>
        <v>0</v>
      </c>
      <c r="L43" s="172"/>
      <c r="M43" s="152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4" s="2" customFormat="1" ht="14.4" customHeight="1">
      <c r="A44" s="40"/>
      <c r="B44" s="173"/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52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8" s="2" customFormat="1" ht="6.96" customHeight="1">
      <c r="A48" s="40"/>
      <c r="B48" s="175"/>
      <c r="C48" s="176"/>
      <c r="D48" s="176"/>
      <c r="E48" s="176"/>
      <c r="F48" s="176"/>
      <c r="G48" s="176"/>
      <c r="H48" s="176"/>
      <c r="I48" s="176"/>
      <c r="J48" s="176"/>
      <c r="K48" s="176"/>
      <c r="L48" s="176"/>
      <c r="M48" s="152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24.96" customHeight="1">
      <c r="A49" s="40"/>
      <c r="B49" s="41"/>
      <c r="C49" s="25" t="s">
        <v>181</v>
      </c>
      <c r="D49" s="42"/>
      <c r="E49" s="42"/>
      <c r="F49" s="42"/>
      <c r="G49" s="42"/>
      <c r="H49" s="42"/>
      <c r="I49" s="42"/>
      <c r="J49" s="42"/>
      <c r="K49" s="42"/>
      <c r="L49" s="42"/>
      <c r="M49" s="152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6.96" customHeight="1">
      <c r="A50" s="40"/>
      <c r="B50" s="41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12" customHeight="1">
      <c r="A51" s="40"/>
      <c r="B51" s="41"/>
      <c r="C51" s="34" t="s">
        <v>17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26.25" customHeight="1">
      <c r="A52" s="40"/>
      <c r="B52" s="41"/>
      <c r="C52" s="42"/>
      <c r="D52" s="42"/>
      <c r="E52" s="177" t="str">
        <f>E7</f>
        <v>Rekonstrukce plynové kotelny v IB, instalace plynové kogenerační jednotky včetně tepelných čerpadel</v>
      </c>
      <c r="F52" s="34"/>
      <c r="G52" s="34"/>
      <c r="H52" s="34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1" customFormat="1" ht="12" customHeight="1">
      <c r="B53" s="23"/>
      <c r="C53" s="34" t="s">
        <v>175</v>
      </c>
      <c r="D53" s="24"/>
      <c r="E53" s="24"/>
      <c r="F53" s="24"/>
      <c r="G53" s="24"/>
      <c r="H53" s="24"/>
      <c r="I53" s="24"/>
      <c r="J53" s="24"/>
      <c r="K53" s="24"/>
      <c r="L53" s="24"/>
      <c r="M53" s="22"/>
    </row>
    <row r="54" s="2" customFormat="1" ht="16.5" customHeight="1">
      <c r="A54" s="40"/>
      <c r="B54" s="41"/>
      <c r="C54" s="42"/>
      <c r="D54" s="42"/>
      <c r="E54" s="177" t="s">
        <v>176</v>
      </c>
      <c r="F54" s="42"/>
      <c r="G54" s="42"/>
      <c r="H54" s="42"/>
      <c r="I54" s="42"/>
      <c r="J54" s="42"/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2" customHeight="1">
      <c r="A55" s="40"/>
      <c r="B55" s="41"/>
      <c r="C55" s="34" t="s">
        <v>177</v>
      </c>
      <c r="D55" s="42"/>
      <c r="E55" s="42"/>
      <c r="F55" s="42"/>
      <c r="G55" s="42"/>
      <c r="H55" s="42"/>
      <c r="I55" s="42"/>
      <c r="J55" s="42"/>
      <c r="K55" s="42"/>
      <c r="L55" s="42"/>
      <c r="M55" s="152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6.5" customHeight="1">
      <c r="A56" s="40"/>
      <c r="B56" s="41"/>
      <c r="C56" s="42"/>
      <c r="D56" s="42"/>
      <c r="E56" s="71" t="str">
        <f>E11</f>
        <v>D.1.4.5 - Zdravotně technické instalace</v>
      </c>
      <c r="F56" s="42"/>
      <c r="G56" s="42"/>
      <c r="H56" s="42"/>
      <c r="I56" s="42"/>
      <c r="J56" s="42"/>
      <c r="K56" s="42"/>
      <c r="L56" s="42"/>
      <c r="M56" s="152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152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2" customHeight="1">
      <c r="A58" s="40"/>
      <c r="B58" s="41"/>
      <c r="C58" s="34" t="s">
        <v>22</v>
      </c>
      <c r="D58" s="42"/>
      <c r="E58" s="42"/>
      <c r="F58" s="29" t="str">
        <f>F14</f>
        <v xml:space="preserve">Vysoká škola ekonomická v Praze </v>
      </c>
      <c r="G58" s="42"/>
      <c r="H58" s="42"/>
      <c r="I58" s="34" t="s">
        <v>24</v>
      </c>
      <c r="J58" s="74" t="str">
        <f>IF(J14="","",J14)</f>
        <v>24. 1. 2025</v>
      </c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6.96" customHeight="1">
      <c r="A59" s="40"/>
      <c r="B59" s="41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5.15" customHeight="1">
      <c r="A60" s="40"/>
      <c r="B60" s="41"/>
      <c r="C60" s="34" t="s">
        <v>26</v>
      </c>
      <c r="D60" s="42"/>
      <c r="E60" s="42"/>
      <c r="F60" s="29" t="str">
        <f>E17</f>
        <v xml:space="preserve"> VŠE v Praze,W. Churchila 1938/4,Praha 3,13067</v>
      </c>
      <c r="G60" s="42"/>
      <c r="H60" s="42"/>
      <c r="I60" s="34" t="s">
        <v>32</v>
      </c>
      <c r="J60" s="38" t="str">
        <f>E23</f>
        <v xml:space="preserve"> </v>
      </c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15.15" customHeight="1">
      <c r="A61" s="40"/>
      <c r="B61" s="41"/>
      <c r="C61" s="34" t="s">
        <v>30</v>
      </c>
      <c r="D61" s="42"/>
      <c r="E61" s="42"/>
      <c r="F61" s="29" t="str">
        <f>IF(E20="","",E20)</f>
        <v>Vyplň údaj</v>
      </c>
      <c r="G61" s="42"/>
      <c r="H61" s="42"/>
      <c r="I61" s="34" t="s">
        <v>34</v>
      </c>
      <c r="J61" s="38" t="str">
        <f>E26</f>
        <v>Milan Křehla</v>
      </c>
      <c r="K61" s="42"/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152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9.28" customHeight="1">
      <c r="A63" s="40"/>
      <c r="B63" s="41"/>
      <c r="C63" s="178" t="s">
        <v>182</v>
      </c>
      <c r="D63" s="179"/>
      <c r="E63" s="179"/>
      <c r="F63" s="179"/>
      <c r="G63" s="179"/>
      <c r="H63" s="179"/>
      <c r="I63" s="180" t="s">
        <v>183</v>
      </c>
      <c r="J63" s="180" t="s">
        <v>184</v>
      </c>
      <c r="K63" s="180" t="s">
        <v>185</v>
      </c>
      <c r="L63" s="179"/>
      <c r="M63" s="152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10.32" customHeight="1">
      <c r="A64" s="40"/>
      <c r="B64" s="41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152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22.8" customHeight="1">
      <c r="A65" s="40"/>
      <c r="B65" s="41"/>
      <c r="C65" s="181" t="s">
        <v>74</v>
      </c>
      <c r="D65" s="42"/>
      <c r="E65" s="42"/>
      <c r="F65" s="42"/>
      <c r="G65" s="42"/>
      <c r="H65" s="42"/>
      <c r="I65" s="104">
        <f>Q93</f>
        <v>0</v>
      </c>
      <c r="J65" s="104">
        <f>R93</f>
        <v>0</v>
      </c>
      <c r="K65" s="104">
        <f>K93</f>
        <v>0</v>
      </c>
      <c r="L65" s="42"/>
      <c r="M65" s="152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U65" s="19" t="s">
        <v>186</v>
      </c>
    </row>
    <row r="66" s="9" customFormat="1" ht="24.96" customHeight="1">
      <c r="A66" s="9"/>
      <c r="B66" s="182"/>
      <c r="C66" s="183"/>
      <c r="D66" s="184" t="s">
        <v>1298</v>
      </c>
      <c r="E66" s="185"/>
      <c r="F66" s="185"/>
      <c r="G66" s="185"/>
      <c r="H66" s="185"/>
      <c r="I66" s="186">
        <f>Q94</f>
        <v>0</v>
      </c>
      <c r="J66" s="186">
        <f>R94</f>
        <v>0</v>
      </c>
      <c r="K66" s="186">
        <f>K94</f>
        <v>0</v>
      </c>
      <c r="L66" s="183"/>
      <c r="M66" s="187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2" customFormat="1" ht="19.92" customHeight="1">
      <c r="A67" s="12"/>
      <c r="B67" s="251"/>
      <c r="C67" s="129"/>
      <c r="D67" s="252" t="s">
        <v>1299</v>
      </c>
      <c r="E67" s="253"/>
      <c r="F67" s="253"/>
      <c r="G67" s="253"/>
      <c r="H67" s="253"/>
      <c r="I67" s="254">
        <f>Q95</f>
        <v>0</v>
      </c>
      <c r="J67" s="254">
        <f>R95</f>
        <v>0</v>
      </c>
      <c r="K67" s="254">
        <f>K95</f>
        <v>0</v>
      </c>
      <c r="L67" s="129"/>
      <c r="M67" s="255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</row>
    <row r="68" s="9" customFormat="1" ht="24.96" customHeight="1">
      <c r="A68" s="9"/>
      <c r="B68" s="182"/>
      <c r="C68" s="183"/>
      <c r="D68" s="184" t="s">
        <v>1300</v>
      </c>
      <c r="E68" s="185"/>
      <c r="F68" s="185"/>
      <c r="G68" s="185"/>
      <c r="H68" s="185"/>
      <c r="I68" s="186">
        <f>Q102</f>
        <v>0</v>
      </c>
      <c r="J68" s="186">
        <f>R102</f>
        <v>0</v>
      </c>
      <c r="K68" s="186">
        <f>K102</f>
        <v>0</v>
      </c>
      <c r="L68" s="183"/>
      <c r="M68" s="187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2" customFormat="1" ht="19.92" customHeight="1">
      <c r="A69" s="12"/>
      <c r="B69" s="251"/>
      <c r="C69" s="129"/>
      <c r="D69" s="252" t="s">
        <v>1301</v>
      </c>
      <c r="E69" s="253"/>
      <c r="F69" s="253"/>
      <c r="G69" s="253"/>
      <c r="H69" s="253"/>
      <c r="I69" s="254">
        <f>Q103</f>
        <v>0</v>
      </c>
      <c r="J69" s="254">
        <f>R103</f>
        <v>0</v>
      </c>
      <c r="K69" s="254">
        <f>K103</f>
        <v>0</v>
      </c>
      <c r="L69" s="129"/>
      <c r="M69" s="255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</row>
    <row r="70" s="12" customFormat="1" ht="19.92" customHeight="1">
      <c r="A70" s="12"/>
      <c r="B70" s="251"/>
      <c r="C70" s="129"/>
      <c r="D70" s="252" t="s">
        <v>1302</v>
      </c>
      <c r="E70" s="253"/>
      <c r="F70" s="253"/>
      <c r="G70" s="253"/>
      <c r="H70" s="253"/>
      <c r="I70" s="254">
        <f>Q146</f>
        <v>0</v>
      </c>
      <c r="J70" s="254">
        <f>R146</f>
        <v>0</v>
      </c>
      <c r="K70" s="254">
        <f>K146</f>
        <v>0</v>
      </c>
      <c r="L70" s="129"/>
      <c r="M70" s="255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</row>
    <row r="71" s="12" customFormat="1" ht="19.92" customHeight="1">
      <c r="A71" s="12"/>
      <c r="B71" s="251"/>
      <c r="C71" s="129"/>
      <c r="D71" s="252" t="s">
        <v>1303</v>
      </c>
      <c r="E71" s="253"/>
      <c r="F71" s="253"/>
      <c r="G71" s="253"/>
      <c r="H71" s="253"/>
      <c r="I71" s="254">
        <f>Q228</f>
        <v>0</v>
      </c>
      <c r="J71" s="254">
        <f>R228</f>
        <v>0</v>
      </c>
      <c r="K71" s="254">
        <f>K228</f>
        <v>0</v>
      </c>
      <c r="L71" s="129"/>
      <c r="M71" s="255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="2" customFormat="1" ht="21.84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152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6.96" customHeight="1">
      <c r="A73" s="40"/>
      <c r="B73" s="61"/>
      <c r="C73" s="62"/>
      <c r="D73" s="62"/>
      <c r="E73" s="62"/>
      <c r="F73" s="62"/>
      <c r="G73" s="62"/>
      <c r="H73" s="62"/>
      <c r="I73" s="62"/>
      <c r="J73" s="62"/>
      <c r="K73" s="62"/>
      <c r="L73" s="62"/>
      <c r="M73" s="152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7" s="2" customFormat="1" ht="6.96" customHeight="1">
      <c r="A77" s="40"/>
      <c r="B77" s="63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152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24.96" customHeight="1">
      <c r="A78" s="40"/>
      <c r="B78" s="41"/>
      <c r="C78" s="25" t="s">
        <v>193</v>
      </c>
      <c r="D78" s="42"/>
      <c r="E78" s="42"/>
      <c r="F78" s="42"/>
      <c r="G78" s="42"/>
      <c r="H78" s="42"/>
      <c r="I78" s="42"/>
      <c r="J78" s="42"/>
      <c r="K78" s="42"/>
      <c r="L78" s="42"/>
      <c r="M78" s="152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152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17</v>
      </c>
      <c r="D80" s="42"/>
      <c r="E80" s="42"/>
      <c r="F80" s="42"/>
      <c r="G80" s="42"/>
      <c r="H80" s="42"/>
      <c r="I80" s="42"/>
      <c r="J80" s="42"/>
      <c r="K80" s="42"/>
      <c r="L80" s="42"/>
      <c r="M80" s="152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26.25" customHeight="1">
      <c r="A81" s="40"/>
      <c r="B81" s="41"/>
      <c r="C81" s="42"/>
      <c r="D81" s="42"/>
      <c r="E81" s="177" t="str">
        <f>E7</f>
        <v>Rekonstrukce plynové kotelny v IB, instalace plynové kogenerační jednotky včetně tepelných čerpadel</v>
      </c>
      <c r="F81" s="34"/>
      <c r="G81" s="34"/>
      <c r="H81" s="34"/>
      <c r="I81" s="42"/>
      <c r="J81" s="42"/>
      <c r="K81" s="42"/>
      <c r="L81" s="42"/>
      <c r="M81" s="152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1" customFormat="1" ht="12" customHeight="1">
      <c r="B82" s="23"/>
      <c r="C82" s="34" t="s">
        <v>175</v>
      </c>
      <c r="D82" s="24"/>
      <c r="E82" s="24"/>
      <c r="F82" s="24"/>
      <c r="G82" s="24"/>
      <c r="H82" s="24"/>
      <c r="I82" s="24"/>
      <c r="J82" s="24"/>
      <c r="K82" s="24"/>
      <c r="L82" s="24"/>
      <c r="M82" s="22"/>
    </row>
    <row r="83" s="2" customFormat="1" ht="16.5" customHeight="1">
      <c r="A83" s="40"/>
      <c r="B83" s="41"/>
      <c r="C83" s="42"/>
      <c r="D83" s="42"/>
      <c r="E83" s="177" t="s">
        <v>176</v>
      </c>
      <c r="F83" s="42"/>
      <c r="G83" s="42"/>
      <c r="H83" s="42"/>
      <c r="I83" s="42"/>
      <c r="J83" s="42"/>
      <c r="K83" s="42"/>
      <c r="L83" s="42"/>
      <c r="M83" s="152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2" customHeight="1">
      <c r="A84" s="40"/>
      <c r="B84" s="41"/>
      <c r="C84" s="34" t="s">
        <v>177</v>
      </c>
      <c r="D84" s="42"/>
      <c r="E84" s="42"/>
      <c r="F84" s="42"/>
      <c r="G84" s="42"/>
      <c r="H84" s="42"/>
      <c r="I84" s="42"/>
      <c r="J84" s="42"/>
      <c r="K84" s="42"/>
      <c r="L84" s="42"/>
      <c r="M84" s="152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6.5" customHeight="1">
      <c r="A85" s="40"/>
      <c r="B85" s="41"/>
      <c r="C85" s="42"/>
      <c r="D85" s="42"/>
      <c r="E85" s="71" t="str">
        <f>E11</f>
        <v>D.1.4.5 - Zdravotně technické instalace</v>
      </c>
      <c r="F85" s="42"/>
      <c r="G85" s="42"/>
      <c r="H85" s="42"/>
      <c r="I85" s="42"/>
      <c r="J85" s="42"/>
      <c r="K85" s="42"/>
      <c r="L85" s="42"/>
      <c r="M85" s="152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6.96" customHeight="1">
      <c r="A86" s="40"/>
      <c r="B86" s="41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152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2" customHeight="1">
      <c r="A87" s="40"/>
      <c r="B87" s="41"/>
      <c r="C87" s="34" t="s">
        <v>22</v>
      </c>
      <c r="D87" s="42"/>
      <c r="E87" s="42"/>
      <c r="F87" s="29" t="str">
        <f>F14</f>
        <v xml:space="preserve">Vysoká škola ekonomická v Praze </v>
      </c>
      <c r="G87" s="42"/>
      <c r="H87" s="42"/>
      <c r="I87" s="34" t="s">
        <v>24</v>
      </c>
      <c r="J87" s="74" t="str">
        <f>IF(J14="","",J14)</f>
        <v>24. 1. 2025</v>
      </c>
      <c r="K87" s="42"/>
      <c r="L87" s="42"/>
      <c r="M87" s="152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6.96" customHeight="1">
      <c r="A88" s="40"/>
      <c r="B88" s="41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152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5.15" customHeight="1">
      <c r="A89" s="40"/>
      <c r="B89" s="41"/>
      <c r="C89" s="34" t="s">
        <v>26</v>
      </c>
      <c r="D89" s="42"/>
      <c r="E89" s="42"/>
      <c r="F89" s="29" t="str">
        <f>E17</f>
        <v xml:space="preserve"> VŠE v Praze,W. Churchila 1938/4,Praha 3,13067</v>
      </c>
      <c r="G89" s="42"/>
      <c r="H89" s="42"/>
      <c r="I89" s="34" t="s">
        <v>32</v>
      </c>
      <c r="J89" s="38" t="str">
        <f>E23</f>
        <v xml:space="preserve"> </v>
      </c>
      <c r="K89" s="42"/>
      <c r="L89" s="42"/>
      <c r="M89" s="152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5.15" customHeight="1">
      <c r="A90" s="40"/>
      <c r="B90" s="41"/>
      <c r="C90" s="34" t="s">
        <v>30</v>
      </c>
      <c r="D90" s="42"/>
      <c r="E90" s="42"/>
      <c r="F90" s="29" t="str">
        <f>IF(E20="","",E20)</f>
        <v>Vyplň údaj</v>
      </c>
      <c r="G90" s="42"/>
      <c r="H90" s="42"/>
      <c r="I90" s="34" t="s">
        <v>34</v>
      </c>
      <c r="J90" s="38" t="str">
        <f>E26</f>
        <v>Milan Křehla</v>
      </c>
      <c r="K90" s="42"/>
      <c r="L90" s="42"/>
      <c r="M90" s="152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10.32" customHeight="1">
      <c r="A91" s="40"/>
      <c r="B91" s="41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152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10" customFormat="1" ht="29.28" customHeight="1">
      <c r="A92" s="188"/>
      <c r="B92" s="189"/>
      <c r="C92" s="190" t="s">
        <v>194</v>
      </c>
      <c r="D92" s="191" t="s">
        <v>59</v>
      </c>
      <c r="E92" s="191" t="s">
        <v>55</v>
      </c>
      <c r="F92" s="191" t="s">
        <v>56</v>
      </c>
      <c r="G92" s="191" t="s">
        <v>195</v>
      </c>
      <c r="H92" s="191" t="s">
        <v>196</v>
      </c>
      <c r="I92" s="191" t="s">
        <v>197</v>
      </c>
      <c r="J92" s="191" t="s">
        <v>198</v>
      </c>
      <c r="K92" s="191" t="s">
        <v>185</v>
      </c>
      <c r="L92" s="192" t="s">
        <v>199</v>
      </c>
      <c r="M92" s="193"/>
      <c r="N92" s="94" t="s">
        <v>20</v>
      </c>
      <c r="O92" s="95" t="s">
        <v>44</v>
      </c>
      <c r="P92" s="95" t="s">
        <v>200</v>
      </c>
      <c r="Q92" s="95" t="s">
        <v>201</v>
      </c>
      <c r="R92" s="95" t="s">
        <v>202</v>
      </c>
      <c r="S92" s="95" t="s">
        <v>203</v>
      </c>
      <c r="T92" s="95" t="s">
        <v>204</v>
      </c>
      <c r="U92" s="95" t="s">
        <v>205</v>
      </c>
      <c r="V92" s="95" t="s">
        <v>206</v>
      </c>
      <c r="W92" s="95" t="s">
        <v>207</v>
      </c>
      <c r="X92" s="96" t="s">
        <v>208</v>
      </c>
      <c r="Y92" s="188"/>
      <c r="Z92" s="188"/>
      <c r="AA92" s="188"/>
      <c r="AB92" s="188"/>
      <c r="AC92" s="188"/>
      <c r="AD92" s="188"/>
      <c r="AE92" s="188"/>
    </row>
    <row r="93" s="2" customFormat="1" ht="22.8" customHeight="1">
      <c r="A93" s="40"/>
      <c r="B93" s="41"/>
      <c r="C93" s="101" t="s">
        <v>209</v>
      </c>
      <c r="D93" s="42"/>
      <c r="E93" s="42"/>
      <c r="F93" s="42"/>
      <c r="G93" s="42"/>
      <c r="H93" s="42"/>
      <c r="I93" s="42"/>
      <c r="J93" s="42"/>
      <c r="K93" s="194">
        <f>BK93</f>
        <v>0</v>
      </c>
      <c r="L93" s="42"/>
      <c r="M93" s="46"/>
      <c r="N93" s="97"/>
      <c r="O93" s="195"/>
      <c r="P93" s="98"/>
      <c r="Q93" s="196">
        <f>Q94+Q102</f>
        <v>0</v>
      </c>
      <c r="R93" s="196">
        <f>R94+R102</f>
        <v>0</v>
      </c>
      <c r="S93" s="98"/>
      <c r="T93" s="197">
        <f>T94+T102</f>
        <v>0</v>
      </c>
      <c r="U93" s="98"/>
      <c r="V93" s="197">
        <f>V94+V102</f>
        <v>0.16597769590000003</v>
      </c>
      <c r="W93" s="98"/>
      <c r="X93" s="198">
        <f>X94+X102</f>
        <v>0.038940000000000002</v>
      </c>
      <c r="Y93" s="40"/>
      <c r="Z93" s="40"/>
      <c r="AA93" s="40"/>
      <c r="AB93" s="40"/>
      <c r="AC93" s="40"/>
      <c r="AD93" s="40"/>
      <c r="AE93" s="40"/>
      <c r="AT93" s="19" t="s">
        <v>75</v>
      </c>
      <c r="AU93" s="19" t="s">
        <v>186</v>
      </c>
      <c r="BK93" s="199">
        <f>BK94+BK102</f>
        <v>0</v>
      </c>
    </row>
    <row r="94" s="11" customFormat="1" ht="25.92" customHeight="1">
      <c r="A94" s="11"/>
      <c r="B94" s="200"/>
      <c r="C94" s="201"/>
      <c r="D94" s="202" t="s">
        <v>75</v>
      </c>
      <c r="E94" s="203" t="s">
        <v>1304</v>
      </c>
      <c r="F94" s="203" t="s">
        <v>1305</v>
      </c>
      <c r="G94" s="201"/>
      <c r="H94" s="201"/>
      <c r="I94" s="204"/>
      <c r="J94" s="204"/>
      <c r="K94" s="205">
        <f>BK94</f>
        <v>0</v>
      </c>
      <c r="L94" s="201"/>
      <c r="M94" s="206"/>
      <c r="N94" s="207"/>
      <c r="O94" s="208"/>
      <c r="P94" s="208"/>
      <c r="Q94" s="209">
        <f>Q95</f>
        <v>0</v>
      </c>
      <c r="R94" s="209">
        <f>R95</f>
        <v>0</v>
      </c>
      <c r="S94" s="208"/>
      <c r="T94" s="210">
        <f>T95</f>
        <v>0</v>
      </c>
      <c r="U94" s="208"/>
      <c r="V94" s="210">
        <f>V95</f>
        <v>0</v>
      </c>
      <c r="W94" s="208"/>
      <c r="X94" s="211">
        <f>X95</f>
        <v>0</v>
      </c>
      <c r="Y94" s="11"/>
      <c r="Z94" s="11"/>
      <c r="AA94" s="11"/>
      <c r="AB94" s="11"/>
      <c r="AC94" s="11"/>
      <c r="AD94" s="11"/>
      <c r="AE94" s="11"/>
      <c r="AR94" s="212" t="s">
        <v>83</v>
      </c>
      <c r="AT94" s="213" t="s">
        <v>75</v>
      </c>
      <c r="AU94" s="213" t="s">
        <v>76</v>
      </c>
      <c r="AY94" s="212" t="s">
        <v>212</v>
      </c>
      <c r="BK94" s="214">
        <f>BK95</f>
        <v>0</v>
      </c>
    </row>
    <row r="95" s="11" customFormat="1" ht="22.8" customHeight="1">
      <c r="A95" s="11"/>
      <c r="B95" s="200"/>
      <c r="C95" s="201"/>
      <c r="D95" s="202" t="s">
        <v>75</v>
      </c>
      <c r="E95" s="256" t="s">
        <v>1306</v>
      </c>
      <c r="F95" s="256" t="s">
        <v>1307</v>
      </c>
      <c r="G95" s="201"/>
      <c r="H95" s="201"/>
      <c r="I95" s="204"/>
      <c r="J95" s="204"/>
      <c r="K95" s="257">
        <f>BK95</f>
        <v>0</v>
      </c>
      <c r="L95" s="201"/>
      <c r="M95" s="206"/>
      <c r="N95" s="207"/>
      <c r="O95" s="208"/>
      <c r="P95" s="208"/>
      <c r="Q95" s="209">
        <f>SUM(Q96:Q101)</f>
        <v>0</v>
      </c>
      <c r="R95" s="209">
        <f>SUM(R96:R101)</f>
        <v>0</v>
      </c>
      <c r="S95" s="208"/>
      <c r="T95" s="210">
        <f>SUM(T96:T101)</f>
        <v>0</v>
      </c>
      <c r="U95" s="208"/>
      <c r="V95" s="210">
        <f>SUM(V96:V101)</f>
        <v>0</v>
      </c>
      <c r="W95" s="208"/>
      <c r="X95" s="211">
        <f>SUM(X96:X101)</f>
        <v>0</v>
      </c>
      <c r="Y95" s="11"/>
      <c r="Z95" s="11"/>
      <c r="AA95" s="11"/>
      <c r="AB95" s="11"/>
      <c r="AC95" s="11"/>
      <c r="AD95" s="11"/>
      <c r="AE95" s="11"/>
      <c r="AR95" s="212" t="s">
        <v>83</v>
      </c>
      <c r="AT95" s="213" t="s">
        <v>75</v>
      </c>
      <c r="AU95" s="213" t="s">
        <v>83</v>
      </c>
      <c r="AY95" s="212" t="s">
        <v>212</v>
      </c>
      <c r="BK95" s="214">
        <f>SUM(BK96:BK101)</f>
        <v>0</v>
      </c>
    </row>
    <row r="96" s="2" customFormat="1" ht="37.8" customHeight="1">
      <c r="A96" s="40"/>
      <c r="B96" s="41"/>
      <c r="C96" s="215" t="s">
        <v>83</v>
      </c>
      <c r="D96" s="215" t="s">
        <v>213</v>
      </c>
      <c r="E96" s="216" t="s">
        <v>1308</v>
      </c>
      <c r="F96" s="217" t="s">
        <v>1309</v>
      </c>
      <c r="G96" s="218" t="s">
        <v>1310</v>
      </c>
      <c r="H96" s="219">
        <v>0.039</v>
      </c>
      <c r="I96" s="220"/>
      <c r="J96" s="220"/>
      <c r="K96" s="221">
        <f>ROUND(P96*H96,2)</f>
        <v>0</v>
      </c>
      <c r="L96" s="217" t="s">
        <v>20</v>
      </c>
      <c r="M96" s="46"/>
      <c r="N96" s="222" t="s">
        <v>20</v>
      </c>
      <c r="O96" s="223" t="s">
        <v>45</v>
      </c>
      <c r="P96" s="224">
        <f>I96+J96</f>
        <v>0</v>
      </c>
      <c r="Q96" s="224">
        <f>ROUND(I96*H96,2)</f>
        <v>0</v>
      </c>
      <c r="R96" s="224">
        <f>ROUND(J96*H96,2)</f>
        <v>0</v>
      </c>
      <c r="S96" s="86"/>
      <c r="T96" s="225">
        <f>S96*H96</f>
        <v>0</v>
      </c>
      <c r="U96" s="225">
        <v>0</v>
      </c>
      <c r="V96" s="225">
        <f>U96*H96</f>
        <v>0</v>
      </c>
      <c r="W96" s="225">
        <v>0</v>
      </c>
      <c r="X96" s="226">
        <f>W96*H96</f>
        <v>0</v>
      </c>
      <c r="Y96" s="40"/>
      <c r="Z96" s="40"/>
      <c r="AA96" s="40"/>
      <c r="AB96" s="40"/>
      <c r="AC96" s="40"/>
      <c r="AD96" s="40"/>
      <c r="AE96" s="40"/>
      <c r="AR96" s="227" t="s">
        <v>228</v>
      </c>
      <c r="AT96" s="227" t="s">
        <v>213</v>
      </c>
      <c r="AU96" s="227" t="s">
        <v>85</v>
      </c>
      <c r="AY96" s="19" t="s">
        <v>212</v>
      </c>
      <c r="BE96" s="228">
        <f>IF(O96="základní",K96,0)</f>
        <v>0</v>
      </c>
      <c r="BF96" s="228">
        <f>IF(O96="snížená",K96,0)</f>
        <v>0</v>
      </c>
      <c r="BG96" s="228">
        <f>IF(O96="zákl. přenesená",K96,0)</f>
        <v>0</v>
      </c>
      <c r="BH96" s="228">
        <f>IF(O96="sníž. přenesená",K96,0)</f>
        <v>0</v>
      </c>
      <c r="BI96" s="228">
        <f>IF(O96="nulová",K96,0)</f>
        <v>0</v>
      </c>
      <c r="BJ96" s="19" t="s">
        <v>83</v>
      </c>
      <c r="BK96" s="228">
        <f>ROUND(P96*H96,2)</f>
        <v>0</v>
      </c>
      <c r="BL96" s="19" t="s">
        <v>228</v>
      </c>
      <c r="BM96" s="227" t="s">
        <v>1311</v>
      </c>
    </row>
    <row r="97" s="2" customFormat="1" ht="33" customHeight="1">
      <c r="A97" s="40"/>
      <c r="B97" s="41"/>
      <c r="C97" s="215" t="s">
        <v>85</v>
      </c>
      <c r="D97" s="215" t="s">
        <v>213</v>
      </c>
      <c r="E97" s="216" t="s">
        <v>1312</v>
      </c>
      <c r="F97" s="217" t="s">
        <v>1313</v>
      </c>
      <c r="G97" s="218" t="s">
        <v>1310</v>
      </c>
      <c r="H97" s="219">
        <v>0.039</v>
      </c>
      <c r="I97" s="220"/>
      <c r="J97" s="220"/>
      <c r="K97" s="221">
        <f>ROUND(P97*H97,2)</f>
        <v>0</v>
      </c>
      <c r="L97" s="217" t="s">
        <v>1314</v>
      </c>
      <c r="M97" s="46"/>
      <c r="N97" s="222" t="s">
        <v>20</v>
      </c>
      <c r="O97" s="223" t="s">
        <v>45</v>
      </c>
      <c r="P97" s="224">
        <f>I97+J97</f>
        <v>0</v>
      </c>
      <c r="Q97" s="224">
        <f>ROUND(I97*H97,2)</f>
        <v>0</v>
      </c>
      <c r="R97" s="224">
        <f>ROUND(J97*H97,2)</f>
        <v>0</v>
      </c>
      <c r="S97" s="86"/>
      <c r="T97" s="225">
        <f>S97*H97</f>
        <v>0</v>
      </c>
      <c r="U97" s="225">
        <v>0</v>
      </c>
      <c r="V97" s="225">
        <f>U97*H97</f>
        <v>0</v>
      </c>
      <c r="W97" s="225">
        <v>0</v>
      </c>
      <c r="X97" s="226">
        <f>W97*H97</f>
        <v>0</v>
      </c>
      <c r="Y97" s="40"/>
      <c r="Z97" s="40"/>
      <c r="AA97" s="40"/>
      <c r="AB97" s="40"/>
      <c r="AC97" s="40"/>
      <c r="AD97" s="40"/>
      <c r="AE97" s="40"/>
      <c r="AR97" s="227" t="s">
        <v>228</v>
      </c>
      <c r="AT97" s="227" t="s">
        <v>213</v>
      </c>
      <c r="AU97" s="227" t="s">
        <v>85</v>
      </c>
      <c r="AY97" s="19" t="s">
        <v>212</v>
      </c>
      <c r="BE97" s="228">
        <f>IF(O97="základní",K97,0)</f>
        <v>0</v>
      </c>
      <c r="BF97" s="228">
        <f>IF(O97="snížená",K97,0)</f>
        <v>0</v>
      </c>
      <c r="BG97" s="228">
        <f>IF(O97="zákl. přenesená",K97,0)</f>
        <v>0</v>
      </c>
      <c r="BH97" s="228">
        <f>IF(O97="sníž. přenesená",K97,0)</f>
        <v>0</v>
      </c>
      <c r="BI97" s="228">
        <f>IF(O97="nulová",K97,0)</f>
        <v>0</v>
      </c>
      <c r="BJ97" s="19" t="s">
        <v>83</v>
      </c>
      <c r="BK97" s="228">
        <f>ROUND(P97*H97,2)</f>
        <v>0</v>
      </c>
      <c r="BL97" s="19" t="s">
        <v>228</v>
      </c>
      <c r="BM97" s="227" t="s">
        <v>1315</v>
      </c>
    </row>
    <row r="98" s="2" customFormat="1">
      <c r="A98" s="40"/>
      <c r="B98" s="41"/>
      <c r="C98" s="42"/>
      <c r="D98" s="258" t="s">
        <v>1316</v>
      </c>
      <c r="E98" s="42"/>
      <c r="F98" s="259" t="s">
        <v>1317</v>
      </c>
      <c r="G98" s="42"/>
      <c r="H98" s="42"/>
      <c r="I98" s="248"/>
      <c r="J98" s="248"/>
      <c r="K98" s="42"/>
      <c r="L98" s="42"/>
      <c r="M98" s="46"/>
      <c r="N98" s="249"/>
      <c r="O98" s="250"/>
      <c r="P98" s="86"/>
      <c r="Q98" s="86"/>
      <c r="R98" s="86"/>
      <c r="S98" s="86"/>
      <c r="T98" s="86"/>
      <c r="U98" s="86"/>
      <c r="V98" s="86"/>
      <c r="W98" s="86"/>
      <c r="X98" s="87"/>
      <c r="Y98" s="40"/>
      <c r="Z98" s="40"/>
      <c r="AA98" s="40"/>
      <c r="AB98" s="40"/>
      <c r="AC98" s="40"/>
      <c r="AD98" s="40"/>
      <c r="AE98" s="40"/>
      <c r="AT98" s="19" t="s">
        <v>1316</v>
      </c>
      <c r="AU98" s="19" t="s">
        <v>85</v>
      </c>
    </row>
    <row r="99" s="2" customFormat="1" ht="44.25" customHeight="1">
      <c r="A99" s="40"/>
      <c r="B99" s="41"/>
      <c r="C99" s="215" t="s">
        <v>105</v>
      </c>
      <c r="D99" s="215" t="s">
        <v>213</v>
      </c>
      <c r="E99" s="216" t="s">
        <v>1318</v>
      </c>
      <c r="F99" s="217" t="s">
        <v>1319</v>
      </c>
      <c r="G99" s="218" t="s">
        <v>1310</v>
      </c>
      <c r="H99" s="219">
        <v>0.39000000000000001</v>
      </c>
      <c r="I99" s="220"/>
      <c r="J99" s="220"/>
      <c r="K99" s="221">
        <f>ROUND(P99*H99,2)</f>
        <v>0</v>
      </c>
      <c r="L99" s="217" t="s">
        <v>20</v>
      </c>
      <c r="M99" s="46"/>
      <c r="N99" s="222" t="s">
        <v>20</v>
      </c>
      <c r="O99" s="223" t="s">
        <v>45</v>
      </c>
      <c r="P99" s="224">
        <f>I99+J99</f>
        <v>0</v>
      </c>
      <c r="Q99" s="224">
        <f>ROUND(I99*H99,2)</f>
        <v>0</v>
      </c>
      <c r="R99" s="224">
        <f>ROUND(J99*H99,2)</f>
        <v>0</v>
      </c>
      <c r="S99" s="86"/>
      <c r="T99" s="225">
        <f>S99*H99</f>
        <v>0</v>
      </c>
      <c r="U99" s="225">
        <v>0</v>
      </c>
      <c r="V99" s="225">
        <f>U99*H99</f>
        <v>0</v>
      </c>
      <c r="W99" s="225">
        <v>0</v>
      </c>
      <c r="X99" s="226">
        <f>W99*H99</f>
        <v>0</v>
      </c>
      <c r="Y99" s="40"/>
      <c r="Z99" s="40"/>
      <c r="AA99" s="40"/>
      <c r="AB99" s="40"/>
      <c r="AC99" s="40"/>
      <c r="AD99" s="40"/>
      <c r="AE99" s="40"/>
      <c r="AR99" s="227" t="s">
        <v>228</v>
      </c>
      <c r="AT99" s="227" t="s">
        <v>213</v>
      </c>
      <c r="AU99" s="227" t="s">
        <v>85</v>
      </c>
      <c r="AY99" s="19" t="s">
        <v>212</v>
      </c>
      <c r="BE99" s="228">
        <f>IF(O99="základní",K99,0)</f>
        <v>0</v>
      </c>
      <c r="BF99" s="228">
        <f>IF(O99="snížená",K99,0)</f>
        <v>0</v>
      </c>
      <c r="BG99" s="228">
        <f>IF(O99="zákl. přenesená",K99,0)</f>
        <v>0</v>
      </c>
      <c r="BH99" s="228">
        <f>IF(O99="sníž. přenesená",K99,0)</f>
        <v>0</v>
      </c>
      <c r="BI99" s="228">
        <f>IF(O99="nulová",K99,0)</f>
        <v>0</v>
      </c>
      <c r="BJ99" s="19" t="s">
        <v>83</v>
      </c>
      <c r="BK99" s="228">
        <f>ROUND(P99*H99,2)</f>
        <v>0</v>
      </c>
      <c r="BL99" s="19" t="s">
        <v>228</v>
      </c>
      <c r="BM99" s="227" t="s">
        <v>1320</v>
      </c>
    </row>
    <row r="100" s="13" customFormat="1">
      <c r="A100" s="13"/>
      <c r="B100" s="260"/>
      <c r="C100" s="261"/>
      <c r="D100" s="246" t="s">
        <v>1321</v>
      </c>
      <c r="E100" s="262" t="s">
        <v>20</v>
      </c>
      <c r="F100" s="263" t="s">
        <v>1322</v>
      </c>
      <c r="G100" s="261"/>
      <c r="H100" s="264">
        <v>0.39000000000000001</v>
      </c>
      <c r="I100" s="265"/>
      <c r="J100" s="265"/>
      <c r="K100" s="261"/>
      <c r="L100" s="261"/>
      <c r="M100" s="266"/>
      <c r="N100" s="267"/>
      <c r="O100" s="268"/>
      <c r="P100" s="268"/>
      <c r="Q100" s="268"/>
      <c r="R100" s="268"/>
      <c r="S100" s="268"/>
      <c r="T100" s="268"/>
      <c r="U100" s="268"/>
      <c r="V100" s="268"/>
      <c r="W100" s="268"/>
      <c r="X100" s="269"/>
      <c r="Y100" s="13"/>
      <c r="Z100" s="13"/>
      <c r="AA100" s="13"/>
      <c r="AB100" s="13"/>
      <c r="AC100" s="13"/>
      <c r="AD100" s="13"/>
      <c r="AE100" s="13"/>
      <c r="AT100" s="270" t="s">
        <v>1321</v>
      </c>
      <c r="AU100" s="270" t="s">
        <v>85</v>
      </c>
      <c r="AV100" s="13" t="s">
        <v>85</v>
      </c>
      <c r="AW100" s="13" t="s">
        <v>5</v>
      </c>
      <c r="AX100" s="13" t="s">
        <v>83</v>
      </c>
      <c r="AY100" s="270" t="s">
        <v>212</v>
      </c>
    </row>
    <row r="101" s="2" customFormat="1" ht="44.25" customHeight="1">
      <c r="A101" s="40"/>
      <c r="B101" s="41"/>
      <c r="C101" s="215" t="s">
        <v>228</v>
      </c>
      <c r="D101" s="215" t="s">
        <v>213</v>
      </c>
      <c r="E101" s="216" t="s">
        <v>1323</v>
      </c>
      <c r="F101" s="217" t="s">
        <v>1324</v>
      </c>
      <c r="G101" s="218" t="s">
        <v>1310</v>
      </c>
      <c r="H101" s="219">
        <v>0.039</v>
      </c>
      <c r="I101" s="220"/>
      <c r="J101" s="220"/>
      <c r="K101" s="221">
        <f>ROUND(P101*H101,2)</f>
        <v>0</v>
      </c>
      <c r="L101" s="217" t="s">
        <v>20</v>
      </c>
      <c r="M101" s="46"/>
      <c r="N101" s="222" t="s">
        <v>20</v>
      </c>
      <c r="O101" s="223" t="s">
        <v>45</v>
      </c>
      <c r="P101" s="224">
        <f>I101+J101</f>
        <v>0</v>
      </c>
      <c r="Q101" s="224">
        <f>ROUND(I101*H101,2)</f>
        <v>0</v>
      </c>
      <c r="R101" s="224">
        <f>ROUND(J101*H101,2)</f>
        <v>0</v>
      </c>
      <c r="S101" s="86"/>
      <c r="T101" s="225">
        <f>S101*H101</f>
        <v>0</v>
      </c>
      <c r="U101" s="225">
        <v>0</v>
      </c>
      <c r="V101" s="225">
        <f>U101*H101</f>
        <v>0</v>
      </c>
      <c r="W101" s="225">
        <v>0</v>
      </c>
      <c r="X101" s="226">
        <f>W101*H101</f>
        <v>0</v>
      </c>
      <c r="Y101" s="40"/>
      <c r="Z101" s="40"/>
      <c r="AA101" s="40"/>
      <c r="AB101" s="40"/>
      <c r="AC101" s="40"/>
      <c r="AD101" s="40"/>
      <c r="AE101" s="40"/>
      <c r="AR101" s="227" t="s">
        <v>228</v>
      </c>
      <c r="AT101" s="227" t="s">
        <v>213</v>
      </c>
      <c r="AU101" s="227" t="s">
        <v>85</v>
      </c>
      <c r="AY101" s="19" t="s">
        <v>212</v>
      </c>
      <c r="BE101" s="228">
        <f>IF(O101="základní",K101,0)</f>
        <v>0</v>
      </c>
      <c r="BF101" s="228">
        <f>IF(O101="snížená",K101,0)</f>
        <v>0</v>
      </c>
      <c r="BG101" s="228">
        <f>IF(O101="zákl. přenesená",K101,0)</f>
        <v>0</v>
      </c>
      <c r="BH101" s="228">
        <f>IF(O101="sníž. přenesená",K101,0)</f>
        <v>0</v>
      </c>
      <c r="BI101" s="228">
        <f>IF(O101="nulová",K101,0)</f>
        <v>0</v>
      </c>
      <c r="BJ101" s="19" t="s">
        <v>83</v>
      </c>
      <c r="BK101" s="228">
        <f>ROUND(P101*H101,2)</f>
        <v>0</v>
      </c>
      <c r="BL101" s="19" t="s">
        <v>228</v>
      </c>
      <c r="BM101" s="227" t="s">
        <v>1325</v>
      </c>
    </row>
    <row r="102" s="11" customFormat="1" ht="25.92" customHeight="1">
      <c r="A102" s="11"/>
      <c r="B102" s="200"/>
      <c r="C102" s="201"/>
      <c r="D102" s="202" t="s">
        <v>75</v>
      </c>
      <c r="E102" s="203" t="s">
        <v>1326</v>
      </c>
      <c r="F102" s="203" t="s">
        <v>1327</v>
      </c>
      <c r="G102" s="201"/>
      <c r="H102" s="201"/>
      <c r="I102" s="204"/>
      <c r="J102" s="204"/>
      <c r="K102" s="205">
        <f>BK102</f>
        <v>0</v>
      </c>
      <c r="L102" s="201"/>
      <c r="M102" s="206"/>
      <c r="N102" s="207"/>
      <c r="O102" s="208"/>
      <c r="P102" s="208"/>
      <c r="Q102" s="209">
        <f>Q103+Q146+Q228</f>
        <v>0</v>
      </c>
      <c r="R102" s="209">
        <f>R103+R146+R228</f>
        <v>0</v>
      </c>
      <c r="S102" s="208"/>
      <c r="T102" s="210">
        <f>T103+T146+T228</f>
        <v>0</v>
      </c>
      <c r="U102" s="208"/>
      <c r="V102" s="210">
        <f>V103+V146+V228</f>
        <v>0.16597769590000003</v>
      </c>
      <c r="W102" s="208"/>
      <c r="X102" s="211">
        <f>X103+X146+X228</f>
        <v>0.038940000000000002</v>
      </c>
      <c r="Y102" s="11"/>
      <c r="Z102" s="11"/>
      <c r="AA102" s="11"/>
      <c r="AB102" s="11"/>
      <c r="AC102" s="11"/>
      <c r="AD102" s="11"/>
      <c r="AE102" s="11"/>
      <c r="AR102" s="212" t="s">
        <v>85</v>
      </c>
      <c r="AT102" s="213" t="s">
        <v>75</v>
      </c>
      <c r="AU102" s="213" t="s">
        <v>76</v>
      </c>
      <c r="AY102" s="212" t="s">
        <v>212</v>
      </c>
      <c r="BK102" s="214">
        <f>BK103+BK146+BK228</f>
        <v>0</v>
      </c>
    </row>
    <row r="103" s="11" customFormat="1" ht="22.8" customHeight="1">
      <c r="A103" s="11"/>
      <c r="B103" s="200"/>
      <c r="C103" s="201"/>
      <c r="D103" s="202" t="s">
        <v>75</v>
      </c>
      <c r="E103" s="256" t="s">
        <v>1328</v>
      </c>
      <c r="F103" s="256" t="s">
        <v>1329</v>
      </c>
      <c r="G103" s="201"/>
      <c r="H103" s="201"/>
      <c r="I103" s="204"/>
      <c r="J103" s="204"/>
      <c r="K103" s="257">
        <f>BK103</f>
        <v>0</v>
      </c>
      <c r="L103" s="201"/>
      <c r="M103" s="206"/>
      <c r="N103" s="207"/>
      <c r="O103" s="208"/>
      <c r="P103" s="208"/>
      <c r="Q103" s="209">
        <f>SUM(Q104:Q145)</f>
        <v>0</v>
      </c>
      <c r="R103" s="209">
        <f>SUM(R104:R145)</f>
        <v>0</v>
      </c>
      <c r="S103" s="208"/>
      <c r="T103" s="210">
        <f>SUM(T104:T145)</f>
        <v>0</v>
      </c>
      <c r="U103" s="208"/>
      <c r="V103" s="210">
        <f>SUM(V104:V145)</f>
        <v>0.025088244999999999</v>
      </c>
      <c r="W103" s="208"/>
      <c r="X103" s="211">
        <f>SUM(X104:X145)</f>
        <v>0</v>
      </c>
      <c r="Y103" s="11"/>
      <c r="Z103" s="11"/>
      <c r="AA103" s="11"/>
      <c r="AB103" s="11"/>
      <c r="AC103" s="11"/>
      <c r="AD103" s="11"/>
      <c r="AE103" s="11"/>
      <c r="AR103" s="212" t="s">
        <v>85</v>
      </c>
      <c r="AT103" s="213" t="s">
        <v>75</v>
      </c>
      <c r="AU103" s="213" t="s">
        <v>83</v>
      </c>
      <c r="AY103" s="212" t="s">
        <v>212</v>
      </c>
      <c r="BK103" s="214">
        <f>SUM(BK104:BK145)</f>
        <v>0</v>
      </c>
    </row>
    <row r="104" s="2" customFormat="1">
      <c r="A104" s="40"/>
      <c r="B104" s="41"/>
      <c r="C104" s="215" t="s">
        <v>234</v>
      </c>
      <c r="D104" s="215" t="s">
        <v>213</v>
      </c>
      <c r="E104" s="216" t="s">
        <v>1330</v>
      </c>
      <c r="F104" s="217" t="s">
        <v>1331</v>
      </c>
      <c r="G104" s="218" t="s">
        <v>525</v>
      </c>
      <c r="H104" s="219">
        <v>11.25</v>
      </c>
      <c r="I104" s="220"/>
      <c r="J104" s="220"/>
      <c r="K104" s="221">
        <f>ROUND(P104*H104,2)</f>
        <v>0</v>
      </c>
      <c r="L104" s="217" t="s">
        <v>1314</v>
      </c>
      <c r="M104" s="46"/>
      <c r="N104" s="222" t="s">
        <v>20</v>
      </c>
      <c r="O104" s="223" t="s">
        <v>45</v>
      </c>
      <c r="P104" s="224">
        <f>I104+J104</f>
        <v>0</v>
      </c>
      <c r="Q104" s="224">
        <f>ROUND(I104*H104,2)</f>
        <v>0</v>
      </c>
      <c r="R104" s="224">
        <f>ROUND(J104*H104,2)</f>
        <v>0</v>
      </c>
      <c r="S104" s="86"/>
      <c r="T104" s="225">
        <f>S104*H104</f>
        <v>0</v>
      </c>
      <c r="U104" s="225">
        <v>0.00040000000000000002</v>
      </c>
      <c r="V104" s="225">
        <f>U104*H104</f>
        <v>0.0045000000000000005</v>
      </c>
      <c r="W104" s="225">
        <v>0</v>
      </c>
      <c r="X104" s="226">
        <f>W104*H104</f>
        <v>0</v>
      </c>
      <c r="Y104" s="40"/>
      <c r="Z104" s="40"/>
      <c r="AA104" s="40"/>
      <c r="AB104" s="40"/>
      <c r="AC104" s="40"/>
      <c r="AD104" s="40"/>
      <c r="AE104" s="40"/>
      <c r="AR104" s="227" t="s">
        <v>279</v>
      </c>
      <c r="AT104" s="227" t="s">
        <v>213</v>
      </c>
      <c r="AU104" s="227" t="s">
        <v>85</v>
      </c>
      <c r="AY104" s="19" t="s">
        <v>212</v>
      </c>
      <c r="BE104" s="228">
        <f>IF(O104="základní",K104,0)</f>
        <v>0</v>
      </c>
      <c r="BF104" s="228">
        <f>IF(O104="snížená",K104,0)</f>
        <v>0</v>
      </c>
      <c r="BG104" s="228">
        <f>IF(O104="zákl. přenesená",K104,0)</f>
        <v>0</v>
      </c>
      <c r="BH104" s="228">
        <f>IF(O104="sníž. přenesená",K104,0)</f>
        <v>0</v>
      </c>
      <c r="BI104" s="228">
        <f>IF(O104="nulová",K104,0)</f>
        <v>0</v>
      </c>
      <c r="BJ104" s="19" t="s">
        <v>83</v>
      </c>
      <c r="BK104" s="228">
        <f>ROUND(P104*H104,2)</f>
        <v>0</v>
      </c>
      <c r="BL104" s="19" t="s">
        <v>279</v>
      </c>
      <c r="BM104" s="227" t="s">
        <v>1332</v>
      </c>
    </row>
    <row r="105" s="2" customFormat="1">
      <c r="A105" s="40"/>
      <c r="B105" s="41"/>
      <c r="C105" s="42"/>
      <c r="D105" s="258" t="s">
        <v>1316</v>
      </c>
      <c r="E105" s="42"/>
      <c r="F105" s="259" t="s">
        <v>1333</v>
      </c>
      <c r="G105" s="42"/>
      <c r="H105" s="42"/>
      <c r="I105" s="248"/>
      <c r="J105" s="248"/>
      <c r="K105" s="42"/>
      <c r="L105" s="42"/>
      <c r="M105" s="46"/>
      <c r="N105" s="249"/>
      <c r="O105" s="250"/>
      <c r="P105" s="86"/>
      <c r="Q105" s="86"/>
      <c r="R105" s="86"/>
      <c r="S105" s="86"/>
      <c r="T105" s="86"/>
      <c r="U105" s="86"/>
      <c r="V105" s="86"/>
      <c r="W105" s="86"/>
      <c r="X105" s="87"/>
      <c r="Y105" s="40"/>
      <c r="Z105" s="40"/>
      <c r="AA105" s="40"/>
      <c r="AB105" s="40"/>
      <c r="AC105" s="40"/>
      <c r="AD105" s="40"/>
      <c r="AE105" s="40"/>
      <c r="AT105" s="19" t="s">
        <v>1316</v>
      </c>
      <c r="AU105" s="19" t="s">
        <v>85</v>
      </c>
    </row>
    <row r="106" s="13" customFormat="1">
      <c r="A106" s="13"/>
      <c r="B106" s="260"/>
      <c r="C106" s="261"/>
      <c r="D106" s="246" t="s">
        <v>1321</v>
      </c>
      <c r="E106" s="262" t="s">
        <v>20</v>
      </c>
      <c r="F106" s="263" t="s">
        <v>1334</v>
      </c>
      <c r="G106" s="261"/>
      <c r="H106" s="264">
        <v>10.300000000000001</v>
      </c>
      <c r="I106" s="265"/>
      <c r="J106" s="265"/>
      <c r="K106" s="261"/>
      <c r="L106" s="261"/>
      <c r="M106" s="266"/>
      <c r="N106" s="267"/>
      <c r="O106" s="268"/>
      <c r="P106" s="268"/>
      <c r="Q106" s="268"/>
      <c r="R106" s="268"/>
      <c r="S106" s="268"/>
      <c r="T106" s="268"/>
      <c r="U106" s="268"/>
      <c r="V106" s="268"/>
      <c r="W106" s="268"/>
      <c r="X106" s="269"/>
      <c r="Y106" s="13"/>
      <c r="Z106" s="13"/>
      <c r="AA106" s="13"/>
      <c r="AB106" s="13"/>
      <c r="AC106" s="13"/>
      <c r="AD106" s="13"/>
      <c r="AE106" s="13"/>
      <c r="AT106" s="270" t="s">
        <v>1321</v>
      </c>
      <c r="AU106" s="270" t="s">
        <v>85</v>
      </c>
      <c r="AV106" s="13" t="s">
        <v>85</v>
      </c>
      <c r="AW106" s="13" t="s">
        <v>5</v>
      </c>
      <c r="AX106" s="13" t="s">
        <v>76</v>
      </c>
      <c r="AY106" s="270" t="s">
        <v>212</v>
      </c>
    </row>
    <row r="107" s="13" customFormat="1">
      <c r="A107" s="13"/>
      <c r="B107" s="260"/>
      <c r="C107" s="261"/>
      <c r="D107" s="246" t="s">
        <v>1321</v>
      </c>
      <c r="E107" s="262" t="s">
        <v>20</v>
      </c>
      <c r="F107" s="263" t="s">
        <v>1335</v>
      </c>
      <c r="G107" s="261"/>
      <c r="H107" s="264">
        <v>0.34999999999999998</v>
      </c>
      <c r="I107" s="265"/>
      <c r="J107" s="265"/>
      <c r="K107" s="261"/>
      <c r="L107" s="261"/>
      <c r="M107" s="266"/>
      <c r="N107" s="267"/>
      <c r="O107" s="268"/>
      <c r="P107" s="268"/>
      <c r="Q107" s="268"/>
      <c r="R107" s="268"/>
      <c r="S107" s="268"/>
      <c r="T107" s="268"/>
      <c r="U107" s="268"/>
      <c r="V107" s="268"/>
      <c r="W107" s="268"/>
      <c r="X107" s="269"/>
      <c r="Y107" s="13"/>
      <c r="Z107" s="13"/>
      <c r="AA107" s="13"/>
      <c r="AB107" s="13"/>
      <c r="AC107" s="13"/>
      <c r="AD107" s="13"/>
      <c r="AE107" s="13"/>
      <c r="AT107" s="270" t="s">
        <v>1321</v>
      </c>
      <c r="AU107" s="270" t="s">
        <v>85</v>
      </c>
      <c r="AV107" s="13" t="s">
        <v>85</v>
      </c>
      <c r="AW107" s="13" t="s">
        <v>5</v>
      </c>
      <c r="AX107" s="13" t="s">
        <v>76</v>
      </c>
      <c r="AY107" s="270" t="s">
        <v>212</v>
      </c>
    </row>
    <row r="108" s="13" customFormat="1">
      <c r="A108" s="13"/>
      <c r="B108" s="260"/>
      <c r="C108" s="261"/>
      <c r="D108" s="246" t="s">
        <v>1321</v>
      </c>
      <c r="E108" s="262" t="s">
        <v>20</v>
      </c>
      <c r="F108" s="263" t="s">
        <v>1336</v>
      </c>
      <c r="G108" s="261"/>
      <c r="H108" s="264">
        <v>0.29999999999999999</v>
      </c>
      <c r="I108" s="265"/>
      <c r="J108" s="265"/>
      <c r="K108" s="261"/>
      <c r="L108" s="261"/>
      <c r="M108" s="266"/>
      <c r="N108" s="267"/>
      <c r="O108" s="268"/>
      <c r="P108" s="268"/>
      <c r="Q108" s="268"/>
      <c r="R108" s="268"/>
      <c r="S108" s="268"/>
      <c r="T108" s="268"/>
      <c r="U108" s="268"/>
      <c r="V108" s="268"/>
      <c r="W108" s="268"/>
      <c r="X108" s="269"/>
      <c r="Y108" s="13"/>
      <c r="Z108" s="13"/>
      <c r="AA108" s="13"/>
      <c r="AB108" s="13"/>
      <c r="AC108" s="13"/>
      <c r="AD108" s="13"/>
      <c r="AE108" s="13"/>
      <c r="AT108" s="270" t="s">
        <v>1321</v>
      </c>
      <c r="AU108" s="270" t="s">
        <v>85</v>
      </c>
      <c r="AV108" s="13" t="s">
        <v>85</v>
      </c>
      <c r="AW108" s="13" t="s">
        <v>5</v>
      </c>
      <c r="AX108" s="13" t="s">
        <v>76</v>
      </c>
      <c r="AY108" s="270" t="s">
        <v>212</v>
      </c>
    </row>
    <row r="109" s="13" customFormat="1">
      <c r="A109" s="13"/>
      <c r="B109" s="260"/>
      <c r="C109" s="261"/>
      <c r="D109" s="246" t="s">
        <v>1321</v>
      </c>
      <c r="E109" s="262" t="s">
        <v>20</v>
      </c>
      <c r="F109" s="263" t="s">
        <v>1337</v>
      </c>
      <c r="G109" s="261"/>
      <c r="H109" s="264">
        <v>0.29999999999999999</v>
      </c>
      <c r="I109" s="265"/>
      <c r="J109" s="265"/>
      <c r="K109" s="261"/>
      <c r="L109" s="261"/>
      <c r="M109" s="266"/>
      <c r="N109" s="267"/>
      <c r="O109" s="268"/>
      <c r="P109" s="268"/>
      <c r="Q109" s="268"/>
      <c r="R109" s="268"/>
      <c r="S109" s="268"/>
      <c r="T109" s="268"/>
      <c r="U109" s="268"/>
      <c r="V109" s="268"/>
      <c r="W109" s="268"/>
      <c r="X109" s="269"/>
      <c r="Y109" s="13"/>
      <c r="Z109" s="13"/>
      <c r="AA109" s="13"/>
      <c r="AB109" s="13"/>
      <c r="AC109" s="13"/>
      <c r="AD109" s="13"/>
      <c r="AE109" s="13"/>
      <c r="AT109" s="270" t="s">
        <v>1321</v>
      </c>
      <c r="AU109" s="270" t="s">
        <v>85</v>
      </c>
      <c r="AV109" s="13" t="s">
        <v>85</v>
      </c>
      <c r="AW109" s="13" t="s">
        <v>5</v>
      </c>
      <c r="AX109" s="13" t="s">
        <v>76</v>
      </c>
      <c r="AY109" s="270" t="s">
        <v>212</v>
      </c>
    </row>
    <row r="110" s="14" customFormat="1">
      <c r="A110" s="14"/>
      <c r="B110" s="271"/>
      <c r="C110" s="272"/>
      <c r="D110" s="246" t="s">
        <v>1321</v>
      </c>
      <c r="E110" s="273" t="s">
        <v>20</v>
      </c>
      <c r="F110" s="274" t="s">
        <v>1338</v>
      </c>
      <c r="G110" s="272"/>
      <c r="H110" s="275">
        <v>11.250000000000002</v>
      </c>
      <c r="I110" s="276"/>
      <c r="J110" s="276"/>
      <c r="K110" s="272"/>
      <c r="L110" s="272"/>
      <c r="M110" s="277"/>
      <c r="N110" s="278"/>
      <c r="O110" s="279"/>
      <c r="P110" s="279"/>
      <c r="Q110" s="279"/>
      <c r="R110" s="279"/>
      <c r="S110" s="279"/>
      <c r="T110" s="279"/>
      <c r="U110" s="279"/>
      <c r="V110" s="279"/>
      <c r="W110" s="279"/>
      <c r="X110" s="280"/>
      <c r="Y110" s="14"/>
      <c r="Z110" s="14"/>
      <c r="AA110" s="14"/>
      <c r="AB110" s="14"/>
      <c r="AC110" s="14"/>
      <c r="AD110" s="14"/>
      <c r="AE110" s="14"/>
      <c r="AT110" s="281" t="s">
        <v>1321</v>
      </c>
      <c r="AU110" s="281" t="s">
        <v>85</v>
      </c>
      <c r="AV110" s="14" t="s">
        <v>228</v>
      </c>
      <c r="AW110" s="14" t="s">
        <v>5</v>
      </c>
      <c r="AX110" s="14" t="s">
        <v>83</v>
      </c>
      <c r="AY110" s="281" t="s">
        <v>212</v>
      </c>
    </row>
    <row r="111" s="2" customFormat="1">
      <c r="A111" s="40"/>
      <c r="B111" s="41"/>
      <c r="C111" s="215" t="s">
        <v>238</v>
      </c>
      <c r="D111" s="215" t="s">
        <v>213</v>
      </c>
      <c r="E111" s="216" t="s">
        <v>1339</v>
      </c>
      <c r="F111" s="217" t="s">
        <v>1340</v>
      </c>
      <c r="G111" s="218" t="s">
        <v>525</v>
      </c>
      <c r="H111" s="219">
        <v>10.5</v>
      </c>
      <c r="I111" s="220"/>
      <c r="J111" s="220"/>
      <c r="K111" s="221">
        <f>ROUND(P111*H111,2)</f>
        <v>0</v>
      </c>
      <c r="L111" s="217" t="s">
        <v>1314</v>
      </c>
      <c r="M111" s="46"/>
      <c r="N111" s="222" t="s">
        <v>20</v>
      </c>
      <c r="O111" s="223" t="s">
        <v>45</v>
      </c>
      <c r="P111" s="224">
        <f>I111+J111</f>
        <v>0</v>
      </c>
      <c r="Q111" s="224">
        <f>ROUND(I111*H111,2)</f>
        <v>0</v>
      </c>
      <c r="R111" s="224">
        <f>ROUND(J111*H111,2)</f>
        <v>0</v>
      </c>
      <c r="S111" s="86"/>
      <c r="T111" s="225">
        <f>S111*H111</f>
        <v>0</v>
      </c>
      <c r="U111" s="225">
        <v>0.00043110000000000002</v>
      </c>
      <c r="V111" s="225">
        <f>U111*H111</f>
        <v>0.0045265499999999998</v>
      </c>
      <c r="W111" s="225">
        <v>0</v>
      </c>
      <c r="X111" s="226">
        <f>W111*H111</f>
        <v>0</v>
      </c>
      <c r="Y111" s="40"/>
      <c r="Z111" s="40"/>
      <c r="AA111" s="40"/>
      <c r="AB111" s="40"/>
      <c r="AC111" s="40"/>
      <c r="AD111" s="40"/>
      <c r="AE111" s="40"/>
      <c r="AR111" s="227" t="s">
        <v>279</v>
      </c>
      <c r="AT111" s="227" t="s">
        <v>213</v>
      </c>
      <c r="AU111" s="227" t="s">
        <v>85</v>
      </c>
      <c r="AY111" s="19" t="s">
        <v>212</v>
      </c>
      <c r="BE111" s="228">
        <f>IF(O111="základní",K111,0)</f>
        <v>0</v>
      </c>
      <c r="BF111" s="228">
        <f>IF(O111="snížená",K111,0)</f>
        <v>0</v>
      </c>
      <c r="BG111" s="228">
        <f>IF(O111="zákl. přenesená",K111,0)</f>
        <v>0</v>
      </c>
      <c r="BH111" s="228">
        <f>IF(O111="sníž. přenesená",K111,0)</f>
        <v>0</v>
      </c>
      <c r="BI111" s="228">
        <f>IF(O111="nulová",K111,0)</f>
        <v>0</v>
      </c>
      <c r="BJ111" s="19" t="s">
        <v>83</v>
      </c>
      <c r="BK111" s="228">
        <f>ROUND(P111*H111,2)</f>
        <v>0</v>
      </c>
      <c r="BL111" s="19" t="s">
        <v>279</v>
      </c>
      <c r="BM111" s="227" t="s">
        <v>1341</v>
      </c>
    </row>
    <row r="112" s="2" customFormat="1">
      <c r="A112" s="40"/>
      <c r="B112" s="41"/>
      <c r="C112" s="42"/>
      <c r="D112" s="258" t="s">
        <v>1316</v>
      </c>
      <c r="E112" s="42"/>
      <c r="F112" s="259" t="s">
        <v>1342</v>
      </c>
      <c r="G112" s="42"/>
      <c r="H112" s="42"/>
      <c r="I112" s="248"/>
      <c r="J112" s="248"/>
      <c r="K112" s="42"/>
      <c r="L112" s="42"/>
      <c r="M112" s="46"/>
      <c r="N112" s="249"/>
      <c r="O112" s="250"/>
      <c r="P112" s="86"/>
      <c r="Q112" s="86"/>
      <c r="R112" s="86"/>
      <c r="S112" s="86"/>
      <c r="T112" s="86"/>
      <c r="U112" s="86"/>
      <c r="V112" s="86"/>
      <c r="W112" s="86"/>
      <c r="X112" s="87"/>
      <c r="Y112" s="40"/>
      <c r="Z112" s="40"/>
      <c r="AA112" s="40"/>
      <c r="AB112" s="40"/>
      <c r="AC112" s="40"/>
      <c r="AD112" s="40"/>
      <c r="AE112" s="40"/>
      <c r="AT112" s="19" t="s">
        <v>1316</v>
      </c>
      <c r="AU112" s="19" t="s">
        <v>85</v>
      </c>
    </row>
    <row r="113" s="13" customFormat="1">
      <c r="A113" s="13"/>
      <c r="B113" s="260"/>
      <c r="C113" s="261"/>
      <c r="D113" s="246" t="s">
        <v>1321</v>
      </c>
      <c r="E113" s="262" t="s">
        <v>20</v>
      </c>
      <c r="F113" s="263" t="s">
        <v>1343</v>
      </c>
      <c r="G113" s="261"/>
      <c r="H113" s="264">
        <v>1.5</v>
      </c>
      <c r="I113" s="265"/>
      <c r="J113" s="265"/>
      <c r="K113" s="261"/>
      <c r="L113" s="261"/>
      <c r="M113" s="266"/>
      <c r="N113" s="267"/>
      <c r="O113" s="268"/>
      <c r="P113" s="268"/>
      <c r="Q113" s="268"/>
      <c r="R113" s="268"/>
      <c r="S113" s="268"/>
      <c r="T113" s="268"/>
      <c r="U113" s="268"/>
      <c r="V113" s="268"/>
      <c r="W113" s="268"/>
      <c r="X113" s="269"/>
      <c r="Y113" s="13"/>
      <c r="Z113" s="13"/>
      <c r="AA113" s="13"/>
      <c r="AB113" s="13"/>
      <c r="AC113" s="13"/>
      <c r="AD113" s="13"/>
      <c r="AE113" s="13"/>
      <c r="AT113" s="270" t="s">
        <v>1321</v>
      </c>
      <c r="AU113" s="270" t="s">
        <v>85</v>
      </c>
      <c r="AV113" s="13" t="s">
        <v>85</v>
      </c>
      <c r="AW113" s="13" t="s">
        <v>5</v>
      </c>
      <c r="AX113" s="13" t="s">
        <v>76</v>
      </c>
      <c r="AY113" s="270" t="s">
        <v>212</v>
      </c>
    </row>
    <row r="114" s="13" customFormat="1">
      <c r="A114" s="13"/>
      <c r="B114" s="260"/>
      <c r="C114" s="261"/>
      <c r="D114" s="246" t="s">
        <v>1321</v>
      </c>
      <c r="E114" s="262" t="s">
        <v>20</v>
      </c>
      <c r="F114" s="263" t="s">
        <v>1344</v>
      </c>
      <c r="G114" s="261"/>
      <c r="H114" s="264">
        <v>0.90000000000000002</v>
      </c>
      <c r="I114" s="265"/>
      <c r="J114" s="265"/>
      <c r="K114" s="261"/>
      <c r="L114" s="261"/>
      <c r="M114" s="266"/>
      <c r="N114" s="267"/>
      <c r="O114" s="268"/>
      <c r="P114" s="268"/>
      <c r="Q114" s="268"/>
      <c r="R114" s="268"/>
      <c r="S114" s="268"/>
      <c r="T114" s="268"/>
      <c r="U114" s="268"/>
      <c r="V114" s="268"/>
      <c r="W114" s="268"/>
      <c r="X114" s="269"/>
      <c r="Y114" s="13"/>
      <c r="Z114" s="13"/>
      <c r="AA114" s="13"/>
      <c r="AB114" s="13"/>
      <c r="AC114" s="13"/>
      <c r="AD114" s="13"/>
      <c r="AE114" s="13"/>
      <c r="AT114" s="270" t="s">
        <v>1321</v>
      </c>
      <c r="AU114" s="270" t="s">
        <v>85</v>
      </c>
      <c r="AV114" s="13" t="s">
        <v>85</v>
      </c>
      <c r="AW114" s="13" t="s">
        <v>5</v>
      </c>
      <c r="AX114" s="13" t="s">
        <v>76</v>
      </c>
      <c r="AY114" s="270" t="s">
        <v>212</v>
      </c>
    </row>
    <row r="115" s="13" customFormat="1">
      <c r="A115" s="13"/>
      <c r="B115" s="260"/>
      <c r="C115" s="261"/>
      <c r="D115" s="246" t="s">
        <v>1321</v>
      </c>
      <c r="E115" s="262" t="s">
        <v>20</v>
      </c>
      <c r="F115" s="263" t="s">
        <v>1345</v>
      </c>
      <c r="G115" s="261"/>
      <c r="H115" s="264">
        <v>8.0999999999999996</v>
      </c>
      <c r="I115" s="265"/>
      <c r="J115" s="265"/>
      <c r="K115" s="261"/>
      <c r="L115" s="261"/>
      <c r="M115" s="266"/>
      <c r="N115" s="267"/>
      <c r="O115" s="268"/>
      <c r="P115" s="268"/>
      <c r="Q115" s="268"/>
      <c r="R115" s="268"/>
      <c r="S115" s="268"/>
      <c r="T115" s="268"/>
      <c r="U115" s="268"/>
      <c r="V115" s="268"/>
      <c r="W115" s="268"/>
      <c r="X115" s="269"/>
      <c r="Y115" s="13"/>
      <c r="Z115" s="13"/>
      <c r="AA115" s="13"/>
      <c r="AB115" s="13"/>
      <c r="AC115" s="13"/>
      <c r="AD115" s="13"/>
      <c r="AE115" s="13"/>
      <c r="AT115" s="270" t="s">
        <v>1321</v>
      </c>
      <c r="AU115" s="270" t="s">
        <v>85</v>
      </c>
      <c r="AV115" s="13" t="s">
        <v>85</v>
      </c>
      <c r="AW115" s="13" t="s">
        <v>5</v>
      </c>
      <c r="AX115" s="13" t="s">
        <v>76</v>
      </c>
      <c r="AY115" s="270" t="s">
        <v>212</v>
      </c>
    </row>
    <row r="116" s="14" customFormat="1">
      <c r="A116" s="14"/>
      <c r="B116" s="271"/>
      <c r="C116" s="272"/>
      <c r="D116" s="246" t="s">
        <v>1321</v>
      </c>
      <c r="E116" s="273" t="s">
        <v>20</v>
      </c>
      <c r="F116" s="274" t="s">
        <v>1338</v>
      </c>
      <c r="G116" s="272"/>
      <c r="H116" s="275">
        <v>10.5</v>
      </c>
      <c r="I116" s="276"/>
      <c r="J116" s="276"/>
      <c r="K116" s="272"/>
      <c r="L116" s="272"/>
      <c r="M116" s="277"/>
      <c r="N116" s="278"/>
      <c r="O116" s="279"/>
      <c r="P116" s="279"/>
      <c r="Q116" s="279"/>
      <c r="R116" s="279"/>
      <c r="S116" s="279"/>
      <c r="T116" s="279"/>
      <c r="U116" s="279"/>
      <c r="V116" s="279"/>
      <c r="W116" s="279"/>
      <c r="X116" s="280"/>
      <c r="Y116" s="14"/>
      <c r="Z116" s="14"/>
      <c r="AA116" s="14"/>
      <c r="AB116" s="14"/>
      <c r="AC116" s="14"/>
      <c r="AD116" s="14"/>
      <c r="AE116" s="14"/>
      <c r="AT116" s="281" t="s">
        <v>1321</v>
      </c>
      <c r="AU116" s="281" t="s">
        <v>85</v>
      </c>
      <c r="AV116" s="14" t="s">
        <v>228</v>
      </c>
      <c r="AW116" s="14" t="s">
        <v>5</v>
      </c>
      <c r="AX116" s="14" t="s">
        <v>83</v>
      </c>
      <c r="AY116" s="281" t="s">
        <v>212</v>
      </c>
    </row>
    <row r="117" s="2" customFormat="1">
      <c r="A117" s="40"/>
      <c r="B117" s="41"/>
      <c r="C117" s="215" t="s">
        <v>242</v>
      </c>
      <c r="D117" s="215" t="s">
        <v>213</v>
      </c>
      <c r="E117" s="216" t="s">
        <v>1346</v>
      </c>
      <c r="F117" s="217" t="s">
        <v>1347</v>
      </c>
      <c r="G117" s="218" t="s">
        <v>525</v>
      </c>
      <c r="H117" s="219">
        <v>26.350000000000001</v>
      </c>
      <c r="I117" s="220"/>
      <c r="J117" s="220"/>
      <c r="K117" s="221">
        <f>ROUND(P117*H117,2)</f>
        <v>0</v>
      </c>
      <c r="L117" s="217" t="s">
        <v>1314</v>
      </c>
      <c r="M117" s="46"/>
      <c r="N117" s="222" t="s">
        <v>20</v>
      </c>
      <c r="O117" s="223" t="s">
        <v>45</v>
      </c>
      <c r="P117" s="224">
        <f>I117+J117</f>
        <v>0</v>
      </c>
      <c r="Q117" s="224">
        <f>ROUND(I117*H117,2)</f>
        <v>0</v>
      </c>
      <c r="R117" s="224">
        <f>ROUND(J117*H117,2)</f>
        <v>0</v>
      </c>
      <c r="S117" s="86"/>
      <c r="T117" s="225">
        <f>S117*H117</f>
        <v>0</v>
      </c>
      <c r="U117" s="225">
        <v>0.00049569999999999996</v>
      </c>
      <c r="V117" s="225">
        <f>U117*H117</f>
        <v>0.013061695</v>
      </c>
      <c r="W117" s="225">
        <v>0</v>
      </c>
      <c r="X117" s="226">
        <f>W117*H117</f>
        <v>0</v>
      </c>
      <c r="Y117" s="40"/>
      <c r="Z117" s="40"/>
      <c r="AA117" s="40"/>
      <c r="AB117" s="40"/>
      <c r="AC117" s="40"/>
      <c r="AD117" s="40"/>
      <c r="AE117" s="40"/>
      <c r="AR117" s="227" t="s">
        <v>279</v>
      </c>
      <c r="AT117" s="227" t="s">
        <v>213</v>
      </c>
      <c r="AU117" s="227" t="s">
        <v>85</v>
      </c>
      <c r="AY117" s="19" t="s">
        <v>212</v>
      </c>
      <c r="BE117" s="228">
        <f>IF(O117="základní",K117,0)</f>
        <v>0</v>
      </c>
      <c r="BF117" s="228">
        <f>IF(O117="snížená",K117,0)</f>
        <v>0</v>
      </c>
      <c r="BG117" s="228">
        <f>IF(O117="zákl. přenesená",K117,0)</f>
        <v>0</v>
      </c>
      <c r="BH117" s="228">
        <f>IF(O117="sníž. přenesená",K117,0)</f>
        <v>0</v>
      </c>
      <c r="BI117" s="228">
        <f>IF(O117="nulová",K117,0)</f>
        <v>0</v>
      </c>
      <c r="BJ117" s="19" t="s">
        <v>83</v>
      </c>
      <c r="BK117" s="228">
        <f>ROUND(P117*H117,2)</f>
        <v>0</v>
      </c>
      <c r="BL117" s="19" t="s">
        <v>279</v>
      </c>
      <c r="BM117" s="227" t="s">
        <v>1348</v>
      </c>
    </row>
    <row r="118" s="2" customFormat="1">
      <c r="A118" s="40"/>
      <c r="B118" s="41"/>
      <c r="C118" s="42"/>
      <c r="D118" s="258" t="s">
        <v>1316</v>
      </c>
      <c r="E118" s="42"/>
      <c r="F118" s="259" t="s">
        <v>1349</v>
      </c>
      <c r="G118" s="42"/>
      <c r="H118" s="42"/>
      <c r="I118" s="248"/>
      <c r="J118" s="248"/>
      <c r="K118" s="42"/>
      <c r="L118" s="42"/>
      <c r="M118" s="46"/>
      <c r="N118" s="249"/>
      <c r="O118" s="250"/>
      <c r="P118" s="86"/>
      <c r="Q118" s="86"/>
      <c r="R118" s="86"/>
      <c r="S118" s="86"/>
      <c r="T118" s="86"/>
      <c r="U118" s="86"/>
      <c r="V118" s="86"/>
      <c r="W118" s="86"/>
      <c r="X118" s="87"/>
      <c r="Y118" s="40"/>
      <c r="Z118" s="40"/>
      <c r="AA118" s="40"/>
      <c r="AB118" s="40"/>
      <c r="AC118" s="40"/>
      <c r="AD118" s="40"/>
      <c r="AE118" s="40"/>
      <c r="AT118" s="19" t="s">
        <v>1316</v>
      </c>
      <c r="AU118" s="19" t="s">
        <v>85</v>
      </c>
    </row>
    <row r="119" s="13" customFormat="1">
      <c r="A119" s="13"/>
      <c r="B119" s="260"/>
      <c r="C119" s="261"/>
      <c r="D119" s="246" t="s">
        <v>1321</v>
      </c>
      <c r="E119" s="262" t="s">
        <v>20</v>
      </c>
      <c r="F119" s="263" t="s">
        <v>1350</v>
      </c>
      <c r="G119" s="261"/>
      <c r="H119" s="264">
        <v>15.9</v>
      </c>
      <c r="I119" s="265"/>
      <c r="J119" s="265"/>
      <c r="K119" s="261"/>
      <c r="L119" s="261"/>
      <c r="M119" s="266"/>
      <c r="N119" s="267"/>
      <c r="O119" s="268"/>
      <c r="P119" s="268"/>
      <c r="Q119" s="268"/>
      <c r="R119" s="268"/>
      <c r="S119" s="268"/>
      <c r="T119" s="268"/>
      <c r="U119" s="268"/>
      <c r="V119" s="268"/>
      <c r="W119" s="268"/>
      <c r="X119" s="269"/>
      <c r="Y119" s="13"/>
      <c r="Z119" s="13"/>
      <c r="AA119" s="13"/>
      <c r="AB119" s="13"/>
      <c r="AC119" s="13"/>
      <c r="AD119" s="13"/>
      <c r="AE119" s="13"/>
      <c r="AT119" s="270" t="s">
        <v>1321</v>
      </c>
      <c r="AU119" s="270" t="s">
        <v>85</v>
      </c>
      <c r="AV119" s="13" t="s">
        <v>85</v>
      </c>
      <c r="AW119" s="13" t="s">
        <v>5</v>
      </c>
      <c r="AX119" s="13" t="s">
        <v>76</v>
      </c>
      <c r="AY119" s="270" t="s">
        <v>212</v>
      </c>
    </row>
    <row r="120" s="13" customFormat="1">
      <c r="A120" s="13"/>
      <c r="B120" s="260"/>
      <c r="C120" s="261"/>
      <c r="D120" s="246" t="s">
        <v>1321</v>
      </c>
      <c r="E120" s="262" t="s">
        <v>20</v>
      </c>
      <c r="F120" s="263" t="s">
        <v>1351</v>
      </c>
      <c r="G120" s="261"/>
      <c r="H120" s="264">
        <v>0.29999999999999999</v>
      </c>
      <c r="I120" s="265"/>
      <c r="J120" s="265"/>
      <c r="K120" s="261"/>
      <c r="L120" s="261"/>
      <c r="M120" s="266"/>
      <c r="N120" s="267"/>
      <c r="O120" s="268"/>
      <c r="P120" s="268"/>
      <c r="Q120" s="268"/>
      <c r="R120" s="268"/>
      <c r="S120" s="268"/>
      <c r="T120" s="268"/>
      <c r="U120" s="268"/>
      <c r="V120" s="268"/>
      <c r="W120" s="268"/>
      <c r="X120" s="269"/>
      <c r="Y120" s="13"/>
      <c r="Z120" s="13"/>
      <c r="AA120" s="13"/>
      <c r="AB120" s="13"/>
      <c r="AC120" s="13"/>
      <c r="AD120" s="13"/>
      <c r="AE120" s="13"/>
      <c r="AT120" s="270" t="s">
        <v>1321</v>
      </c>
      <c r="AU120" s="270" t="s">
        <v>85</v>
      </c>
      <c r="AV120" s="13" t="s">
        <v>85</v>
      </c>
      <c r="AW120" s="13" t="s">
        <v>5</v>
      </c>
      <c r="AX120" s="13" t="s">
        <v>76</v>
      </c>
      <c r="AY120" s="270" t="s">
        <v>212</v>
      </c>
    </row>
    <row r="121" s="13" customFormat="1">
      <c r="A121" s="13"/>
      <c r="B121" s="260"/>
      <c r="C121" s="261"/>
      <c r="D121" s="246" t="s">
        <v>1321</v>
      </c>
      <c r="E121" s="262" t="s">
        <v>20</v>
      </c>
      <c r="F121" s="263" t="s">
        <v>1352</v>
      </c>
      <c r="G121" s="261"/>
      <c r="H121" s="264">
        <v>0.29999999999999999</v>
      </c>
      <c r="I121" s="265"/>
      <c r="J121" s="265"/>
      <c r="K121" s="261"/>
      <c r="L121" s="261"/>
      <c r="M121" s="266"/>
      <c r="N121" s="267"/>
      <c r="O121" s="268"/>
      <c r="P121" s="268"/>
      <c r="Q121" s="268"/>
      <c r="R121" s="268"/>
      <c r="S121" s="268"/>
      <c r="T121" s="268"/>
      <c r="U121" s="268"/>
      <c r="V121" s="268"/>
      <c r="W121" s="268"/>
      <c r="X121" s="269"/>
      <c r="Y121" s="13"/>
      <c r="Z121" s="13"/>
      <c r="AA121" s="13"/>
      <c r="AB121" s="13"/>
      <c r="AC121" s="13"/>
      <c r="AD121" s="13"/>
      <c r="AE121" s="13"/>
      <c r="AT121" s="270" t="s">
        <v>1321</v>
      </c>
      <c r="AU121" s="270" t="s">
        <v>85</v>
      </c>
      <c r="AV121" s="13" t="s">
        <v>85</v>
      </c>
      <c r="AW121" s="13" t="s">
        <v>5</v>
      </c>
      <c r="AX121" s="13" t="s">
        <v>76</v>
      </c>
      <c r="AY121" s="270" t="s">
        <v>212</v>
      </c>
    </row>
    <row r="122" s="13" customFormat="1">
      <c r="A122" s="13"/>
      <c r="B122" s="260"/>
      <c r="C122" s="261"/>
      <c r="D122" s="246" t="s">
        <v>1321</v>
      </c>
      <c r="E122" s="262" t="s">
        <v>20</v>
      </c>
      <c r="F122" s="263" t="s">
        <v>1353</v>
      </c>
      <c r="G122" s="261"/>
      <c r="H122" s="264">
        <v>2.2000000000000002</v>
      </c>
      <c r="I122" s="265"/>
      <c r="J122" s="265"/>
      <c r="K122" s="261"/>
      <c r="L122" s="261"/>
      <c r="M122" s="266"/>
      <c r="N122" s="267"/>
      <c r="O122" s="268"/>
      <c r="P122" s="268"/>
      <c r="Q122" s="268"/>
      <c r="R122" s="268"/>
      <c r="S122" s="268"/>
      <c r="T122" s="268"/>
      <c r="U122" s="268"/>
      <c r="V122" s="268"/>
      <c r="W122" s="268"/>
      <c r="X122" s="269"/>
      <c r="Y122" s="13"/>
      <c r="Z122" s="13"/>
      <c r="AA122" s="13"/>
      <c r="AB122" s="13"/>
      <c r="AC122" s="13"/>
      <c r="AD122" s="13"/>
      <c r="AE122" s="13"/>
      <c r="AT122" s="270" t="s">
        <v>1321</v>
      </c>
      <c r="AU122" s="270" t="s">
        <v>85</v>
      </c>
      <c r="AV122" s="13" t="s">
        <v>85</v>
      </c>
      <c r="AW122" s="13" t="s">
        <v>5</v>
      </c>
      <c r="AX122" s="13" t="s">
        <v>76</v>
      </c>
      <c r="AY122" s="270" t="s">
        <v>212</v>
      </c>
    </row>
    <row r="123" s="13" customFormat="1">
      <c r="A123" s="13"/>
      <c r="B123" s="260"/>
      <c r="C123" s="261"/>
      <c r="D123" s="246" t="s">
        <v>1321</v>
      </c>
      <c r="E123" s="262" t="s">
        <v>20</v>
      </c>
      <c r="F123" s="263" t="s">
        <v>1354</v>
      </c>
      <c r="G123" s="261"/>
      <c r="H123" s="264">
        <v>0.45000000000000001</v>
      </c>
      <c r="I123" s="265"/>
      <c r="J123" s="265"/>
      <c r="K123" s="261"/>
      <c r="L123" s="261"/>
      <c r="M123" s="266"/>
      <c r="N123" s="267"/>
      <c r="O123" s="268"/>
      <c r="P123" s="268"/>
      <c r="Q123" s="268"/>
      <c r="R123" s="268"/>
      <c r="S123" s="268"/>
      <c r="T123" s="268"/>
      <c r="U123" s="268"/>
      <c r="V123" s="268"/>
      <c r="W123" s="268"/>
      <c r="X123" s="269"/>
      <c r="Y123" s="13"/>
      <c r="Z123" s="13"/>
      <c r="AA123" s="13"/>
      <c r="AB123" s="13"/>
      <c r="AC123" s="13"/>
      <c r="AD123" s="13"/>
      <c r="AE123" s="13"/>
      <c r="AT123" s="270" t="s">
        <v>1321</v>
      </c>
      <c r="AU123" s="270" t="s">
        <v>85</v>
      </c>
      <c r="AV123" s="13" t="s">
        <v>85</v>
      </c>
      <c r="AW123" s="13" t="s">
        <v>5</v>
      </c>
      <c r="AX123" s="13" t="s">
        <v>76</v>
      </c>
      <c r="AY123" s="270" t="s">
        <v>212</v>
      </c>
    </row>
    <row r="124" s="13" customFormat="1">
      <c r="A124" s="13"/>
      <c r="B124" s="260"/>
      <c r="C124" s="261"/>
      <c r="D124" s="246" t="s">
        <v>1321</v>
      </c>
      <c r="E124" s="262" t="s">
        <v>20</v>
      </c>
      <c r="F124" s="263" t="s">
        <v>1355</v>
      </c>
      <c r="G124" s="261"/>
      <c r="H124" s="264">
        <v>4.1500000000000004</v>
      </c>
      <c r="I124" s="265"/>
      <c r="J124" s="265"/>
      <c r="K124" s="261"/>
      <c r="L124" s="261"/>
      <c r="M124" s="266"/>
      <c r="N124" s="267"/>
      <c r="O124" s="268"/>
      <c r="P124" s="268"/>
      <c r="Q124" s="268"/>
      <c r="R124" s="268"/>
      <c r="S124" s="268"/>
      <c r="T124" s="268"/>
      <c r="U124" s="268"/>
      <c r="V124" s="268"/>
      <c r="W124" s="268"/>
      <c r="X124" s="269"/>
      <c r="Y124" s="13"/>
      <c r="Z124" s="13"/>
      <c r="AA124" s="13"/>
      <c r="AB124" s="13"/>
      <c r="AC124" s="13"/>
      <c r="AD124" s="13"/>
      <c r="AE124" s="13"/>
      <c r="AT124" s="270" t="s">
        <v>1321</v>
      </c>
      <c r="AU124" s="270" t="s">
        <v>85</v>
      </c>
      <c r="AV124" s="13" t="s">
        <v>85</v>
      </c>
      <c r="AW124" s="13" t="s">
        <v>5</v>
      </c>
      <c r="AX124" s="13" t="s">
        <v>76</v>
      </c>
      <c r="AY124" s="270" t="s">
        <v>212</v>
      </c>
    </row>
    <row r="125" s="13" customFormat="1">
      <c r="A125" s="13"/>
      <c r="B125" s="260"/>
      <c r="C125" s="261"/>
      <c r="D125" s="246" t="s">
        <v>1321</v>
      </c>
      <c r="E125" s="262" t="s">
        <v>20</v>
      </c>
      <c r="F125" s="263" t="s">
        <v>1356</v>
      </c>
      <c r="G125" s="261"/>
      <c r="H125" s="264">
        <v>2.6499999999999999</v>
      </c>
      <c r="I125" s="265"/>
      <c r="J125" s="265"/>
      <c r="K125" s="261"/>
      <c r="L125" s="261"/>
      <c r="M125" s="266"/>
      <c r="N125" s="267"/>
      <c r="O125" s="268"/>
      <c r="P125" s="268"/>
      <c r="Q125" s="268"/>
      <c r="R125" s="268"/>
      <c r="S125" s="268"/>
      <c r="T125" s="268"/>
      <c r="U125" s="268"/>
      <c r="V125" s="268"/>
      <c r="W125" s="268"/>
      <c r="X125" s="269"/>
      <c r="Y125" s="13"/>
      <c r="Z125" s="13"/>
      <c r="AA125" s="13"/>
      <c r="AB125" s="13"/>
      <c r="AC125" s="13"/>
      <c r="AD125" s="13"/>
      <c r="AE125" s="13"/>
      <c r="AT125" s="270" t="s">
        <v>1321</v>
      </c>
      <c r="AU125" s="270" t="s">
        <v>85</v>
      </c>
      <c r="AV125" s="13" t="s">
        <v>85</v>
      </c>
      <c r="AW125" s="13" t="s">
        <v>5</v>
      </c>
      <c r="AX125" s="13" t="s">
        <v>76</v>
      </c>
      <c r="AY125" s="270" t="s">
        <v>212</v>
      </c>
    </row>
    <row r="126" s="13" customFormat="1">
      <c r="A126" s="13"/>
      <c r="B126" s="260"/>
      <c r="C126" s="261"/>
      <c r="D126" s="246" t="s">
        <v>1321</v>
      </c>
      <c r="E126" s="262" t="s">
        <v>20</v>
      </c>
      <c r="F126" s="263" t="s">
        <v>1357</v>
      </c>
      <c r="G126" s="261"/>
      <c r="H126" s="264">
        <v>0.40000000000000002</v>
      </c>
      <c r="I126" s="265"/>
      <c r="J126" s="265"/>
      <c r="K126" s="261"/>
      <c r="L126" s="261"/>
      <c r="M126" s="266"/>
      <c r="N126" s="267"/>
      <c r="O126" s="268"/>
      <c r="P126" s="268"/>
      <c r="Q126" s="268"/>
      <c r="R126" s="268"/>
      <c r="S126" s="268"/>
      <c r="T126" s="268"/>
      <c r="U126" s="268"/>
      <c r="V126" s="268"/>
      <c r="W126" s="268"/>
      <c r="X126" s="269"/>
      <c r="Y126" s="13"/>
      <c r="Z126" s="13"/>
      <c r="AA126" s="13"/>
      <c r="AB126" s="13"/>
      <c r="AC126" s="13"/>
      <c r="AD126" s="13"/>
      <c r="AE126" s="13"/>
      <c r="AT126" s="270" t="s">
        <v>1321</v>
      </c>
      <c r="AU126" s="270" t="s">
        <v>85</v>
      </c>
      <c r="AV126" s="13" t="s">
        <v>85</v>
      </c>
      <c r="AW126" s="13" t="s">
        <v>5</v>
      </c>
      <c r="AX126" s="13" t="s">
        <v>76</v>
      </c>
      <c r="AY126" s="270" t="s">
        <v>212</v>
      </c>
    </row>
    <row r="127" s="14" customFormat="1">
      <c r="A127" s="14"/>
      <c r="B127" s="271"/>
      <c r="C127" s="272"/>
      <c r="D127" s="246" t="s">
        <v>1321</v>
      </c>
      <c r="E127" s="273" t="s">
        <v>20</v>
      </c>
      <c r="F127" s="274" t="s">
        <v>1338</v>
      </c>
      <c r="G127" s="272"/>
      <c r="H127" s="275">
        <v>26.349999999999994</v>
      </c>
      <c r="I127" s="276"/>
      <c r="J127" s="276"/>
      <c r="K127" s="272"/>
      <c r="L127" s="272"/>
      <c r="M127" s="277"/>
      <c r="N127" s="278"/>
      <c r="O127" s="279"/>
      <c r="P127" s="279"/>
      <c r="Q127" s="279"/>
      <c r="R127" s="279"/>
      <c r="S127" s="279"/>
      <c r="T127" s="279"/>
      <c r="U127" s="279"/>
      <c r="V127" s="279"/>
      <c r="W127" s="279"/>
      <c r="X127" s="280"/>
      <c r="Y127" s="14"/>
      <c r="Z127" s="14"/>
      <c r="AA127" s="14"/>
      <c r="AB127" s="14"/>
      <c r="AC127" s="14"/>
      <c r="AD127" s="14"/>
      <c r="AE127" s="14"/>
      <c r="AT127" s="281" t="s">
        <v>1321</v>
      </c>
      <c r="AU127" s="281" t="s">
        <v>85</v>
      </c>
      <c r="AV127" s="14" t="s">
        <v>228</v>
      </c>
      <c r="AW127" s="14" t="s">
        <v>5</v>
      </c>
      <c r="AX127" s="14" t="s">
        <v>83</v>
      </c>
      <c r="AY127" s="281" t="s">
        <v>212</v>
      </c>
    </row>
    <row r="128" s="2" customFormat="1" ht="24.15" customHeight="1">
      <c r="A128" s="40"/>
      <c r="B128" s="41"/>
      <c r="C128" s="215" t="s">
        <v>246</v>
      </c>
      <c r="D128" s="215" t="s">
        <v>213</v>
      </c>
      <c r="E128" s="216" t="s">
        <v>1358</v>
      </c>
      <c r="F128" s="217" t="s">
        <v>1359</v>
      </c>
      <c r="G128" s="218" t="s">
        <v>525</v>
      </c>
      <c r="H128" s="219">
        <v>48.100000000000001</v>
      </c>
      <c r="I128" s="220"/>
      <c r="J128" s="220"/>
      <c r="K128" s="221">
        <f>ROUND(P128*H128,2)</f>
        <v>0</v>
      </c>
      <c r="L128" s="217" t="s">
        <v>1314</v>
      </c>
      <c r="M128" s="46"/>
      <c r="N128" s="222" t="s">
        <v>20</v>
      </c>
      <c r="O128" s="223" t="s">
        <v>45</v>
      </c>
      <c r="P128" s="224">
        <f>I128+J128</f>
        <v>0</v>
      </c>
      <c r="Q128" s="224">
        <f>ROUND(I128*H128,2)</f>
        <v>0</v>
      </c>
      <c r="R128" s="224">
        <f>ROUND(J128*H128,2)</f>
        <v>0</v>
      </c>
      <c r="S128" s="86"/>
      <c r="T128" s="225">
        <f>S128*H128</f>
        <v>0</v>
      </c>
      <c r="U128" s="225">
        <v>0</v>
      </c>
      <c r="V128" s="225">
        <f>U128*H128</f>
        <v>0</v>
      </c>
      <c r="W128" s="225">
        <v>0</v>
      </c>
      <c r="X128" s="226">
        <f>W128*H128</f>
        <v>0</v>
      </c>
      <c r="Y128" s="40"/>
      <c r="Z128" s="40"/>
      <c r="AA128" s="40"/>
      <c r="AB128" s="40"/>
      <c r="AC128" s="40"/>
      <c r="AD128" s="40"/>
      <c r="AE128" s="40"/>
      <c r="AR128" s="227" t="s">
        <v>279</v>
      </c>
      <c r="AT128" s="227" t="s">
        <v>213</v>
      </c>
      <c r="AU128" s="227" t="s">
        <v>85</v>
      </c>
      <c r="AY128" s="19" t="s">
        <v>212</v>
      </c>
      <c r="BE128" s="228">
        <f>IF(O128="základní",K128,0)</f>
        <v>0</v>
      </c>
      <c r="BF128" s="228">
        <f>IF(O128="snížená",K128,0)</f>
        <v>0</v>
      </c>
      <c r="BG128" s="228">
        <f>IF(O128="zákl. přenesená",K128,0)</f>
        <v>0</v>
      </c>
      <c r="BH128" s="228">
        <f>IF(O128="sníž. přenesená",K128,0)</f>
        <v>0</v>
      </c>
      <c r="BI128" s="228">
        <f>IF(O128="nulová",K128,0)</f>
        <v>0</v>
      </c>
      <c r="BJ128" s="19" t="s">
        <v>83</v>
      </c>
      <c r="BK128" s="228">
        <f>ROUND(P128*H128,2)</f>
        <v>0</v>
      </c>
      <c r="BL128" s="19" t="s">
        <v>279</v>
      </c>
      <c r="BM128" s="227" t="s">
        <v>1360</v>
      </c>
    </row>
    <row r="129" s="2" customFormat="1">
      <c r="A129" s="40"/>
      <c r="B129" s="41"/>
      <c r="C129" s="42"/>
      <c r="D129" s="258" t="s">
        <v>1316</v>
      </c>
      <c r="E129" s="42"/>
      <c r="F129" s="259" t="s">
        <v>1361</v>
      </c>
      <c r="G129" s="42"/>
      <c r="H129" s="42"/>
      <c r="I129" s="248"/>
      <c r="J129" s="248"/>
      <c r="K129" s="42"/>
      <c r="L129" s="42"/>
      <c r="M129" s="46"/>
      <c r="N129" s="249"/>
      <c r="O129" s="250"/>
      <c r="P129" s="86"/>
      <c r="Q129" s="86"/>
      <c r="R129" s="86"/>
      <c r="S129" s="86"/>
      <c r="T129" s="86"/>
      <c r="U129" s="86"/>
      <c r="V129" s="86"/>
      <c r="W129" s="86"/>
      <c r="X129" s="87"/>
      <c r="Y129" s="40"/>
      <c r="Z129" s="40"/>
      <c r="AA129" s="40"/>
      <c r="AB129" s="40"/>
      <c r="AC129" s="40"/>
      <c r="AD129" s="40"/>
      <c r="AE129" s="40"/>
      <c r="AT129" s="19" t="s">
        <v>1316</v>
      </c>
      <c r="AU129" s="19" t="s">
        <v>85</v>
      </c>
    </row>
    <row r="130" s="13" customFormat="1">
      <c r="A130" s="13"/>
      <c r="B130" s="260"/>
      <c r="C130" s="261"/>
      <c r="D130" s="246" t="s">
        <v>1321</v>
      </c>
      <c r="E130" s="262" t="s">
        <v>20</v>
      </c>
      <c r="F130" s="263" t="s">
        <v>1362</v>
      </c>
      <c r="G130" s="261"/>
      <c r="H130" s="264">
        <v>48.100000000000001</v>
      </c>
      <c r="I130" s="265"/>
      <c r="J130" s="265"/>
      <c r="K130" s="261"/>
      <c r="L130" s="261"/>
      <c r="M130" s="266"/>
      <c r="N130" s="267"/>
      <c r="O130" s="268"/>
      <c r="P130" s="268"/>
      <c r="Q130" s="268"/>
      <c r="R130" s="268"/>
      <c r="S130" s="268"/>
      <c r="T130" s="268"/>
      <c r="U130" s="268"/>
      <c r="V130" s="268"/>
      <c r="W130" s="268"/>
      <c r="X130" s="269"/>
      <c r="Y130" s="13"/>
      <c r="Z130" s="13"/>
      <c r="AA130" s="13"/>
      <c r="AB130" s="13"/>
      <c r="AC130" s="13"/>
      <c r="AD130" s="13"/>
      <c r="AE130" s="13"/>
      <c r="AT130" s="270" t="s">
        <v>1321</v>
      </c>
      <c r="AU130" s="270" t="s">
        <v>85</v>
      </c>
      <c r="AV130" s="13" t="s">
        <v>85</v>
      </c>
      <c r="AW130" s="13" t="s">
        <v>5</v>
      </c>
      <c r="AX130" s="13" t="s">
        <v>83</v>
      </c>
      <c r="AY130" s="270" t="s">
        <v>212</v>
      </c>
    </row>
    <row r="131" s="2" customFormat="1" ht="49.05" customHeight="1">
      <c r="A131" s="40"/>
      <c r="B131" s="41"/>
      <c r="C131" s="215" t="s">
        <v>250</v>
      </c>
      <c r="D131" s="215" t="s">
        <v>213</v>
      </c>
      <c r="E131" s="216" t="s">
        <v>1363</v>
      </c>
      <c r="F131" s="217" t="s">
        <v>1364</v>
      </c>
      <c r="G131" s="218" t="s">
        <v>1310</v>
      </c>
      <c r="H131" s="219">
        <v>0.025000000000000001</v>
      </c>
      <c r="I131" s="220"/>
      <c r="J131" s="220"/>
      <c r="K131" s="221">
        <f>ROUND(P131*H131,2)</f>
        <v>0</v>
      </c>
      <c r="L131" s="217" t="s">
        <v>1314</v>
      </c>
      <c r="M131" s="46"/>
      <c r="N131" s="222" t="s">
        <v>20</v>
      </c>
      <c r="O131" s="223" t="s">
        <v>45</v>
      </c>
      <c r="P131" s="224">
        <f>I131+J131</f>
        <v>0</v>
      </c>
      <c r="Q131" s="224">
        <f>ROUND(I131*H131,2)</f>
        <v>0</v>
      </c>
      <c r="R131" s="224">
        <f>ROUND(J131*H131,2)</f>
        <v>0</v>
      </c>
      <c r="S131" s="86"/>
      <c r="T131" s="225">
        <f>S131*H131</f>
        <v>0</v>
      </c>
      <c r="U131" s="225">
        <v>0</v>
      </c>
      <c r="V131" s="225">
        <f>U131*H131</f>
        <v>0</v>
      </c>
      <c r="W131" s="225">
        <v>0</v>
      </c>
      <c r="X131" s="226">
        <f>W131*H131</f>
        <v>0</v>
      </c>
      <c r="Y131" s="40"/>
      <c r="Z131" s="40"/>
      <c r="AA131" s="40"/>
      <c r="AB131" s="40"/>
      <c r="AC131" s="40"/>
      <c r="AD131" s="40"/>
      <c r="AE131" s="40"/>
      <c r="AR131" s="227" t="s">
        <v>279</v>
      </c>
      <c r="AT131" s="227" t="s">
        <v>213</v>
      </c>
      <c r="AU131" s="227" t="s">
        <v>85</v>
      </c>
      <c r="AY131" s="19" t="s">
        <v>212</v>
      </c>
      <c r="BE131" s="228">
        <f>IF(O131="základní",K131,0)</f>
        <v>0</v>
      </c>
      <c r="BF131" s="228">
        <f>IF(O131="snížená",K131,0)</f>
        <v>0</v>
      </c>
      <c r="BG131" s="228">
        <f>IF(O131="zákl. přenesená",K131,0)</f>
        <v>0</v>
      </c>
      <c r="BH131" s="228">
        <f>IF(O131="sníž. přenesená",K131,0)</f>
        <v>0</v>
      </c>
      <c r="BI131" s="228">
        <f>IF(O131="nulová",K131,0)</f>
        <v>0</v>
      </c>
      <c r="BJ131" s="19" t="s">
        <v>83</v>
      </c>
      <c r="BK131" s="228">
        <f>ROUND(P131*H131,2)</f>
        <v>0</v>
      </c>
      <c r="BL131" s="19" t="s">
        <v>279</v>
      </c>
      <c r="BM131" s="227" t="s">
        <v>1365</v>
      </c>
    </row>
    <row r="132" s="2" customFormat="1">
      <c r="A132" s="40"/>
      <c r="B132" s="41"/>
      <c r="C132" s="42"/>
      <c r="D132" s="258" t="s">
        <v>1316</v>
      </c>
      <c r="E132" s="42"/>
      <c r="F132" s="259" t="s">
        <v>1366</v>
      </c>
      <c r="G132" s="42"/>
      <c r="H132" s="42"/>
      <c r="I132" s="248"/>
      <c r="J132" s="248"/>
      <c r="K132" s="42"/>
      <c r="L132" s="42"/>
      <c r="M132" s="46"/>
      <c r="N132" s="249"/>
      <c r="O132" s="250"/>
      <c r="P132" s="86"/>
      <c r="Q132" s="86"/>
      <c r="R132" s="86"/>
      <c r="S132" s="86"/>
      <c r="T132" s="86"/>
      <c r="U132" s="86"/>
      <c r="V132" s="86"/>
      <c r="W132" s="86"/>
      <c r="X132" s="87"/>
      <c r="Y132" s="40"/>
      <c r="Z132" s="40"/>
      <c r="AA132" s="40"/>
      <c r="AB132" s="40"/>
      <c r="AC132" s="40"/>
      <c r="AD132" s="40"/>
      <c r="AE132" s="40"/>
      <c r="AT132" s="19" t="s">
        <v>1316</v>
      </c>
      <c r="AU132" s="19" t="s">
        <v>85</v>
      </c>
    </row>
    <row r="133" s="2" customFormat="1" ht="24.15" customHeight="1">
      <c r="A133" s="40"/>
      <c r="B133" s="41"/>
      <c r="C133" s="215" t="s">
        <v>154</v>
      </c>
      <c r="D133" s="215" t="s">
        <v>213</v>
      </c>
      <c r="E133" s="216" t="s">
        <v>1367</v>
      </c>
      <c r="F133" s="217" t="s">
        <v>1368</v>
      </c>
      <c r="G133" s="218" t="s">
        <v>670</v>
      </c>
      <c r="H133" s="219">
        <v>25</v>
      </c>
      <c r="I133" s="220"/>
      <c r="J133" s="220"/>
      <c r="K133" s="221">
        <f>ROUND(P133*H133,2)</f>
        <v>0</v>
      </c>
      <c r="L133" s="217" t="s">
        <v>1314</v>
      </c>
      <c r="M133" s="46"/>
      <c r="N133" s="222" t="s">
        <v>20</v>
      </c>
      <c r="O133" s="223" t="s">
        <v>45</v>
      </c>
      <c r="P133" s="224">
        <f>I133+J133</f>
        <v>0</v>
      </c>
      <c r="Q133" s="224">
        <f>ROUND(I133*H133,2)</f>
        <v>0</v>
      </c>
      <c r="R133" s="224">
        <f>ROUND(J133*H133,2)</f>
        <v>0</v>
      </c>
      <c r="S133" s="86"/>
      <c r="T133" s="225">
        <f>S133*H133</f>
        <v>0</v>
      </c>
      <c r="U133" s="225">
        <v>0</v>
      </c>
      <c r="V133" s="225">
        <f>U133*H133</f>
        <v>0</v>
      </c>
      <c r="W133" s="225">
        <v>0</v>
      </c>
      <c r="X133" s="226">
        <f>W133*H133</f>
        <v>0</v>
      </c>
      <c r="Y133" s="40"/>
      <c r="Z133" s="40"/>
      <c r="AA133" s="40"/>
      <c r="AB133" s="40"/>
      <c r="AC133" s="40"/>
      <c r="AD133" s="40"/>
      <c r="AE133" s="40"/>
      <c r="AR133" s="227" t="s">
        <v>279</v>
      </c>
      <c r="AT133" s="227" t="s">
        <v>213</v>
      </c>
      <c r="AU133" s="227" t="s">
        <v>85</v>
      </c>
      <c r="AY133" s="19" t="s">
        <v>212</v>
      </c>
      <c r="BE133" s="228">
        <f>IF(O133="základní",K133,0)</f>
        <v>0</v>
      </c>
      <c r="BF133" s="228">
        <f>IF(O133="snížená",K133,0)</f>
        <v>0</v>
      </c>
      <c r="BG133" s="228">
        <f>IF(O133="zákl. přenesená",K133,0)</f>
        <v>0</v>
      </c>
      <c r="BH133" s="228">
        <f>IF(O133="sníž. přenesená",K133,0)</f>
        <v>0</v>
      </c>
      <c r="BI133" s="228">
        <f>IF(O133="nulová",K133,0)</f>
        <v>0</v>
      </c>
      <c r="BJ133" s="19" t="s">
        <v>83</v>
      </c>
      <c r="BK133" s="228">
        <f>ROUND(P133*H133,2)</f>
        <v>0</v>
      </c>
      <c r="BL133" s="19" t="s">
        <v>279</v>
      </c>
      <c r="BM133" s="227" t="s">
        <v>1369</v>
      </c>
    </row>
    <row r="134" s="2" customFormat="1">
      <c r="A134" s="40"/>
      <c r="B134" s="41"/>
      <c r="C134" s="42"/>
      <c r="D134" s="258" t="s">
        <v>1316</v>
      </c>
      <c r="E134" s="42"/>
      <c r="F134" s="259" t="s">
        <v>1370</v>
      </c>
      <c r="G134" s="42"/>
      <c r="H134" s="42"/>
      <c r="I134" s="248"/>
      <c r="J134" s="248"/>
      <c r="K134" s="42"/>
      <c r="L134" s="42"/>
      <c r="M134" s="46"/>
      <c r="N134" s="249"/>
      <c r="O134" s="250"/>
      <c r="P134" s="86"/>
      <c r="Q134" s="86"/>
      <c r="R134" s="86"/>
      <c r="S134" s="86"/>
      <c r="T134" s="86"/>
      <c r="U134" s="86"/>
      <c r="V134" s="86"/>
      <c r="W134" s="86"/>
      <c r="X134" s="87"/>
      <c r="Y134" s="40"/>
      <c r="Z134" s="40"/>
      <c r="AA134" s="40"/>
      <c r="AB134" s="40"/>
      <c r="AC134" s="40"/>
      <c r="AD134" s="40"/>
      <c r="AE134" s="40"/>
      <c r="AT134" s="19" t="s">
        <v>1316</v>
      </c>
      <c r="AU134" s="19" t="s">
        <v>85</v>
      </c>
    </row>
    <row r="135" s="13" customFormat="1">
      <c r="A135" s="13"/>
      <c r="B135" s="260"/>
      <c r="C135" s="261"/>
      <c r="D135" s="246" t="s">
        <v>1321</v>
      </c>
      <c r="E135" s="262" t="s">
        <v>20</v>
      </c>
      <c r="F135" s="263" t="s">
        <v>1371</v>
      </c>
      <c r="G135" s="261"/>
      <c r="H135" s="264">
        <v>12</v>
      </c>
      <c r="I135" s="265"/>
      <c r="J135" s="265"/>
      <c r="K135" s="261"/>
      <c r="L135" s="261"/>
      <c r="M135" s="266"/>
      <c r="N135" s="267"/>
      <c r="O135" s="268"/>
      <c r="P135" s="268"/>
      <c r="Q135" s="268"/>
      <c r="R135" s="268"/>
      <c r="S135" s="268"/>
      <c r="T135" s="268"/>
      <c r="U135" s="268"/>
      <c r="V135" s="268"/>
      <c r="W135" s="268"/>
      <c r="X135" s="269"/>
      <c r="Y135" s="13"/>
      <c r="Z135" s="13"/>
      <c r="AA135" s="13"/>
      <c r="AB135" s="13"/>
      <c r="AC135" s="13"/>
      <c r="AD135" s="13"/>
      <c r="AE135" s="13"/>
      <c r="AT135" s="270" t="s">
        <v>1321</v>
      </c>
      <c r="AU135" s="270" t="s">
        <v>85</v>
      </c>
      <c r="AV135" s="13" t="s">
        <v>85</v>
      </c>
      <c r="AW135" s="13" t="s">
        <v>5</v>
      </c>
      <c r="AX135" s="13" t="s">
        <v>76</v>
      </c>
      <c r="AY135" s="270" t="s">
        <v>212</v>
      </c>
    </row>
    <row r="136" s="13" customFormat="1">
      <c r="A136" s="13"/>
      <c r="B136" s="260"/>
      <c r="C136" s="261"/>
      <c r="D136" s="246" t="s">
        <v>1321</v>
      </c>
      <c r="E136" s="262" t="s">
        <v>20</v>
      </c>
      <c r="F136" s="263" t="s">
        <v>1372</v>
      </c>
      <c r="G136" s="261"/>
      <c r="H136" s="264">
        <v>9</v>
      </c>
      <c r="I136" s="265"/>
      <c r="J136" s="265"/>
      <c r="K136" s="261"/>
      <c r="L136" s="261"/>
      <c r="M136" s="266"/>
      <c r="N136" s="267"/>
      <c r="O136" s="268"/>
      <c r="P136" s="268"/>
      <c r="Q136" s="268"/>
      <c r="R136" s="268"/>
      <c r="S136" s="268"/>
      <c r="T136" s="268"/>
      <c r="U136" s="268"/>
      <c r="V136" s="268"/>
      <c r="W136" s="268"/>
      <c r="X136" s="269"/>
      <c r="Y136" s="13"/>
      <c r="Z136" s="13"/>
      <c r="AA136" s="13"/>
      <c r="AB136" s="13"/>
      <c r="AC136" s="13"/>
      <c r="AD136" s="13"/>
      <c r="AE136" s="13"/>
      <c r="AT136" s="270" t="s">
        <v>1321</v>
      </c>
      <c r="AU136" s="270" t="s">
        <v>85</v>
      </c>
      <c r="AV136" s="13" t="s">
        <v>85</v>
      </c>
      <c r="AW136" s="13" t="s">
        <v>5</v>
      </c>
      <c r="AX136" s="13" t="s">
        <v>76</v>
      </c>
      <c r="AY136" s="270" t="s">
        <v>212</v>
      </c>
    </row>
    <row r="137" s="13" customFormat="1">
      <c r="A137" s="13"/>
      <c r="B137" s="260"/>
      <c r="C137" s="261"/>
      <c r="D137" s="246" t="s">
        <v>1321</v>
      </c>
      <c r="E137" s="262" t="s">
        <v>20</v>
      </c>
      <c r="F137" s="263" t="s">
        <v>1373</v>
      </c>
      <c r="G137" s="261"/>
      <c r="H137" s="264">
        <v>4</v>
      </c>
      <c r="I137" s="265"/>
      <c r="J137" s="265"/>
      <c r="K137" s="261"/>
      <c r="L137" s="261"/>
      <c r="M137" s="266"/>
      <c r="N137" s="267"/>
      <c r="O137" s="268"/>
      <c r="P137" s="268"/>
      <c r="Q137" s="268"/>
      <c r="R137" s="268"/>
      <c r="S137" s="268"/>
      <c r="T137" s="268"/>
      <c r="U137" s="268"/>
      <c r="V137" s="268"/>
      <c r="W137" s="268"/>
      <c r="X137" s="269"/>
      <c r="Y137" s="13"/>
      <c r="Z137" s="13"/>
      <c r="AA137" s="13"/>
      <c r="AB137" s="13"/>
      <c r="AC137" s="13"/>
      <c r="AD137" s="13"/>
      <c r="AE137" s="13"/>
      <c r="AT137" s="270" t="s">
        <v>1321</v>
      </c>
      <c r="AU137" s="270" t="s">
        <v>85</v>
      </c>
      <c r="AV137" s="13" t="s">
        <v>85</v>
      </c>
      <c r="AW137" s="13" t="s">
        <v>5</v>
      </c>
      <c r="AX137" s="13" t="s">
        <v>76</v>
      </c>
      <c r="AY137" s="270" t="s">
        <v>212</v>
      </c>
    </row>
    <row r="138" s="14" customFormat="1">
      <c r="A138" s="14"/>
      <c r="B138" s="271"/>
      <c r="C138" s="272"/>
      <c r="D138" s="246" t="s">
        <v>1321</v>
      </c>
      <c r="E138" s="273" t="s">
        <v>20</v>
      </c>
      <c r="F138" s="274" t="s">
        <v>1338</v>
      </c>
      <c r="G138" s="272"/>
      <c r="H138" s="275">
        <v>25</v>
      </c>
      <c r="I138" s="276"/>
      <c r="J138" s="276"/>
      <c r="K138" s="272"/>
      <c r="L138" s="272"/>
      <c r="M138" s="277"/>
      <c r="N138" s="278"/>
      <c r="O138" s="279"/>
      <c r="P138" s="279"/>
      <c r="Q138" s="279"/>
      <c r="R138" s="279"/>
      <c r="S138" s="279"/>
      <c r="T138" s="279"/>
      <c r="U138" s="279"/>
      <c r="V138" s="279"/>
      <c r="W138" s="279"/>
      <c r="X138" s="280"/>
      <c r="Y138" s="14"/>
      <c r="Z138" s="14"/>
      <c r="AA138" s="14"/>
      <c r="AB138" s="14"/>
      <c r="AC138" s="14"/>
      <c r="AD138" s="14"/>
      <c r="AE138" s="14"/>
      <c r="AT138" s="281" t="s">
        <v>1321</v>
      </c>
      <c r="AU138" s="281" t="s">
        <v>85</v>
      </c>
      <c r="AV138" s="14" t="s">
        <v>228</v>
      </c>
      <c r="AW138" s="14" t="s">
        <v>5</v>
      </c>
      <c r="AX138" s="14" t="s">
        <v>83</v>
      </c>
      <c r="AY138" s="281" t="s">
        <v>212</v>
      </c>
    </row>
    <row r="139" s="2" customFormat="1" ht="24.15" customHeight="1">
      <c r="A139" s="40"/>
      <c r="B139" s="41"/>
      <c r="C139" s="229" t="s">
        <v>157</v>
      </c>
      <c r="D139" s="229" t="s">
        <v>222</v>
      </c>
      <c r="E139" s="230" t="s">
        <v>1374</v>
      </c>
      <c r="F139" s="231" t="s">
        <v>1375</v>
      </c>
      <c r="G139" s="232" t="s">
        <v>670</v>
      </c>
      <c r="H139" s="233">
        <v>25</v>
      </c>
      <c r="I139" s="234"/>
      <c r="J139" s="235"/>
      <c r="K139" s="236">
        <f>ROUND(P139*H139,2)</f>
        <v>0</v>
      </c>
      <c r="L139" s="231" t="s">
        <v>1314</v>
      </c>
      <c r="M139" s="237"/>
      <c r="N139" s="238" t="s">
        <v>20</v>
      </c>
      <c r="O139" s="223" t="s">
        <v>45</v>
      </c>
      <c r="P139" s="224">
        <f>I139+J139</f>
        <v>0</v>
      </c>
      <c r="Q139" s="224">
        <f>ROUND(I139*H139,2)</f>
        <v>0</v>
      </c>
      <c r="R139" s="224">
        <f>ROUND(J139*H139,2)</f>
        <v>0</v>
      </c>
      <c r="S139" s="86"/>
      <c r="T139" s="225">
        <f>S139*H139</f>
        <v>0</v>
      </c>
      <c r="U139" s="225">
        <v>0.00012</v>
      </c>
      <c r="V139" s="225">
        <f>U139*H139</f>
        <v>0.0030000000000000001</v>
      </c>
      <c r="W139" s="225">
        <v>0</v>
      </c>
      <c r="X139" s="226">
        <f>W139*H139</f>
        <v>0</v>
      </c>
      <c r="Y139" s="40"/>
      <c r="Z139" s="40"/>
      <c r="AA139" s="40"/>
      <c r="AB139" s="40"/>
      <c r="AC139" s="40"/>
      <c r="AD139" s="40"/>
      <c r="AE139" s="40"/>
      <c r="AR139" s="227" t="s">
        <v>342</v>
      </c>
      <c r="AT139" s="227" t="s">
        <v>222</v>
      </c>
      <c r="AU139" s="227" t="s">
        <v>85</v>
      </c>
      <c r="AY139" s="19" t="s">
        <v>212</v>
      </c>
      <c r="BE139" s="228">
        <f>IF(O139="základní",K139,0)</f>
        <v>0</v>
      </c>
      <c r="BF139" s="228">
        <f>IF(O139="snížená",K139,0)</f>
        <v>0</v>
      </c>
      <c r="BG139" s="228">
        <f>IF(O139="zákl. přenesená",K139,0)</f>
        <v>0</v>
      </c>
      <c r="BH139" s="228">
        <f>IF(O139="sníž. přenesená",K139,0)</f>
        <v>0</v>
      </c>
      <c r="BI139" s="228">
        <f>IF(O139="nulová",K139,0)</f>
        <v>0</v>
      </c>
      <c r="BJ139" s="19" t="s">
        <v>83</v>
      </c>
      <c r="BK139" s="228">
        <f>ROUND(P139*H139,2)</f>
        <v>0</v>
      </c>
      <c r="BL139" s="19" t="s">
        <v>279</v>
      </c>
      <c r="BM139" s="227" t="s">
        <v>1376</v>
      </c>
    </row>
    <row r="140" s="13" customFormat="1">
      <c r="A140" s="13"/>
      <c r="B140" s="260"/>
      <c r="C140" s="261"/>
      <c r="D140" s="246" t="s">
        <v>1321</v>
      </c>
      <c r="E140" s="262" t="s">
        <v>20</v>
      </c>
      <c r="F140" s="263" t="s">
        <v>1371</v>
      </c>
      <c r="G140" s="261"/>
      <c r="H140" s="264">
        <v>12</v>
      </c>
      <c r="I140" s="265"/>
      <c r="J140" s="265"/>
      <c r="K140" s="261"/>
      <c r="L140" s="261"/>
      <c r="M140" s="266"/>
      <c r="N140" s="267"/>
      <c r="O140" s="268"/>
      <c r="P140" s="268"/>
      <c r="Q140" s="268"/>
      <c r="R140" s="268"/>
      <c r="S140" s="268"/>
      <c r="T140" s="268"/>
      <c r="U140" s="268"/>
      <c r="V140" s="268"/>
      <c r="W140" s="268"/>
      <c r="X140" s="269"/>
      <c r="Y140" s="13"/>
      <c r="Z140" s="13"/>
      <c r="AA140" s="13"/>
      <c r="AB140" s="13"/>
      <c r="AC140" s="13"/>
      <c r="AD140" s="13"/>
      <c r="AE140" s="13"/>
      <c r="AT140" s="270" t="s">
        <v>1321</v>
      </c>
      <c r="AU140" s="270" t="s">
        <v>85</v>
      </c>
      <c r="AV140" s="13" t="s">
        <v>85</v>
      </c>
      <c r="AW140" s="13" t="s">
        <v>5</v>
      </c>
      <c r="AX140" s="13" t="s">
        <v>76</v>
      </c>
      <c r="AY140" s="270" t="s">
        <v>212</v>
      </c>
    </row>
    <row r="141" s="13" customFormat="1">
      <c r="A141" s="13"/>
      <c r="B141" s="260"/>
      <c r="C141" s="261"/>
      <c r="D141" s="246" t="s">
        <v>1321</v>
      </c>
      <c r="E141" s="262" t="s">
        <v>20</v>
      </c>
      <c r="F141" s="263" t="s">
        <v>1372</v>
      </c>
      <c r="G141" s="261"/>
      <c r="H141" s="264">
        <v>9</v>
      </c>
      <c r="I141" s="265"/>
      <c r="J141" s="265"/>
      <c r="K141" s="261"/>
      <c r="L141" s="261"/>
      <c r="M141" s="266"/>
      <c r="N141" s="267"/>
      <c r="O141" s="268"/>
      <c r="P141" s="268"/>
      <c r="Q141" s="268"/>
      <c r="R141" s="268"/>
      <c r="S141" s="268"/>
      <c r="T141" s="268"/>
      <c r="U141" s="268"/>
      <c r="V141" s="268"/>
      <c r="W141" s="268"/>
      <c r="X141" s="269"/>
      <c r="Y141" s="13"/>
      <c r="Z141" s="13"/>
      <c r="AA141" s="13"/>
      <c r="AB141" s="13"/>
      <c r="AC141" s="13"/>
      <c r="AD141" s="13"/>
      <c r="AE141" s="13"/>
      <c r="AT141" s="270" t="s">
        <v>1321</v>
      </c>
      <c r="AU141" s="270" t="s">
        <v>85</v>
      </c>
      <c r="AV141" s="13" t="s">
        <v>85</v>
      </c>
      <c r="AW141" s="13" t="s">
        <v>5</v>
      </c>
      <c r="AX141" s="13" t="s">
        <v>76</v>
      </c>
      <c r="AY141" s="270" t="s">
        <v>212</v>
      </c>
    </row>
    <row r="142" s="13" customFormat="1">
      <c r="A142" s="13"/>
      <c r="B142" s="260"/>
      <c r="C142" s="261"/>
      <c r="D142" s="246" t="s">
        <v>1321</v>
      </c>
      <c r="E142" s="262" t="s">
        <v>20</v>
      </c>
      <c r="F142" s="263" t="s">
        <v>1373</v>
      </c>
      <c r="G142" s="261"/>
      <c r="H142" s="264">
        <v>4</v>
      </c>
      <c r="I142" s="265"/>
      <c r="J142" s="265"/>
      <c r="K142" s="261"/>
      <c r="L142" s="261"/>
      <c r="M142" s="266"/>
      <c r="N142" s="267"/>
      <c r="O142" s="268"/>
      <c r="P142" s="268"/>
      <c r="Q142" s="268"/>
      <c r="R142" s="268"/>
      <c r="S142" s="268"/>
      <c r="T142" s="268"/>
      <c r="U142" s="268"/>
      <c r="V142" s="268"/>
      <c r="W142" s="268"/>
      <c r="X142" s="269"/>
      <c r="Y142" s="13"/>
      <c r="Z142" s="13"/>
      <c r="AA142" s="13"/>
      <c r="AB142" s="13"/>
      <c r="AC142" s="13"/>
      <c r="AD142" s="13"/>
      <c r="AE142" s="13"/>
      <c r="AT142" s="270" t="s">
        <v>1321</v>
      </c>
      <c r="AU142" s="270" t="s">
        <v>85</v>
      </c>
      <c r="AV142" s="13" t="s">
        <v>85</v>
      </c>
      <c r="AW142" s="13" t="s">
        <v>5</v>
      </c>
      <c r="AX142" s="13" t="s">
        <v>76</v>
      </c>
      <c r="AY142" s="270" t="s">
        <v>212</v>
      </c>
    </row>
    <row r="143" s="14" customFormat="1">
      <c r="A143" s="14"/>
      <c r="B143" s="271"/>
      <c r="C143" s="272"/>
      <c r="D143" s="246" t="s">
        <v>1321</v>
      </c>
      <c r="E143" s="273" t="s">
        <v>20</v>
      </c>
      <c r="F143" s="274" t="s">
        <v>1338</v>
      </c>
      <c r="G143" s="272"/>
      <c r="H143" s="275">
        <v>25</v>
      </c>
      <c r="I143" s="276"/>
      <c r="J143" s="276"/>
      <c r="K143" s="272"/>
      <c r="L143" s="272"/>
      <c r="M143" s="277"/>
      <c r="N143" s="278"/>
      <c r="O143" s="279"/>
      <c r="P143" s="279"/>
      <c r="Q143" s="279"/>
      <c r="R143" s="279"/>
      <c r="S143" s="279"/>
      <c r="T143" s="279"/>
      <c r="U143" s="279"/>
      <c r="V143" s="279"/>
      <c r="W143" s="279"/>
      <c r="X143" s="280"/>
      <c r="Y143" s="14"/>
      <c r="Z143" s="14"/>
      <c r="AA143" s="14"/>
      <c r="AB143" s="14"/>
      <c r="AC143" s="14"/>
      <c r="AD143" s="14"/>
      <c r="AE143" s="14"/>
      <c r="AT143" s="281" t="s">
        <v>1321</v>
      </c>
      <c r="AU143" s="281" t="s">
        <v>85</v>
      </c>
      <c r="AV143" s="14" t="s">
        <v>228</v>
      </c>
      <c r="AW143" s="14" t="s">
        <v>5</v>
      </c>
      <c r="AX143" s="14" t="s">
        <v>83</v>
      </c>
      <c r="AY143" s="281" t="s">
        <v>212</v>
      </c>
    </row>
    <row r="144" s="2" customFormat="1" ht="76.35" customHeight="1">
      <c r="A144" s="40"/>
      <c r="B144" s="41"/>
      <c r="C144" s="215" t="s">
        <v>9</v>
      </c>
      <c r="D144" s="215" t="s">
        <v>213</v>
      </c>
      <c r="E144" s="216" t="s">
        <v>1377</v>
      </c>
      <c r="F144" s="217" t="s">
        <v>1378</v>
      </c>
      <c r="G144" s="218" t="s">
        <v>1310</v>
      </c>
      <c r="H144" s="219">
        <v>0.025000000000000001</v>
      </c>
      <c r="I144" s="220"/>
      <c r="J144" s="220"/>
      <c r="K144" s="221">
        <f>ROUND(P144*H144,2)</f>
        <v>0</v>
      </c>
      <c r="L144" s="217" t="s">
        <v>1314</v>
      </c>
      <c r="M144" s="46"/>
      <c r="N144" s="222" t="s">
        <v>20</v>
      </c>
      <c r="O144" s="223" t="s">
        <v>45</v>
      </c>
      <c r="P144" s="224">
        <f>I144+J144</f>
        <v>0</v>
      </c>
      <c r="Q144" s="224">
        <f>ROUND(I144*H144,2)</f>
        <v>0</v>
      </c>
      <c r="R144" s="224">
        <f>ROUND(J144*H144,2)</f>
        <v>0</v>
      </c>
      <c r="S144" s="86"/>
      <c r="T144" s="225">
        <f>S144*H144</f>
        <v>0</v>
      </c>
      <c r="U144" s="225">
        <v>0</v>
      </c>
      <c r="V144" s="225">
        <f>U144*H144</f>
        <v>0</v>
      </c>
      <c r="W144" s="225">
        <v>0</v>
      </c>
      <c r="X144" s="226">
        <f>W144*H144</f>
        <v>0</v>
      </c>
      <c r="Y144" s="40"/>
      <c r="Z144" s="40"/>
      <c r="AA144" s="40"/>
      <c r="AB144" s="40"/>
      <c r="AC144" s="40"/>
      <c r="AD144" s="40"/>
      <c r="AE144" s="40"/>
      <c r="AR144" s="227" t="s">
        <v>279</v>
      </c>
      <c r="AT144" s="227" t="s">
        <v>213</v>
      </c>
      <c r="AU144" s="227" t="s">
        <v>85</v>
      </c>
      <c r="AY144" s="19" t="s">
        <v>212</v>
      </c>
      <c r="BE144" s="228">
        <f>IF(O144="základní",K144,0)</f>
        <v>0</v>
      </c>
      <c r="BF144" s="228">
        <f>IF(O144="snížená",K144,0)</f>
        <v>0</v>
      </c>
      <c r="BG144" s="228">
        <f>IF(O144="zákl. přenesená",K144,0)</f>
        <v>0</v>
      </c>
      <c r="BH144" s="228">
        <f>IF(O144="sníž. přenesená",K144,0)</f>
        <v>0</v>
      </c>
      <c r="BI144" s="228">
        <f>IF(O144="nulová",K144,0)</f>
        <v>0</v>
      </c>
      <c r="BJ144" s="19" t="s">
        <v>83</v>
      </c>
      <c r="BK144" s="228">
        <f>ROUND(P144*H144,2)</f>
        <v>0</v>
      </c>
      <c r="BL144" s="19" t="s">
        <v>279</v>
      </c>
      <c r="BM144" s="227" t="s">
        <v>1379</v>
      </c>
    </row>
    <row r="145" s="2" customFormat="1">
      <c r="A145" s="40"/>
      <c r="B145" s="41"/>
      <c r="C145" s="42"/>
      <c r="D145" s="258" t="s">
        <v>1316</v>
      </c>
      <c r="E145" s="42"/>
      <c r="F145" s="259" t="s">
        <v>1380</v>
      </c>
      <c r="G145" s="42"/>
      <c r="H145" s="42"/>
      <c r="I145" s="248"/>
      <c r="J145" s="248"/>
      <c r="K145" s="42"/>
      <c r="L145" s="42"/>
      <c r="M145" s="46"/>
      <c r="N145" s="249"/>
      <c r="O145" s="250"/>
      <c r="P145" s="86"/>
      <c r="Q145" s="86"/>
      <c r="R145" s="86"/>
      <c r="S145" s="86"/>
      <c r="T145" s="86"/>
      <c r="U145" s="86"/>
      <c r="V145" s="86"/>
      <c r="W145" s="86"/>
      <c r="X145" s="87"/>
      <c r="Y145" s="40"/>
      <c r="Z145" s="40"/>
      <c r="AA145" s="40"/>
      <c r="AB145" s="40"/>
      <c r="AC145" s="40"/>
      <c r="AD145" s="40"/>
      <c r="AE145" s="40"/>
      <c r="AT145" s="19" t="s">
        <v>1316</v>
      </c>
      <c r="AU145" s="19" t="s">
        <v>85</v>
      </c>
    </row>
    <row r="146" s="11" customFormat="1" ht="22.8" customHeight="1">
      <c r="A146" s="11"/>
      <c r="B146" s="200"/>
      <c r="C146" s="201"/>
      <c r="D146" s="202" t="s">
        <v>75</v>
      </c>
      <c r="E146" s="256" t="s">
        <v>1381</v>
      </c>
      <c r="F146" s="256" t="s">
        <v>1382</v>
      </c>
      <c r="G146" s="201"/>
      <c r="H146" s="201"/>
      <c r="I146" s="204"/>
      <c r="J146" s="204"/>
      <c r="K146" s="257">
        <f>BK146</f>
        <v>0</v>
      </c>
      <c r="L146" s="201"/>
      <c r="M146" s="206"/>
      <c r="N146" s="207"/>
      <c r="O146" s="208"/>
      <c r="P146" s="208"/>
      <c r="Q146" s="209">
        <f>SUM(Q147:Q227)</f>
        <v>0</v>
      </c>
      <c r="R146" s="209">
        <f>SUM(R147:R227)</f>
        <v>0</v>
      </c>
      <c r="S146" s="208"/>
      <c r="T146" s="210">
        <f>SUM(T147:T227)</f>
        <v>0</v>
      </c>
      <c r="U146" s="208"/>
      <c r="V146" s="210">
        <f>SUM(V147:V227)</f>
        <v>0.14088945090000002</v>
      </c>
      <c r="W146" s="208"/>
      <c r="X146" s="211">
        <f>SUM(X147:X227)</f>
        <v>0.038940000000000002</v>
      </c>
      <c r="Y146" s="11"/>
      <c r="Z146" s="11"/>
      <c r="AA146" s="11"/>
      <c r="AB146" s="11"/>
      <c r="AC146" s="11"/>
      <c r="AD146" s="11"/>
      <c r="AE146" s="11"/>
      <c r="AR146" s="212" t="s">
        <v>85</v>
      </c>
      <c r="AT146" s="213" t="s">
        <v>75</v>
      </c>
      <c r="AU146" s="213" t="s">
        <v>83</v>
      </c>
      <c r="AY146" s="212" t="s">
        <v>212</v>
      </c>
      <c r="BK146" s="214">
        <f>SUM(BK147:BK227)</f>
        <v>0</v>
      </c>
    </row>
    <row r="147" s="2" customFormat="1">
      <c r="A147" s="40"/>
      <c r="B147" s="41"/>
      <c r="C147" s="215" t="s">
        <v>162</v>
      </c>
      <c r="D147" s="215" t="s">
        <v>213</v>
      </c>
      <c r="E147" s="216" t="s">
        <v>1383</v>
      </c>
      <c r="F147" s="217" t="s">
        <v>1384</v>
      </c>
      <c r="G147" s="218" t="s">
        <v>525</v>
      </c>
      <c r="H147" s="219">
        <v>31</v>
      </c>
      <c r="I147" s="220"/>
      <c r="J147" s="220"/>
      <c r="K147" s="221">
        <f>ROUND(P147*H147,2)</f>
        <v>0</v>
      </c>
      <c r="L147" s="217" t="s">
        <v>1314</v>
      </c>
      <c r="M147" s="46"/>
      <c r="N147" s="222" t="s">
        <v>20</v>
      </c>
      <c r="O147" s="223" t="s">
        <v>45</v>
      </c>
      <c r="P147" s="224">
        <f>I147+J147</f>
        <v>0</v>
      </c>
      <c r="Q147" s="224">
        <f>ROUND(I147*H147,2)</f>
        <v>0</v>
      </c>
      <c r="R147" s="224">
        <f>ROUND(J147*H147,2)</f>
        <v>0</v>
      </c>
      <c r="S147" s="86"/>
      <c r="T147" s="225">
        <f>S147*H147</f>
        <v>0</v>
      </c>
      <c r="U147" s="225">
        <v>0</v>
      </c>
      <c r="V147" s="225">
        <f>U147*H147</f>
        <v>0</v>
      </c>
      <c r="W147" s="225">
        <v>0.00029</v>
      </c>
      <c r="X147" s="226">
        <f>W147*H147</f>
        <v>0.0089899999999999997</v>
      </c>
      <c r="Y147" s="40"/>
      <c r="Z147" s="40"/>
      <c r="AA147" s="40"/>
      <c r="AB147" s="40"/>
      <c r="AC147" s="40"/>
      <c r="AD147" s="40"/>
      <c r="AE147" s="40"/>
      <c r="AR147" s="227" t="s">
        <v>279</v>
      </c>
      <c r="AT147" s="227" t="s">
        <v>213</v>
      </c>
      <c r="AU147" s="227" t="s">
        <v>85</v>
      </c>
      <c r="AY147" s="19" t="s">
        <v>212</v>
      </c>
      <c r="BE147" s="228">
        <f>IF(O147="základní",K147,0)</f>
        <v>0</v>
      </c>
      <c r="BF147" s="228">
        <f>IF(O147="snížená",K147,0)</f>
        <v>0</v>
      </c>
      <c r="BG147" s="228">
        <f>IF(O147="zákl. přenesená",K147,0)</f>
        <v>0</v>
      </c>
      <c r="BH147" s="228">
        <f>IF(O147="sníž. přenesená",K147,0)</f>
        <v>0</v>
      </c>
      <c r="BI147" s="228">
        <f>IF(O147="nulová",K147,0)</f>
        <v>0</v>
      </c>
      <c r="BJ147" s="19" t="s">
        <v>83</v>
      </c>
      <c r="BK147" s="228">
        <f>ROUND(P147*H147,2)</f>
        <v>0</v>
      </c>
      <c r="BL147" s="19" t="s">
        <v>279</v>
      </c>
      <c r="BM147" s="227" t="s">
        <v>1385</v>
      </c>
    </row>
    <row r="148" s="2" customFormat="1">
      <c r="A148" s="40"/>
      <c r="B148" s="41"/>
      <c r="C148" s="42"/>
      <c r="D148" s="258" t="s">
        <v>1316</v>
      </c>
      <c r="E148" s="42"/>
      <c r="F148" s="259" t="s">
        <v>1386</v>
      </c>
      <c r="G148" s="42"/>
      <c r="H148" s="42"/>
      <c r="I148" s="248"/>
      <c r="J148" s="248"/>
      <c r="K148" s="42"/>
      <c r="L148" s="42"/>
      <c r="M148" s="46"/>
      <c r="N148" s="249"/>
      <c r="O148" s="250"/>
      <c r="P148" s="86"/>
      <c r="Q148" s="86"/>
      <c r="R148" s="86"/>
      <c r="S148" s="86"/>
      <c r="T148" s="86"/>
      <c r="U148" s="86"/>
      <c r="V148" s="86"/>
      <c r="W148" s="86"/>
      <c r="X148" s="87"/>
      <c r="Y148" s="40"/>
      <c r="Z148" s="40"/>
      <c r="AA148" s="40"/>
      <c r="AB148" s="40"/>
      <c r="AC148" s="40"/>
      <c r="AD148" s="40"/>
      <c r="AE148" s="40"/>
      <c r="AT148" s="19" t="s">
        <v>1316</v>
      </c>
      <c r="AU148" s="19" t="s">
        <v>85</v>
      </c>
    </row>
    <row r="149" s="13" customFormat="1">
      <c r="A149" s="13"/>
      <c r="B149" s="260"/>
      <c r="C149" s="261"/>
      <c r="D149" s="246" t="s">
        <v>1321</v>
      </c>
      <c r="E149" s="262" t="s">
        <v>20</v>
      </c>
      <c r="F149" s="263" t="s">
        <v>1387</v>
      </c>
      <c r="G149" s="261"/>
      <c r="H149" s="264">
        <v>31</v>
      </c>
      <c r="I149" s="265"/>
      <c r="J149" s="265"/>
      <c r="K149" s="261"/>
      <c r="L149" s="261"/>
      <c r="M149" s="266"/>
      <c r="N149" s="267"/>
      <c r="O149" s="268"/>
      <c r="P149" s="268"/>
      <c r="Q149" s="268"/>
      <c r="R149" s="268"/>
      <c r="S149" s="268"/>
      <c r="T149" s="268"/>
      <c r="U149" s="268"/>
      <c r="V149" s="268"/>
      <c r="W149" s="268"/>
      <c r="X149" s="269"/>
      <c r="Y149" s="13"/>
      <c r="Z149" s="13"/>
      <c r="AA149" s="13"/>
      <c r="AB149" s="13"/>
      <c r="AC149" s="13"/>
      <c r="AD149" s="13"/>
      <c r="AE149" s="13"/>
      <c r="AT149" s="270" t="s">
        <v>1321</v>
      </c>
      <c r="AU149" s="270" t="s">
        <v>85</v>
      </c>
      <c r="AV149" s="13" t="s">
        <v>85</v>
      </c>
      <c r="AW149" s="13" t="s">
        <v>5</v>
      </c>
      <c r="AX149" s="13" t="s">
        <v>83</v>
      </c>
      <c r="AY149" s="270" t="s">
        <v>212</v>
      </c>
    </row>
    <row r="150" s="2" customFormat="1" ht="24.15" customHeight="1">
      <c r="A150" s="40"/>
      <c r="B150" s="41"/>
      <c r="C150" s="215" t="s">
        <v>165</v>
      </c>
      <c r="D150" s="215" t="s">
        <v>213</v>
      </c>
      <c r="E150" s="216" t="s">
        <v>1388</v>
      </c>
      <c r="F150" s="217" t="s">
        <v>1389</v>
      </c>
      <c r="G150" s="218" t="s">
        <v>670</v>
      </c>
      <c r="H150" s="219">
        <v>1</v>
      </c>
      <c r="I150" s="220"/>
      <c r="J150" s="220"/>
      <c r="K150" s="221">
        <f>ROUND(P150*H150,2)</f>
        <v>0</v>
      </c>
      <c r="L150" s="217" t="s">
        <v>1314</v>
      </c>
      <c r="M150" s="46"/>
      <c r="N150" s="222" t="s">
        <v>20</v>
      </c>
      <c r="O150" s="223" t="s">
        <v>45</v>
      </c>
      <c r="P150" s="224">
        <f>I150+J150</f>
        <v>0</v>
      </c>
      <c r="Q150" s="224">
        <f>ROUND(I150*H150,2)</f>
        <v>0</v>
      </c>
      <c r="R150" s="224">
        <f>ROUND(J150*H150,2)</f>
        <v>0</v>
      </c>
      <c r="S150" s="86"/>
      <c r="T150" s="225">
        <f>S150*H150</f>
        <v>0</v>
      </c>
      <c r="U150" s="225">
        <v>4.0000000000000003E-05</v>
      </c>
      <c r="V150" s="225">
        <f>U150*H150</f>
        <v>4.0000000000000003E-05</v>
      </c>
      <c r="W150" s="225">
        <v>0.00109</v>
      </c>
      <c r="X150" s="226">
        <f>W150*H150</f>
        <v>0.00109</v>
      </c>
      <c r="Y150" s="40"/>
      <c r="Z150" s="40"/>
      <c r="AA150" s="40"/>
      <c r="AB150" s="40"/>
      <c r="AC150" s="40"/>
      <c r="AD150" s="40"/>
      <c r="AE150" s="40"/>
      <c r="AR150" s="227" t="s">
        <v>279</v>
      </c>
      <c r="AT150" s="227" t="s">
        <v>213</v>
      </c>
      <c r="AU150" s="227" t="s">
        <v>85</v>
      </c>
      <c r="AY150" s="19" t="s">
        <v>212</v>
      </c>
      <c r="BE150" s="228">
        <f>IF(O150="základní",K150,0)</f>
        <v>0</v>
      </c>
      <c r="BF150" s="228">
        <f>IF(O150="snížená",K150,0)</f>
        <v>0</v>
      </c>
      <c r="BG150" s="228">
        <f>IF(O150="zákl. přenesená",K150,0)</f>
        <v>0</v>
      </c>
      <c r="BH150" s="228">
        <f>IF(O150="sníž. přenesená",K150,0)</f>
        <v>0</v>
      </c>
      <c r="BI150" s="228">
        <f>IF(O150="nulová",K150,0)</f>
        <v>0</v>
      </c>
      <c r="BJ150" s="19" t="s">
        <v>83</v>
      </c>
      <c r="BK150" s="228">
        <f>ROUND(P150*H150,2)</f>
        <v>0</v>
      </c>
      <c r="BL150" s="19" t="s">
        <v>279</v>
      </c>
      <c r="BM150" s="227" t="s">
        <v>1390</v>
      </c>
    </row>
    <row r="151" s="2" customFormat="1">
      <c r="A151" s="40"/>
      <c r="B151" s="41"/>
      <c r="C151" s="42"/>
      <c r="D151" s="258" t="s">
        <v>1316</v>
      </c>
      <c r="E151" s="42"/>
      <c r="F151" s="259" t="s">
        <v>1391</v>
      </c>
      <c r="G151" s="42"/>
      <c r="H151" s="42"/>
      <c r="I151" s="248"/>
      <c r="J151" s="248"/>
      <c r="K151" s="42"/>
      <c r="L151" s="42"/>
      <c r="M151" s="46"/>
      <c r="N151" s="249"/>
      <c r="O151" s="250"/>
      <c r="P151" s="86"/>
      <c r="Q151" s="86"/>
      <c r="R151" s="86"/>
      <c r="S151" s="86"/>
      <c r="T151" s="86"/>
      <c r="U151" s="86"/>
      <c r="V151" s="86"/>
      <c r="W151" s="86"/>
      <c r="X151" s="87"/>
      <c r="Y151" s="40"/>
      <c r="Z151" s="40"/>
      <c r="AA151" s="40"/>
      <c r="AB151" s="40"/>
      <c r="AC151" s="40"/>
      <c r="AD151" s="40"/>
      <c r="AE151" s="40"/>
      <c r="AT151" s="19" t="s">
        <v>1316</v>
      </c>
      <c r="AU151" s="19" t="s">
        <v>85</v>
      </c>
    </row>
    <row r="152" s="13" customFormat="1">
      <c r="A152" s="13"/>
      <c r="B152" s="260"/>
      <c r="C152" s="261"/>
      <c r="D152" s="246" t="s">
        <v>1321</v>
      </c>
      <c r="E152" s="262" t="s">
        <v>20</v>
      </c>
      <c r="F152" s="263" t="s">
        <v>1392</v>
      </c>
      <c r="G152" s="261"/>
      <c r="H152" s="264">
        <v>1</v>
      </c>
      <c r="I152" s="265"/>
      <c r="J152" s="265"/>
      <c r="K152" s="261"/>
      <c r="L152" s="261"/>
      <c r="M152" s="266"/>
      <c r="N152" s="267"/>
      <c r="O152" s="268"/>
      <c r="P152" s="268"/>
      <c r="Q152" s="268"/>
      <c r="R152" s="268"/>
      <c r="S152" s="268"/>
      <c r="T152" s="268"/>
      <c r="U152" s="268"/>
      <c r="V152" s="268"/>
      <c r="W152" s="268"/>
      <c r="X152" s="269"/>
      <c r="Y152" s="13"/>
      <c r="Z152" s="13"/>
      <c r="AA152" s="13"/>
      <c r="AB152" s="13"/>
      <c r="AC152" s="13"/>
      <c r="AD152" s="13"/>
      <c r="AE152" s="13"/>
      <c r="AT152" s="270" t="s">
        <v>1321</v>
      </c>
      <c r="AU152" s="270" t="s">
        <v>85</v>
      </c>
      <c r="AV152" s="13" t="s">
        <v>85</v>
      </c>
      <c r="AW152" s="13" t="s">
        <v>5</v>
      </c>
      <c r="AX152" s="13" t="s">
        <v>83</v>
      </c>
      <c r="AY152" s="270" t="s">
        <v>212</v>
      </c>
    </row>
    <row r="153" s="2" customFormat="1" ht="24.15" customHeight="1">
      <c r="A153" s="40"/>
      <c r="B153" s="41"/>
      <c r="C153" s="229" t="s">
        <v>168</v>
      </c>
      <c r="D153" s="229" t="s">
        <v>222</v>
      </c>
      <c r="E153" s="230" t="s">
        <v>1393</v>
      </c>
      <c r="F153" s="231" t="s">
        <v>1394</v>
      </c>
      <c r="G153" s="232" t="s">
        <v>670</v>
      </c>
      <c r="H153" s="233">
        <v>1</v>
      </c>
      <c r="I153" s="234"/>
      <c r="J153" s="235"/>
      <c r="K153" s="236">
        <f>ROUND(P153*H153,2)</f>
        <v>0</v>
      </c>
      <c r="L153" s="231" t="s">
        <v>1395</v>
      </c>
      <c r="M153" s="237"/>
      <c r="N153" s="238" t="s">
        <v>20</v>
      </c>
      <c r="O153" s="223" t="s">
        <v>45</v>
      </c>
      <c r="P153" s="224">
        <f>I153+J153</f>
        <v>0</v>
      </c>
      <c r="Q153" s="224">
        <f>ROUND(I153*H153,2)</f>
        <v>0</v>
      </c>
      <c r="R153" s="224">
        <f>ROUND(J153*H153,2)</f>
        <v>0</v>
      </c>
      <c r="S153" s="86"/>
      <c r="T153" s="225">
        <f>S153*H153</f>
        <v>0</v>
      </c>
      <c r="U153" s="225">
        <v>0.00020000000000000001</v>
      </c>
      <c r="V153" s="225">
        <f>U153*H153</f>
        <v>0.00020000000000000001</v>
      </c>
      <c r="W153" s="225">
        <v>0</v>
      </c>
      <c r="X153" s="226">
        <f>W153*H153</f>
        <v>0</v>
      </c>
      <c r="Y153" s="40"/>
      <c r="Z153" s="40"/>
      <c r="AA153" s="40"/>
      <c r="AB153" s="40"/>
      <c r="AC153" s="40"/>
      <c r="AD153" s="40"/>
      <c r="AE153" s="40"/>
      <c r="AR153" s="227" t="s">
        <v>342</v>
      </c>
      <c r="AT153" s="227" t="s">
        <v>222</v>
      </c>
      <c r="AU153" s="227" t="s">
        <v>85</v>
      </c>
      <c r="AY153" s="19" t="s">
        <v>212</v>
      </c>
      <c r="BE153" s="228">
        <f>IF(O153="základní",K153,0)</f>
        <v>0</v>
      </c>
      <c r="BF153" s="228">
        <f>IF(O153="snížená",K153,0)</f>
        <v>0</v>
      </c>
      <c r="BG153" s="228">
        <f>IF(O153="zákl. přenesená",K153,0)</f>
        <v>0</v>
      </c>
      <c r="BH153" s="228">
        <f>IF(O153="sníž. přenesená",K153,0)</f>
        <v>0</v>
      </c>
      <c r="BI153" s="228">
        <f>IF(O153="nulová",K153,0)</f>
        <v>0</v>
      </c>
      <c r="BJ153" s="19" t="s">
        <v>83</v>
      </c>
      <c r="BK153" s="228">
        <f>ROUND(P153*H153,2)</f>
        <v>0</v>
      </c>
      <c r="BL153" s="19" t="s">
        <v>279</v>
      </c>
      <c r="BM153" s="227" t="s">
        <v>1396</v>
      </c>
    </row>
    <row r="154" s="13" customFormat="1">
      <c r="A154" s="13"/>
      <c r="B154" s="260"/>
      <c r="C154" s="261"/>
      <c r="D154" s="246" t="s">
        <v>1321</v>
      </c>
      <c r="E154" s="262" t="s">
        <v>20</v>
      </c>
      <c r="F154" s="263" t="s">
        <v>1392</v>
      </c>
      <c r="G154" s="261"/>
      <c r="H154" s="264">
        <v>1</v>
      </c>
      <c r="I154" s="265"/>
      <c r="J154" s="265"/>
      <c r="K154" s="261"/>
      <c r="L154" s="261"/>
      <c r="M154" s="266"/>
      <c r="N154" s="267"/>
      <c r="O154" s="268"/>
      <c r="P154" s="268"/>
      <c r="Q154" s="268"/>
      <c r="R154" s="268"/>
      <c r="S154" s="268"/>
      <c r="T154" s="268"/>
      <c r="U154" s="268"/>
      <c r="V154" s="268"/>
      <c r="W154" s="268"/>
      <c r="X154" s="269"/>
      <c r="Y154" s="13"/>
      <c r="Z154" s="13"/>
      <c r="AA154" s="13"/>
      <c r="AB154" s="13"/>
      <c r="AC154" s="13"/>
      <c r="AD154" s="13"/>
      <c r="AE154" s="13"/>
      <c r="AT154" s="270" t="s">
        <v>1321</v>
      </c>
      <c r="AU154" s="270" t="s">
        <v>85</v>
      </c>
      <c r="AV154" s="13" t="s">
        <v>85</v>
      </c>
      <c r="AW154" s="13" t="s">
        <v>5</v>
      </c>
      <c r="AX154" s="13" t="s">
        <v>83</v>
      </c>
      <c r="AY154" s="270" t="s">
        <v>212</v>
      </c>
    </row>
    <row r="155" s="2" customFormat="1" ht="33" customHeight="1">
      <c r="A155" s="40"/>
      <c r="B155" s="41"/>
      <c r="C155" s="215" t="s">
        <v>279</v>
      </c>
      <c r="D155" s="215" t="s">
        <v>213</v>
      </c>
      <c r="E155" s="216" t="s">
        <v>1397</v>
      </c>
      <c r="F155" s="217" t="s">
        <v>1398</v>
      </c>
      <c r="G155" s="218" t="s">
        <v>525</v>
      </c>
      <c r="H155" s="219">
        <v>2.5</v>
      </c>
      <c r="I155" s="220"/>
      <c r="J155" s="220"/>
      <c r="K155" s="221">
        <f>ROUND(P155*H155,2)</f>
        <v>0</v>
      </c>
      <c r="L155" s="217" t="s">
        <v>1314</v>
      </c>
      <c r="M155" s="46"/>
      <c r="N155" s="222" t="s">
        <v>20</v>
      </c>
      <c r="O155" s="223" t="s">
        <v>45</v>
      </c>
      <c r="P155" s="224">
        <f>I155+J155</f>
        <v>0</v>
      </c>
      <c r="Q155" s="224">
        <f>ROUND(I155*H155,2)</f>
        <v>0</v>
      </c>
      <c r="R155" s="224">
        <f>ROUND(J155*H155,2)</f>
        <v>0</v>
      </c>
      <c r="S155" s="86"/>
      <c r="T155" s="225">
        <f>S155*H155</f>
        <v>0</v>
      </c>
      <c r="U155" s="225">
        <v>0.00079697199999999996</v>
      </c>
      <c r="V155" s="225">
        <f>U155*H155</f>
        <v>0.0019924299999999999</v>
      </c>
      <c r="W155" s="225">
        <v>0</v>
      </c>
      <c r="X155" s="226">
        <f>W155*H155</f>
        <v>0</v>
      </c>
      <c r="Y155" s="40"/>
      <c r="Z155" s="40"/>
      <c r="AA155" s="40"/>
      <c r="AB155" s="40"/>
      <c r="AC155" s="40"/>
      <c r="AD155" s="40"/>
      <c r="AE155" s="40"/>
      <c r="AR155" s="227" t="s">
        <v>279</v>
      </c>
      <c r="AT155" s="227" t="s">
        <v>213</v>
      </c>
      <c r="AU155" s="227" t="s">
        <v>85</v>
      </c>
      <c r="AY155" s="19" t="s">
        <v>212</v>
      </c>
      <c r="BE155" s="228">
        <f>IF(O155="základní",K155,0)</f>
        <v>0</v>
      </c>
      <c r="BF155" s="228">
        <f>IF(O155="snížená",K155,0)</f>
        <v>0</v>
      </c>
      <c r="BG155" s="228">
        <f>IF(O155="zákl. přenesená",K155,0)</f>
        <v>0</v>
      </c>
      <c r="BH155" s="228">
        <f>IF(O155="sníž. přenesená",K155,0)</f>
        <v>0</v>
      </c>
      <c r="BI155" s="228">
        <f>IF(O155="nulová",K155,0)</f>
        <v>0</v>
      </c>
      <c r="BJ155" s="19" t="s">
        <v>83</v>
      </c>
      <c r="BK155" s="228">
        <f>ROUND(P155*H155,2)</f>
        <v>0</v>
      </c>
      <c r="BL155" s="19" t="s">
        <v>279</v>
      </c>
      <c r="BM155" s="227" t="s">
        <v>1399</v>
      </c>
    </row>
    <row r="156" s="2" customFormat="1">
      <c r="A156" s="40"/>
      <c r="B156" s="41"/>
      <c r="C156" s="42"/>
      <c r="D156" s="258" t="s">
        <v>1316</v>
      </c>
      <c r="E156" s="42"/>
      <c r="F156" s="259" t="s">
        <v>1400</v>
      </c>
      <c r="G156" s="42"/>
      <c r="H156" s="42"/>
      <c r="I156" s="248"/>
      <c r="J156" s="248"/>
      <c r="K156" s="42"/>
      <c r="L156" s="42"/>
      <c r="M156" s="46"/>
      <c r="N156" s="249"/>
      <c r="O156" s="250"/>
      <c r="P156" s="86"/>
      <c r="Q156" s="86"/>
      <c r="R156" s="86"/>
      <c r="S156" s="86"/>
      <c r="T156" s="86"/>
      <c r="U156" s="86"/>
      <c r="V156" s="86"/>
      <c r="W156" s="86"/>
      <c r="X156" s="87"/>
      <c r="Y156" s="40"/>
      <c r="Z156" s="40"/>
      <c r="AA156" s="40"/>
      <c r="AB156" s="40"/>
      <c r="AC156" s="40"/>
      <c r="AD156" s="40"/>
      <c r="AE156" s="40"/>
      <c r="AT156" s="19" t="s">
        <v>1316</v>
      </c>
      <c r="AU156" s="19" t="s">
        <v>85</v>
      </c>
    </row>
    <row r="157" s="15" customFormat="1">
      <c r="A157" s="15"/>
      <c r="B157" s="282"/>
      <c r="C157" s="283"/>
      <c r="D157" s="246" t="s">
        <v>1321</v>
      </c>
      <c r="E157" s="284" t="s">
        <v>20</v>
      </c>
      <c r="F157" s="285" t="s">
        <v>1401</v>
      </c>
      <c r="G157" s="283"/>
      <c r="H157" s="284" t="s">
        <v>20</v>
      </c>
      <c r="I157" s="286"/>
      <c r="J157" s="286"/>
      <c r="K157" s="283"/>
      <c r="L157" s="283"/>
      <c r="M157" s="287"/>
      <c r="N157" s="288"/>
      <c r="O157" s="289"/>
      <c r="P157" s="289"/>
      <c r="Q157" s="289"/>
      <c r="R157" s="289"/>
      <c r="S157" s="289"/>
      <c r="T157" s="289"/>
      <c r="U157" s="289"/>
      <c r="V157" s="289"/>
      <c r="W157" s="289"/>
      <c r="X157" s="290"/>
      <c r="Y157" s="15"/>
      <c r="Z157" s="15"/>
      <c r="AA157" s="15"/>
      <c r="AB157" s="15"/>
      <c r="AC157" s="15"/>
      <c r="AD157" s="15"/>
      <c r="AE157" s="15"/>
      <c r="AT157" s="291" t="s">
        <v>1321</v>
      </c>
      <c r="AU157" s="291" t="s">
        <v>85</v>
      </c>
      <c r="AV157" s="15" t="s">
        <v>83</v>
      </c>
      <c r="AW157" s="15" t="s">
        <v>5</v>
      </c>
      <c r="AX157" s="15" t="s">
        <v>76</v>
      </c>
      <c r="AY157" s="291" t="s">
        <v>212</v>
      </c>
    </row>
    <row r="158" s="13" customFormat="1">
      <c r="A158" s="13"/>
      <c r="B158" s="260"/>
      <c r="C158" s="261"/>
      <c r="D158" s="246" t="s">
        <v>1321</v>
      </c>
      <c r="E158" s="262" t="s">
        <v>20</v>
      </c>
      <c r="F158" s="263" t="s">
        <v>1402</v>
      </c>
      <c r="G158" s="261"/>
      <c r="H158" s="264">
        <v>2.5</v>
      </c>
      <c r="I158" s="265"/>
      <c r="J158" s="265"/>
      <c r="K158" s="261"/>
      <c r="L158" s="261"/>
      <c r="M158" s="266"/>
      <c r="N158" s="267"/>
      <c r="O158" s="268"/>
      <c r="P158" s="268"/>
      <c r="Q158" s="268"/>
      <c r="R158" s="268"/>
      <c r="S158" s="268"/>
      <c r="T158" s="268"/>
      <c r="U158" s="268"/>
      <c r="V158" s="268"/>
      <c r="W158" s="268"/>
      <c r="X158" s="269"/>
      <c r="Y158" s="13"/>
      <c r="Z158" s="13"/>
      <c r="AA158" s="13"/>
      <c r="AB158" s="13"/>
      <c r="AC158" s="13"/>
      <c r="AD158" s="13"/>
      <c r="AE158" s="13"/>
      <c r="AT158" s="270" t="s">
        <v>1321</v>
      </c>
      <c r="AU158" s="270" t="s">
        <v>85</v>
      </c>
      <c r="AV158" s="13" t="s">
        <v>85</v>
      </c>
      <c r="AW158" s="13" t="s">
        <v>5</v>
      </c>
      <c r="AX158" s="13" t="s">
        <v>83</v>
      </c>
      <c r="AY158" s="270" t="s">
        <v>212</v>
      </c>
    </row>
    <row r="159" s="2" customFormat="1" ht="33" customHeight="1">
      <c r="A159" s="40"/>
      <c r="B159" s="41"/>
      <c r="C159" s="215" t="s">
        <v>283</v>
      </c>
      <c r="D159" s="215" t="s">
        <v>213</v>
      </c>
      <c r="E159" s="216" t="s">
        <v>1403</v>
      </c>
      <c r="F159" s="217" t="s">
        <v>1404</v>
      </c>
      <c r="G159" s="218" t="s">
        <v>525</v>
      </c>
      <c r="H159" s="219">
        <v>6.2999999999999998</v>
      </c>
      <c r="I159" s="220"/>
      <c r="J159" s="220"/>
      <c r="K159" s="221">
        <f>ROUND(P159*H159,2)</f>
        <v>0</v>
      </c>
      <c r="L159" s="217" t="s">
        <v>1314</v>
      </c>
      <c r="M159" s="46"/>
      <c r="N159" s="222" t="s">
        <v>20</v>
      </c>
      <c r="O159" s="223" t="s">
        <v>45</v>
      </c>
      <c r="P159" s="224">
        <f>I159+J159</f>
        <v>0</v>
      </c>
      <c r="Q159" s="224">
        <f>ROUND(I159*H159,2)</f>
        <v>0</v>
      </c>
      <c r="R159" s="224">
        <f>ROUND(J159*H159,2)</f>
        <v>0</v>
      </c>
      <c r="S159" s="86"/>
      <c r="T159" s="225">
        <f>S159*H159</f>
        <v>0</v>
      </c>
      <c r="U159" s="225">
        <v>0.0026249440000000001</v>
      </c>
      <c r="V159" s="225">
        <f>U159*H159</f>
        <v>0.016537147200000001</v>
      </c>
      <c r="W159" s="225">
        <v>0</v>
      </c>
      <c r="X159" s="226">
        <f>W159*H159</f>
        <v>0</v>
      </c>
      <c r="Y159" s="40"/>
      <c r="Z159" s="40"/>
      <c r="AA159" s="40"/>
      <c r="AB159" s="40"/>
      <c r="AC159" s="40"/>
      <c r="AD159" s="40"/>
      <c r="AE159" s="40"/>
      <c r="AR159" s="227" t="s">
        <v>279</v>
      </c>
      <c r="AT159" s="227" t="s">
        <v>213</v>
      </c>
      <c r="AU159" s="227" t="s">
        <v>85</v>
      </c>
      <c r="AY159" s="19" t="s">
        <v>212</v>
      </c>
      <c r="BE159" s="228">
        <f>IF(O159="základní",K159,0)</f>
        <v>0</v>
      </c>
      <c r="BF159" s="228">
        <f>IF(O159="snížená",K159,0)</f>
        <v>0</v>
      </c>
      <c r="BG159" s="228">
        <f>IF(O159="zákl. přenesená",K159,0)</f>
        <v>0</v>
      </c>
      <c r="BH159" s="228">
        <f>IF(O159="sníž. přenesená",K159,0)</f>
        <v>0</v>
      </c>
      <c r="BI159" s="228">
        <f>IF(O159="nulová",K159,0)</f>
        <v>0</v>
      </c>
      <c r="BJ159" s="19" t="s">
        <v>83</v>
      </c>
      <c r="BK159" s="228">
        <f>ROUND(P159*H159,2)</f>
        <v>0</v>
      </c>
      <c r="BL159" s="19" t="s">
        <v>279</v>
      </c>
      <c r="BM159" s="227" t="s">
        <v>1405</v>
      </c>
    </row>
    <row r="160" s="2" customFormat="1">
      <c r="A160" s="40"/>
      <c r="B160" s="41"/>
      <c r="C160" s="42"/>
      <c r="D160" s="258" t="s">
        <v>1316</v>
      </c>
      <c r="E160" s="42"/>
      <c r="F160" s="259" t="s">
        <v>1406</v>
      </c>
      <c r="G160" s="42"/>
      <c r="H160" s="42"/>
      <c r="I160" s="248"/>
      <c r="J160" s="248"/>
      <c r="K160" s="42"/>
      <c r="L160" s="42"/>
      <c r="M160" s="46"/>
      <c r="N160" s="249"/>
      <c r="O160" s="250"/>
      <c r="P160" s="86"/>
      <c r="Q160" s="86"/>
      <c r="R160" s="86"/>
      <c r="S160" s="86"/>
      <c r="T160" s="86"/>
      <c r="U160" s="86"/>
      <c r="V160" s="86"/>
      <c r="W160" s="86"/>
      <c r="X160" s="87"/>
      <c r="Y160" s="40"/>
      <c r="Z160" s="40"/>
      <c r="AA160" s="40"/>
      <c r="AB160" s="40"/>
      <c r="AC160" s="40"/>
      <c r="AD160" s="40"/>
      <c r="AE160" s="40"/>
      <c r="AT160" s="19" t="s">
        <v>1316</v>
      </c>
      <c r="AU160" s="19" t="s">
        <v>85</v>
      </c>
    </row>
    <row r="161" s="15" customFormat="1">
      <c r="A161" s="15"/>
      <c r="B161" s="282"/>
      <c r="C161" s="283"/>
      <c r="D161" s="246" t="s">
        <v>1321</v>
      </c>
      <c r="E161" s="284" t="s">
        <v>20</v>
      </c>
      <c r="F161" s="285" t="s">
        <v>1407</v>
      </c>
      <c r="G161" s="283"/>
      <c r="H161" s="284" t="s">
        <v>20</v>
      </c>
      <c r="I161" s="286"/>
      <c r="J161" s="286"/>
      <c r="K161" s="283"/>
      <c r="L161" s="283"/>
      <c r="M161" s="287"/>
      <c r="N161" s="288"/>
      <c r="O161" s="289"/>
      <c r="P161" s="289"/>
      <c r="Q161" s="289"/>
      <c r="R161" s="289"/>
      <c r="S161" s="289"/>
      <c r="T161" s="289"/>
      <c r="U161" s="289"/>
      <c r="V161" s="289"/>
      <c r="W161" s="289"/>
      <c r="X161" s="290"/>
      <c r="Y161" s="15"/>
      <c r="Z161" s="15"/>
      <c r="AA161" s="15"/>
      <c r="AB161" s="15"/>
      <c r="AC161" s="15"/>
      <c r="AD161" s="15"/>
      <c r="AE161" s="15"/>
      <c r="AT161" s="291" t="s">
        <v>1321</v>
      </c>
      <c r="AU161" s="291" t="s">
        <v>85</v>
      </c>
      <c r="AV161" s="15" t="s">
        <v>83</v>
      </c>
      <c r="AW161" s="15" t="s">
        <v>5</v>
      </c>
      <c r="AX161" s="15" t="s">
        <v>76</v>
      </c>
      <c r="AY161" s="291" t="s">
        <v>212</v>
      </c>
    </row>
    <row r="162" s="13" customFormat="1">
      <c r="A162" s="13"/>
      <c r="B162" s="260"/>
      <c r="C162" s="261"/>
      <c r="D162" s="246" t="s">
        <v>1321</v>
      </c>
      <c r="E162" s="262" t="s">
        <v>20</v>
      </c>
      <c r="F162" s="263" t="s">
        <v>1408</v>
      </c>
      <c r="G162" s="261"/>
      <c r="H162" s="264">
        <v>3</v>
      </c>
      <c r="I162" s="265"/>
      <c r="J162" s="265"/>
      <c r="K162" s="261"/>
      <c r="L162" s="261"/>
      <c r="M162" s="266"/>
      <c r="N162" s="267"/>
      <c r="O162" s="268"/>
      <c r="P162" s="268"/>
      <c r="Q162" s="268"/>
      <c r="R162" s="268"/>
      <c r="S162" s="268"/>
      <c r="T162" s="268"/>
      <c r="U162" s="268"/>
      <c r="V162" s="268"/>
      <c r="W162" s="268"/>
      <c r="X162" s="269"/>
      <c r="Y162" s="13"/>
      <c r="Z162" s="13"/>
      <c r="AA162" s="13"/>
      <c r="AB162" s="13"/>
      <c r="AC162" s="13"/>
      <c r="AD162" s="13"/>
      <c r="AE162" s="13"/>
      <c r="AT162" s="270" t="s">
        <v>1321</v>
      </c>
      <c r="AU162" s="270" t="s">
        <v>85</v>
      </c>
      <c r="AV162" s="13" t="s">
        <v>85</v>
      </c>
      <c r="AW162" s="13" t="s">
        <v>5</v>
      </c>
      <c r="AX162" s="13" t="s">
        <v>76</v>
      </c>
      <c r="AY162" s="270" t="s">
        <v>212</v>
      </c>
    </row>
    <row r="163" s="15" customFormat="1">
      <c r="A163" s="15"/>
      <c r="B163" s="282"/>
      <c r="C163" s="283"/>
      <c r="D163" s="246" t="s">
        <v>1321</v>
      </c>
      <c r="E163" s="284" t="s">
        <v>20</v>
      </c>
      <c r="F163" s="285" t="s">
        <v>1409</v>
      </c>
      <c r="G163" s="283"/>
      <c r="H163" s="284" t="s">
        <v>20</v>
      </c>
      <c r="I163" s="286"/>
      <c r="J163" s="286"/>
      <c r="K163" s="283"/>
      <c r="L163" s="283"/>
      <c r="M163" s="287"/>
      <c r="N163" s="288"/>
      <c r="O163" s="289"/>
      <c r="P163" s="289"/>
      <c r="Q163" s="289"/>
      <c r="R163" s="289"/>
      <c r="S163" s="289"/>
      <c r="T163" s="289"/>
      <c r="U163" s="289"/>
      <c r="V163" s="289"/>
      <c r="W163" s="289"/>
      <c r="X163" s="290"/>
      <c r="Y163" s="15"/>
      <c r="Z163" s="15"/>
      <c r="AA163" s="15"/>
      <c r="AB163" s="15"/>
      <c r="AC163" s="15"/>
      <c r="AD163" s="15"/>
      <c r="AE163" s="15"/>
      <c r="AT163" s="291" t="s">
        <v>1321</v>
      </c>
      <c r="AU163" s="291" t="s">
        <v>85</v>
      </c>
      <c r="AV163" s="15" t="s">
        <v>83</v>
      </c>
      <c r="AW163" s="15" t="s">
        <v>5</v>
      </c>
      <c r="AX163" s="15" t="s">
        <v>76</v>
      </c>
      <c r="AY163" s="291" t="s">
        <v>212</v>
      </c>
    </row>
    <row r="164" s="13" customFormat="1">
      <c r="A164" s="13"/>
      <c r="B164" s="260"/>
      <c r="C164" s="261"/>
      <c r="D164" s="246" t="s">
        <v>1321</v>
      </c>
      <c r="E164" s="262" t="s">
        <v>20</v>
      </c>
      <c r="F164" s="263" t="s">
        <v>1410</v>
      </c>
      <c r="G164" s="261"/>
      <c r="H164" s="264">
        <v>3.2999999999999998</v>
      </c>
      <c r="I164" s="265"/>
      <c r="J164" s="265"/>
      <c r="K164" s="261"/>
      <c r="L164" s="261"/>
      <c r="M164" s="266"/>
      <c r="N164" s="267"/>
      <c r="O164" s="268"/>
      <c r="P164" s="268"/>
      <c r="Q164" s="268"/>
      <c r="R164" s="268"/>
      <c r="S164" s="268"/>
      <c r="T164" s="268"/>
      <c r="U164" s="268"/>
      <c r="V164" s="268"/>
      <c r="W164" s="268"/>
      <c r="X164" s="269"/>
      <c r="Y164" s="13"/>
      <c r="Z164" s="13"/>
      <c r="AA164" s="13"/>
      <c r="AB164" s="13"/>
      <c r="AC164" s="13"/>
      <c r="AD164" s="13"/>
      <c r="AE164" s="13"/>
      <c r="AT164" s="270" t="s">
        <v>1321</v>
      </c>
      <c r="AU164" s="270" t="s">
        <v>85</v>
      </c>
      <c r="AV164" s="13" t="s">
        <v>85</v>
      </c>
      <c r="AW164" s="13" t="s">
        <v>5</v>
      </c>
      <c r="AX164" s="13" t="s">
        <v>76</v>
      </c>
      <c r="AY164" s="270" t="s">
        <v>212</v>
      </c>
    </row>
    <row r="165" s="14" customFormat="1">
      <c r="A165" s="14"/>
      <c r="B165" s="271"/>
      <c r="C165" s="272"/>
      <c r="D165" s="246" t="s">
        <v>1321</v>
      </c>
      <c r="E165" s="273" t="s">
        <v>20</v>
      </c>
      <c r="F165" s="274" t="s">
        <v>1338</v>
      </c>
      <c r="G165" s="272"/>
      <c r="H165" s="275">
        <v>6.2999999999999998</v>
      </c>
      <c r="I165" s="276"/>
      <c r="J165" s="276"/>
      <c r="K165" s="272"/>
      <c r="L165" s="272"/>
      <c r="M165" s="277"/>
      <c r="N165" s="278"/>
      <c r="O165" s="279"/>
      <c r="P165" s="279"/>
      <c r="Q165" s="279"/>
      <c r="R165" s="279"/>
      <c r="S165" s="279"/>
      <c r="T165" s="279"/>
      <c r="U165" s="279"/>
      <c r="V165" s="279"/>
      <c r="W165" s="279"/>
      <c r="X165" s="280"/>
      <c r="Y165" s="14"/>
      <c r="Z165" s="14"/>
      <c r="AA165" s="14"/>
      <c r="AB165" s="14"/>
      <c r="AC165" s="14"/>
      <c r="AD165" s="14"/>
      <c r="AE165" s="14"/>
      <c r="AT165" s="281" t="s">
        <v>1321</v>
      </c>
      <c r="AU165" s="281" t="s">
        <v>85</v>
      </c>
      <c r="AV165" s="14" t="s">
        <v>228</v>
      </c>
      <c r="AW165" s="14" t="s">
        <v>5</v>
      </c>
      <c r="AX165" s="14" t="s">
        <v>83</v>
      </c>
      <c r="AY165" s="281" t="s">
        <v>212</v>
      </c>
    </row>
    <row r="166" s="2" customFormat="1" ht="33" customHeight="1">
      <c r="A166" s="40"/>
      <c r="B166" s="41"/>
      <c r="C166" s="215" t="s">
        <v>287</v>
      </c>
      <c r="D166" s="215" t="s">
        <v>213</v>
      </c>
      <c r="E166" s="216" t="s">
        <v>1411</v>
      </c>
      <c r="F166" s="217" t="s">
        <v>1412</v>
      </c>
      <c r="G166" s="218" t="s">
        <v>525</v>
      </c>
      <c r="H166" s="219">
        <v>22.199999999999999</v>
      </c>
      <c r="I166" s="220"/>
      <c r="J166" s="220"/>
      <c r="K166" s="221">
        <f>ROUND(P166*H166,2)</f>
        <v>0</v>
      </c>
      <c r="L166" s="217" t="s">
        <v>1314</v>
      </c>
      <c r="M166" s="46"/>
      <c r="N166" s="222" t="s">
        <v>20</v>
      </c>
      <c r="O166" s="223" t="s">
        <v>45</v>
      </c>
      <c r="P166" s="224">
        <f>I166+J166</f>
        <v>0</v>
      </c>
      <c r="Q166" s="224">
        <f>ROUND(I166*H166,2)</f>
        <v>0</v>
      </c>
      <c r="R166" s="224">
        <f>ROUND(J166*H166,2)</f>
        <v>0</v>
      </c>
      <c r="S166" s="86"/>
      <c r="T166" s="225">
        <f>S166*H166</f>
        <v>0</v>
      </c>
      <c r="U166" s="225">
        <v>0.0037349760000000001</v>
      </c>
      <c r="V166" s="225">
        <f>U166*H166</f>
        <v>0.082916467199999996</v>
      </c>
      <c r="W166" s="225">
        <v>0</v>
      </c>
      <c r="X166" s="226">
        <f>W166*H166</f>
        <v>0</v>
      </c>
      <c r="Y166" s="40"/>
      <c r="Z166" s="40"/>
      <c r="AA166" s="40"/>
      <c r="AB166" s="40"/>
      <c r="AC166" s="40"/>
      <c r="AD166" s="40"/>
      <c r="AE166" s="40"/>
      <c r="AR166" s="227" t="s">
        <v>279</v>
      </c>
      <c r="AT166" s="227" t="s">
        <v>213</v>
      </c>
      <c r="AU166" s="227" t="s">
        <v>85</v>
      </c>
      <c r="AY166" s="19" t="s">
        <v>212</v>
      </c>
      <c r="BE166" s="228">
        <f>IF(O166="základní",K166,0)</f>
        <v>0</v>
      </c>
      <c r="BF166" s="228">
        <f>IF(O166="snížená",K166,0)</f>
        <v>0</v>
      </c>
      <c r="BG166" s="228">
        <f>IF(O166="zákl. přenesená",K166,0)</f>
        <v>0</v>
      </c>
      <c r="BH166" s="228">
        <f>IF(O166="sníž. přenesená",K166,0)</f>
        <v>0</v>
      </c>
      <c r="BI166" s="228">
        <f>IF(O166="nulová",K166,0)</f>
        <v>0</v>
      </c>
      <c r="BJ166" s="19" t="s">
        <v>83</v>
      </c>
      <c r="BK166" s="228">
        <f>ROUND(P166*H166,2)</f>
        <v>0</v>
      </c>
      <c r="BL166" s="19" t="s">
        <v>279</v>
      </c>
      <c r="BM166" s="227" t="s">
        <v>1413</v>
      </c>
    </row>
    <row r="167" s="2" customFormat="1">
      <c r="A167" s="40"/>
      <c r="B167" s="41"/>
      <c r="C167" s="42"/>
      <c r="D167" s="258" t="s">
        <v>1316</v>
      </c>
      <c r="E167" s="42"/>
      <c r="F167" s="259" t="s">
        <v>1414</v>
      </c>
      <c r="G167" s="42"/>
      <c r="H167" s="42"/>
      <c r="I167" s="248"/>
      <c r="J167" s="248"/>
      <c r="K167" s="42"/>
      <c r="L167" s="42"/>
      <c r="M167" s="46"/>
      <c r="N167" s="249"/>
      <c r="O167" s="250"/>
      <c r="P167" s="86"/>
      <c r="Q167" s="86"/>
      <c r="R167" s="86"/>
      <c r="S167" s="86"/>
      <c r="T167" s="86"/>
      <c r="U167" s="86"/>
      <c r="V167" s="86"/>
      <c r="W167" s="86"/>
      <c r="X167" s="87"/>
      <c r="Y167" s="40"/>
      <c r="Z167" s="40"/>
      <c r="AA167" s="40"/>
      <c r="AB167" s="40"/>
      <c r="AC167" s="40"/>
      <c r="AD167" s="40"/>
      <c r="AE167" s="40"/>
      <c r="AT167" s="19" t="s">
        <v>1316</v>
      </c>
      <c r="AU167" s="19" t="s">
        <v>85</v>
      </c>
    </row>
    <row r="168" s="15" customFormat="1">
      <c r="A168" s="15"/>
      <c r="B168" s="282"/>
      <c r="C168" s="283"/>
      <c r="D168" s="246" t="s">
        <v>1321</v>
      </c>
      <c r="E168" s="284" t="s">
        <v>20</v>
      </c>
      <c r="F168" s="285" t="s">
        <v>1415</v>
      </c>
      <c r="G168" s="283"/>
      <c r="H168" s="284" t="s">
        <v>20</v>
      </c>
      <c r="I168" s="286"/>
      <c r="J168" s="286"/>
      <c r="K168" s="283"/>
      <c r="L168" s="283"/>
      <c r="M168" s="287"/>
      <c r="N168" s="288"/>
      <c r="O168" s="289"/>
      <c r="P168" s="289"/>
      <c r="Q168" s="289"/>
      <c r="R168" s="289"/>
      <c r="S168" s="289"/>
      <c r="T168" s="289"/>
      <c r="U168" s="289"/>
      <c r="V168" s="289"/>
      <c r="W168" s="289"/>
      <c r="X168" s="290"/>
      <c r="Y168" s="15"/>
      <c r="Z168" s="15"/>
      <c r="AA168" s="15"/>
      <c r="AB168" s="15"/>
      <c r="AC168" s="15"/>
      <c r="AD168" s="15"/>
      <c r="AE168" s="15"/>
      <c r="AT168" s="291" t="s">
        <v>1321</v>
      </c>
      <c r="AU168" s="291" t="s">
        <v>85</v>
      </c>
      <c r="AV168" s="15" t="s">
        <v>83</v>
      </c>
      <c r="AW168" s="15" t="s">
        <v>5</v>
      </c>
      <c r="AX168" s="15" t="s">
        <v>76</v>
      </c>
      <c r="AY168" s="291" t="s">
        <v>212</v>
      </c>
    </row>
    <row r="169" s="13" customFormat="1">
      <c r="A169" s="13"/>
      <c r="B169" s="260"/>
      <c r="C169" s="261"/>
      <c r="D169" s="246" t="s">
        <v>1321</v>
      </c>
      <c r="E169" s="262" t="s">
        <v>20</v>
      </c>
      <c r="F169" s="263" t="s">
        <v>1416</v>
      </c>
      <c r="G169" s="261"/>
      <c r="H169" s="264">
        <v>4.4000000000000004</v>
      </c>
      <c r="I169" s="265"/>
      <c r="J169" s="265"/>
      <c r="K169" s="261"/>
      <c r="L169" s="261"/>
      <c r="M169" s="266"/>
      <c r="N169" s="267"/>
      <c r="O169" s="268"/>
      <c r="P169" s="268"/>
      <c r="Q169" s="268"/>
      <c r="R169" s="268"/>
      <c r="S169" s="268"/>
      <c r="T169" s="268"/>
      <c r="U169" s="268"/>
      <c r="V169" s="268"/>
      <c r="W169" s="268"/>
      <c r="X169" s="269"/>
      <c r="Y169" s="13"/>
      <c r="Z169" s="13"/>
      <c r="AA169" s="13"/>
      <c r="AB169" s="13"/>
      <c r="AC169" s="13"/>
      <c r="AD169" s="13"/>
      <c r="AE169" s="13"/>
      <c r="AT169" s="270" t="s">
        <v>1321</v>
      </c>
      <c r="AU169" s="270" t="s">
        <v>85</v>
      </c>
      <c r="AV169" s="13" t="s">
        <v>85</v>
      </c>
      <c r="AW169" s="13" t="s">
        <v>5</v>
      </c>
      <c r="AX169" s="13" t="s">
        <v>76</v>
      </c>
      <c r="AY169" s="270" t="s">
        <v>212</v>
      </c>
    </row>
    <row r="170" s="15" customFormat="1">
      <c r="A170" s="15"/>
      <c r="B170" s="282"/>
      <c r="C170" s="283"/>
      <c r="D170" s="246" t="s">
        <v>1321</v>
      </c>
      <c r="E170" s="284" t="s">
        <v>20</v>
      </c>
      <c r="F170" s="285" t="s">
        <v>1417</v>
      </c>
      <c r="G170" s="283"/>
      <c r="H170" s="284" t="s">
        <v>20</v>
      </c>
      <c r="I170" s="286"/>
      <c r="J170" s="286"/>
      <c r="K170" s="283"/>
      <c r="L170" s="283"/>
      <c r="M170" s="287"/>
      <c r="N170" s="288"/>
      <c r="O170" s="289"/>
      <c r="P170" s="289"/>
      <c r="Q170" s="289"/>
      <c r="R170" s="289"/>
      <c r="S170" s="289"/>
      <c r="T170" s="289"/>
      <c r="U170" s="289"/>
      <c r="V170" s="289"/>
      <c r="W170" s="289"/>
      <c r="X170" s="290"/>
      <c r="Y170" s="15"/>
      <c r="Z170" s="15"/>
      <c r="AA170" s="15"/>
      <c r="AB170" s="15"/>
      <c r="AC170" s="15"/>
      <c r="AD170" s="15"/>
      <c r="AE170" s="15"/>
      <c r="AT170" s="291" t="s">
        <v>1321</v>
      </c>
      <c r="AU170" s="291" t="s">
        <v>85</v>
      </c>
      <c r="AV170" s="15" t="s">
        <v>83</v>
      </c>
      <c r="AW170" s="15" t="s">
        <v>5</v>
      </c>
      <c r="AX170" s="15" t="s">
        <v>76</v>
      </c>
      <c r="AY170" s="291" t="s">
        <v>212</v>
      </c>
    </row>
    <row r="171" s="13" customFormat="1">
      <c r="A171" s="13"/>
      <c r="B171" s="260"/>
      <c r="C171" s="261"/>
      <c r="D171" s="246" t="s">
        <v>1321</v>
      </c>
      <c r="E171" s="262" t="s">
        <v>20</v>
      </c>
      <c r="F171" s="263" t="s">
        <v>1418</v>
      </c>
      <c r="G171" s="261"/>
      <c r="H171" s="264">
        <v>2</v>
      </c>
      <c r="I171" s="265"/>
      <c r="J171" s="265"/>
      <c r="K171" s="261"/>
      <c r="L171" s="261"/>
      <c r="M171" s="266"/>
      <c r="N171" s="267"/>
      <c r="O171" s="268"/>
      <c r="P171" s="268"/>
      <c r="Q171" s="268"/>
      <c r="R171" s="268"/>
      <c r="S171" s="268"/>
      <c r="T171" s="268"/>
      <c r="U171" s="268"/>
      <c r="V171" s="268"/>
      <c r="W171" s="268"/>
      <c r="X171" s="269"/>
      <c r="Y171" s="13"/>
      <c r="Z171" s="13"/>
      <c r="AA171" s="13"/>
      <c r="AB171" s="13"/>
      <c r="AC171" s="13"/>
      <c r="AD171" s="13"/>
      <c r="AE171" s="13"/>
      <c r="AT171" s="270" t="s">
        <v>1321</v>
      </c>
      <c r="AU171" s="270" t="s">
        <v>85</v>
      </c>
      <c r="AV171" s="13" t="s">
        <v>85</v>
      </c>
      <c r="AW171" s="13" t="s">
        <v>5</v>
      </c>
      <c r="AX171" s="13" t="s">
        <v>76</v>
      </c>
      <c r="AY171" s="270" t="s">
        <v>212</v>
      </c>
    </row>
    <row r="172" s="15" customFormat="1">
      <c r="A172" s="15"/>
      <c r="B172" s="282"/>
      <c r="C172" s="283"/>
      <c r="D172" s="246" t="s">
        <v>1321</v>
      </c>
      <c r="E172" s="284" t="s">
        <v>20</v>
      </c>
      <c r="F172" s="285" t="s">
        <v>1419</v>
      </c>
      <c r="G172" s="283"/>
      <c r="H172" s="284" t="s">
        <v>20</v>
      </c>
      <c r="I172" s="286"/>
      <c r="J172" s="286"/>
      <c r="K172" s="283"/>
      <c r="L172" s="283"/>
      <c r="M172" s="287"/>
      <c r="N172" s="288"/>
      <c r="O172" s="289"/>
      <c r="P172" s="289"/>
      <c r="Q172" s="289"/>
      <c r="R172" s="289"/>
      <c r="S172" s="289"/>
      <c r="T172" s="289"/>
      <c r="U172" s="289"/>
      <c r="V172" s="289"/>
      <c r="W172" s="289"/>
      <c r="X172" s="290"/>
      <c r="Y172" s="15"/>
      <c r="Z172" s="15"/>
      <c r="AA172" s="15"/>
      <c r="AB172" s="15"/>
      <c r="AC172" s="15"/>
      <c r="AD172" s="15"/>
      <c r="AE172" s="15"/>
      <c r="AT172" s="291" t="s">
        <v>1321</v>
      </c>
      <c r="AU172" s="291" t="s">
        <v>85</v>
      </c>
      <c r="AV172" s="15" t="s">
        <v>83</v>
      </c>
      <c r="AW172" s="15" t="s">
        <v>5</v>
      </c>
      <c r="AX172" s="15" t="s">
        <v>76</v>
      </c>
      <c r="AY172" s="291" t="s">
        <v>212</v>
      </c>
    </row>
    <row r="173" s="13" customFormat="1">
      <c r="A173" s="13"/>
      <c r="B173" s="260"/>
      <c r="C173" s="261"/>
      <c r="D173" s="246" t="s">
        <v>1321</v>
      </c>
      <c r="E173" s="262" t="s">
        <v>20</v>
      </c>
      <c r="F173" s="263" t="s">
        <v>1420</v>
      </c>
      <c r="G173" s="261"/>
      <c r="H173" s="264">
        <v>3</v>
      </c>
      <c r="I173" s="265"/>
      <c r="J173" s="265"/>
      <c r="K173" s="261"/>
      <c r="L173" s="261"/>
      <c r="M173" s="266"/>
      <c r="N173" s="267"/>
      <c r="O173" s="268"/>
      <c r="P173" s="268"/>
      <c r="Q173" s="268"/>
      <c r="R173" s="268"/>
      <c r="S173" s="268"/>
      <c r="T173" s="268"/>
      <c r="U173" s="268"/>
      <c r="V173" s="268"/>
      <c r="W173" s="268"/>
      <c r="X173" s="269"/>
      <c r="Y173" s="13"/>
      <c r="Z173" s="13"/>
      <c r="AA173" s="13"/>
      <c r="AB173" s="13"/>
      <c r="AC173" s="13"/>
      <c r="AD173" s="13"/>
      <c r="AE173" s="13"/>
      <c r="AT173" s="270" t="s">
        <v>1321</v>
      </c>
      <c r="AU173" s="270" t="s">
        <v>85</v>
      </c>
      <c r="AV173" s="13" t="s">
        <v>85</v>
      </c>
      <c r="AW173" s="13" t="s">
        <v>5</v>
      </c>
      <c r="AX173" s="13" t="s">
        <v>76</v>
      </c>
      <c r="AY173" s="270" t="s">
        <v>212</v>
      </c>
    </row>
    <row r="174" s="15" customFormat="1">
      <c r="A174" s="15"/>
      <c r="B174" s="282"/>
      <c r="C174" s="283"/>
      <c r="D174" s="246" t="s">
        <v>1321</v>
      </c>
      <c r="E174" s="284" t="s">
        <v>20</v>
      </c>
      <c r="F174" s="285" t="s">
        <v>1421</v>
      </c>
      <c r="G174" s="283"/>
      <c r="H174" s="284" t="s">
        <v>20</v>
      </c>
      <c r="I174" s="286"/>
      <c r="J174" s="286"/>
      <c r="K174" s="283"/>
      <c r="L174" s="283"/>
      <c r="M174" s="287"/>
      <c r="N174" s="288"/>
      <c r="O174" s="289"/>
      <c r="P174" s="289"/>
      <c r="Q174" s="289"/>
      <c r="R174" s="289"/>
      <c r="S174" s="289"/>
      <c r="T174" s="289"/>
      <c r="U174" s="289"/>
      <c r="V174" s="289"/>
      <c r="W174" s="289"/>
      <c r="X174" s="290"/>
      <c r="Y174" s="15"/>
      <c r="Z174" s="15"/>
      <c r="AA174" s="15"/>
      <c r="AB174" s="15"/>
      <c r="AC174" s="15"/>
      <c r="AD174" s="15"/>
      <c r="AE174" s="15"/>
      <c r="AT174" s="291" t="s">
        <v>1321</v>
      </c>
      <c r="AU174" s="291" t="s">
        <v>85</v>
      </c>
      <c r="AV174" s="15" t="s">
        <v>83</v>
      </c>
      <c r="AW174" s="15" t="s">
        <v>5</v>
      </c>
      <c r="AX174" s="15" t="s">
        <v>76</v>
      </c>
      <c r="AY174" s="291" t="s">
        <v>212</v>
      </c>
    </row>
    <row r="175" s="13" customFormat="1">
      <c r="A175" s="13"/>
      <c r="B175" s="260"/>
      <c r="C175" s="261"/>
      <c r="D175" s="246" t="s">
        <v>1321</v>
      </c>
      <c r="E175" s="262" t="s">
        <v>20</v>
      </c>
      <c r="F175" s="263" t="s">
        <v>1422</v>
      </c>
      <c r="G175" s="261"/>
      <c r="H175" s="264">
        <v>3.2000000000000002</v>
      </c>
      <c r="I175" s="265"/>
      <c r="J175" s="265"/>
      <c r="K175" s="261"/>
      <c r="L175" s="261"/>
      <c r="M175" s="266"/>
      <c r="N175" s="267"/>
      <c r="O175" s="268"/>
      <c r="P175" s="268"/>
      <c r="Q175" s="268"/>
      <c r="R175" s="268"/>
      <c r="S175" s="268"/>
      <c r="T175" s="268"/>
      <c r="U175" s="268"/>
      <c r="V175" s="268"/>
      <c r="W175" s="268"/>
      <c r="X175" s="269"/>
      <c r="Y175" s="13"/>
      <c r="Z175" s="13"/>
      <c r="AA175" s="13"/>
      <c r="AB175" s="13"/>
      <c r="AC175" s="13"/>
      <c r="AD175" s="13"/>
      <c r="AE175" s="13"/>
      <c r="AT175" s="270" t="s">
        <v>1321</v>
      </c>
      <c r="AU175" s="270" t="s">
        <v>85</v>
      </c>
      <c r="AV175" s="13" t="s">
        <v>85</v>
      </c>
      <c r="AW175" s="13" t="s">
        <v>5</v>
      </c>
      <c r="AX175" s="13" t="s">
        <v>76</v>
      </c>
      <c r="AY175" s="270" t="s">
        <v>212</v>
      </c>
    </row>
    <row r="176" s="15" customFormat="1">
      <c r="A176" s="15"/>
      <c r="B176" s="282"/>
      <c r="C176" s="283"/>
      <c r="D176" s="246" t="s">
        <v>1321</v>
      </c>
      <c r="E176" s="284" t="s">
        <v>20</v>
      </c>
      <c r="F176" s="285" t="s">
        <v>1423</v>
      </c>
      <c r="G176" s="283"/>
      <c r="H176" s="284" t="s">
        <v>20</v>
      </c>
      <c r="I176" s="286"/>
      <c r="J176" s="286"/>
      <c r="K176" s="283"/>
      <c r="L176" s="283"/>
      <c r="M176" s="287"/>
      <c r="N176" s="288"/>
      <c r="O176" s="289"/>
      <c r="P176" s="289"/>
      <c r="Q176" s="289"/>
      <c r="R176" s="289"/>
      <c r="S176" s="289"/>
      <c r="T176" s="289"/>
      <c r="U176" s="289"/>
      <c r="V176" s="289"/>
      <c r="W176" s="289"/>
      <c r="X176" s="290"/>
      <c r="Y176" s="15"/>
      <c r="Z176" s="15"/>
      <c r="AA176" s="15"/>
      <c r="AB176" s="15"/>
      <c r="AC176" s="15"/>
      <c r="AD176" s="15"/>
      <c r="AE176" s="15"/>
      <c r="AT176" s="291" t="s">
        <v>1321</v>
      </c>
      <c r="AU176" s="291" t="s">
        <v>85</v>
      </c>
      <c r="AV176" s="15" t="s">
        <v>83</v>
      </c>
      <c r="AW176" s="15" t="s">
        <v>5</v>
      </c>
      <c r="AX176" s="15" t="s">
        <v>76</v>
      </c>
      <c r="AY176" s="291" t="s">
        <v>212</v>
      </c>
    </row>
    <row r="177" s="13" customFormat="1">
      <c r="A177" s="13"/>
      <c r="B177" s="260"/>
      <c r="C177" s="261"/>
      <c r="D177" s="246" t="s">
        <v>1321</v>
      </c>
      <c r="E177" s="262" t="s">
        <v>20</v>
      </c>
      <c r="F177" s="263" t="s">
        <v>1424</v>
      </c>
      <c r="G177" s="261"/>
      <c r="H177" s="264">
        <v>9.5999999999999996</v>
      </c>
      <c r="I177" s="265"/>
      <c r="J177" s="265"/>
      <c r="K177" s="261"/>
      <c r="L177" s="261"/>
      <c r="M177" s="266"/>
      <c r="N177" s="267"/>
      <c r="O177" s="268"/>
      <c r="P177" s="268"/>
      <c r="Q177" s="268"/>
      <c r="R177" s="268"/>
      <c r="S177" s="268"/>
      <c r="T177" s="268"/>
      <c r="U177" s="268"/>
      <c r="V177" s="268"/>
      <c r="W177" s="268"/>
      <c r="X177" s="269"/>
      <c r="Y177" s="13"/>
      <c r="Z177" s="13"/>
      <c r="AA177" s="13"/>
      <c r="AB177" s="13"/>
      <c r="AC177" s="13"/>
      <c r="AD177" s="13"/>
      <c r="AE177" s="13"/>
      <c r="AT177" s="270" t="s">
        <v>1321</v>
      </c>
      <c r="AU177" s="270" t="s">
        <v>85</v>
      </c>
      <c r="AV177" s="13" t="s">
        <v>85</v>
      </c>
      <c r="AW177" s="13" t="s">
        <v>5</v>
      </c>
      <c r="AX177" s="13" t="s">
        <v>76</v>
      </c>
      <c r="AY177" s="270" t="s">
        <v>212</v>
      </c>
    </row>
    <row r="178" s="14" customFormat="1">
      <c r="A178" s="14"/>
      <c r="B178" s="271"/>
      <c r="C178" s="272"/>
      <c r="D178" s="246" t="s">
        <v>1321</v>
      </c>
      <c r="E178" s="273" t="s">
        <v>20</v>
      </c>
      <c r="F178" s="274" t="s">
        <v>1338</v>
      </c>
      <c r="G178" s="272"/>
      <c r="H178" s="275">
        <v>22.200000000000003</v>
      </c>
      <c r="I178" s="276"/>
      <c r="J178" s="276"/>
      <c r="K178" s="272"/>
      <c r="L178" s="272"/>
      <c r="M178" s="277"/>
      <c r="N178" s="278"/>
      <c r="O178" s="279"/>
      <c r="P178" s="279"/>
      <c r="Q178" s="279"/>
      <c r="R178" s="279"/>
      <c r="S178" s="279"/>
      <c r="T178" s="279"/>
      <c r="U178" s="279"/>
      <c r="V178" s="279"/>
      <c r="W178" s="279"/>
      <c r="X178" s="280"/>
      <c r="Y178" s="14"/>
      <c r="Z178" s="14"/>
      <c r="AA178" s="14"/>
      <c r="AB178" s="14"/>
      <c r="AC178" s="14"/>
      <c r="AD178" s="14"/>
      <c r="AE178" s="14"/>
      <c r="AT178" s="281" t="s">
        <v>1321</v>
      </c>
      <c r="AU178" s="281" t="s">
        <v>85</v>
      </c>
      <c r="AV178" s="14" t="s">
        <v>228</v>
      </c>
      <c r="AW178" s="14" t="s">
        <v>5</v>
      </c>
      <c r="AX178" s="14" t="s">
        <v>83</v>
      </c>
      <c r="AY178" s="281" t="s">
        <v>212</v>
      </c>
    </row>
    <row r="179" s="2" customFormat="1" ht="55.5" customHeight="1">
      <c r="A179" s="40"/>
      <c r="B179" s="41"/>
      <c r="C179" s="215" t="s">
        <v>291</v>
      </c>
      <c r="D179" s="215" t="s">
        <v>213</v>
      </c>
      <c r="E179" s="216" t="s">
        <v>1425</v>
      </c>
      <c r="F179" s="217" t="s">
        <v>1426</v>
      </c>
      <c r="G179" s="218" t="s">
        <v>525</v>
      </c>
      <c r="H179" s="219">
        <v>8.8000000000000007</v>
      </c>
      <c r="I179" s="220"/>
      <c r="J179" s="220"/>
      <c r="K179" s="221">
        <f>ROUND(P179*H179,2)</f>
        <v>0</v>
      </c>
      <c r="L179" s="217" t="s">
        <v>1314</v>
      </c>
      <c r="M179" s="46"/>
      <c r="N179" s="222" t="s">
        <v>20</v>
      </c>
      <c r="O179" s="223" t="s">
        <v>45</v>
      </c>
      <c r="P179" s="224">
        <f>I179+J179</f>
        <v>0</v>
      </c>
      <c r="Q179" s="224">
        <f>ROUND(I179*H179,2)</f>
        <v>0</v>
      </c>
      <c r="R179" s="224">
        <f>ROUND(J179*H179,2)</f>
        <v>0</v>
      </c>
      <c r="S179" s="86"/>
      <c r="T179" s="225">
        <f>S179*H179</f>
        <v>0</v>
      </c>
      <c r="U179" s="225">
        <v>7.7600000000000002E-05</v>
      </c>
      <c r="V179" s="225">
        <f>U179*H179</f>
        <v>0.00068288000000000008</v>
      </c>
      <c r="W179" s="225">
        <v>0</v>
      </c>
      <c r="X179" s="226">
        <f>W179*H179</f>
        <v>0</v>
      </c>
      <c r="Y179" s="40"/>
      <c r="Z179" s="40"/>
      <c r="AA179" s="40"/>
      <c r="AB179" s="40"/>
      <c r="AC179" s="40"/>
      <c r="AD179" s="40"/>
      <c r="AE179" s="40"/>
      <c r="AR179" s="227" t="s">
        <v>279</v>
      </c>
      <c r="AT179" s="227" t="s">
        <v>213</v>
      </c>
      <c r="AU179" s="227" t="s">
        <v>85</v>
      </c>
      <c r="AY179" s="19" t="s">
        <v>212</v>
      </c>
      <c r="BE179" s="228">
        <f>IF(O179="základní",K179,0)</f>
        <v>0</v>
      </c>
      <c r="BF179" s="228">
        <f>IF(O179="snížená",K179,0)</f>
        <v>0</v>
      </c>
      <c r="BG179" s="228">
        <f>IF(O179="zákl. přenesená",K179,0)</f>
        <v>0</v>
      </c>
      <c r="BH179" s="228">
        <f>IF(O179="sníž. přenesená",K179,0)</f>
        <v>0</v>
      </c>
      <c r="BI179" s="228">
        <f>IF(O179="nulová",K179,0)</f>
        <v>0</v>
      </c>
      <c r="BJ179" s="19" t="s">
        <v>83</v>
      </c>
      <c r="BK179" s="228">
        <f>ROUND(P179*H179,2)</f>
        <v>0</v>
      </c>
      <c r="BL179" s="19" t="s">
        <v>279</v>
      </c>
      <c r="BM179" s="227" t="s">
        <v>1427</v>
      </c>
    </row>
    <row r="180" s="2" customFormat="1">
      <c r="A180" s="40"/>
      <c r="B180" s="41"/>
      <c r="C180" s="42"/>
      <c r="D180" s="258" t="s">
        <v>1316</v>
      </c>
      <c r="E180" s="42"/>
      <c r="F180" s="259" t="s">
        <v>1428</v>
      </c>
      <c r="G180" s="42"/>
      <c r="H180" s="42"/>
      <c r="I180" s="248"/>
      <c r="J180" s="248"/>
      <c r="K180" s="42"/>
      <c r="L180" s="42"/>
      <c r="M180" s="46"/>
      <c r="N180" s="249"/>
      <c r="O180" s="250"/>
      <c r="P180" s="86"/>
      <c r="Q180" s="86"/>
      <c r="R180" s="86"/>
      <c r="S180" s="86"/>
      <c r="T180" s="86"/>
      <c r="U180" s="86"/>
      <c r="V180" s="86"/>
      <c r="W180" s="86"/>
      <c r="X180" s="87"/>
      <c r="Y180" s="40"/>
      <c r="Z180" s="40"/>
      <c r="AA180" s="40"/>
      <c r="AB180" s="40"/>
      <c r="AC180" s="40"/>
      <c r="AD180" s="40"/>
      <c r="AE180" s="40"/>
      <c r="AT180" s="19" t="s">
        <v>1316</v>
      </c>
      <c r="AU180" s="19" t="s">
        <v>85</v>
      </c>
    </row>
    <row r="181" s="13" customFormat="1">
      <c r="A181" s="13"/>
      <c r="B181" s="260"/>
      <c r="C181" s="261"/>
      <c r="D181" s="246" t="s">
        <v>1321</v>
      </c>
      <c r="E181" s="262" t="s">
        <v>20</v>
      </c>
      <c r="F181" s="263" t="s">
        <v>1429</v>
      </c>
      <c r="G181" s="261"/>
      <c r="H181" s="264">
        <v>8.8000000000000007</v>
      </c>
      <c r="I181" s="265"/>
      <c r="J181" s="265"/>
      <c r="K181" s="261"/>
      <c r="L181" s="261"/>
      <c r="M181" s="266"/>
      <c r="N181" s="267"/>
      <c r="O181" s="268"/>
      <c r="P181" s="268"/>
      <c r="Q181" s="268"/>
      <c r="R181" s="268"/>
      <c r="S181" s="268"/>
      <c r="T181" s="268"/>
      <c r="U181" s="268"/>
      <c r="V181" s="268"/>
      <c r="W181" s="268"/>
      <c r="X181" s="269"/>
      <c r="Y181" s="13"/>
      <c r="Z181" s="13"/>
      <c r="AA181" s="13"/>
      <c r="AB181" s="13"/>
      <c r="AC181" s="13"/>
      <c r="AD181" s="13"/>
      <c r="AE181" s="13"/>
      <c r="AT181" s="270" t="s">
        <v>1321</v>
      </c>
      <c r="AU181" s="270" t="s">
        <v>85</v>
      </c>
      <c r="AV181" s="13" t="s">
        <v>85</v>
      </c>
      <c r="AW181" s="13" t="s">
        <v>5</v>
      </c>
      <c r="AX181" s="13" t="s">
        <v>83</v>
      </c>
      <c r="AY181" s="270" t="s">
        <v>212</v>
      </c>
    </row>
    <row r="182" s="2" customFormat="1" ht="55.5" customHeight="1">
      <c r="A182" s="40"/>
      <c r="B182" s="41"/>
      <c r="C182" s="215" t="s">
        <v>295</v>
      </c>
      <c r="D182" s="215" t="s">
        <v>213</v>
      </c>
      <c r="E182" s="216" t="s">
        <v>1430</v>
      </c>
      <c r="F182" s="217" t="s">
        <v>1431</v>
      </c>
      <c r="G182" s="218" t="s">
        <v>525</v>
      </c>
      <c r="H182" s="219">
        <v>22.199999999999999</v>
      </c>
      <c r="I182" s="220"/>
      <c r="J182" s="220"/>
      <c r="K182" s="221">
        <f>ROUND(P182*H182,2)</f>
        <v>0</v>
      </c>
      <c r="L182" s="217" t="s">
        <v>1314</v>
      </c>
      <c r="M182" s="46"/>
      <c r="N182" s="222" t="s">
        <v>20</v>
      </c>
      <c r="O182" s="223" t="s">
        <v>45</v>
      </c>
      <c r="P182" s="224">
        <f>I182+J182</f>
        <v>0</v>
      </c>
      <c r="Q182" s="224">
        <f>ROUND(I182*H182,2)</f>
        <v>0</v>
      </c>
      <c r="R182" s="224">
        <f>ROUND(J182*H182,2)</f>
        <v>0</v>
      </c>
      <c r="S182" s="86"/>
      <c r="T182" s="225">
        <f>S182*H182</f>
        <v>0</v>
      </c>
      <c r="U182" s="225">
        <v>0.00010839</v>
      </c>
      <c r="V182" s="225">
        <f>U182*H182</f>
        <v>0.0024062579999999997</v>
      </c>
      <c r="W182" s="225">
        <v>0</v>
      </c>
      <c r="X182" s="226">
        <f>W182*H182</f>
        <v>0</v>
      </c>
      <c r="Y182" s="40"/>
      <c r="Z182" s="40"/>
      <c r="AA182" s="40"/>
      <c r="AB182" s="40"/>
      <c r="AC182" s="40"/>
      <c r="AD182" s="40"/>
      <c r="AE182" s="40"/>
      <c r="AR182" s="227" t="s">
        <v>279</v>
      </c>
      <c r="AT182" s="227" t="s">
        <v>213</v>
      </c>
      <c r="AU182" s="227" t="s">
        <v>85</v>
      </c>
      <c r="AY182" s="19" t="s">
        <v>212</v>
      </c>
      <c r="BE182" s="228">
        <f>IF(O182="základní",K182,0)</f>
        <v>0</v>
      </c>
      <c r="BF182" s="228">
        <f>IF(O182="snížená",K182,0)</f>
        <v>0</v>
      </c>
      <c r="BG182" s="228">
        <f>IF(O182="zákl. přenesená",K182,0)</f>
        <v>0</v>
      </c>
      <c r="BH182" s="228">
        <f>IF(O182="sníž. přenesená",K182,0)</f>
        <v>0</v>
      </c>
      <c r="BI182" s="228">
        <f>IF(O182="nulová",K182,0)</f>
        <v>0</v>
      </c>
      <c r="BJ182" s="19" t="s">
        <v>83</v>
      </c>
      <c r="BK182" s="228">
        <f>ROUND(P182*H182,2)</f>
        <v>0</v>
      </c>
      <c r="BL182" s="19" t="s">
        <v>279</v>
      </c>
      <c r="BM182" s="227" t="s">
        <v>1432</v>
      </c>
    </row>
    <row r="183" s="2" customFormat="1">
      <c r="A183" s="40"/>
      <c r="B183" s="41"/>
      <c r="C183" s="42"/>
      <c r="D183" s="258" t="s">
        <v>1316</v>
      </c>
      <c r="E183" s="42"/>
      <c r="F183" s="259" t="s">
        <v>1433</v>
      </c>
      <c r="G183" s="42"/>
      <c r="H183" s="42"/>
      <c r="I183" s="248"/>
      <c r="J183" s="248"/>
      <c r="K183" s="42"/>
      <c r="L183" s="42"/>
      <c r="M183" s="46"/>
      <c r="N183" s="249"/>
      <c r="O183" s="250"/>
      <c r="P183" s="86"/>
      <c r="Q183" s="86"/>
      <c r="R183" s="86"/>
      <c r="S183" s="86"/>
      <c r="T183" s="86"/>
      <c r="U183" s="86"/>
      <c r="V183" s="86"/>
      <c r="W183" s="86"/>
      <c r="X183" s="87"/>
      <c r="Y183" s="40"/>
      <c r="Z183" s="40"/>
      <c r="AA183" s="40"/>
      <c r="AB183" s="40"/>
      <c r="AC183" s="40"/>
      <c r="AD183" s="40"/>
      <c r="AE183" s="40"/>
      <c r="AT183" s="19" t="s">
        <v>1316</v>
      </c>
      <c r="AU183" s="19" t="s">
        <v>85</v>
      </c>
    </row>
    <row r="184" s="13" customFormat="1">
      <c r="A184" s="13"/>
      <c r="B184" s="260"/>
      <c r="C184" s="261"/>
      <c r="D184" s="246" t="s">
        <v>1321</v>
      </c>
      <c r="E184" s="262" t="s">
        <v>20</v>
      </c>
      <c r="F184" s="263" t="s">
        <v>1434</v>
      </c>
      <c r="G184" s="261"/>
      <c r="H184" s="264">
        <v>22.199999999999999</v>
      </c>
      <c r="I184" s="265"/>
      <c r="J184" s="265"/>
      <c r="K184" s="261"/>
      <c r="L184" s="261"/>
      <c r="M184" s="266"/>
      <c r="N184" s="267"/>
      <c r="O184" s="268"/>
      <c r="P184" s="268"/>
      <c r="Q184" s="268"/>
      <c r="R184" s="268"/>
      <c r="S184" s="268"/>
      <c r="T184" s="268"/>
      <c r="U184" s="268"/>
      <c r="V184" s="268"/>
      <c r="W184" s="268"/>
      <c r="X184" s="269"/>
      <c r="Y184" s="13"/>
      <c r="Z184" s="13"/>
      <c r="AA184" s="13"/>
      <c r="AB184" s="13"/>
      <c r="AC184" s="13"/>
      <c r="AD184" s="13"/>
      <c r="AE184" s="13"/>
      <c r="AT184" s="270" t="s">
        <v>1321</v>
      </c>
      <c r="AU184" s="270" t="s">
        <v>85</v>
      </c>
      <c r="AV184" s="13" t="s">
        <v>85</v>
      </c>
      <c r="AW184" s="13" t="s">
        <v>5</v>
      </c>
      <c r="AX184" s="13" t="s">
        <v>83</v>
      </c>
      <c r="AY184" s="270" t="s">
        <v>212</v>
      </c>
    </row>
    <row r="185" s="2" customFormat="1">
      <c r="A185" s="40"/>
      <c r="B185" s="41"/>
      <c r="C185" s="215" t="s">
        <v>8</v>
      </c>
      <c r="D185" s="215" t="s">
        <v>213</v>
      </c>
      <c r="E185" s="216" t="s">
        <v>1435</v>
      </c>
      <c r="F185" s="217" t="s">
        <v>1436</v>
      </c>
      <c r="G185" s="218" t="s">
        <v>670</v>
      </c>
      <c r="H185" s="219">
        <v>2</v>
      </c>
      <c r="I185" s="220"/>
      <c r="J185" s="220"/>
      <c r="K185" s="221">
        <f>ROUND(P185*H185,2)</f>
        <v>0</v>
      </c>
      <c r="L185" s="217" t="s">
        <v>1314</v>
      </c>
      <c r="M185" s="46"/>
      <c r="N185" s="222" t="s">
        <v>20</v>
      </c>
      <c r="O185" s="223" t="s">
        <v>45</v>
      </c>
      <c r="P185" s="224">
        <f>I185+J185</f>
        <v>0</v>
      </c>
      <c r="Q185" s="224">
        <f>ROUND(I185*H185,2)</f>
        <v>0</v>
      </c>
      <c r="R185" s="224">
        <f>ROUND(J185*H185,2)</f>
        <v>0</v>
      </c>
      <c r="S185" s="86"/>
      <c r="T185" s="225">
        <f>S185*H185</f>
        <v>0</v>
      </c>
      <c r="U185" s="225">
        <v>0</v>
      </c>
      <c r="V185" s="225">
        <f>U185*H185</f>
        <v>0</v>
      </c>
      <c r="W185" s="225">
        <v>0.00052999999999999998</v>
      </c>
      <c r="X185" s="226">
        <f>W185*H185</f>
        <v>0.00106</v>
      </c>
      <c r="Y185" s="40"/>
      <c r="Z185" s="40"/>
      <c r="AA185" s="40"/>
      <c r="AB185" s="40"/>
      <c r="AC185" s="40"/>
      <c r="AD185" s="40"/>
      <c r="AE185" s="40"/>
      <c r="AR185" s="227" t="s">
        <v>279</v>
      </c>
      <c r="AT185" s="227" t="s">
        <v>213</v>
      </c>
      <c r="AU185" s="227" t="s">
        <v>85</v>
      </c>
      <c r="AY185" s="19" t="s">
        <v>212</v>
      </c>
      <c r="BE185" s="228">
        <f>IF(O185="základní",K185,0)</f>
        <v>0</v>
      </c>
      <c r="BF185" s="228">
        <f>IF(O185="snížená",K185,0)</f>
        <v>0</v>
      </c>
      <c r="BG185" s="228">
        <f>IF(O185="zákl. přenesená",K185,0)</f>
        <v>0</v>
      </c>
      <c r="BH185" s="228">
        <f>IF(O185="sníž. přenesená",K185,0)</f>
        <v>0</v>
      </c>
      <c r="BI185" s="228">
        <f>IF(O185="nulová",K185,0)</f>
        <v>0</v>
      </c>
      <c r="BJ185" s="19" t="s">
        <v>83</v>
      </c>
      <c r="BK185" s="228">
        <f>ROUND(P185*H185,2)</f>
        <v>0</v>
      </c>
      <c r="BL185" s="19" t="s">
        <v>279</v>
      </c>
      <c r="BM185" s="227" t="s">
        <v>1437</v>
      </c>
    </row>
    <row r="186" s="2" customFormat="1">
      <c r="A186" s="40"/>
      <c r="B186" s="41"/>
      <c r="C186" s="42"/>
      <c r="D186" s="258" t="s">
        <v>1316</v>
      </c>
      <c r="E186" s="42"/>
      <c r="F186" s="259" t="s">
        <v>1438</v>
      </c>
      <c r="G186" s="42"/>
      <c r="H186" s="42"/>
      <c r="I186" s="248"/>
      <c r="J186" s="248"/>
      <c r="K186" s="42"/>
      <c r="L186" s="42"/>
      <c r="M186" s="46"/>
      <c r="N186" s="249"/>
      <c r="O186" s="250"/>
      <c r="P186" s="86"/>
      <c r="Q186" s="86"/>
      <c r="R186" s="86"/>
      <c r="S186" s="86"/>
      <c r="T186" s="86"/>
      <c r="U186" s="86"/>
      <c r="V186" s="86"/>
      <c r="W186" s="86"/>
      <c r="X186" s="87"/>
      <c r="Y186" s="40"/>
      <c r="Z186" s="40"/>
      <c r="AA186" s="40"/>
      <c r="AB186" s="40"/>
      <c r="AC186" s="40"/>
      <c r="AD186" s="40"/>
      <c r="AE186" s="40"/>
      <c r="AT186" s="19" t="s">
        <v>1316</v>
      </c>
      <c r="AU186" s="19" t="s">
        <v>85</v>
      </c>
    </row>
    <row r="187" s="13" customFormat="1">
      <c r="A187" s="13"/>
      <c r="B187" s="260"/>
      <c r="C187" s="261"/>
      <c r="D187" s="246" t="s">
        <v>1321</v>
      </c>
      <c r="E187" s="262" t="s">
        <v>20</v>
      </c>
      <c r="F187" s="263" t="s">
        <v>85</v>
      </c>
      <c r="G187" s="261"/>
      <c r="H187" s="264">
        <v>2</v>
      </c>
      <c r="I187" s="265"/>
      <c r="J187" s="265"/>
      <c r="K187" s="261"/>
      <c r="L187" s="261"/>
      <c r="M187" s="266"/>
      <c r="N187" s="267"/>
      <c r="O187" s="268"/>
      <c r="P187" s="268"/>
      <c r="Q187" s="268"/>
      <c r="R187" s="268"/>
      <c r="S187" s="268"/>
      <c r="T187" s="268"/>
      <c r="U187" s="268"/>
      <c r="V187" s="268"/>
      <c r="W187" s="268"/>
      <c r="X187" s="269"/>
      <c r="Y187" s="13"/>
      <c r="Z187" s="13"/>
      <c r="AA187" s="13"/>
      <c r="AB187" s="13"/>
      <c r="AC187" s="13"/>
      <c r="AD187" s="13"/>
      <c r="AE187" s="13"/>
      <c r="AT187" s="270" t="s">
        <v>1321</v>
      </c>
      <c r="AU187" s="270" t="s">
        <v>85</v>
      </c>
      <c r="AV187" s="13" t="s">
        <v>85</v>
      </c>
      <c r="AW187" s="13" t="s">
        <v>5</v>
      </c>
      <c r="AX187" s="13" t="s">
        <v>83</v>
      </c>
      <c r="AY187" s="270" t="s">
        <v>212</v>
      </c>
    </row>
    <row r="188" s="2" customFormat="1">
      <c r="A188" s="40"/>
      <c r="B188" s="41"/>
      <c r="C188" s="215" t="s">
        <v>302</v>
      </c>
      <c r="D188" s="215" t="s">
        <v>213</v>
      </c>
      <c r="E188" s="216" t="s">
        <v>1439</v>
      </c>
      <c r="F188" s="217" t="s">
        <v>1440</v>
      </c>
      <c r="G188" s="218" t="s">
        <v>670</v>
      </c>
      <c r="H188" s="219">
        <v>4</v>
      </c>
      <c r="I188" s="220"/>
      <c r="J188" s="220"/>
      <c r="K188" s="221">
        <f>ROUND(P188*H188,2)</f>
        <v>0</v>
      </c>
      <c r="L188" s="217" t="s">
        <v>1314</v>
      </c>
      <c r="M188" s="46"/>
      <c r="N188" s="222" t="s">
        <v>20</v>
      </c>
      <c r="O188" s="223" t="s">
        <v>45</v>
      </c>
      <c r="P188" s="224">
        <f>I188+J188</f>
        <v>0</v>
      </c>
      <c r="Q188" s="224">
        <f>ROUND(I188*H188,2)</f>
        <v>0</v>
      </c>
      <c r="R188" s="224">
        <f>ROUND(J188*H188,2)</f>
        <v>0</v>
      </c>
      <c r="S188" s="86"/>
      <c r="T188" s="225">
        <f>S188*H188</f>
        <v>0</v>
      </c>
      <c r="U188" s="225">
        <v>0</v>
      </c>
      <c r="V188" s="225">
        <f>U188*H188</f>
        <v>0</v>
      </c>
      <c r="W188" s="225">
        <v>0.0014599999999999999</v>
      </c>
      <c r="X188" s="226">
        <f>W188*H188</f>
        <v>0.0058399999999999997</v>
      </c>
      <c r="Y188" s="40"/>
      <c r="Z188" s="40"/>
      <c r="AA188" s="40"/>
      <c r="AB188" s="40"/>
      <c r="AC188" s="40"/>
      <c r="AD188" s="40"/>
      <c r="AE188" s="40"/>
      <c r="AR188" s="227" t="s">
        <v>279</v>
      </c>
      <c r="AT188" s="227" t="s">
        <v>213</v>
      </c>
      <c r="AU188" s="227" t="s">
        <v>85</v>
      </c>
      <c r="AY188" s="19" t="s">
        <v>212</v>
      </c>
      <c r="BE188" s="228">
        <f>IF(O188="základní",K188,0)</f>
        <v>0</v>
      </c>
      <c r="BF188" s="228">
        <f>IF(O188="snížená",K188,0)</f>
        <v>0</v>
      </c>
      <c r="BG188" s="228">
        <f>IF(O188="zákl. přenesená",K188,0)</f>
        <v>0</v>
      </c>
      <c r="BH188" s="228">
        <f>IF(O188="sníž. přenesená",K188,0)</f>
        <v>0</v>
      </c>
      <c r="BI188" s="228">
        <f>IF(O188="nulová",K188,0)</f>
        <v>0</v>
      </c>
      <c r="BJ188" s="19" t="s">
        <v>83</v>
      </c>
      <c r="BK188" s="228">
        <f>ROUND(P188*H188,2)</f>
        <v>0</v>
      </c>
      <c r="BL188" s="19" t="s">
        <v>279</v>
      </c>
      <c r="BM188" s="227" t="s">
        <v>1441</v>
      </c>
    </row>
    <row r="189" s="2" customFormat="1">
      <c r="A189" s="40"/>
      <c r="B189" s="41"/>
      <c r="C189" s="42"/>
      <c r="D189" s="258" t="s">
        <v>1316</v>
      </c>
      <c r="E189" s="42"/>
      <c r="F189" s="259" t="s">
        <v>1442</v>
      </c>
      <c r="G189" s="42"/>
      <c r="H189" s="42"/>
      <c r="I189" s="248"/>
      <c r="J189" s="248"/>
      <c r="K189" s="42"/>
      <c r="L189" s="42"/>
      <c r="M189" s="46"/>
      <c r="N189" s="249"/>
      <c r="O189" s="250"/>
      <c r="P189" s="86"/>
      <c r="Q189" s="86"/>
      <c r="R189" s="86"/>
      <c r="S189" s="86"/>
      <c r="T189" s="86"/>
      <c r="U189" s="86"/>
      <c r="V189" s="86"/>
      <c r="W189" s="86"/>
      <c r="X189" s="87"/>
      <c r="Y189" s="40"/>
      <c r="Z189" s="40"/>
      <c r="AA189" s="40"/>
      <c r="AB189" s="40"/>
      <c r="AC189" s="40"/>
      <c r="AD189" s="40"/>
      <c r="AE189" s="40"/>
      <c r="AT189" s="19" t="s">
        <v>1316</v>
      </c>
      <c r="AU189" s="19" t="s">
        <v>85</v>
      </c>
    </row>
    <row r="190" s="13" customFormat="1">
      <c r="A190" s="13"/>
      <c r="B190" s="260"/>
      <c r="C190" s="261"/>
      <c r="D190" s="246" t="s">
        <v>1321</v>
      </c>
      <c r="E190" s="262" t="s">
        <v>20</v>
      </c>
      <c r="F190" s="263" t="s">
        <v>228</v>
      </c>
      <c r="G190" s="261"/>
      <c r="H190" s="264">
        <v>4</v>
      </c>
      <c r="I190" s="265"/>
      <c r="J190" s="265"/>
      <c r="K190" s="261"/>
      <c r="L190" s="261"/>
      <c r="M190" s="266"/>
      <c r="N190" s="267"/>
      <c r="O190" s="268"/>
      <c r="P190" s="268"/>
      <c r="Q190" s="268"/>
      <c r="R190" s="268"/>
      <c r="S190" s="268"/>
      <c r="T190" s="268"/>
      <c r="U190" s="268"/>
      <c r="V190" s="268"/>
      <c r="W190" s="268"/>
      <c r="X190" s="269"/>
      <c r="Y190" s="13"/>
      <c r="Z190" s="13"/>
      <c r="AA190" s="13"/>
      <c r="AB190" s="13"/>
      <c r="AC190" s="13"/>
      <c r="AD190" s="13"/>
      <c r="AE190" s="13"/>
      <c r="AT190" s="270" t="s">
        <v>1321</v>
      </c>
      <c r="AU190" s="270" t="s">
        <v>85</v>
      </c>
      <c r="AV190" s="13" t="s">
        <v>85</v>
      </c>
      <c r="AW190" s="13" t="s">
        <v>5</v>
      </c>
      <c r="AX190" s="13" t="s">
        <v>83</v>
      </c>
      <c r="AY190" s="270" t="s">
        <v>212</v>
      </c>
    </row>
    <row r="191" s="2" customFormat="1">
      <c r="A191" s="40"/>
      <c r="B191" s="41"/>
      <c r="C191" s="215" t="s">
        <v>306</v>
      </c>
      <c r="D191" s="215" t="s">
        <v>213</v>
      </c>
      <c r="E191" s="216" t="s">
        <v>1443</v>
      </c>
      <c r="F191" s="217" t="s">
        <v>1444</v>
      </c>
      <c r="G191" s="218" t="s">
        <v>670</v>
      </c>
      <c r="H191" s="219">
        <v>9</v>
      </c>
      <c r="I191" s="220"/>
      <c r="J191" s="220"/>
      <c r="K191" s="221">
        <f>ROUND(P191*H191,2)</f>
        <v>0</v>
      </c>
      <c r="L191" s="217" t="s">
        <v>1314</v>
      </c>
      <c r="M191" s="46"/>
      <c r="N191" s="222" t="s">
        <v>20</v>
      </c>
      <c r="O191" s="223" t="s">
        <v>45</v>
      </c>
      <c r="P191" s="224">
        <f>I191+J191</f>
        <v>0</v>
      </c>
      <c r="Q191" s="224">
        <f>ROUND(I191*H191,2)</f>
        <v>0</v>
      </c>
      <c r="R191" s="224">
        <f>ROUND(J191*H191,2)</f>
        <v>0</v>
      </c>
      <c r="S191" s="86"/>
      <c r="T191" s="225">
        <f>S191*H191</f>
        <v>0</v>
      </c>
      <c r="U191" s="225">
        <v>0</v>
      </c>
      <c r="V191" s="225">
        <f>U191*H191</f>
        <v>0</v>
      </c>
      <c r="W191" s="225">
        <v>0.0024399999999999999</v>
      </c>
      <c r="X191" s="226">
        <f>W191*H191</f>
        <v>0.02196</v>
      </c>
      <c r="Y191" s="40"/>
      <c r="Z191" s="40"/>
      <c r="AA191" s="40"/>
      <c r="AB191" s="40"/>
      <c r="AC191" s="40"/>
      <c r="AD191" s="40"/>
      <c r="AE191" s="40"/>
      <c r="AR191" s="227" t="s">
        <v>279</v>
      </c>
      <c r="AT191" s="227" t="s">
        <v>213</v>
      </c>
      <c r="AU191" s="227" t="s">
        <v>85</v>
      </c>
      <c r="AY191" s="19" t="s">
        <v>212</v>
      </c>
      <c r="BE191" s="228">
        <f>IF(O191="základní",K191,0)</f>
        <v>0</v>
      </c>
      <c r="BF191" s="228">
        <f>IF(O191="snížená",K191,0)</f>
        <v>0</v>
      </c>
      <c r="BG191" s="228">
        <f>IF(O191="zákl. přenesená",K191,0)</f>
        <v>0</v>
      </c>
      <c r="BH191" s="228">
        <f>IF(O191="sníž. přenesená",K191,0)</f>
        <v>0</v>
      </c>
      <c r="BI191" s="228">
        <f>IF(O191="nulová",K191,0)</f>
        <v>0</v>
      </c>
      <c r="BJ191" s="19" t="s">
        <v>83</v>
      </c>
      <c r="BK191" s="228">
        <f>ROUND(P191*H191,2)</f>
        <v>0</v>
      </c>
      <c r="BL191" s="19" t="s">
        <v>279</v>
      </c>
      <c r="BM191" s="227" t="s">
        <v>1445</v>
      </c>
    </row>
    <row r="192" s="2" customFormat="1">
      <c r="A192" s="40"/>
      <c r="B192" s="41"/>
      <c r="C192" s="42"/>
      <c r="D192" s="258" t="s">
        <v>1316</v>
      </c>
      <c r="E192" s="42"/>
      <c r="F192" s="259" t="s">
        <v>1446</v>
      </c>
      <c r="G192" s="42"/>
      <c r="H192" s="42"/>
      <c r="I192" s="248"/>
      <c r="J192" s="248"/>
      <c r="K192" s="42"/>
      <c r="L192" s="42"/>
      <c r="M192" s="46"/>
      <c r="N192" s="249"/>
      <c r="O192" s="250"/>
      <c r="P192" s="86"/>
      <c r="Q192" s="86"/>
      <c r="R192" s="86"/>
      <c r="S192" s="86"/>
      <c r="T192" s="86"/>
      <c r="U192" s="86"/>
      <c r="V192" s="86"/>
      <c r="W192" s="86"/>
      <c r="X192" s="87"/>
      <c r="Y192" s="40"/>
      <c r="Z192" s="40"/>
      <c r="AA192" s="40"/>
      <c r="AB192" s="40"/>
      <c r="AC192" s="40"/>
      <c r="AD192" s="40"/>
      <c r="AE192" s="40"/>
      <c r="AT192" s="19" t="s">
        <v>1316</v>
      </c>
      <c r="AU192" s="19" t="s">
        <v>85</v>
      </c>
    </row>
    <row r="193" s="13" customFormat="1">
      <c r="A193" s="13"/>
      <c r="B193" s="260"/>
      <c r="C193" s="261"/>
      <c r="D193" s="246" t="s">
        <v>1321</v>
      </c>
      <c r="E193" s="262" t="s">
        <v>20</v>
      </c>
      <c r="F193" s="263" t="s">
        <v>250</v>
      </c>
      <c r="G193" s="261"/>
      <c r="H193" s="264">
        <v>9</v>
      </c>
      <c r="I193" s="265"/>
      <c r="J193" s="265"/>
      <c r="K193" s="261"/>
      <c r="L193" s="261"/>
      <c r="M193" s="266"/>
      <c r="N193" s="267"/>
      <c r="O193" s="268"/>
      <c r="P193" s="268"/>
      <c r="Q193" s="268"/>
      <c r="R193" s="268"/>
      <c r="S193" s="268"/>
      <c r="T193" s="268"/>
      <c r="U193" s="268"/>
      <c r="V193" s="268"/>
      <c r="W193" s="268"/>
      <c r="X193" s="269"/>
      <c r="Y193" s="13"/>
      <c r="Z193" s="13"/>
      <c r="AA193" s="13"/>
      <c r="AB193" s="13"/>
      <c r="AC193" s="13"/>
      <c r="AD193" s="13"/>
      <c r="AE193" s="13"/>
      <c r="AT193" s="270" t="s">
        <v>1321</v>
      </c>
      <c r="AU193" s="270" t="s">
        <v>85</v>
      </c>
      <c r="AV193" s="13" t="s">
        <v>85</v>
      </c>
      <c r="AW193" s="13" t="s">
        <v>5</v>
      </c>
      <c r="AX193" s="13" t="s">
        <v>83</v>
      </c>
      <c r="AY193" s="270" t="s">
        <v>212</v>
      </c>
    </row>
    <row r="194" s="2" customFormat="1" ht="24.15" customHeight="1">
      <c r="A194" s="40"/>
      <c r="B194" s="41"/>
      <c r="C194" s="215" t="s">
        <v>310</v>
      </c>
      <c r="D194" s="215" t="s">
        <v>213</v>
      </c>
      <c r="E194" s="216" t="s">
        <v>1447</v>
      </c>
      <c r="F194" s="217" t="s">
        <v>1448</v>
      </c>
      <c r="G194" s="218" t="s">
        <v>670</v>
      </c>
      <c r="H194" s="219">
        <v>2</v>
      </c>
      <c r="I194" s="220"/>
      <c r="J194" s="220"/>
      <c r="K194" s="221">
        <f>ROUND(P194*H194,2)</f>
        <v>0</v>
      </c>
      <c r="L194" s="217" t="s">
        <v>1314</v>
      </c>
      <c r="M194" s="46"/>
      <c r="N194" s="222" t="s">
        <v>20</v>
      </c>
      <c r="O194" s="223" t="s">
        <v>45</v>
      </c>
      <c r="P194" s="224">
        <f>I194+J194</f>
        <v>0</v>
      </c>
      <c r="Q194" s="224">
        <f>ROUND(I194*H194,2)</f>
        <v>0</v>
      </c>
      <c r="R194" s="224">
        <f>ROUND(J194*H194,2)</f>
        <v>0</v>
      </c>
      <c r="S194" s="86"/>
      <c r="T194" s="225">
        <f>S194*H194</f>
        <v>0</v>
      </c>
      <c r="U194" s="225">
        <v>0.00074600000000000003</v>
      </c>
      <c r="V194" s="225">
        <f>U194*H194</f>
        <v>0.0014920000000000001</v>
      </c>
      <c r="W194" s="225">
        <v>0</v>
      </c>
      <c r="X194" s="226">
        <f>W194*H194</f>
        <v>0</v>
      </c>
      <c r="Y194" s="40"/>
      <c r="Z194" s="40"/>
      <c r="AA194" s="40"/>
      <c r="AB194" s="40"/>
      <c r="AC194" s="40"/>
      <c r="AD194" s="40"/>
      <c r="AE194" s="40"/>
      <c r="AR194" s="227" t="s">
        <v>279</v>
      </c>
      <c r="AT194" s="227" t="s">
        <v>213</v>
      </c>
      <c r="AU194" s="227" t="s">
        <v>85</v>
      </c>
      <c r="AY194" s="19" t="s">
        <v>212</v>
      </c>
      <c r="BE194" s="228">
        <f>IF(O194="základní",K194,0)</f>
        <v>0</v>
      </c>
      <c r="BF194" s="228">
        <f>IF(O194="snížená",K194,0)</f>
        <v>0</v>
      </c>
      <c r="BG194" s="228">
        <f>IF(O194="zákl. přenesená",K194,0)</f>
        <v>0</v>
      </c>
      <c r="BH194" s="228">
        <f>IF(O194="sníž. přenesená",K194,0)</f>
        <v>0</v>
      </c>
      <c r="BI194" s="228">
        <f>IF(O194="nulová",K194,0)</f>
        <v>0</v>
      </c>
      <c r="BJ194" s="19" t="s">
        <v>83</v>
      </c>
      <c r="BK194" s="228">
        <f>ROUND(P194*H194,2)</f>
        <v>0</v>
      </c>
      <c r="BL194" s="19" t="s">
        <v>279</v>
      </c>
      <c r="BM194" s="227" t="s">
        <v>1449</v>
      </c>
    </row>
    <row r="195" s="2" customFormat="1">
      <c r="A195" s="40"/>
      <c r="B195" s="41"/>
      <c r="C195" s="42"/>
      <c r="D195" s="258" t="s">
        <v>1316</v>
      </c>
      <c r="E195" s="42"/>
      <c r="F195" s="259" t="s">
        <v>1450</v>
      </c>
      <c r="G195" s="42"/>
      <c r="H195" s="42"/>
      <c r="I195" s="248"/>
      <c r="J195" s="248"/>
      <c r="K195" s="42"/>
      <c r="L195" s="42"/>
      <c r="M195" s="46"/>
      <c r="N195" s="249"/>
      <c r="O195" s="250"/>
      <c r="P195" s="86"/>
      <c r="Q195" s="86"/>
      <c r="R195" s="86"/>
      <c r="S195" s="86"/>
      <c r="T195" s="86"/>
      <c r="U195" s="86"/>
      <c r="V195" s="86"/>
      <c r="W195" s="86"/>
      <c r="X195" s="87"/>
      <c r="Y195" s="40"/>
      <c r="Z195" s="40"/>
      <c r="AA195" s="40"/>
      <c r="AB195" s="40"/>
      <c r="AC195" s="40"/>
      <c r="AD195" s="40"/>
      <c r="AE195" s="40"/>
      <c r="AT195" s="19" t="s">
        <v>1316</v>
      </c>
      <c r="AU195" s="19" t="s">
        <v>85</v>
      </c>
    </row>
    <row r="196" s="15" customFormat="1">
      <c r="A196" s="15"/>
      <c r="B196" s="282"/>
      <c r="C196" s="283"/>
      <c r="D196" s="246" t="s">
        <v>1321</v>
      </c>
      <c r="E196" s="284" t="s">
        <v>20</v>
      </c>
      <c r="F196" s="285" t="s">
        <v>1401</v>
      </c>
      <c r="G196" s="283"/>
      <c r="H196" s="284" t="s">
        <v>20</v>
      </c>
      <c r="I196" s="286"/>
      <c r="J196" s="286"/>
      <c r="K196" s="283"/>
      <c r="L196" s="283"/>
      <c r="M196" s="287"/>
      <c r="N196" s="288"/>
      <c r="O196" s="289"/>
      <c r="P196" s="289"/>
      <c r="Q196" s="289"/>
      <c r="R196" s="289"/>
      <c r="S196" s="289"/>
      <c r="T196" s="289"/>
      <c r="U196" s="289"/>
      <c r="V196" s="289"/>
      <c r="W196" s="289"/>
      <c r="X196" s="290"/>
      <c r="Y196" s="15"/>
      <c r="Z196" s="15"/>
      <c r="AA196" s="15"/>
      <c r="AB196" s="15"/>
      <c r="AC196" s="15"/>
      <c r="AD196" s="15"/>
      <c r="AE196" s="15"/>
      <c r="AT196" s="291" t="s">
        <v>1321</v>
      </c>
      <c r="AU196" s="291" t="s">
        <v>85</v>
      </c>
      <c r="AV196" s="15" t="s">
        <v>83</v>
      </c>
      <c r="AW196" s="15" t="s">
        <v>5</v>
      </c>
      <c r="AX196" s="15" t="s">
        <v>76</v>
      </c>
      <c r="AY196" s="291" t="s">
        <v>212</v>
      </c>
    </row>
    <row r="197" s="13" customFormat="1">
      <c r="A197" s="13"/>
      <c r="B197" s="260"/>
      <c r="C197" s="261"/>
      <c r="D197" s="246" t="s">
        <v>1321</v>
      </c>
      <c r="E197" s="262" t="s">
        <v>20</v>
      </c>
      <c r="F197" s="263" t="s">
        <v>1451</v>
      </c>
      <c r="G197" s="261"/>
      <c r="H197" s="264">
        <v>2</v>
      </c>
      <c r="I197" s="265"/>
      <c r="J197" s="265"/>
      <c r="K197" s="261"/>
      <c r="L197" s="261"/>
      <c r="M197" s="266"/>
      <c r="N197" s="267"/>
      <c r="O197" s="268"/>
      <c r="P197" s="268"/>
      <c r="Q197" s="268"/>
      <c r="R197" s="268"/>
      <c r="S197" s="268"/>
      <c r="T197" s="268"/>
      <c r="U197" s="268"/>
      <c r="V197" s="268"/>
      <c r="W197" s="268"/>
      <c r="X197" s="269"/>
      <c r="Y197" s="13"/>
      <c r="Z197" s="13"/>
      <c r="AA197" s="13"/>
      <c r="AB197" s="13"/>
      <c r="AC197" s="13"/>
      <c r="AD197" s="13"/>
      <c r="AE197" s="13"/>
      <c r="AT197" s="270" t="s">
        <v>1321</v>
      </c>
      <c r="AU197" s="270" t="s">
        <v>85</v>
      </c>
      <c r="AV197" s="13" t="s">
        <v>85</v>
      </c>
      <c r="AW197" s="13" t="s">
        <v>5</v>
      </c>
      <c r="AX197" s="13" t="s">
        <v>83</v>
      </c>
      <c r="AY197" s="270" t="s">
        <v>212</v>
      </c>
    </row>
    <row r="198" s="2" customFormat="1" ht="24.15" customHeight="1">
      <c r="A198" s="40"/>
      <c r="B198" s="41"/>
      <c r="C198" s="215" t="s">
        <v>314</v>
      </c>
      <c r="D198" s="215" t="s">
        <v>213</v>
      </c>
      <c r="E198" s="216" t="s">
        <v>1452</v>
      </c>
      <c r="F198" s="217" t="s">
        <v>1453</v>
      </c>
      <c r="G198" s="218" t="s">
        <v>670</v>
      </c>
      <c r="H198" s="219">
        <v>4</v>
      </c>
      <c r="I198" s="220"/>
      <c r="J198" s="220"/>
      <c r="K198" s="221">
        <f>ROUND(P198*H198,2)</f>
        <v>0</v>
      </c>
      <c r="L198" s="217" t="s">
        <v>1314</v>
      </c>
      <c r="M198" s="46"/>
      <c r="N198" s="222" t="s">
        <v>20</v>
      </c>
      <c r="O198" s="223" t="s">
        <v>45</v>
      </c>
      <c r="P198" s="224">
        <f>I198+J198</f>
        <v>0</v>
      </c>
      <c r="Q198" s="224">
        <f>ROUND(I198*H198,2)</f>
        <v>0</v>
      </c>
      <c r="R198" s="224">
        <f>ROUND(J198*H198,2)</f>
        <v>0</v>
      </c>
      <c r="S198" s="86"/>
      <c r="T198" s="225">
        <f>S198*H198</f>
        <v>0</v>
      </c>
      <c r="U198" s="225">
        <v>0.001751</v>
      </c>
      <c r="V198" s="225">
        <f>U198*H198</f>
        <v>0.0070039999999999998</v>
      </c>
      <c r="W198" s="225">
        <v>0</v>
      </c>
      <c r="X198" s="226">
        <f>W198*H198</f>
        <v>0</v>
      </c>
      <c r="Y198" s="40"/>
      <c r="Z198" s="40"/>
      <c r="AA198" s="40"/>
      <c r="AB198" s="40"/>
      <c r="AC198" s="40"/>
      <c r="AD198" s="40"/>
      <c r="AE198" s="40"/>
      <c r="AR198" s="227" t="s">
        <v>279</v>
      </c>
      <c r="AT198" s="227" t="s">
        <v>213</v>
      </c>
      <c r="AU198" s="227" t="s">
        <v>85</v>
      </c>
      <c r="AY198" s="19" t="s">
        <v>212</v>
      </c>
      <c r="BE198" s="228">
        <f>IF(O198="základní",K198,0)</f>
        <v>0</v>
      </c>
      <c r="BF198" s="228">
        <f>IF(O198="snížená",K198,0)</f>
        <v>0</v>
      </c>
      <c r="BG198" s="228">
        <f>IF(O198="zákl. přenesená",K198,0)</f>
        <v>0</v>
      </c>
      <c r="BH198" s="228">
        <f>IF(O198="sníž. přenesená",K198,0)</f>
        <v>0</v>
      </c>
      <c r="BI198" s="228">
        <f>IF(O198="nulová",K198,0)</f>
        <v>0</v>
      </c>
      <c r="BJ198" s="19" t="s">
        <v>83</v>
      </c>
      <c r="BK198" s="228">
        <f>ROUND(P198*H198,2)</f>
        <v>0</v>
      </c>
      <c r="BL198" s="19" t="s">
        <v>279</v>
      </c>
      <c r="BM198" s="227" t="s">
        <v>1454</v>
      </c>
    </row>
    <row r="199" s="2" customFormat="1">
      <c r="A199" s="40"/>
      <c r="B199" s="41"/>
      <c r="C199" s="42"/>
      <c r="D199" s="258" t="s">
        <v>1316</v>
      </c>
      <c r="E199" s="42"/>
      <c r="F199" s="259" t="s">
        <v>1455</v>
      </c>
      <c r="G199" s="42"/>
      <c r="H199" s="42"/>
      <c r="I199" s="248"/>
      <c r="J199" s="248"/>
      <c r="K199" s="42"/>
      <c r="L199" s="42"/>
      <c r="M199" s="46"/>
      <c r="N199" s="249"/>
      <c r="O199" s="250"/>
      <c r="P199" s="86"/>
      <c r="Q199" s="86"/>
      <c r="R199" s="86"/>
      <c r="S199" s="86"/>
      <c r="T199" s="86"/>
      <c r="U199" s="86"/>
      <c r="V199" s="86"/>
      <c r="W199" s="86"/>
      <c r="X199" s="87"/>
      <c r="Y199" s="40"/>
      <c r="Z199" s="40"/>
      <c r="AA199" s="40"/>
      <c r="AB199" s="40"/>
      <c r="AC199" s="40"/>
      <c r="AD199" s="40"/>
      <c r="AE199" s="40"/>
      <c r="AT199" s="19" t="s">
        <v>1316</v>
      </c>
      <c r="AU199" s="19" t="s">
        <v>85</v>
      </c>
    </row>
    <row r="200" s="15" customFormat="1">
      <c r="A200" s="15"/>
      <c r="B200" s="282"/>
      <c r="C200" s="283"/>
      <c r="D200" s="246" t="s">
        <v>1321</v>
      </c>
      <c r="E200" s="284" t="s">
        <v>20</v>
      </c>
      <c r="F200" s="285" t="s">
        <v>1407</v>
      </c>
      <c r="G200" s="283"/>
      <c r="H200" s="284" t="s">
        <v>20</v>
      </c>
      <c r="I200" s="286"/>
      <c r="J200" s="286"/>
      <c r="K200" s="283"/>
      <c r="L200" s="283"/>
      <c r="M200" s="287"/>
      <c r="N200" s="288"/>
      <c r="O200" s="289"/>
      <c r="P200" s="289"/>
      <c r="Q200" s="289"/>
      <c r="R200" s="289"/>
      <c r="S200" s="289"/>
      <c r="T200" s="289"/>
      <c r="U200" s="289"/>
      <c r="V200" s="289"/>
      <c r="W200" s="289"/>
      <c r="X200" s="290"/>
      <c r="Y200" s="15"/>
      <c r="Z200" s="15"/>
      <c r="AA200" s="15"/>
      <c r="AB200" s="15"/>
      <c r="AC200" s="15"/>
      <c r="AD200" s="15"/>
      <c r="AE200" s="15"/>
      <c r="AT200" s="291" t="s">
        <v>1321</v>
      </c>
      <c r="AU200" s="291" t="s">
        <v>85</v>
      </c>
      <c r="AV200" s="15" t="s">
        <v>83</v>
      </c>
      <c r="AW200" s="15" t="s">
        <v>5</v>
      </c>
      <c r="AX200" s="15" t="s">
        <v>76</v>
      </c>
      <c r="AY200" s="291" t="s">
        <v>212</v>
      </c>
    </row>
    <row r="201" s="13" customFormat="1">
      <c r="A201" s="13"/>
      <c r="B201" s="260"/>
      <c r="C201" s="261"/>
      <c r="D201" s="246" t="s">
        <v>1321</v>
      </c>
      <c r="E201" s="262" t="s">
        <v>20</v>
      </c>
      <c r="F201" s="263" t="s">
        <v>1456</v>
      </c>
      <c r="G201" s="261"/>
      <c r="H201" s="264">
        <v>2</v>
      </c>
      <c r="I201" s="265"/>
      <c r="J201" s="265"/>
      <c r="K201" s="261"/>
      <c r="L201" s="261"/>
      <c r="M201" s="266"/>
      <c r="N201" s="267"/>
      <c r="O201" s="268"/>
      <c r="P201" s="268"/>
      <c r="Q201" s="268"/>
      <c r="R201" s="268"/>
      <c r="S201" s="268"/>
      <c r="T201" s="268"/>
      <c r="U201" s="268"/>
      <c r="V201" s="268"/>
      <c r="W201" s="268"/>
      <c r="X201" s="269"/>
      <c r="Y201" s="13"/>
      <c r="Z201" s="13"/>
      <c r="AA201" s="13"/>
      <c r="AB201" s="13"/>
      <c r="AC201" s="13"/>
      <c r="AD201" s="13"/>
      <c r="AE201" s="13"/>
      <c r="AT201" s="270" t="s">
        <v>1321</v>
      </c>
      <c r="AU201" s="270" t="s">
        <v>85</v>
      </c>
      <c r="AV201" s="13" t="s">
        <v>85</v>
      </c>
      <c r="AW201" s="13" t="s">
        <v>5</v>
      </c>
      <c r="AX201" s="13" t="s">
        <v>76</v>
      </c>
      <c r="AY201" s="270" t="s">
        <v>212</v>
      </c>
    </row>
    <row r="202" s="15" customFormat="1">
      <c r="A202" s="15"/>
      <c r="B202" s="282"/>
      <c r="C202" s="283"/>
      <c r="D202" s="246" t="s">
        <v>1321</v>
      </c>
      <c r="E202" s="284" t="s">
        <v>20</v>
      </c>
      <c r="F202" s="285" t="s">
        <v>1409</v>
      </c>
      <c r="G202" s="283"/>
      <c r="H202" s="284" t="s">
        <v>20</v>
      </c>
      <c r="I202" s="286"/>
      <c r="J202" s="286"/>
      <c r="K202" s="283"/>
      <c r="L202" s="283"/>
      <c r="M202" s="287"/>
      <c r="N202" s="288"/>
      <c r="O202" s="289"/>
      <c r="P202" s="289"/>
      <c r="Q202" s="289"/>
      <c r="R202" s="289"/>
      <c r="S202" s="289"/>
      <c r="T202" s="289"/>
      <c r="U202" s="289"/>
      <c r="V202" s="289"/>
      <c r="W202" s="289"/>
      <c r="X202" s="290"/>
      <c r="Y202" s="15"/>
      <c r="Z202" s="15"/>
      <c r="AA202" s="15"/>
      <c r="AB202" s="15"/>
      <c r="AC202" s="15"/>
      <c r="AD202" s="15"/>
      <c r="AE202" s="15"/>
      <c r="AT202" s="291" t="s">
        <v>1321</v>
      </c>
      <c r="AU202" s="291" t="s">
        <v>85</v>
      </c>
      <c r="AV202" s="15" t="s">
        <v>83</v>
      </c>
      <c r="AW202" s="15" t="s">
        <v>5</v>
      </c>
      <c r="AX202" s="15" t="s">
        <v>76</v>
      </c>
      <c r="AY202" s="291" t="s">
        <v>212</v>
      </c>
    </row>
    <row r="203" s="13" customFormat="1">
      <c r="A203" s="13"/>
      <c r="B203" s="260"/>
      <c r="C203" s="261"/>
      <c r="D203" s="246" t="s">
        <v>1321</v>
      </c>
      <c r="E203" s="262" t="s">
        <v>20</v>
      </c>
      <c r="F203" s="263" t="s">
        <v>1457</v>
      </c>
      <c r="G203" s="261"/>
      <c r="H203" s="264">
        <v>2</v>
      </c>
      <c r="I203" s="265"/>
      <c r="J203" s="265"/>
      <c r="K203" s="261"/>
      <c r="L203" s="261"/>
      <c r="M203" s="266"/>
      <c r="N203" s="267"/>
      <c r="O203" s="268"/>
      <c r="P203" s="268"/>
      <c r="Q203" s="268"/>
      <c r="R203" s="268"/>
      <c r="S203" s="268"/>
      <c r="T203" s="268"/>
      <c r="U203" s="268"/>
      <c r="V203" s="268"/>
      <c r="W203" s="268"/>
      <c r="X203" s="269"/>
      <c r="Y203" s="13"/>
      <c r="Z203" s="13"/>
      <c r="AA203" s="13"/>
      <c r="AB203" s="13"/>
      <c r="AC203" s="13"/>
      <c r="AD203" s="13"/>
      <c r="AE203" s="13"/>
      <c r="AT203" s="270" t="s">
        <v>1321</v>
      </c>
      <c r="AU203" s="270" t="s">
        <v>85</v>
      </c>
      <c r="AV203" s="13" t="s">
        <v>85</v>
      </c>
      <c r="AW203" s="13" t="s">
        <v>5</v>
      </c>
      <c r="AX203" s="13" t="s">
        <v>76</v>
      </c>
      <c r="AY203" s="270" t="s">
        <v>212</v>
      </c>
    </row>
    <row r="204" s="14" customFormat="1">
      <c r="A204" s="14"/>
      <c r="B204" s="271"/>
      <c r="C204" s="272"/>
      <c r="D204" s="246" t="s">
        <v>1321</v>
      </c>
      <c r="E204" s="273" t="s">
        <v>20</v>
      </c>
      <c r="F204" s="274" t="s">
        <v>1338</v>
      </c>
      <c r="G204" s="272"/>
      <c r="H204" s="275">
        <v>4</v>
      </c>
      <c r="I204" s="276"/>
      <c r="J204" s="276"/>
      <c r="K204" s="272"/>
      <c r="L204" s="272"/>
      <c r="M204" s="277"/>
      <c r="N204" s="278"/>
      <c r="O204" s="279"/>
      <c r="P204" s="279"/>
      <c r="Q204" s="279"/>
      <c r="R204" s="279"/>
      <c r="S204" s="279"/>
      <c r="T204" s="279"/>
      <c r="U204" s="279"/>
      <c r="V204" s="279"/>
      <c r="W204" s="279"/>
      <c r="X204" s="280"/>
      <c r="Y204" s="14"/>
      <c r="Z204" s="14"/>
      <c r="AA204" s="14"/>
      <c r="AB204" s="14"/>
      <c r="AC204" s="14"/>
      <c r="AD204" s="14"/>
      <c r="AE204" s="14"/>
      <c r="AT204" s="281" t="s">
        <v>1321</v>
      </c>
      <c r="AU204" s="281" t="s">
        <v>85</v>
      </c>
      <c r="AV204" s="14" t="s">
        <v>228</v>
      </c>
      <c r="AW204" s="14" t="s">
        <v>5</v>
      </c>
      <c r="AX204" s="14" t="s">
        <v>83</v>
      </c>
      <c r="AY204" s="281" t="s">
        <v>212</v>
      </c>
    </row>
    <row r="205" s="2" customFormat="1" ht="24.15" customHeight="1">
      <c r="A205" s="40"/>
      <c r="B205" s="41"/>
      <c r="C205" s="215" t="s">
        <v>318</v>
      </c>
      <c r="D205" s="215" t="s">
        <v>213</v>
      </c>
      <c r="E205" s="216" t="s">
        <v>1458</v>
      </c>
      <c r="F205" s="217" t="s">
        <v>1459</v>
      </c>
      <c r="G205" s="218" t="s">
        <v>670</v>
      </c>
      <c r="H205" s="219">
        <v>9</v>
      </c>
      <c r="I205" s="220"/>
      <c r="J205" s="220"/>
      <c r="K205" s="221">
        <f>ROUND(P205*H205,2)</f>
        <v>0</v>
      </c>
      <c r="L205" s="217" t="s">
        <v>1314</v>
      </c>
      <c r="M205" s="46"/>
      <c r="N205" s="222" t="s">
        <v>20</v>
      </c>
      <c r="O205" s="223" t="s">
        <v>45</v>
      </c>
      <c r="P205" s="224">
        <f>I205+J205</f>
        <v>0</v>
      </c>
      <c r="Q205" s="224">
        <f>ROUND(I205*H205,2)</f>
        <v>0</v>
      </c>
      <c r="R205" s="224">
        <f>ROUND(J205*H205,2)</f>
        <v>0</v>
      </c>
      <c r="S205" s="86"/>
      <c r="T205" s="225">
        <f>S205*H205</f>
        <v>0</v>
      </c>
      <c r="U205" s="225">
        <v>0.00238076</v>
      </c>
      <c r="V205" s="225">
        <f>U205*H205</f>
        <v>0.021426839999999999</v>
      </c>
      <c r="W205" s="225">
        <v>0</v>
      </c>
      <c r="X205" s="226">
        <f>W205*H205</f>
        <v>0</v>
      </c>
      <c r="Y205" s="40"/>
      <c r="Z205" s="40"/>
      <c r="AA205" s="40"/>
      <c r="AB205" s="40"/>
      <c r="AC205" s="40"/>
      <c r="AD205" s="40"/>
      <c r="AE205" s="40"/>
      <c r="AR205" s="227" t="s">
        <v>279</v>
      </c>
      <c r="AT205" s="227" t="s">
        <v>213</v>
      </c>
      <c r="AU205" s="227" t="s">
        <v>85</v>
      </c>
      <c r="AY205" s="19" t="s">
        <v>212</v>
      </c>
      <c r="BE205" s="228">
        <f>IF(O205="základní",K205,0)</f>
        <v>0</v>
      </c>
      <c r="BF205" s="228">
        <f>IF(O205="snížená",K205,0)</f>
        <v>0</v>
      </c>
      <c r="BG205" s="228">
        <f>IF(O205="zákl. přenesená",K205,0)</f>
        <v>0</v>
      </c>
      <c r="BH205" s="228">
        <f>IF(O205="sníž. přenesená",K205,0)</f>
        <v>0</v>
      </c>
      <c r="BI205" s="228">
        <f>IF(O205="nulová",K205,0)</f>
        <v>0</v>
      </c>
      <c r="BJ205" s="19" t="s">
        <v>83</v>
      </c>
      <c r="BK205" s="228">
        <f>ROUND(P205*H205,2)</f>
        <v>0</v>
      </c>
      <c r="BL205" s="19" t="s">
        <v>279</v>
      </c>
      <c r="BM205" s="227" t="s">
        <v>1460</v>
      </c>
    </row>
    <row r="206" s="2" customFormat="1">
      <c r="A206" s="40"/>
      <c r="B206" s="41"/>
      <c r="C206" s="42"/>
      <c r="D206" s="258" t="s">
        <v>1316</v>
      </c>
      <c r="E206" s="42"/>
      <c r="F206" s="259" t="s">
        <v>1461</v>
      </c>
      <c r="G206" s="42"/>
      <c r="H206" s="42"/>
      <c r="I206" s="248"/>
      <c r="J206" s="248"/>
      <c r="K206" s="42"/>
      <c r="L206" s="42"/>
      <c r="M206" s="46"/>
      <c r="N206" s="249"/>
      <c r="O206" s="250"/>
      <c r="P206" s="86"/>
      <c r="Q206" s="86"/>
      <c r="R206" s="86"/>
      <c r="S206" s="86"/>
      <c r="T206" s="86"/>
      <c r="U206" s="86"/>
      <c r="V206" s="86"/>
      <c r="W206" s="86"/>
      <c r="X206" s="87"/>
      <c r="Y206" s="40"/>
      <c r="Z206" s="40"/>
      <c r="AA206" s="40"/>
      <c r="AB206" s="40"/>
      <c r="AC206" s="40"/>
      <c r="AD206" s="40"/>
      <c r="AE206" s="40"/>
      <c r="AT206" s="19" t="s">
        <v>1316</v>
      </c>
      <c r="AU206" s="19" t="s">
        <v>85</v>
      </c>
    </row>
    <row r="207" s="15" customFormat="1">
      <c r="A207" s="15"/>
      <c r="B207" s="282"/>
      <c r="C207" s="283"/>
      <c r="D207" s="246" t="s">
        <v>1321</v>
      </c>
      <c r="E207" s="284" t="s">
        <v>20</v>
      </c>
      <c r="F207" s="285" t="s">
        <v>1415</v>
      </c>
      <c r="G207" s="283"/>
      <c r="H207" s="284" t="s">
        <v>20</v>
      </c>
      <c r="I207" s="286"/>
      <c r="J207" s="286"/>
      <c r="K207" s="283"/>
      <c r="L207" s="283"/>
      <c r="M207" s="287"/>
      <c r="N207" s="288"/>
      <c r="O207" s="289"/>
      <c r="P207" s="289"/>
      <c r="Q207" s="289"/>
      <c r="R207" s="289"/>
      <c r="S207" s="289"/>
      <c r="T207" s="289"/>
      <c r="U207" s="289"/>
      <c r="V207" s="289"/>
      <c r="W207" s="289"/>
      <c r="X207" s="290"/>
      <c r="Y207" s="15"/>
      <c r="Z207" s="15"/>
      <c r="AA207" s="15"/>
      <c r="AB207" s="15"/>
      <c r="AC207" s="15"/>
      <c r="AD207" s="15"/>
      <c r="AE207" s="15"/>
      <c r="AT207" s="291" t="s">
        <v>1321</v>
      </c>
      <c r="AU207" s="291" t="s">
        <v>85</v>
      </c>
      <c r="AV207" s="15" t="s">
        <v>83</v>
      </c>
      <c r="AW207" s="15" t="s">
        <v>5</v>
      </c>
      <c r="AX207" s="15" t="s">
        <v>76</v>
      </c>
      <c r="AY207" s="291" t="s">
        <v>212</v>
      </c>
    </row>
    <row r="208" s="13" customFormat="1">
      <c r="A208" s="13"/>
      <c r="B208" s="260"/>
      <c r="C208" s="261"/>
      <c r="D208" s="246" t="s">
        <v>1321</v>
      </c>
      <c r="E208" s="262" t="s">
        <v>20</v>
      </c>
      <c r="F208" s="263" t="s">
        <v>1451</v>
      </c>
      <c r="G208" s="261"/>
      <c r="H208" s="264">
        <v>2</v>
      </c>
      <c r="I208" s="265"/>
      <c r="J208" s="265"/>
      <c r="K208" s="261"/>
      <c r="L208" s="261"/>
      <c r="M208" s="266"/>
      <c r="N208" s="267"/>
      <c r="O208" s="268"/>
      <c r="P208" s="268"/>
      <c r="Q208" s="268"/>
      <c r="R208" s="268"/>
      <c r="S208" s="268"/>
      <c r="T208" s="268"/>
      <c r="U208" s="268"/>
      <c r="V208" s="268"/>
      <c r="W208" s="268"/>
      <c r="X208" s="269"/>
      <c r="Y208" s="13"/>
      <c r="Z208" s="13"/>
      <c r="AA208" s="13"/>
      <c r="AB208" s="13"/>
      <c r="AC208" s="13"/>
      <c r="AD208" s="13"/>
      <c r="AE208" s="13"/>
      <c r="AT208" s="270" t="s">
        <v>1321</v>
      </c>
      <c r="AU208" s="270" t="s">
        <v>85</v>
      </c>
      <c r="AV208" s="13" t="s">
        <v>85</v>
      </c>
      <c r="AW208" s="13" t="s">
        <v>5</v>
      </c>
      <c r="AX208" s="13" t="s">
        <v>76</v>
      </c>
      <c r="AY208" s="270" t="s">
        <v>212</v>
      </c>
    </row>
    <row r="209" s="15" customFormat="1">
      <c r="A209" s="15"/>
      <c r="B209" s="282"/>
      <c r="C209" s="283"/>
      <c r="D209" s="246" t="s">
        <v>1321</v>
      </c>
      <c r="E209" s="284" t="s">
        <v>20</v>
      </c>
      <c r="F209" s="285" t="s">
        <v>1417</v>
      </c>
      <c r="G209" s="283"/>
      <c r="H209" s="284" t="s">
        <v>20</v>
      </c>
      <c r="I209" s="286"/>
      <c r="J209" s="286"/>
      <c r="K209" s="283"/>
      <c r="L209" s="283"/>
      <c r="M209" s="287"/>
      <c r="N209" s="288"/>
      <c r="O209" s="289"/>
      <c r="P209" s="289"/>
      <c r="Q209" s="289"/>
      <c r="R209" s="289"/>
      <c r="S209" s="289"/>
      <c r="T209" s="289"/>
      <c r="U209" s="289"/>
      <c r="V209" s="289"/>
      <c r="W209" s="289"/>
      <c r="X209" s="290"/>
      <c r="Y209" s="15"/>
      <c r="Z209" s="15"/>
      <c r="AA209" s="15"/>
      <c r="AB209" s="15"/>
      <c r="AC209" s="15"/>
      <c r="AD209" s="15"/>
      <c r="AE209" s="15"/>
      <c r="AT209" s="291" t="s">
        <v>1321</v>
      </c>
      <c r="AU209" s="291" t="s">
        <v>85</v>
      </c>
      <c r="AV209" s="15" t="s">
        <v>83</v>
      </c>
      <c r="AW209" s="15" t="s">
        <v>5</v>
      </c>
      <c r="AX209" s="15" t="s">
        <v>76</v>
      </c>
      <c r="AY209" s="291" t="s">
        <v>212</v>
      </c>
    </row>
    <row r="210" s="13" customFormat="1">
      <c r="A210" s="13"/>
      <c r="B210" s="260"/>
      <c r="C210" s="261"/>
      <c r="D210" s="246" t="s">
        <v>1321</v>
      </c>
      <c r="E210" s="262" t="s">
        <v>20</v>
      </c>
      <c r="F210" s="263" t="s">
        <v>1462</v>
      </c>
      <c r="G210" s="261"/>
      <c r="H210" s="264">
        <v>1</v>
      </c>
      <c r="I210" s="265"/>
      <c r="J210" s="265"/>
      <c r="K210" s="261"/>
      <c r="L210" s="261"/>
      <c r="M210" s="266"/>
      <c r="N210" s="267"/>
      <c r="O210" s="268"/>
      <c r="P210" s="268"/>
      <c r="Q210" s="268"/>
      <c r="R210" s="268"/>
      <c r="S210" s="268"/>
      <c r="T210" s="268"/>
      <c r="U210" s="268"/>
      <c r="V210" s="268"/>
      <c r="W210" s="268"/>
      <c r="X210" s="269"/>
      <c r="Y210" s="13"/>
      <c r="Z210" s="13"/>
      <c r="AA210" s="13"/>
      <c r="AB210" s="13"/>
      <c r="AC210" s="13"/>
      <c r="AD210" s="13"/>
      <c r="AE210" s="13"/>
      <c r="AT210" s="270" t="s">
        <v>1321</v>
      </c>
      <c r="AU210" s="270" t="s">
        <v>85</v>
      </c>
      <c r="AV210" s="13" t="s">
        <v>85</v>
      </c>
      <c r="AW210" s="13" t="s">
        <v>5</v>
      </c>
      <c r="AX210" s="13" t="s">
        <v>76</v>
      </c>
      <c r="AY210" s="270" t="s">
        <v>212</v>
      </c>
    </row>
    <row r="211" s="15" customFormat="1">
      <c r="A211" s="15"/>
      <c r="B211" s="282"/>
      <c r="C211" s="283"/>
      <c r="D211" s="246" t="s">
        <v>1321</v>
      </c>
      <c r="E211" s="284" t="s">
        <v>20</v>
      </c>
      <c r="F211" s="285" t="s">
        <v>1419</v>
      </c>
      <c r="G211" s="283"/>
      <c r="H211" s="284" t="s">
        <v>20</v>
      </c>
      <c r="I211" s="286"/>
      <c r="J211" s="286"/>
      <c r="K211" s="283"/>
      <c r="L211" s="283"/>
      <c r="M211" s="287"/>
      <c r="N211" s="288"/>
      <c r="O211" s="289"/>
      <c r="P211" s="289"/>
      <c r="Q211" s="289"/>
      <c r="R211" s="289"/>
      <c r="S211" s="289"/>
      <c r="T211" s="289"/>
      <c r="U211" s="289"/>
      <c r="V211" s="289"/>
      <c r="W211" s="289"/>
      <c r="X211" s="290"/>
      <c r="Y211" s="15"/>
      <c r="Z211" s="15"/>
      <c r="AA211" s="15"/>
      <c r="AB211" s="15"/>
      <c r="AC211" s="15"/>
      <c r="AD211" s="15"/>
      <c r="AE211" s="15"/>
      <c r="AT211" s="291" t="s">
        <v>1321</v>
      </c>
      <c r="AU211" s="291" t="s">
        <v>85</v>
      </c>
      <c r="AV211" s="15" t="s">
        <v>83</v>
      </c>
      <c r="AW211" s="15" t="s">
        <v>5</v>
      </c>
      <c r="AX211" s="15" t="s">
        <v>76</v>
      </c>
      <c r="AY211" s="291" t="s">
        <v>212</v>
      </c>
    </row>
    <row r="212" s="13" customFormat="1">
      <c r="A212" s="13"/>
      <c r="B212" s="260"/>
      <c r="C212" s="261"/>
      <c r="D212" s="246" t="s">
        <v>1321</v>
      </c>
      <c r="E212" s="262" t="s">
        <v>20</v>
      </c>
      <c r="F212" s="263" t="s">
        <v>1463</v>
      </c>
      <c r="G212" s="261"/>
      <c r="H212" s="264">
        <v>2</v>
      </c>
      <c r="I212" s="265"/>
      <c r="J212" s="265"/>
      <c r="K212" s="261"/>
      <c r="L212" s="261"/>
      <c r="M212" s="266"/>
      <c r="N212" s="267"/>
      <c r="O212" s="268"/>
      <c r="P212" s="268"/>
      <c r="Q212" s="268"/>
      <c r="R212" s="268"/>
      <c r="S212" s="268"/>
      <c r="T212" s="268"/>
      <c r="U212" s="268"/>
      <c r="V212" s="268"/>
      <c r="W212" s="268"/>
      <c r="X212" s="269"/>
      <c r="Y212" s="13"/>
      <c r="Z212" s="13"/>
      <c r="AA212" s="13"/>
      <c r="AB212" s="13"/>
      <c r="AC212" s="13"/>
      <c r="AD212" s="13"/>
      <c r="AE212" s="13"/>
      <c r="AT212" s="270" t="s">
        <v>1321</v>
      </c>
      <c r="AU212" s="270" t="s">
        <v>85</v>
      </c>
      <c r="AV212" s="13" t="s">
        <v>85</v>
      </c>
      <c r="AW212" s="13" t="s">
        <v>5</v>
      </c>
      <c r="AX212" s="13" t="s">
        <v>76</v>
      </c>
      <c r="AY212" s="270" t="s">
        <v>212</v>
      </c>
    </row>
    <row r="213" s="15" customFormat="1">
      <c r="A213" s="15"/>
      <c r="B213" s="282"/>
      <c r="C213" s="283"/>
      <c r="D213" s="246" t="s">
        <v>1321</v>
      </c>
      <c r="E213" s="284" t="s">
        <v>20</v>
      </c>
      <c r="F213" s="285" t="s">
        <v>1421</v>
      </c>
      <c r="G213" s="283"/>
      <c r="H213" s="284" t="s">
        <v>20</v>
      </c>
      <c r="I213" s="286"/>
      <c r="J213" s="286"/>
      <c r="K213" s="283"/>
      <c r="L213" s="283"/>
      <c r="M213" s="287"/>
      <c r="N213" s="288"/>
      <c r="O213" s="289"/>
      <c r="P213" s="289"/>
      <c r="Q213" s="289"/>
      <c r="R213" s="289"/>
      <c r="S213" s="289"/>
      <c r="T213" s="289"/>
      <c r="U213" s="289"/>
      <c r="V213" s="289"/>
      <c r="W213" s="289"/>
      <c r="X213" s="290"/>
      <c r="Y213" s="15"/>
      <c r="Z213" s="15"/>
      <c r="AA213" s="15"/>
      <c r="AB213" s="15"/>
      <c r="AC213" s="15"/>
      <c r="AD213" s="15"/>
      <c r="AE213" s="15"/>
      <c r="AT213" s="291" t="s">
        <v>1321</v>
      </c>
      <c r="AU213" s="291" t="s">
        <v>85</v>
      </c>
      <c r="AV213" s="15" t="s">
        <v>83</v>
      </c>
      <c r="AW213" s="15" t="s">
        <v>5</v>
      </c>
      <c r="AX213" s="15" t="s">
        <v>76</v>
      </c>
      <c r="AY213" s="291" t="s">
        <v>212</v>
      </c>
    </row>
    <row r="214" s="13" customFormat="1">
      <c r="A214" s="13"/>
      <c r="B214" s="260"/>
      <c r="C214" s="261"/>
      <c r="D214" s="246" t="s">
        <v>1321</v>
      </c>
      <c r="E214" s="262" t="s">
        <v>20</v>
      </c>
      <c r="F214" s="263" t="s">
        <v>1463</v>
      </c>
      <c r="G214" s="261"/>
      <c r="H214" s="264">
        <v>2</v>
      </c>
      <c r="I214" s="265"/>
      <c r="J214" s="265"/>
      <c r="K214" s="261"/>
      <c r="L214" s="261"/>
      <c r="M214" s="266"/>
      <c r="N214" s="267"/>
      <c r="O214" s="268"/>
      <c r="P214" s="268"/>
      <c r="Q214" s="268"/>
      <c r="R214" s="268"/>
      <c r="S214" s="268"/>
      <c r="T214" s="268"/>
      <c r="U214" s="268"/>
      <c r="V214" s="268"/>
      <c r="W214" s="268"/>
      <c r="X214" s="269"/>
      <c r="Y214" s="13"/>
      <c r="Z214" s="13"/>
      <c r="AA214" s="13"/>
      <c r="AB214" s="13"/>
      <c r="AC214" s="13"/>
      <c r="AD214" s="13"/>
      <c r="AE214" s="13"/>
      <c r="AT214" s="270" t="s">
        <v>1321</v>
      </c>
      <c r="AU214" s="270" t="s">
        <v>85</v>
      </c>
      <c r="AV214" s="13" t="s">
        <v>85</v>
      </c>
      <c r="AW214" s="13" t="s">
        <v>5</v>
      </c>
      <c r="AX214" s="13" t="s">
        <v>76</v>
      </c>
      <c r="AY214" s="270" t="s">
        <v>212</v>
      </c>
    </row>
    <row r="215" s="15" customFormat="1">
      <c r="A215" s="15"/>
      <c r="B215" s="282"/>
      <c r="C215" s="283"/>
      <c r="D215" s="246" t="s">
        <v>1321</v>
      </c>
      <c r="E215" s="284" t="s">
        <v>20</v>
      </c>
      <c r="F215" s="285" t="s">
        <v>1423</v>
      </c>
      <c r="G215" s="283"/>
      <c r="H215" s="284" t="s">
        <v>20</v>
      </c>
      <c r="I215" s="286"/>
      <c r="J215" s="286"/>
      <c r="K215" s="283"/>
      <c r="L215" s="283"/>
      <c r="M215" s="287"/>
      <c r="N215" s="288"/>
      <c r="O215" s="289"/>
      <c r="P215" s="289"/>
      <c r="Q215" s="289"/>
      <c r="R215" s="289"/>
      <c r="S215" s="289"/>
      <c r="T215" s="289"/>
      <c r="U215" s="289"/>
      <c r="V215" s="289"/>
      <c r="W215" s="289"/>
      <c r="X215" s="290"/>
      <c r="Y215" s="15"/>
      <c r="Z215" s="15"/>
      <c r="AA215" s="15"/>
      <c r="AB215" s="15"/>
      <c r="AC215" s="15"/>
      <c r="AD215" s="15"/>
      <c r="AE215" s="15"/>
      <c r="AT215" s="291" t="s">
        <v>1321</v>
      </c>
      <c r="AU215" s="291" t="s">
        <v>85</v>
      </c>
      <c r="AV215" s="15" t="s">
        <v>83</v>
      </c>
      <c r="AW215" s="15" t="s">
        <v>5</v>
      </c>
      <c r="AX215" s="15" t="s">
        <v>76</v>
      </c>
      <c r="AY215" s="291" t="s">
        <v>212</v>
      </c>
    </row>
    <row r="216" s="13" customFormat="1">
      <c r="A216" s="13"/>
      <c r="B216" s="260"/>
      <c r="C216" s="261"/>
      <c r="D216" s="246" t="s">
        <v>1321</v>
      </c>
      <c r="E216" s="262" t="s">
        <v>20</v>
      </c>
      <c r="F216" s="263" t="s">
        <v>1451</v>
      </c>
      <c r="G216" s="261"/>
      <c r="H216" s="264">
        <v>2</v>
      </c>
      <c r="I216" s="265"/>
      <c r="J216" s="265"/>
      <c r="K216" s="261"/>
      <c r="L216" s="261"/>
      <c r="M216" s="266"/>
      <c r="N216" s="267"/>
      <c r="O216" s="268"/>
      <c r="P216" s="268"/>
      <c r="Q216" s="268"/>
      <c r="R216" s="268"/>
      <c r="S216" s="268"/>
      <c r="T216" s="268"/>
      <c r="U216" s="268"/>
      <c r="V216" s="268"/>
      <c r="W216" s="268"/>
      <c r="X216" s="269"/>
      <c r="Y216" s="13"/>
      <c r="Z216" s="13"/>
      <c r="AA216" s="13"/>
      <c r="AB216" s="13"/>
      <c r="AC216" s="13"/>
      <c r="AD216" s="13"/>
      <c r="AE216" s="13"/>
      <c r="AT216" s="270" t="s">
        <v>1321</v>
      </c>
      <c r="AU216" s="270" t="s">
        <v>85</v>
      </c>
      <c r="AV216" s="13" t="s">
        <v>85</v>
      </c>
      <c r="AW216" s="13" t="s">
        <v>5</v>
      </c>
      <c r="AX216" s="13" t="s">
        <v>76</v>
      </c>
      <c r="AY216" s="270" t="s">
        <v>212</v>
      </c>
    </row>
    <row r="217" s="14" customFormat="1">
      <c r="A217" s="14"/>
      <c r="B217" s="271"/>
      <c r="C217" s="272"/>
      <c r="D217" s="246" t="s">
        <v>1321</v>
      </c>
      <c r="E217" s="273" t="s">
        <v>20</v>
      </c>
      <c r="F217" s="274" t="s">
        <v>1338</v>
      </c>
      <c r="G217" s="272"/>
      <c r="H217" s="275">
        <v>9</v>
      </c>
      <c r="I217" s="276"/>
      <c r="J217" s="276"/>
      <c r="K217" s="272"/>
      <c r="L217" s="272"/>
      <c r="M217" s="277"/>
      <c r="N217" s="278"/>
      <c r="O217" s="279"/>
      <c r="P217" s="279"/>
      <c r="Q217" s="279"/>
      <c r="R217" s="279"/>
      <c r="S217" s="279"/>
      <c r="T217" s="279"/>
      <c r="U217" s="279"/>
      <c r="V217" s="279"/>
      <c r="W217" s="279"/>
      <c r="X217" s="280"/>
      <c r="Y217" s="14"/>
      <c r="Z217" s="14"/>
      <c r="AA217" s="14"/>
      <c r="AB217" s="14"/>
      <c r="AC217" s="14"/>
      <c r="AD217" s="14"/>
      <c r="AE217" s="14"/>
      <c r="AT217" s="281" t="s">
        <v>1321</v>
      </c>
      <c r="AU217" s="281" t="s">
        <v>85</v>
      </c>
      <c r="AV217" s="14" t="s">
        <v>228</v>
      </c>
      <c r="AW217" s="14" t="s">
        <v>5</v>
      </c>
      <c r="AX217" s="14" t="s">
        <v>83</v>
      </c>
      <c r="AY217" s="281" t="s">
        <v>212</v>
      </c>
    </row>
    <row r="218" s="2" customFormat="1" ht="37.8" customHeight="1">
      <c r="A218" s="40"/>
      <c r="B218" s="41"/>
      <c r="C218" s="215" t="s">
        <v>322</v>
      </c>
      <c r="D218" s="215" t="s">
        <v>213</v>
      </c>
      <c r="E218" s="216" t="s">
        <v>1464</v>
      </c>
      <c r="F218" s="217" t="s">
        <v>1465</v>
      </c>
      <c r="G218" s="218" t="s">
        <v>525</v>
      </c>
      <c r="H218" s="219">
        <v>31</v>
      </c>
      <c r="I218" s="220"/>
      <c r="J218" s="220"/>
      <c r="K218" s="221">
        <f>ROUND(P218*H218,2)</f>
        <v>0</v>
      </c>
      <c r="L218" s="217" t="s">
        <v>1314</v>
      </c>
      <c r="M218" s="46"/>
      <c r="N218" s="222" t="s">
        <v>20</v>
      </c>
      <c r="O218" s="223" t="s">
        <v>45</v>
      </c>
      <c r="P218" s="224">
        <f>I218+J218</f>
        <v>0</v>
      </c>
      <c r="Q218" s="224">
        <f>ROUND(I218*H218,2)</f>
        <v>0</v>
      </c>
      <c r="R218" s="224">
        <f>ROUND(J218*H218,2)</f>
        <v>0</v>
      </c>
      <c r="S218" s="86"/>
      <c r="T218" s="225">
        <f>S218*H218</f>
        <v>0</v>
      </c>
      <c r="U218" s="225">
        <v>0.00018972349999999999</v>
      </c>
      <c r="V218" s="225">
        <f>U218*H218</f>
        <v>0.0058814284999999999</v>
      </c>
      <c r="W218" s="225">
        <v>0</v>
      </c>
      <c r="X218" s="226">
        <f>W218*H218</f>
        <v>0</v>
      </c>
      <c r="Y218" s="40"/>
      <c r="Z218" s="40"/>
      <c r="AA218" s="40"/>
      <c r="AB218" s="40"/>
      <c r="AC218" s="40"/>
      <c r="AD218" s="40"/>
      <c r="AE218" s="40"/>
      <c r="AR218" s="227" t="s">
        <v>279</v>
      </c>
      <c r="AT218" s="227" t="s">
        <v>213</v>
      </c>
      <c r="AU218" s="227" t="s">
        <v>85</v>
      </c>
      <c r="AY218" s="19" t="s">
        <v>212</v>
      </c>
      <c r="BE218" s="228">
        <f>IF(O218="základní",K218,0)</f>
        <v>0</v>
      </c>
      <c r="BF218" s="228">
        <f>IF(O218="snížená",K218,0)</f>
        <v>0</v>
      </c>
      <c r="BG218" s="228">
        <f>IF(O218="zákl. přenesená",K218,0)</f>
        <v>0</v>
      </c>
      <c r="BH218" s="228">
        <f>IF(O218="sníž. přenesená",K218,0)</f>
        <v>0</v>
      </c>
      <c r="BI218" s="228">
        <f>IF(O218="nulová",K218,0)</f>
        <v>0</v>
      </c>
      <c r="BJ218" s="19" t="s">
        <v>83</v>
      </c>
      <c r="BK218" s="228">
        <f>ROUND(P218*H218,2)</f>
        <v>0</v>
      </c>
      <c r="BL218" s="19" t="s">
        <v>279</v>
      </c>
      <c r="BM218" s="227" t="s">
        <v>1466</v>
      </c>
    </row>
    <row r="219" s="2" customFormat="1">
      <c r="A219" s="40"/>
      <c r="B219" s="41"/>
      <c r="C219" s="42"/>
      <c r="D219" s="258" t="s">
        <v>1316</v>
      </c>
      <c r="E219" s="42"/>
      <c r="F219" s="259" t="s">
        <v>1467</v>
      </c>
      <c r="G219" s="42"/>
      <c r="H219" s="42"/>
      <c r="I219" s="248"/>
      <c r="J219" s="248"/>
      <c r="K219" s="42"/>
      <c r="L219" s="42"/>
      <c r="M219" s="46"/>
      <c r="N219" s="249"/>
      <c r="O219" s="250"/>
      <c r="P219" s="86"/>
      <c r="Q219" s="86"/>
      <c r="R219" s="86"/>
      <c r="S219" s="86"/>
      <c r="T219" s="86"/>
      <c r="U219" s="86"/>
      <c r="V219" s="86"/>
      <c r="W219" s="86"/>
      <c r="X219" s="87"/>
      <c r="Y219" s="40"/>
      <c r="Z219" s="40"/>
      <c r="AA219" s="40"/>
      <c r="AB219" s="40"/>
      <c r="AC219" s="40"/>
      <c r="AD219" s="40"/>
      <c r="AE219" s="40"/>
      <c r="AT219" s="19" t="s">
        <v>1316</v>
      </c>
      <c r="AU219" s="19" t="s">
        <v>85</v>
      </c>
    </row>
    <row r="220" s="13" customFormat="1">
      <c r="A220" s="13"/>
      <c r="B220" s="260"/>
      <c r="C220" s="261"/>
      <c r="D220" s="246" t="s">
        <v>1321</v>
      </c>
      <c r="E220" s="262" t="s">
        <v>20</v>
      </c>
      <c r="F220" s="263" t="s">
        <v>1387</v>
      </c>
      <c r="G220" s="261"/>
      <c r="H220" s="264">
        <v>31</v>
      </c>
      <c r="I220" s="265"/>
      <c r="J220" s="265"/>
      <c r="K220" s="261"/>
      <c r="L220" s="261"/>
      <c r="M220" s="266"/>
      <c r="N220" s="267"/>
      <c r="O220" s="268"/>
      <c r="P220" s="268"/>
      <c r="Q220" s="268"/>
      <c r="R220" s="268"/>
      <c r="S220" s="268"/>
      <c r="T220" s="268"/>
      <c r="U220" s="268"/>
      <c r="V220" s="268"/>
      <c r="W220" s="268"/>
      <c r="X220" s="269"/>
      <c r="Y220" s="13"/>
      <c r="Z220" s="13"/>
      <c r="AA220" s="13"/>
      <c r="AB220" s="13"/>
      <c r="AC220" s="13"/>
      <c r="AD220" s="13"/>
      <c r="AE220" s="13"/>
      <c r="AT220" s="270" t="s">
        <v>1321</v>
      </c>
      <c r="AU220" s="270" t="s">
        <v>85</v>
      </c>
      <c r="AV220" s="13" t="s">
        <v>85</v>
      </c>
      <c r="AW220" s="13" t="s">
        <v>5</v>
      </c>
      <c r="AX220" s="13" t="s">
        <v>83</v>
      </c>
      <c r="AY220" s="270" t="s">
        <v>212</v>
      </c>
    </row>
    <row r="221" s="2" customFormat="1" ht="33" customHeight="1">
      <c r="A221" s="40"/>
      <c r="B221" s="41"/>
      <c r="C221" s="215" t="s">
        <v>326</v>
      </c>
      <c r="D221" s="215" t="s">
        <v>213</v>
      </c>
      <c r="E221" s="216" t="s">
        <v>1468</v>
      </c>
      <c r="F221" s="217" t="s">
        <v>1469</v>
      </c>
      <c r="G221" s="218" t="s">
        <v>525</v>
      </c>
      <c r="H221" s="219">
        <v>31</v>
      </c>
      <c r="I221" s="220"/>
      <c r="J221" s="220"/>
      <c r="K221" s="221">
        <f>ROUND(P221*H221,2)</f>
        <v>0</v>
      </c>
      <c r="L221" s="217" t="s">
        <v>1314</v>
      </c>
      <c r="M221" s="46"/>
      <c r="N221" s="222" t="s">
        <v>20</v>
      </c>
      <c r="O221" s="223" t="s">
        <v>45</v>
      </c>
      <c r="P221" s="224">
        <f>I221+J221</f>
        <v>0</v>
      </c>
      <c r="Q221" s="224">
        <f>ROUND(I221*H221,2)</f>
        <v>0</v>
      </c>
      <c r="R221" s="224">
        <f>ROUND(J221*H221,2)</f>
        <v>0</v>
      </c>
      <c r="S221" s="86"/>
      <c r="T221" s="225">
        <f>S221*H221</f>
        <v>0</v>
      </c>
      <c r="U221" s="225">
        <v>1.0000000000000001E-05</v>
      </c>
      <c r="V221" s="225">
        <f>U221*H221</f>
        <v>0.00031</v>
      </c>
      <c r="W221" s="225">
        <v>0</v>
      </c>
      <c r="X221" s="226">
        <f>W221*H221</f>
        <v>0</v>
      </c>
      <c r="Y221" s="40"/>
      <c r="Z221" s="40"/>
      <c r="AA221" s="40"/>
      <c r="AB221" s="40"/>
      <c r="AC221" s="40"/>
      <c r="AD221" s="40"/>
      <c r="AE221" s="40"/>
      <c r="AR221" s="227" t="s">
        <v>279</v>
      </c>
      <c r="AT221" s="227" t="s">
        <v>213</v>
      </c>
      <c r="AU221" s="227" t="s">
        <v>85</v>
      </c>
      <c r="AY221" s="19" t="s">
        <v>212</v>
      </c>
      <c r="BE221" s="228">
        <f>IF(O221="základní",K221,0)</f>
        <v>0</v>
      </c>
      <c r="BF221" s="228">
        <f>IF(O221="snížená",K221,0)</f>
        <v>0</v>
      </c>
      <c r="BG221" s="228">
        <f>IF(O221="zákl. přenesená",K221,0)</f>
        <v>0</v>
      </c>
      <c r="BH221" s="228">
        <f>IF(O221="sníž. přenesená",K221,0)</f>
        <v>0</v>
      </c>
      <c r="BI221" s="228">
        <f>IF(O221="nulová",K221,0)</f>
        <v>0</v>
      </c>
      <c r="BJ221" s="19" t="s">
        <v>83</v>
      </c>
      <c r="BK221" s="228">
        <f>ROUND(P221*H221,2)</f>
        <v>0</v>
      </c>
      <c r="BL221" s="19" t="s">
        <v>279</v>
      </c>
      <c r="BM221" s="227" t="s">
        <v>1470</v>
      </c>
    </row>
    <row r="222" s="2" customFormat="1">
      <c r="A222" s="40"/>
      <c r="B222" s="41"/>
      <c r="C222" s="42"/>
      <c r="D222" s="258" t="s">
        <v>1316</v>
      </c>
      <c r="E222" s="42"/>
      <c r="F222" s="259" t="s">
        <v>1471</v>
      </c>
      <c r="G222" s="42"/>
      <c r="H222" s="42"/>
      <c r="I222" s="248"/>
      <c r="J222" s="248"/>
      <c r="K222" s="42"/>
      <c r="L222" s="42"/>
      <c r="M222" s="46"/>
      <c r="N222" s="249"/>
      <c r="O222" s="250"/>
      <c r="P222" s="86"/>
      <c r="Q222" s="86"/>
      <c r="R222" s="86"/>
      <c r="S222" s="86"/>
      <c r="T222" s="86"/>
      <c r="U222" s="86"/>
      <c r="V222" s="86"/>
      <c r="W222" s="86"/>
      <c r="X222" s="87"/>
      <c r="Y222" s="40"/>
      <c r="Z222" s="40"/>
      <c r="AA222" s="40"/>
      <c r="AB222" s="40"/>
      <c r="AC222" s="40"/>
      <c r="AD222" s="40"/>
      <c r="AE222" s="40"/>
      <c r="AT222" s="19" t="s">
        <v>1316</v>
      </c>
      <c r="AU222" s="19" t="s">
        <v>85</v>
      </c>
    </row>
    <row r="223" s="13" customFormat="1">
      <c r="A223" s="13"/>
      <c r="B223" s="260"/>
      <c r="C223" s="261"/>
      <c r="D223" s="246" t="s">
        <v>1321</v>
      </c>
      <c r="E223" s="262" t="s">
        <v>20</v>
      </c>
      <c r="F223" s="263" t="s">
        <v>1387</v>
      </c>
      <c r="G223" s="261"/>
      <c r="H223" s="264">
        <v>31</v>
      </c>
      <c r="I223" s="265"/>
      <c r="J223" s="265"/>
      <c r="K223" s="261"/>
      <c r="L223" s="261"/>
      <c r="M223" s="266"/>
      <c r="N223" s="267"/>
      <c r="O223" s="268"/>
      <c r="P223" s="268"/>
      <c r="Q223" s="268"/>
      <c r="R223" s="268"/>
      <c r="S223" s="268"/>
      <c r="T223" s="268"/>
      <c r="U223" s="268"/>
      <c r="V223" s="268"/>
      <c r="W223" s="268"/>
      <c r="X223" s="269"/>
      <c r="Y223" s="13"/>
      <c r="Z223" s="13"/>
      <c r="AA223" s="13"/>
      <c r="AB223" s="13"/>
      <c r="AC223" s="13"/>
      <c r="AD223" s="13"/>
      <c r="AE223" s="13"/>
      <c r="AT223" s="270" t="s">
        <v>1321</v>
      </c>
      <c r="AU223" s="270" t="s">
        <v>85</v>
      </c>
      <c r="AV223" s="13" t="s">
        <v>85</v>
      </c>
      <c r="AW223" s="13" t="s">
        <v>5</v>
      </c>
      <c r="AX223" s="13" t="s">
        <v>83</v>
      </c>
      <c r="AY223" s="270" t="s">
        <v>212</v>
      </c>
    </row>
    <row r="224" s="2" customFormat="1" ht="49.05" customHeight="1">
      <c r="A224" s="40"/>
      <c r="B224" s="41"/>
      <c r="C224" s="215" t="s">
        <v>330</v>
      </c>
      <c r="D224" s="215" t="s">
        <v>213</v>
      </c>
      <c r="E224" s="216" t="s">
        <v>1472</v>
      </c>
      <c r="F224" s="217" t="s">
        <v>1473</v>
      </c>
      <c r="G224" s="218" t="s">
        <v>1310</v>
      </c>
      <c r="H224" s="219">
        <v>0.14099999999999999</v>
      </c>
      <c r="I224" s="220"/>
      <c r="J224" s="220"/>
      <c r="K224" s="221">
        <f>ROUND(P224*H224,2)</f>
        <v>0</v>
      </c>
      <c r="L224" s="217" t="s">
        <v>1314</v>
      </c>
      <c r="M224" s="46"/>
      <c r="N224" s="222" t="s">
        <v>20</v>
      </c>
      <c r="O224" s="223" t="s">
        <v>45</v>
      </c>
      <c r="P224" s="224">
        <f>I224+J224</f>
        <v>0</v>
      </c>
      <c r="Q224" s="224">
        <f>ROUND(I224*H224,2)</f>
        <v>0</v>
      </c>
      <c r="R224" s="224">
        <f>ROUND(J224*H224,2)</f>
        <v>0</v>
      </c>
      <c r="S224" s="86"/>
      <c r="T224" s="225">
        <f>S224*H224</f>
        <v>0</v>
      </c>
      <c r="U224" s="225">
        <v>0</v>
      </c>
      <c r="V224" s="225">
        <f>U224*H224</f>
        <v>0</v>
      </c>
      <c r="W224" s="225">
        <v>0</v>
      </c>
      <c r="X224" s="226">
        <f>W224*H224</f>
        <v>0</v>
      </c>
      <c r="Y224" s="40"/>
      <c r="Z224" s="40"/>
      <c r="AA224" s="40"/>
      <c r="AB224" s="40"/>
      <c r="AC224" s="40"/>
      <c r="AD224" s="40"/>
      <c r="AE224" s="40"/>
      <c r="AR224" s="227" t="s">
        <v>279</v>
      </c>
      <c r="AT224" s="227" t="s">
        <v>213</v>
      </c>
      <c r="AU224" s="227" t="s">
        <v>85</v>
      </c>
      <c r="AY224" s="19" t="s">
        <v>212</v>
      </c>
      <c r="BE224" s="228">
        <f>IF(O224="základní",K224,0)</f>
        <v>0</v>
      </c>
      <c r="BF224" s="228">
        <f>IF(O224="snížená",K224,0)</f>
        <v>0</v>
      </c>
      <c r="BG224" s="228">
        <f>IF(O224="zákl. přenesená",K224,0)</f>
        <v>0</v>
      </c>
      <c r="BH224" s="228">
        <f>IF(O224="sníž. přenesená",K224,0)</f>
        <v>0</v>
      </c>
      <c r="BI224" s="228">
        <f>IF(O224="nulová",K224,0)</f>
        <v>0</v>
      </c>
      <c r="BJ224" s="19" t="s">
        <v>83</v>
      </c>
      <c r="BK224" s="228">
        <f>ROUND(P224*H224,2)</f>
        <v>0</v>
      </c>
      <c r="BL224" s="19" t="s">
        <v>279</v>
      </c>
      <c r="BM224" s="227" t="s">
        <v>1474</v>
      </c>
    </row>
    <row r="225" s="2" customFormat="1">
      <c r="A225" s="40"/>
      <c r="B225" s="41"/>
      <c r="C225" s="42"/>
      <c r="D225" s="258" t="s">
        <v>1316</v>
      </c>
      <c r="E225" s="42"/>
      <c r="F225" s="259" t="s">
        <v>1475</v>
      </c>
      <c r="G225" s="42"/>
      <c r="H225" s="42"/>
      <c r="I225" s="248"/>
      <c r="J225" s="248"/>
      <c r="K225" s="42"/>
      <c r="L225" s="42"/>
      <c r="M225" s="46"/>
      <c r="N225" s="249"/>
      <c r="O225" s="250"/>
      <c r="P225" s="86"/>
      <c r="Q225" s="86"/>
      <c r="R225" s="86"/>
      <c r="S225" s="86"/>
      <c r="T225" s="86"/>
      <c r="U225" s="86"/>
      <c r="V225" s="86"/>
      <c r="W225" s="86"/>
      <c r="X225" s="87"/>
      <c r="Y225" s="40"/>
      <c r="Z225" s="40"/>
      <c r="AA225" s="40"/>
      <c r="AB225" s="40"/>
      <c r="AC225" s="40"/>
      <c r="AD225" s="40"/>
      <c r="AE225" s="40"/>
      <c r="AT225" s="19" t="s">
        <v>1316</v>
      </c>
      <c r="AU225" s="19" t="s">
        <v>85</v>
      </c>
    </row>
    <row r="226" s="2" customFormat="1" ht="66.75" customHeight="1">
      <c r="A226" s="40"/>
      <c r="B226" s="41"/>
      <c r="C226" s="215" t="s">
        <v>334</v>
      </c>
      <c r="D226" s="215" t="s">
        <v>213</v>
      </c>
      <c r="E226" s="216" t="s">
        <v>1476</v>
      </c>
      <c r="F226" s="217" t="s">
        <v>1477</v>
      </c>
      <c r="G226" s="218" t="s">
        <v>1310</v>
      </c>
      <c r="H226" s="219">
        <v>0.14099999999999999</v>
      </c>
      <c r="I226" s="220"/>
      <c r="J226" s="220"/>
      <c r="K226" s="221">
        <f>ROUND(P226*H226,2)</f>
        <v>0</v>
      </c>
      <c r="L226" s="217" t="s">
        <v>1314</v>
      </c>
      <c r="M226" s="46"/>
      <c r="N226" s="222" t="s">
        <v>20</v>
      </c>
      <c r="O226" s="223" t="s">
        <v>45</v>
      </c>
      <c r="P226" s="224">
        <f>I226+J226</f>
        <v>0</v>
      </c>
      <c r="Q226" s="224">
        <f>ROUND(I226*H226,2)</f>
        <v>0</v>
      </c>
      <c r="R226" s="224">
        <f>ROUND(J226*H226,2)</f>
        <v>0</v>
      </c>
      <c r="S226" s="86"/>
      <c r="T226" s="225">
        <f>S226*H226</f>
        <v>0</v>
      </c>
      <c r="U226" s="225">
        <v>0</v>
      </c>
      <c r="V226" s="225">
        <f>U226*H226</f>
        <v>0</v>
      </c>
      <c r="W226" s="225">
        <v>0</v>
      </c>
      <c r="X226" s="226">
        <f>W226*H226</f>
        <v>0</v>
      </c>
      <c r="Y226" s="40"/>
      <c r="Z226" s="40"/>
      <c r="AA226" s="40"/>
      <c r="AB226" s="40"/>
      <c r="AC226" s="40"/>
      <c r="AD226" s="40"/>
      <c r="AE226" s="40"/>
      <c r="AR226" s="227" t="s">
        <v>279</v>
      </c>
      <c r="AT226" s="227" t="s">
        <v>213</v>
      </c>
      <c r="AU226" s="227" t="s">
        <v>85</v>
      </c>
      <c r="AY226" s="19" t="s">
        <v>212</v>
      </c>
      <c r="BE226" s="228">
        <f>IF(O226="základní",K226,0)</f>
        <v>0</v>
      </c>
      <c r="BF226" s="228">
        <f>IF(O226="snížená",K226,0)</f>
        <v>0</v>
      </c>
      <c r="BG226" s="228">
        <f>IF(O226="zákl. přenesená",K226,0)</f>
        <v>0</v>
      </c>
      <c r="BH226" s="228">
        <f>IF(O226="sníž. přenesená",K226,0)</f>
        <v>0</v>
      </c>
      <c r="BI226" s="228">
        <f>IF(O226="nulová",K226,0)</f>
        <v>0</v>
      </c>
      <c r="BJ226" s="19" t="s">
        <v>83</v>
      </c>
      <c r="BK226" s="228">
        <f>ROUND(P226*H226,2)</f>
        <v>0</v>
      </c>
      <c r="BL226" s="19" t="s">
        <v>279</v>
      </c>
      <c r="BM226" s="227" t="s">
        <v>1478</v>
      </c>
    </row>
    <row r="227" s="2" customFormat="1">
      <c r="A227" s="40"/>
      <c r="B227" s="41"/>
      <c r="C227" s="42"/>
      <c r="D227" s="258" t="s">
        <v>1316</v>
      </c>
      <c r="E227" s="42"/>
      <c r="F227" s="259" t="s">
        <v>1479</v>
      </c>
      <c r="G227" s="42"/>
      <c r="H227" s="42"/>
      <c r="I227" s="248"/>
      <c r="J227" s="248"/>
      <c r="K227" s="42"/>
      <c r="L227" s="42"/>
      <c r="M227" s="46"/>
      <c r="N227" s="249"/>
      <c r="O227" s="250"/>
      <c r="P227" s="86"/>
      <c r="Q227" s="86"/>
      <c r="R227" s="86"/>
      <c r="S227" s="86"/>
      <c r="T227" s="86"/>
      <c r="U227" s="86"/>
      <c r="V227" s="86"/>
      <c r="W227" s="86"/>
      <c r="X227" s="87"/>
      <c r="Y227" s="40"/>
      <c r="Z227" s="40"/>
      <c r="AA227" s="40"/>
      <c r="AB227" s="40"/>
      <c r="AC227" s="40"/>
      <c r="AD227" s="40"/>
      <c r="AE227" s="40"/>
      <c r="AT227" s="19" t="s">
        <v>1316</v>
      </c>
      <c r="AU227" s="19" t="s">
        <v>85</v>
      </c>
    </row>
    <row r="228" s="11" customFormat="1" ht="22.8" customHeight="1">
      <c r="A228" s="11"/>
      <c r="B228" s="200"/>
      <c r="C228" s="201"/>
      <c r="D228" s="202" t="s">
        <v>75</v>
      </c>
      <c r="E228" s="256" t="s">
        <v>1480</v>
      </c>
      <c r="F228" s="256" t="s">
        <v>1481</v>
      </c>
      <c r="G228" s="201"/>
      <c r="H228" s="201"/>
      <c r="I228" s="204"/>
      <c r="J228" s="204"/>
      <c r="K228" s="257">
        <f>BK228</f>
        <v>0</v>
      </c>
      <c r="L228" s="201"/>
      <c r="M228" s="206"/>
      <c r="N228" s="292"/>
      <c r="O228" s="293"/>
      <c r="P228" s="293"/>
      <c r="Q228" s="294">
        <v>0</v>
      </c>
      <c r="R228" s="294">
        <v>0</v>
      </c>
      <c r="S228" s="293"/>
      <c r="T228" s="295">
        <v>0</v>
      </c>
      <c r="U228" s="293"/>
      <c r="V228" s="295">
        <v>0</v>
      </c>
      <c r="W228" s="293"/>
      <c r="X228" s="296">
        <v>0</v>
      </c>
      <c r="Y228" s="11"/>
      <c r="Z228" s="11"/>
      <c r="AA228" s="11"/>
      <c r="AB228" s="11"/>
      <c r="AC228" s="11"/>
      <c r="AD228" s="11"/>
      <c r="AE228" s="11"/>
      <c r="AR228" s="212" t="s">
        <v>85</v>
      </c>
      <c r="AT228" s="213" t="s">
        <v>75</v>
      </c>
      <c r="AU228" s="213" t="s">
        <v>83</v>
      </c>
      <c r="AY228" s="212" t="s">
        <v>212</v>
      </c>
      <c r="BK228" s="214">
        <v>0</v>
      </c>
    </row>
    <row r="229" s="2" customFormat="1" ht="6.96" customHeight="1">
      <c r="A229" s="40"/>
      <c r="B229" s="61"/>
      <c r="C229" s="62"/>
      <c r="D229" s="62"/>
      <c r="E229" s="62"/>
      <c r="F229" s="62"/>
      <c r="G229" s="62"/>
      <c r="H229" s="62"/>
      <c r="I229" s="62"/>
      <c r="J229" s="62"/>
      <c r="K229" s="62"/>
      <c r="L229" s="62"/>
      <c r="M229" s="46"/>
      <c r="N229" s="40"/>
      <c r="P229" s="40"/>
      <c r="Q229" s="40"/>
      <c r="R229" s="40"/>
      <c r="S229" s="40"/>
      <c r="T229" s="40"/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</row>
  </sheetData>
  <sheetProtection sheet="1" autoFilter="0" formatColumns="0" formatRows="0" objects="1" scenarios="1" spinCount="100000" saltValue="CbSwaaZ7sHRE88RCLVWO4gyNtVxO1azZNVT896VIf62Obf1SIR4ITttdOHwtKO3bCcQxHWy2hU5OQZBUSO3lFg==" hashValue="rR9KeIKf+yPn+m8dLo48kwjLg5NZIvAHkmxUsn7Bo0SYUPH1pFHV6XnJOmeasCSYbyNl26nPkvffM5Hd2pzvgA==" algorithmName="SHA-512" password="CC35"/>
  <autoFilter ref="C92:L228"/>
  <mergeCells count="12">
    <mergeCell ref="E7:H7"/>
    <mergeCell ref="E9:H9"/>
    <mergeCell ref="E11:H11"/>
    <mergeCell ref="E20:H20"/>
    <mergeCell ref="E29:H29"/>
    <mergeCell ref="E52:H52"/>
    <mergeCell ref="E54:H54"/>
    <mergeCell ref="E56:H56"/>
    <mergeCell ref="E81:H81"/>
    <mergeCell ref="E83:H83"/>
    <mergeCell ref="E85:H85"/>
    <mergeCell ref="M2:Z2"/>
  </mergeCells>
  <hyperlinks>
    <hyperlink ref="F98" r:id="rId1" display="https://podminky.urs.cz/item/CS_URS_2024_02/997013501"/>
    <hyperlink ref="F105" r:id="rId2" display="https://podminky.urs.cz/item/CS_URS_2024_02/721174041"/>
    <hyperlink ref="F112" r:id="rId3" display="https://podminky.urs.cz/item/CS_URS_2024_02/721174042"/>
    <hyperlink ref="F118" r:id="rId4" display="https://podminky.urs.cz/item/CS_URS_2024_02/721174043"/>
    <hyperlink ref="F129" r:id="rId5" display="https://podminky.urs.cz/item/CS_URS_2024_02/721290111"/>
    <hyperlink ref="F132" r:id="rId6" display="https://podminky.urs.cz/item/CS_URS_2024_02/998721121"/>
    <hyperlink ref="F134" r:id="rId7" display="https://podminky.urs.cz/item/CS_URS_2024_02/732490102"/>
    <hyperlink ref="F145" r:id="rId8" display="https://podminky.urs.cz/item/CS_URS_2024_02/998721129"/>
    <hyperlink ref="F148" r:id="rId9" display="https://podminky.urs.cz/item/CS_URS_2024_02/722170804"/>
    <hyperlink ref="F151" r:id="rId10" display="https://podminky.urs.cz/item/CS_URS_2024_02/722171936"/>
    <hyperlink ref="F156" r:id="rId11" display="https://podminky.urs.cz/item/CS_URS_2024_02/722174022"/>
    <hyperlink ref="F160" r:id="rId12" display="https://podminky.urs.cz/item/CS_URS_2024_02/722174025"/>
    <hyperlink ref="F167" r:id="rId13" display="https://podminky.urs.cz/item/CS_URS_2024_02/722174026"/>
    <hyperlink ref="F180" r:id="rId14" display="https://podminky.urs.cz/item/CS_URS_2024_02/722181222"/>
    <hyperlink ref="F183" r:id="rId15" display="https://podminky.urs.cz/item/CS_URS_2024_02/722181223"/>
    <hyperlink ref="F186" r:id="rId16" display="https://podminky.urs.cz/item/CS_URS_2024_02/722220861"/>
    <hyperlink ref="F189" r:id="rId17" display="https://podminky.urs.cz/item/CS_URS_2024_02/722220863"/>
    <hyperlink ref="F192" r:id="rId18" display="https://podminky.urs.cz/item/CS_URS_2024_02/722220864"/>
    <hyperlink ref="F195" r:id="rId19" display="https://podminky.urs.cz/item/CS_URS_2024_02/722240122"/>
    <hyperlink ref="F199" r:id="rId20" display="https://podminky.urs.cz/item/CS_URS_2024_02/722240125"/>
    <hyperlink ref="F206" r:id="rId21" display="https://podminky.urs.cz/item/CS_URS_2024_02/722240126"/>
    <hyperlink ref="F219" r:id="rId22" display="https://podminky.urs.cz/item/CS_URS_2024_02/722290226"/>
    <hyperlink ref="F222" r:id="rId23" display="https://podminky.urs.cz/item/CS_URS_2024_02/722290234"/>
    <hyperlink ref="F225" r:id="rId24" display="https://podminky.urs.cz/item/CS_URS_2024_02/998722121"/>
    <hyperlink ref="F227" r:id="rId25" display="https://podminky.urs.cz/item/CS_URS_2024_02/998722129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6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106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>
      <c r="B8" s="22"/>
      <c r="D8" s="150" t="s">
        <v>175</v>
      </c>
      <c r="M8" s="22"/>
    </row>
    <row r="9" s="1" customFormat="1" ht="16.5" customHeight="1">
      <c r="B9" s="22"/>
      <c r="E9" s="151" t="s">
        <v>176</v>
      </c>
      <c r="F9" s="1"/>
      <c r="G9" s="1"/>
      <c r="H9" s="1"/>
      <c r="M9" s="22"/>
    </row>
    <row r="10" s="1" customFormat="1" ht="12" customHeight="1">
      <c r="B10" s="22"/>
      <c r="D10" s="150" t="s">
        <v>177</v>
      </c>
      <c r="M10" s="22"/>
    </row>
    <row r="11" s="2" customFormat="1" ht="16.5" customHeight="1">
      <c r="A11" s="40"/>
      <c r="B11" s="46"/>
      <c r="C11" s="40"/>
      <c r="D11" s="40"/>
      <c r="E11" s="164" t="s">
        <v>1482</v>
      </c>
      <c r="F11" s="40"/>
      <c r="G11" s="40"/>
      <c r="H11" s="40"/>
      <c r="I11" s="40"/>
      <c r="J11" s="40"/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50" t="s">
        <v>1483</v>
      </c>
      <c r="E12" s="40"/>
      <c r="F12" s="40"/>
      <c r="G12" s="40"/>
      <c r="H12" s="40"/>
      <c r="I12" s="40"/>
      <c r="J12" s="40"/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6.5" customHeight="1">
      <c r="A13" s="40"/>
      <c r="B13" s="46"/>
      <c r="C13" s="40"/>
      <c r="D13" s="40"/>
      <c r="E13" s="153" t="s">
        <v>1484</v>
      </c>
      <c r="F13" s="40"/>
      <c r="G13" s="40"/>
      <c r="H13" s="40"/>
      <c r="I13" s="40"/>
      <c r="J13" s="40"/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>
      <c r="A14" s="40"/>
      <c r="B14" s="46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2" customHeight="1">
      <c r="A15" s="40"/>
      <c r="B15" s="46"/>
      <c r="C15" s="40"/>
      <c r="D15" s="150" t="s">
        <v>19</v>
      </c>
      <c r="E15" s="40"/>
      <c r="F15" s="137" t="s">
        <v>20</v>
      </c>
      <c r="G15" s="40"/>
      <c r="H15" s="40"/>
      <c r="I15" s="150" t="s">
        <v>21</v>
      </c>
      <c r="J15" s="137" t="s">
        <v>20</v>
      </c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50" t="s">
        <v>22</v>
      </c>
      <c r="E16" s="40"/>
      <c r="F16" s="137" t="s">
        <v>33</v>
      </c>
      <c r="G16" s="40"/>
      <c r="H16" s="40"/>
      <c r="I16" s="150" t="s">
        <v>24</v>
      </c>
      <c r="J16" s="154" t="str">
        <f>'Rekapitulace stavby'!AN8</f>
        <v>24. 1. 2025</v>
      </c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0.8" customHeight="1">
      <c r="A17" s="40"/>
      <c r="B17" s="46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2" customHeight="1">
      <c r="A18" s="40"/>
      <c r="B18" s="46"/>
      <c r="C18" s="40"/>
      <c r="D18" s="150" t="s">
        <v>26</v>
      </c>
      <c r="E18" s="40"/>
      <c r="F18" s="40"/>
      <c r="G18" s="40"/>
      <c r="H18" s="40"/>
      <c r="I18" s="150" t="s">
        <v>27</v>
      </c>
      <c r="J18" s="137" t="s">
        <v>20</v>
      </c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8" customHeight="1">
      <c r="A19" s="40"/>
      <c r="B19" s="46"/>
      <c r="C19" s="40"/>
      <c r="D19" s="40"/>
      <c r="E19" s="137" t="s">
        <v>33</v>
      </c>
      <c r="F19" s="40"/>
      <c r="G19" s="40"/>
      <c r="H19" s="40"/>
      <c r="I19" s="150" t="s">
        <v>29</v>
      </c>
      <c r="J19" s="137" t="s">
        <v>20</v>
      </c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6.96" customHeight="1">
      <c r="A20" s="40"/>
      <c r="B20" s="46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2" customHeight="1">
      <c r="A21" s="40"/>
      <c r="B21" s="46"/>
      <c r="C21" s="40"/>
      <c r="D21" s="150" t="s">
        <v>30</v>
      </c>
      <c r="E21" s="40"/>
      <c r="F21" s="40"/>
      <c r="G21" s="40"/>
      <c r="H21" s="40"/>
      <c r="I21" s="150" t="s">
        <v>27</v>
      </c>
      <c r="J21" s="35" t="str">
        <f>'Rekapitulace stavby'!AN13</f>
        <v>Vyplň údaj</v>
      </c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8" customHeight="1">
      <c r="A22" s="40"/>
      <c r="B22" s="46"/>
      <c r="C22" s="40"/>
      <c r="D22" s="40"/>
      <c r="E22" s="35" t="str">
        <f>'Rekapitulace stavby'!E14</f>
        <v>Vyplň údaj</v>
      </c>
      <c r="F22" s="137"/>
      <c r="G22" s="137"/>
      <c r="H22" s="137"/>
      <c r="I22" s="150" t="s">
        <v>29</v>
      </c>
      <c r="J22" s="35" t="str">
        <f>'Rekapitulace stavby'!AN14</f>
        <v>Vyplň údaj</v>
      </c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6.96" customHeight="1">
      <c r="A23" s="40"/>
      <c r="B23" s="46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2" customHeight="1">
      <c r="A24" s="40"/>
      <c r="B24" s="46"/>
      <c r="C24" s="40"/>
      <c r="D24" s="150" t="s">
        <v>32</v>
      </c>
      <c r="E24" s="40"/>
      <c r="F24" s="40"/>
      <c r="G24" s="40"/>
      <c r="H24" s="40"/>
      <c r="I24" s="150" t="s">
        <v>27</v>
      </c>
      <c r="J24" s="137" t="s">
        <v>20</v>
      </c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8" customHeight="1">
      <c r="A25" s="40"/>
      <c r="B25" s="46"/>
      <c r="C25" s="40"/>
      <c r="D25" s="40"/>
      <c r="E25" s="137" t="s">
        <v>33</v>
      </c>
      <c r="F25" s="40"/>
      <c r="G25" s="40"/>
      <c r="H25" s="40"/>
      <c r="I25" s="150" t="s">
        <v>29</v>
      </c>
      <c r="J25" s="137" t="s">
        <v>20</v>
      </c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6.96" customHeight="1">
      <c r="A26" s="40"/>
      <c r="B26" s="46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12" customHeight="1">
      <c r="A27" s="40"/>
      <c r="B27" s="46"/>
      <c r="C27" s="40"/>
      <c r="D27" s="150" t="s">
        <v>34</v>
      </c>
      <c r="E27" s="40"/>
      <c r="F27" s="40"/>
      <c r="G27" s="40"/>
      <c r="H27" s="40"/>
      <c r="I27" s="150" t="s">
        <v>27</v>
      </c>
      <c r="J27" s="137" t="s">
        <v>20</v>
      </c>
      <c r="K27" s="40"/>
      <c r="L27" s="40"/>
      <c r="M27" s="152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8" customHeight="1">
      <c r="A28" s="40"/>
      <c r="B28" s="46"/>
      <c r="C28" s="40"/>
      <c r="D28" s="40"/>
      <c r="E28" s="137" t="s">
        <v>33</v>
      </c>
      <c r="F28" s="40"/>
      <c r="G28" s="40"/>
      <c r="H28" s="40"/>
      <c r="I28" s="150" t="s">
        <v>29</v>
      </c>
      <c r="J28" s="137" t="s">
        <v>20</v>
      </c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152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12" customHeight="1">
      <c r="A30" s="40"/>
      <c r="B30" s="46"/>
      <c r="C30" s="40"/>
      <c r="D30" s="150" t="s">
        <v>38</v>
      </c>
      <c r="E30" s="40"/>
      <c r="F30" s="40"/>
      <c r="G30" s="40"/>
      <c r="H30" s="40"/>
      <c r="I30" s="40"/>
      <c r="J30" s="40"/>
      <c r="K30" s="40"/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8" customFormat="1" ht="16.5" customHeight="1">
      <c r="A31" s="155"/>
      <c r="B31" s="156"/>
      <c r="C31" s="155"/>
      <c r="D31" s="155"/>
      <c r="E31" s="157" t="s">
        <v>20</v>
      </c>
      <c r="F31" s="157"/>
      <c r="G31" s="157"/>
      <c r="H31" s="157"/>
      <c r="I31" s="155"/>
      <c r="J31" s="155"/>
      <c r="K31" s="155"/>
      <c r="L31" s="155"/>
      <c r="M31" s="158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</row>
    <row r="32" s="2" customFormat="1" ht="6.96" customHeight="1">
      <c r="A32" s="40"/>
      <c r="B32" s="46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9"/>
      <c r="E33" s="159"/>
      <c r="F33" s="159"/>
      <c r="G33" s="159"/>
      <c r="H33" s="159"/>
      <c r="I33" s="159"/>
      <c r="J33" s="159"/>
      <c r="K33" s="159"/>
      <c r="L33" s="159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>
      <c r="A34" s="40"/>
      <c r="B34" s="46"/>
      <c r="C34" s="40"/>
      <c r="D34" s="40"/>
      <c r="E34" s="150" t="s">
        <v>179</v>
      </c>
      <c r="F34" s="40"/>
      <c r="G34" s="40"/>
      <c r="H34" s="40"/>
      <c r="I34" s="40"/>
      <c r="J34" s="40"/>
      <c r="K34" s="160">
        <f>I69</f>
        <v>0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>
      <c r="A35" s="40"/>
      <c r="B35" s="46"/>
      <c r="C35" s="40"/>
      <c r="D35" s="40"/>
      <c r="E35" s="150" t="s">
        <v>180</v>
      </c>
      <c r="F35" s="40"/>
      <c r="G35" s="40"/>
      <c r="H35" s="40"/>
      <c r="I35" s="40"/>
      <c r="J35" s="40"/>
      <c r="K35" s="160">
        <f>J69</f>
        <v>0</v>
      </c>
      <c r="L35" s="40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25.44" customHeight="1">
      <c r="A36" s="40"/>
      <c r="B36" s="46"/>
      <c r="C36" s="40"/>
      <c r="D36" s="161" t="s">
        <v>40</v>
      </c>
      <c r="E36" s="40"/>
      <c r="F36" s="40"/>
      <c r="G36" s="40"/>
      <c r="H36" s="40"/>
      <c r="I36" s="40"/>
      <c r="J36" s="40"/>
      <c r="K36" s="162">
        <f>ROUND(K102, 2)</f>
        <v>0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s="2" customFormat="1" ht="6.96" customHeight="1">
      <c r="A37" s="40"/>
      <c r="B37" s="46"/>
      <c r="C37" s="40"/>
      <c r="D37" s="159"/>
      <c r="E37" s="159"/>
      <c r="F37" s="159"/>
      <c r="G37" s="159"/>
      <c r="H37" s="159"/>
      <c r="I37" s="159"/>
      <c r="J37" s="159"/>
      <c r="K37" s="159"/>
      <c r="L37" s="159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14.4" customHeight="1">
      <c r="A38" s="40"/>
      <c r="B38" s="46"/>
      <c r="C38" s="40"/>
      <c r="D38" s="40"/>
      <c r="E38" s="40"/>
      <c r="F38" s="163" t="s">
        <v>42</v>
      </c>
      <c r="G38" s="40"/>
      <c r="H38" s="40"/>
      <c r="I38" s="163" t="s">
        <v>41</v>
      </c>
      <c r="J38" s="40"/>
      <c r="K38" s="163" t="s">
        <v>43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14.4" customHeight="1">
      <c r="A39" s="40"/>
      <c r="B39" s="46"/>
      <c r="C39" s="40"/>
      <c r="D39" s="164" t="s">
        <v>44</v>
      </c>
      <c r="E39" s="150" t="s">
        <v>45</v>
      </c>
      <c r="F39" s="160">
        <f>ROUND((SUM(BE102:BE177)),  2)</f>
        <v>0</v>
      </c>
      <c r="G39" s="40"/>
      <c r="H39" s="40"/>
      <c r="I39" s="165">
        <v>0.20999999999999999</v>
      </c>
      <c r="J39" s="40"/>
      <c r="K39" s="160">
        <f>ROUND(((SUM(BE102:BE177))*I39),  2)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46"/>
      <c r="C40" s="40"/>
      <c r="D40" s="40"/>
      <c r="E40" s="150" t="s">
        <v>46</v>
      </c>
      <c r="F40" s="160">
        <f>ROUND((SUM(BF102:BF177)),  2)</f>
        <v>0</v>
      </c>
      <c r="G40" s="40"/>
      <c r="H40" s="40"/>
      <c r="I40" s="165">
        <v>0.12</v>
      </c>
      <c r="J40" s="40"/>
      <c r="K40" s="160">
        <f>ROUND(((SUM(BF102:BF177))*I40),  2)</f>
        <v>0</v>
      </c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hidden="1" s="2" customFormat="1" ht="14.4" customHeight="1">
      <c r="A41" s="40"/>
      <c r="B41" s="46"/>
      <c r="C41" s="40"/>
      <c r="D41" s="40"/>
      <c r="E41" s="150" t="s">
        <v>47</v>
      </c>
      <c r="F41" s="160">
        <f>ROUND((SUM(BG102:BG177)),  2)</f>
        <v>0</v>
      </c>
      <c r="G41" s="40"/>
      <c r="H41" s="40"/>
      <c r="I41" s="165">
        <v>0.20999999999999999</v>
      </c>
      <c r="J41" s="40"/>
      <c r="K41" s="160">
        <f>0</f>
        <v>0</v>
      </c>
      <c r="L41" s="40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hidden="1" s="2" customFormat="1" ht="14.4" customHeight="1">
      <c r="A42" s="40"/>
      <c r="B42" s="46"/>
      <c r="C42" s="40"/>
      <c r="D42" s="40"/>
      <c r="E42" s="150" t="s">
        <v>48</v>
      </c>
      <c r="F42" s="160">
        <f>ROUND((SUM(BH102:BH177)),  2)</f>
        <v>0</v>
      </c>
      <c r="G42" s="40"/>
      <c r="H42" s="40"/>
      <c r="I42" s="165">
        <v>0.12</v>
      </c>
      <c r="J42" s="40"/>
      <c r="K42" s="160">
        <f>0</f>
        <v>0</v>
      </c>
      <c r="L42" s="40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3" hidden="1" s="2" customFormat="1" ht="14.4" customHeight="1">
      <c r="A43" s="40"/>
      <c r="B43" s="46"/>
      <c r="C43" s="40"/>
      <c r="D43" s="40"/>
      <c r="E43" s="150" t="s">
        <v>49</v>
      </c>
      <c r="F43" s="160">
        <f>ROUND((SUM(BI102:BI177)),  2)</f>
        <v>0</v>
      </c>
      <c r="G43" s="40"/>
      <c r="H43" s="40"/>
      <c r="I43" s="165">
        <v>0</v>
      </c>
      <c r="J43" s="40"/>
      <c r="K43" s="160">
        <f>0</f>
        <v>0</v>
      </c>
      <c r="L43" s="40"/>
      <c r="M43" s="152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4" s="2" customFormat="1" ht="6.96" customHeight="1">
      <c r="A44" s="40"/>
      <c r="B44" s="46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152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5.44" customHeight="1">
      <c r="A45" s="40"/>
      <c r="B45" s="46"/>
      <c r="C45" s="166"/>
      <c r="D45" s="167" t="s">
        <v>50</v>
      </c>
      <c r="E45" s="168"/>
      <c r="F45" s="168"/>
      <c r="G45" s="169" t="s">
        <v>51</v>
      </c>
      <c r="H45" s="170" t="s">
        <v>52</v>
      </c>
      <c r="I45" s="168"/>
      <c r="J45" s="168"/>
      <c r="K45" s="171">
        <f>SUM(K36:K43)</f>
        <v>0</v>
      </c>
      <c r="L45" s="172"/>
      <c r="M45" s="152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14.4" customHeight="1">
      <c r="A46" s="40"/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52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50" s="2" customFormat="1" ht="6.96" customHeight="1">
      <c r="A50" s="40"/>
      <c r="B50" s="175"/>
      <c r="C50" s="176"/>
      <c r="D50" s="176"/>
      <c r="E50" s="176"/>
      <c r="F50" s="176"/>
      <c r="G50" s="176"/>
      <c r="H50" s="176"/>
      <c r="I50" s="176"/>
      <c r="J50" s="176"/>
      <c r="K50" s="176"/>
      <c r="L50" s="176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24.96" customHeight="1">
      <c r="A51" s="40"/>
      <c r="B51" s="41"/>
      <c r="C51" s="25" t="s">
        <v>181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6.96" customHeight="1">
      <c r="A52" s="40"/>
      <c r="B52" s="41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17</v>
      </c>
      <c r="D53" s="42"/>
      <c r="E53" s="42"/>
      <c r="F53" s="42"/>
      <c r="G53" s="42"/>
      <c r="H53" s="42"/>
      <c r="I53" s="42"/>
      <c r="J53" s="42"/>
      <c r="K53" s="42"/>
      <c r="L53" s="42"/>
      <c r="M53" s="152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6.25" customHeight="1">
      <c r="A54" s="40"/>
      <c r="B54" s="41"/>
      <c r="C54" s="42"/>
      <c r="D54" s="42"/>
      <c r="E54" s="177" t="str">
        <f>E7</f>
        <v>Rekonstrukce plynové kotelny v IB, instalace plynové kogenerační jednotky včetně tepelných čerpadel</v>
      </c>
      <c r="F54" s="34"/>
      <c r="G54" s="34"/>
      <c r="H54" s="34"/>
      <c r="I54" s="42"/>
      <c r="J54" s="42"/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1" customFormat="1" ht="12" customHeight="1">
      <c r="B55" s="23"/>
      <c r="C55" s="34" t="s">
        <v>175</v>
      </c>
      <c r="D55" s="24"/>
      <c r="E55" s="24"/>
      <c r="F55" s="24"/>
      <c r="G55" s="24"/>
      <c r="H55" s="24"/>
      <c r="I55" s="24"/>
      <c r="J55" s="24"/>
      <c r="K55" s="24"/>
      <c r="L55" s="24"/>
      <c r="M55" s="22"/>
    </row>
    <row r="56" s="1" customFormat="1" ht="16.5" customHeight="1">
      <c r="B56" s="23"/>
      <c r="C56" s="24"/>
      <c r="D56" s="24"/>
      <c r="E56" s="177" t="s">
        <v>176</v>
      </c>
      <c r="F56" s="24"/>
      <c r="G56" s="24"/>
      <c r="H56" s="24"/>
      <c r="I56" s="24"/>
      <c r="J56" s="24"/>
      <c r="K56" s="24"/>
      <c r="L56" s="24"/>
      <c r="M56" s="22"/>
    </row>
    <row r="57" s="1" customFormat="1" ht="12" customHeight="1">
      <c r="B57" s="23"/>
      <c r="C57" s="34" t="s">
        <v>177</v>
      </c>
      <c r="D57" s="24"/>
      <c r="E57" s="24"/>
      <c r="F57" s="24"/>
      <c r="G57" s="24"/>
      <c r="H57" s="24"/>
      <c r="I57" s="24"/>
      <c r="J57" s="24"/>
      <c r="K57" s="24"/>
      <c r="L57" s="24"/>
      <c r="M57" s="22"/>
    </row>
    <row r="58" s="2" customFormat="1" ht="16.5" customHeight="1">
      <c r="A58" s="40"/>
      <c r="B58" s="41"/>
      <c r="C58" s="42"/>
      <c r="D58" s="42"/>
      <c r="E58" s="297" t="s">
        <v>1482</v>
      </c>
      <c r="F58" s="42"/>
      <c r="G58" s="42"/>
      <c r="H58" s="42"/>
      <c r="I58" s="42"/>
      <c r="J58" s="42"/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2" customHeight="1">
      <c r="A59" s="40"/>
      <c r="B59" s="41"/>
      <c r="C59" s="34" t="s">
        <v>1483</v>
      </c>
      <c r="D59" s="42"/>
      <c r="E59" s="42"/>
      <c r="F59" s="42"/>
      <c r="G59" s="42"/>
      <c r="H59" s="42"/>
      <c r="I59" s="42"/>
      <c r="J59" s="42"/>
      <c r="K59" s="42"/>
      <c r="L59" s="42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6.5" customHeight="1">
      <c r="A60" s="40"/>
      <c r="B60" s="41"/>
      <c r="C60" s="42"/>
      <c r="D60" s="42"/>
      <c r="E60" s="71" t="str">
        <f>E13</f>
        <v>01 - Elektroinstalace NN pro MaR</v>
      </c>
      <c r="F60" s="42"/>
      <c r="G60" s="42"/>
      <c r="H60" s="42"/>
      <c r="I60" s="42"/>
      <c r="J60" s="42"/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6.96" customHeight="1">
      <c r="A61" s="40"/>
      <c r="B61" s="41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2" customHeight="1">
      <c r="A62" s="40"/>
      <c r="B62" s="41"/>
      <c r="C62" s="34" t="s">
        <v>22</v>
      </c>
      <c r="D62" s="42"/>
      <c r="E62" s="42"/>
      <c r="F62" s="29" t="str">
        <f>F16</f>
        <v xml:space="preserve"> </v>
      </c>
      <c r="G62" s="42"/>
      <c r="H62" s="42"/>
      <c r="I62" s="34" t="s">
        <v>24</v>
      </c>
      <c r="J62" s="74" t="str">
        <f>IF(J16="","",J16)</f>
        <v>24. 1. 2025</v>
      </c>
      <c r="K62" s="42"/>
      <c r="L62" s="42"/>
      <c r="M62" s="152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6.96" customHeight="1">
      <c r="A63" s="40"/>
      <c r="B63" s="41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152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15.15" customHeight="1">
      <c r="A64" s="40"/>
      <c r="B64" s="41"/>
      <c r="C64" s="34" t="s">
        <v>26</v>
      </c>
      <c r="D64" s="42"/>
      <c r="E64" s="42"/>
      <c r="F64" s="29" t="str">
        <f>E19</f>
        <v xml:space="preserve"> </v>
      </c>
      <c r="G64" s="42"/>
      <c r="H64" s="42"/>
      <c r="I64" s="34" t="s">
        <v>32</v>
      </c>
      <c r="J64" s="38" t="str">
        <f>E25</f>
        <v xml:space="preserve"> </v>
      </c>
      <c r="K64" s="42"/>
      <c r="L64" s="42"/>
      <c r="M64" s="152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15.15" customHeight="1">
      <c r="A65" s="40"/>
      <c r="B65" s="41"/>
      <c r="C65" s="34" t="s">
        <v>30</v>
      </c>
      <c r="D65" s="42"/>
      <c r="E65" s="42"/>
      <c r="F65" s="29" t="str">
        <f>IF(E22="","",E22)</f>
        <v>Vyplň údaj</v>
      </c>
      <c r="G65" s="42"/>
      <c r="H65" s="42"/>
      <c r="I65" s="34" t="s">
        <v>34</v>
      </c>
      <c r="J65" s="38" t="str">
        <f>E28</f>
        <v xml:space="preserve"> </v>
      </c>
      <c r="K65" s="42"/>
      <c r="L65" s="42"/>
      <c r="M65" s="152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10.32" customHeight="1">
      <c r="A66" s="40"/>
      <c r="B66" s="41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152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67" s="2" customFormat="1" ht="29.28" customHeight="1">
      <c r="A67" s="40"/>
      <c r="B67" s="41"/>
      <c r="C67" s="178" t="s">
        <v>182</v>
      </c>
      <c r="D67" s="179"/>
      <c r="E67" s="179"/>
      <c r="F67" s="179"/>
      <c r="G67" s="179"/>
      <c r="H67" s="179"/>
      <c r="I67" s="180" t="s">
        <v>183</v>
      </c>
      <c r="J67" s="180" t="s">
        <v>184</v>
      </c>
      <c r="K67" s="180" t="s">
        <v>185</v>
      </c>
      <c r="L67" s="179"/>
      <c r="M67" s="152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10.32" customHeight="1">
      <c r="A68" s="40"/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152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22.8" customHeight="1">
      <c r="A69" s="40"/>
      <c r="B69" s="41"/>
      <c r="C69" s="181" t="s">
        <v>74</v>
      </c>
      <c r="D69" s="42"/>
      <c r="E69" s="42"/>
      <c r="F69" s="42"/>
      <c r="G69" s="42"/>
      <c r="H69" s="42"/>
      <c r="I69" s="104">
        <f>Q102</f>
        <v>0</v>
      </c>
      <c r="J69" s="104">
        <f>R102</f>
        <v>0</v>
      </c>
      <c r="K69" s="104">
        <f>K102</f>
        <v>0</v>
      </c>
      <c r="L69" s="42"/>
      <c r="M69" s="152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U69" s="19" t="s">
        <v>186</v>
      </c>
    </row>
    <row r="70" s="9" customFormat="1" ht="24.96" customHeight="1">
      <c r="A70" s="9"/>
      <c r="B70" s="182"/>
      <c r="C70" s="183"/>
      <c r="D70" s="184" t="s">
        <v>1300</v>
      </c>
      <c r="E70" s="185"/>
      <c r="F70" s="185"/>
      <c r="G70" s="185"/>
      <c r="H70" s="185"/>
      <c r="I70" s="186">
        <f>Q103</f>
        <v>0</v>
      </c>
      <c r="J70" s="186">
        <f>R103</f>
        <v>0</v>
      </c>
      <c r="K70" s="186">
        <f>K103</f>
        <v>0</v>
      </c>
      <c r="L70" s="183"/>
      <c r="M70" s="187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12" customFormat="1" ht="19.92" customHeight="1">
      <c r="A71" s="12"/>
      <c r="B71" s="251"/>
      <c r="C71" s="129"/>
      <c r="D71" s="252" t="s">
        <v>1485</v>
      </c>
      <c r="E71" s="253"/>
      <c r="F71" s="253"/>
      <c r="G71" s="253"/>
      <c r="H71" s="253"/>
      <c r="I71" s="254">
        <f>Q104</f>
        <v>0</v>
      </c>
      <c r="J71" s="254">
        <f>R104</f>
        <v>0</v>
      </c>
      <c r="K71" s="254">
        <f>K104</f>
        <v>0</v>
      </c>
      <c r="L71" s="129"/>
      <c r="M71" s="255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="9" customFormat="1" ht="24.96" customHeight="1">
      <c r="A72" s="9"/>
      <c r="B72" s="182"/>
      <c r="C72" s="183"/>
      <c r="D72" s="184" t="s">
        <v>1486</v>
      </c>
      <c r="E72" s="185"/>
      <c r="F72" s="185"/>
      <c r="G72" s="185"/>
      <c r="H72" s="185"/>
      <c r="I72" s="186">
        <f>Q157</f>
        <v>0</v>
      </c>
      <c r="J72" s="186">
        <f>R157</f>
        <v>0</v>
      </c>
      <c r="K72" s="186">
        <f>K157</f>
        <v>0</v>
      </c>
      <c r="L72" s="183"/>
      <c r="M72" s="187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12" customFormat="1" ht="19.92" customHeight="1">
      <c r="A73" s="12"/>
      <c r="B73" s="251"/>
      <c r="C73" s="129"/>
      <c r="D73" s="252" t="s">
        <v>1487</v>
      </c>
      <c r="E73" s="253"/>
      <c r="F73" s="253"/>
      <c r="G73" s="253"/>
      <c r="H73" s="253"/>
      <c r="I73" s="254">
        <f>Q158</f>
        <v>0</v>
      </c>
      <c r="J73" s="254">
        <f>R158</f>
        <v>0</v>
      </c>
      <c r="K73" s="254">
        <f>K158</f>
        <v>0</v>
      </c>
      <c r="L73" s="129"/>
      <c r="M73" s="255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</row>
    <row r="74" s="9" customFormat="1" ht="24.96" customHeight="1">
      <c r="A74" s="9"/>
      <c r="B74" s="182"/>
      <c r="C74" s="183"/>
      <c r="D74" s="184" t="s">
        <v>1488</v>
      </c>
      <c r="E74" s="185"/>
      <c r="F74" s="185"/>
      <c r="G74" s="185"/>
      <c r="H74" s="185"/>
      <c r="I74" s="186">
        <f>Q161</f>
        <v>0</v>
      </c>
      <c r="J74" s="186">
        <f>R161</f>
        <v>0</v>
      </c>
      <c r="K74" s="186">
        <f>K161</f>
        <v>0</v>
      </c>
      <c r="L74" s="183"/>
      <c r="M74" s="187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</row>
    <row r="75" s="12" customFormat="1" ht="19.92" customHeight="1">
      <c r="A75" s="12"/>
      <c r="B75" s="251"/>
      <c r="C75" s="129"/>
      <c r="D75" s="252" t="s">
        <v>1489</v>
      </c>
      <c r="E75" s="253"/>
      <c r="F75" s="253"/>
      <c r="G75" s="253"/>
      <c r="H75" s="253"/>
      <c r="I75" s="254">
        <f>Q162</f>
        <v>0</v>
      </c>
      <c r="J75" s="254">
        <f>R162</f>
        <v>0</v>
      </c>
      <c r="K75" s="254">
        <f>K162</f>
        <v>0</v>
      </c>
      <c r="L75" s="129"/>
      <c r="M75" s="255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</row>
    <row r="76" s="12" customFormat="1" ht="19.92" customHeight="1">
      <c r="A76" s="12"/>
      <c r="B76" s="251"/>
      <c r="C76" s="129"/>
      <c r="D76" s="252" t="s">
        <v>1490</v>
      </c>
      <c r="E76" s="253"/>
      <c r="F76" s="253"/>
      <c r="G76" s="253"/>
      <c r="H76" s="253"/>
      <c r="I76" s="254">
        <f>Q165</f>
        <v>0</v>
      </c>
      <c r="J76" s="254">
        <f>R165</f>
        <v>0</v>
      </c>
      <c r="K76" s="254">
        <f>K165</f>
        <v>0</v>
      </c>
      <c r="L76" s="129"/>
      <c r="M76" s="255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</row>
    <row r="77" s="12" customFormat="1" ht="19.92" customHeight="1">
      <c r="A77" s="12"/>
      <c r="B77" s="251"/>
      <c r="C77" s="129"/>
      <c r="D77" s="252" t="s">
        <v>1491</v>
      </c>
      <c r="E77" s="253"/>
      <c r="F77" s="253"/>
      <c r="G77" s="253"/>
      <c r="H77" s="253"/>
      <c r="I77" s="254">
        <f>Q170</f>
        <v>0</v>
      </c>
      <c r="J77" s="254">
        <f>R170</f>
        <v>0</v>
      </c>
      <c r="K77" s="254">
        <f>K170</f>
        <v>0</v>
      </c>
      <c r="L77" s="129"/>
      <c r="M77" s="255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</row>
    <row r="78" s="12" customFormat="1" ht="19.92" customHeight="1">
      <c r="A78" s="12"/>
      <c r="B78" s="251"/>
      <c r="C78" s="129"/>
      <c r="D78" s="252" t="s">
        <v>1492</v>
      </c>
      <c r="E78" s="253"/>
      <c r="F78" s="253"/>
      <c r="G78" s="253"/>
      <c r="H78" s="253"/>
      <c r="I78" s="254">
        <f>Q173</f>
        <v>0</v>
      </c>
      <c r="J78" s="254">
        <f>R173</f>
        <v>0</v>
      </c>
      <c r="K78" s="254">
        <f>K173</f>
        <v>0</v>
      </c>
      <c r="L78" s="129"/>
      <c r="M78" s="255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</row>
    <row r="79" s="2" customFormat="1" ht="21.84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152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6.96" customHeight="1">
      <c r="A80" s="40"/>
      <c r="B80" s="61"/>
      <c r="C80" s="62"/>
      <c r="D80" s="62"/>
      <c r="E80" s="62"/>
      <c r="F80" s="62"/>
      <c r="G80" s="62"/>
      <c r="H80" s="62"/>
      <c r="I80" s="62"/>
      <c r="J80" s="62"/>
      <c r="K80" s="62"/>
      <c r="L80" s="62"/>
      <c r="M80" s="152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4" s="2" customFormat="1" ht="6.96" customHeight="1">
      <c r="A84" s="40"/>
      <c r="B84" s="63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152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24.96" customHeight="1">
      <c r="A85" s="40"/>
      <c r="B85" s="41"/>
      <c r="C85" s="25" t="s">
        <v>193</v>
      </c>
      <c r="D85" s="42"/>
      <c r="E85" s="42"/>
      <c r="F85" s="42"/>
      <c r="G85" s="42"/>
      <c r="H85" s="42"/>
      <c r="I85" s="42"/>
      <c r="J85" s="42"/>
      <c r="K85" s="42"/>
      <c r="L85" s="42"/>
      <c r="M85" s="152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6.96" customHeight="1">
      <c r="A86" s="40"/>
      <c r="B86" s="41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152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2" customHeight="1">
      <c r="A87" s="40"/>
      <c r="B87" s="41"/>
      <c r="C87" s="34" t="s">
        <v>17</v>
      </c>
      <c r="D87" s="42"/>
      <c r="E87" s="42"/>
      <c r="F87" s="42"/>
      <c r="G87" s="42"/>
      <c r="H87" s="42"/>
      <c r="I87" s="42"/>
      <c r="J87" s="42"/>
      <c r="K87" s="42"/>
      <c r="L87" s="42"/>
      <c r="M87" s="152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26.25" customHeight="1">
      <c r="A88" s="40"/>
      <c r="B88" s="41"/>
      <c r="C88" s="42"/>
      <c r="D88" s="42"/>
      <c r="E88" s="177" t="str">
        <f>E7</f>
        <v>Rekonstrukce plynové kotelny v IB, instalace plynové kogenerační jednotky včetně tepelných čerpadel</v>
      </c>
      <c r="F88" s="34"/>
      <c r="G88" s="34"/>
      <c r="H88" s="34"/>
      <c r="I88" s="42"/>
      <c r="J88" s="42"/>
      <c r="K88" s="42"/>
      <c r="L88" s="42"/>
      <c r="M88" s="152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1" customFormat="1" ht="12" customHeight="1">
      <c r="B89" s="23"/>
      <c r="C89" s="34" t="s">
        <v>175</v>
      </c>
      <c r="D89" s="24"/>
      <c r="E89" s="24"/>
      <c r="F89" s="24"/>
      <c r="G89" s="24"/>
      <c r="H89" s="24"/>
      <c r="I89" s="24"/>
      <c r="J89" s="24"/>
      <c r="K89" s="24"/>
      <c r="L89" s="24"/>
      <c r="M89" s="22"/>
    </row>
    <row r="90" s="1" customFormat="1" ht="16.5" customHeight="1">
      <c r="B90" s="23"/>
      <c r="C90" s="24"/>
      <c r="D90" s="24"/>
      <c r="E90" s="177" t="s">
        <v>176</v>
      </c>
      <c r="F90" s="24"/>
      <c r="G90" s="24"/>
      <c r="H90" s="24"/>
      <c r="I90" s="24"/>
      <c r="J90" s="24"/>
      <c r="K90" s="24"/>
      <c r="L90" s="24"/>
      <c r="M90" s="22"/>
    </row>
    <row r="91" s="1" customFormat="1" ht="12" customHeight="1">
      <c r="B91" s="23"/>
      <c r="C91" s="34" t="s">
        <v>177</v>
      </c>
      <c r="D91" s="24"/>
      <c r="E91" s="24"/>
      <c r="F91" s="24"/>
      <c r="G91" s="24"/>
      <c r="H91" s="24"/>
      <c r="I91" s="24"/>
      <c r="J91" s="24"/>
      <c r="K91" s="24"/>
      <c r="L91" s="24"/>
      <c r="M91" s="22"/>
    </row>
    <row r="92" s="2" customFormat="1" ht="16.5" customHeight="1">
      <c r="A92" s="40"/>
      <c r="B92" s="41"/>
      <c r="C92" s="42"/>
      <c r="D92" s="42"/>
      <c r="E92" s="297" t="s">
        <v>1482</v>
      </c>
      <c r="F92" s="42"/>
      <c r="G92" s="42"/>
      <c r="H92" s="42"/>
      <c r="I92" s="42"/>
      <c r="J92" s="42"/>
      <c r="K92" s="42"/>
      <c r="L92" s="42"/>
      <c r="M92" s="152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12" customHeight="1">
      <c r="A93" s="40"/>
      <c r="B93" s="41"/>
      <c r="C93" s="34" t="s">
        <v>1483</v>
      </c>
      <c r="D93" s="42"/>
      <c r="E93" s="42"/>
      <c r="F93" s="42"/>
      <c r="G93" s="42"/>
      <c r="H93" s="42"/>
      <c r="I93" s="42"/>
      <c r="J93" s="42"/>
      <c r="K93" s="42"/>
      <c r="L93" s="42"/>
      <c r="M93" s="152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16.5" customHeight="1">
      <c r="A94" s="40"/>
      <c r="B94" s="41"/>
      <c r="C94" s="42"/>
      <c r="D94" s="42"/>
      <c r="E94" s="71" t="str">
        <f>E13</f>
        <v>01 - Elektroinstalace NN pro MaR</v>
      </c>
      <c r="F94" s="42"/>
      <c r="G94" s="42"/>
      <c r="H94" s="42"/>
      <c r="I94" s="42"/>
      <c r="J94" s="42"/>
      <c r="K94" s="42"/>
      <c r="L94" s="42"/>
      <c r="M94" s="152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6.96" customHeight="1">
      <c r="A95" s="40"/>
      <c r="B95" s="41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152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2" customFormat="1" ht="12" customHeight="1">
      <c r="A96" s="40"/>
      <c r="B96" s="41"/>
      <c r="C96" s="34" t="s">
        <v>22</v>
      </c>
      <c r="D96" s="42"/>
      <c r="E96" s="42"/>
      <c r="F96" s="29" t="str">
        <f>F16</f>
        <v xml:space="preserve"> </v>
      </c>
      <c r="G96" s="42"/>
      <c r="H96" s="42"/>
      <c r="I96" s="34" t="s">
        <v>24</v>
      </c>
      <c r="J96" s="74" t="str">
        <f>IF(J16="","",J16)</f>
        <v>24. 1. 2025</v>
      </c>
      <c r="K96" s="42"/>
      <c r="L96" s="42"/>
      <c r="M96" s="152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  <row r="97" s="2" customFormat="1" ht="6.96" customHeight="1">
      <c r="A97" s="40"/>
      <c r="B97" s="41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152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</row>
    <row r="98" s="2" customFormat="1" ht="15.15" customHeight="1">
      <c r="A98" s="40"/>
      <c r="B98" s="41"/>
      <c r="C98" s="34" t="s">
        <v>26</v>
      </c>
      <c r="D98" s="42"/>
      <c r="E98" s="42"/>
      <c r="F98" s="29" t="str">
        <f>E19</f>
        <v xml:space="preserve"> </v>
      </c>
      <c r="G98" s="42"/>
      <c r="H98" s="42"/>
      <c r="I98" s="34" t="s">
        <v>32</v>
      </c>
      <c r="J98" s="38" t="str">
        <f>E25</f>
        <v xml:space="preserve"> </v>
      </c>
      <c r="K98" s="42"/>
      <c r="L98" s="42"/>
      <c r="M98" s="152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</row>
    <row r="99" s="2" customFormat="1" ht="15.15" customHeight="1">
      <c r="A99" s="40"/>
      <c r="B99" s="41"/>
      <c r="C99" s="34" t="s">
        <v>30</v>
      </c>
      <c r="D99" s="42"/>
      <c r="E99" s="42"/>
      <c r="F99" s="29" t="str">
        <f>IF(E22="","",E22)</f>
        <v>Vyplň údaj</v>
      </c>
      <c r="G99" s="42"/>
      <c r="H99" s="42"/>
      <c r="I99" s="34" t="s">
        <v>34</v>
      </c>
      <c r="J99" s="38" t="str">
        <f>E28</f>
        <v xml:space="preserve"> </v>
      </c>
      <c r="K99" s="42"/>
      <c r="L99" s="42"/>
      <c r="M99" s="152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</row>
    <row r="100" s="2" customFormat="1" ht="10.32" customHeight="1">
      <c r="A100" s="40"/>
      <c r="B100" s="41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152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</row>
    <row r="101" s="10" customFormat="1" ht="29.28" customHeight="1">
      <c r="A101" s="188"/>
      <c r="B101" s="189"/>
      <c r="C101" s="190" t="s">
        <v>194</v>
      </c>
      <c r="D101" s="191" t="s">
        <v>59</v>
      </c>
      <c r="E101" s="191" t="s">
        <v>55</v>
      </c>
      <c r="F101" s="191" t="s">
        <v>56</v>
      </c>
      <c r="G101" s="191" t="s">
        <v>195</v>
      </c>
      <c r="H101" s="191" t="s">
        <v>196</v>
      </c>
      <c r="I101" s="191" t="s">
        <v>197</v>
      </c>
      <c r="J101" s="191" t="s">
        <v>198</v>
      </c>
      <c r="K101" s="191" t="s">
        <v>185</v>
      </c>
      <c r="L101" s="192" t="s">
        <v>199</v>
      </c>
      <c r="M101" s="193"/>
      <c r="N101" s="94" t="s">
        <v>20</v>
      </c>
      <c r="O101" s="95" t="s">
        <v>44</v>
      </c>
      <c r="P101" s="95" t="s">
        <v>200</v>
      </c>
      <c r="Q101" s="95" t="s">
        <v>201</v>
      </c>
      <c r="R101" s="95" t="s">
        <v>202</v>
      </c>
      <c r="S101" s="95" t="s">
        <v>203</v>
      </c>
      <c r="T101" s="95" t="s">
        <v>204</v>
      </c>
      <c r="U101" s="95" t="s">
        <v>205</v>
      </c>
      <c r="V101" s="95" t="s">
        <v>206</v>
      </c>
      <c r="W101" s="95" t="s">
        <v>207</v>
      </c>
      <c r="X101" s="96" t="s">
        <v>208</v>
      </c>
      <c r="Y101" s="188"/>
      <c r="Z101" s="188"/>
      <c r="AA101" s="188"/>
      <c r="AB101" s="188"/>
      <c r="AC101" s="188"/>
      <c r="AD101" s="188"/>
      <c r="AE101" s="188"/>
    </row>
    <row r="102" s="2" customFormat="1" ht="22.8" customHeight="1">
      <c r="A102" s="40"/>
      <c r="B102" s="41"/>
      <c r="C102" s="101" t="s">
        <v>209</v>
      </c>
      <c r="D102" s="42"/>
      <c r="E102" s="42"/>
      <c r="F102" s="42"/>
      <c r="G102" s="42"/>
      <c r="H102" s="42"/>
      <c r="I102" s="42"/>
      <c r="J102" s="42"/>
      <c r="K102" s="194">
        <f>BK102</f>
        <v>0</v>
      </c>
      <c r="L102" s="42"/>
      <c r="M102" s="46"/>
      <c r="N102" s="97"/>
      <c r="O102" s="195"/>
      <c r="P102" s="98"/>
      <c r="Q102" s="196">
        <f>Q103+Q157+Q161</f>
        <v>0</v>
      </c>
      <c r="R102" s="196">
        <f>R103+R157+R161</f>
        <v>0</v>
      </c>
      <c r="S102" s="98"/>
      <c r="T102" s="197">
        <f>T103+T157+T161</f>
        <v>0</v>
      </c>
      <c r="U102" s="98"/>
      <c r="V102" s="197">
        <f>V103+V157+V161</f>
        <v>0.94303999999999988</v>
      </c>
      <c r="W102" s="98"/>
      <c r="X102" s="198">
        <f>X103+X157+X161</f>
        <v>0</v>
      </c>
      <c r="Y102" s="40"/>
      <c r="Z102" s="40"/>
      <c r="AA102" s="40"/>
      <c r="AB102" s="40"/>
      <c r="AC102" s="40"/>
      <c r="AD102" s="40"/>
      <c r="AE102" s="40"/>
      <c r="AT102" s="19" t="s">
        <v>75</v>
      </c>
      <c r="AU102" s="19" t="s">
        <v>186</v>
      </c>
      <c r="BK102" s="199">
        <f>BK103+BK157+BK161</f>
        <v>0</v>
      </c>
    </row>
    <row r="103" s="11" customFormat="1" ht="25.92" customHeight="1">
      <c r="A103" s="11"/>
      <c r="B103" s="200"/>
      <c r="C103" s="201"/>
      <c r="D103" s="202" t="s">
        <v>75</v>
      </c>
      <c r="E103" s="203" t="s">
        <v>1326</v>
      </c>
      <c r="F103" s="203" t="s">
        <v>1327</v>
      </c>
      <c r="G103" s="201"/>
      <c r="H103" s="201"/>
      <c r="I103" s="204"/>
      <c r="J103" s="204"/>
      <c r="K103" s="205">
        <f>BK103</f>
        <v>0</v>
      </c>
      <c r="L103" s="201"/>
      <c r="M103" s="206"/>
      <c r="N103" s="207"/>
      <c r="O103" s="208"/>
      <c r="P103" s="208"/>
      <c r="Q103" s="209">
        <f>Q104</f>
        <v>0</v>
      </c>
      <c r="R103" s="209">
        <f>R104</f>
        <v>0</v>
      </c>
      <c r="S103" s="208"/>
      <c r="T103" s="210">
        <f>T104</f>
        <v>0</v>
      </c>
      <c r="U103" s="208"/>
      <c r="V103" s="210">
        <f>V104</f>
        <v>0.94303999999999988</v>
      </c>
      <c r="W103" s="208"/>
      <c r="X103" s="211">
        <f>X104</f>
        <v>0</v>
      </c>
      <c r="Y103" s="11"/>
      <c r="Z103" s="11"/>
      <c r="AA103" s="11"/>
      <c r="AB103" s="11"/>
      <c r="AC103" s="11"/>
      <c r="AD103" s="11"/>
      <c r="AE103" s="11"/>
      <c r="AR103" s="212" t="s">
        <v>85</v>
      </c>
      <c r="AT103" s="213" t="s">
        <v>75</v>
      </c>
      <c r="AU103" s="213" t="s">
        <v>76</v>
      </c>
      <c r="AY103" s="212" t="s">
        <v>212</v>
      </c>
      <c r="BK103" s="214">
        <f>BK104</f>
        <v>0</v>
      </c>
    </row>
    <row r="104" s="11" customFormat="1" ht="22.8" customHeight="1">
      <c r="A104" s="11"/>
      <c r="B104" s="200"/>
      <c r="C104" s="201"/>
      <c r="D104" s="202" t="s">
        <v>75</v>
      </c>
      <c r="E104" s="256" t="s">
        <v>1493</v>
      </c>
      <c r="F104" s="256" t="s">
        <v>1494</v>
      </c>
      <c r="G104" s="201"/>
      <c r="H104" s="201"/>
      <c r="I104" s="204"/>
      <c r="J104" s="204"/>
      <c r="K104" s="257">
        <f>BK104</f>
        <v>0</v>
      </c>
      <c r="L104" s="201"/>
      <c r="M104" s="206"/>
      <c r="N104" s="207"/>
      <c r="O104" s="208"/>
      <c r="P104" s="208"/>
      <c r="Q104" s="209">
        <f>SUM(Q105:Q156)</f>
        <v>0</v>
      </c>
      <c r="R104" s="209">
        <f>SUM(R105:R156)</f>
        <v>0</v>
      </c>
      <c r="S104" s="208"/>
      <c r="T104" s="210">
        <f>SUM(T105:T156)</f>
        <v>0</v>
      </c>
      <c r="U104" s="208"/>
      <c r="V104" s="210">
        <f>SUM(V105:V156)</f>
        <v>0.94303999999999988</v>
      </c>
      <c r="W104" s="208"/>
      <c r="X104" s="211">
        <f>SUM(X105:X156)</f>
        <v>0</v>
      </c>
      <c r="Y104" s="11"/>
      <c r="Z104" s="11"/>
      <c r="AA104" s="11"/>
      <c r="AB104" s="11"/>
      <c r="AC104" s="11"/>
      <c r="AD104" s="11"/>
      <c r="AE104" s="11"/>
      <c r="AR104" s="212" t="s">
        <v>85</v>
      </c>
      <c r="AT104" s="213" t="s">
        <v>75</v>
      </c>
      <c r="AU104" s="213" t="s">
        <v>83</v>
      </c>
      <c r="AY104" s="212" t="s">
        <v>212</v>
      </c>
      <c r="BK104" s="214">
        <f>SUM(BK105:BK156)</f>
        <v>0</v>
      </c>
    </row>
    <row r="105" s="2" customFormat="1" ht="49.05" customHeight="1">
      <c r="A105" s="40"/>
      <c r="B105" s="41"/>
      <c r="C105" s="215" t="s">
        <v>83</v>
      </c>
      <c r="D105" s="215" t="s">
        <v>213</v>
      </c>
      <c r="E105" s="216" t="s">
        <v>1495</v>
      </c>
      <c r="F105" s="217" t="s">
        <v>1496</v>
      </c>
      <c r="G105" s="218" t="s">
        <v>525</v>
      </c>
      <c r="H105" s="219">
        <v>240</v>
      </c>
      <c r="I105" s="220"/>
      <c r="J105" s="220"/>
      <c r="K105" s="221">
        <f>ROUND(P105*H105,2)</f>
        <v>0</v>
      </c>
      <c r="L105" s="217" t="s">
        <v>1497</v>
      </c>
      <c r="M105" s="46"/>
      <c r="N105" s="222" t="s">
        <v>20</v>
      </c>
      <c r="O105" s="223" t="s">
        <v>45</v>
      </c>
      <c r="P105" s="224">
        <f>I105+J105</f>
        <v>0</v>
      </c>
      <c r="Q105" s="224">
        <f>ROUND(I105*H105,2)</f>
        <v>0</v>
      </c>
      <c r="R105" s="224">
        <f>ROUND(J105*H105,2)</f>
        <v>0</v>
      </c>
      <c r="S105" s="86"/>
      <c r="T105" s="225">
        <f>S105*H105</f>
        <v>0</v>
      </c>
      <c r="U105" s="225">
        <v>0</v>
      </c>
      <c r="V105" s="225">
        <f>U105*H105</f>
        <v>0</v>
      </c>
      <c r="W105" s="225">
        <v>0</v>
      </c>
      <c r="X105" s="226">
        <f>W105*H105</f>
        <v>0</v>
      </c>
      <c r="Y105" s="40"/>
      <c r="Z105" s="40"/>
      <c r="AA105" s="40"/>
      <c r="AB105" s="40"/>
      <c r="AC105" s="40"/>
      <c r="AD105" s="40"/>
      <c r="AE105" s="40"/>
      <c r="AR105" s="227" t="s">
        <v>217</v>
      </c>
      <c r="AT105" s="227" t="s">
        <v>213</v>
      </c>
      <c r="AU105" s="227" t="s">
        <v>85</v>
      </c>
      <c r="AY105" s="19" t="s">
        <v>212</v>
      </c>
      <c r="BE105" s="228">
        <f>IF(O105="základní",K105,0)</f>
        <v>0</v>
      </c>
      <c r="BF105" s="228">
        <f>IF(O105="snížená",K105,0)</f>
        <v>0</v>
      </c>
      <c r="BG105" s="228">
        <f>IF(O105="zákl. přenesená",K105,0)</f>
        <v>0</v>
      </c>
      <c r="BH105" s="228">
        <f>IF(O105="sníž. přenesená",K105,0)</f>
        <v>0</v>
      </c>
      <c r="BI105" s="228">
        <f>IF(O105="nulová",K105,0)</f>
        <v>0</v>
      </c>
      <c r="BJ105" s="19" t="s">
        <v>83</v>
      </c>
      <c r="BK105" s="228">
        <f>ROUND(P105*H105,2)</f>
        <v>0</v>
      </c>
      <c r="BL105" s="19" t="s">
        <v>217</v>
      </c>
      <c r="BM105" s="227" t="s">
        <v>1498</v>
      </c>
    </row>
    <row r="106" s="2" customFormat="1">
      <c r="A106" s="40"/>
      <c r="B106" s="41"/>
      <c r="C106" s="42"/>
      <c r="D106" s="258" t="s">
        <v>1316</v>
      </c>
      <c r="E106" s="42"/>
      <c r="F106" s="259" t="s">
        <v>1499</v>
      </c>
      <c r="G106" s="42"/>
      <c r="H106" s="42"/>
      <c r="I106" s="248"/>
      <c r="J106" s="248"/>
      <c r="K106" s="42"/>
      <c r="L106" s="42"/>
      <c r="M106" s="46"/>
      <c r="N106" s="249"/>
      <c r="O106" s="250"/>
      <c r="P106" s="86"/>
      <c r="Q106" s="86"/>
      <c r="R106" s="86"/>
      <c r="S106" s="86"/>
      <c r="T106" s="86"/>
      <c r="U106" s="86"/>
      <c r="V106" s="86"/>
      <c r="W106" s="86"/>
      <c r="X106" s="87"/>
      <c r="Y106" s="40"/>
      <c r="Z106" s="40"/>
      <c r="AA106" s="40"/>
      <c r="AB106" s="40"/>
      <c r="AC106" s="40"/>
      <c r="AD106" s="40"/>
      <c r="AE106" s="40"/>
      <c r="AT106" s="19" t="s">
        <v>1316</v>
      </c>
      <c r="AU106" s="19" t="s">
        <v>85</v>
      </c>
    </row>
    <row r="107" s="2" customFormat="1" ht="16.5" customHeight="1">
      <c r="A107" s="40"/>
      <c r="B107" s="41"/>
      <c r="C107" s="229" t="s">
        <v>85</v>
      </c>
      <c r="D107" s="229" t="s">
        <v>222</v>
      </c>
      <c r="E107" s="230" t="s">
        <v>1500</v>
      </c>
      <c r="F107" s="231" t="s">
        <v>1501</v>
      </c>
      <c r="G107" s="232" t="s">
        <v>525</v>
      </c>
      <c r="H107" s="233">
        <v>276</v>
      </c>
      <c r="I107" s="234"/>
      <c r="J107" s="235"/>
      <c r="K107" s="236">
        <f>ROUND(P107*H107,2)</f>
        <v>0</v>
      </c>
      <c r="L107" s="231" t="s">
        <v>20</v>
      </c>
      <c r="M107" s="237"/>
      <c r="N107" s="238" t="s">
        <v>20</v>
      </c>
      <c r="O107" s="223" t="s">
        <v>45</v>
      </c>
      <c r="P107" s="224">
        <f>I107+J107</f>
        <v>0</v>
      </c>
      <c r="Q107" s="224">
        <f>ROUND(I107*H107,2)</f>
        <v>0</v>
      </c>
      <c r="R107" s="224">
        <f>ROUND(J107*H107,2)</f>
        <v>0</v>
      </c>
      <c r="S107" s="86"/>
      <c r="T107" s="225">
        <f>S107*H107</f>
        <v>0</v>
      </c>
      <c r="U107" s="225">
        <v>8.0000000000000007E-05</v>
      </c>
      <c r="V107" s="225">
        <f>U107*H107</f>
        <v>0.022080000000000002</v>
      </c>
      <c r="W107" s="225">
        <v>0</v>
      </c>
      <c r="X107" s="226">
        <f>W107*H107</f>
        <v>0</v>
      </c>
      <c r="Y107" s="40"/>
      <c r="Z107" s="40"/>
      <c r="AA107" s="40"/>
      <c r="AB107" s="40"/>
      <c r="AC107" s="40"/>
      <c r="AD107" s="40"/>
      <c r="AE107" s="40"/>
      <c r="AR107" s="227" t="s">
        <v>226</v>
      </c>
      <c r="AT107" s="227" t="s">
        <v>222</v>
      </c>
      <c r="AU107" s="227" t="s">
        <v>85</v>
      </c>
      <c r="AY107" s="19" t="s">
        <v>212</v>
      </c>
      <c r="BE107" s="228">
        <f>IF(O107="základní",K107,0)</f>
        <v>0</v>
      </c>
      <c r="BF107" s="228">
        <f>IF(O107="snížená",K107,0)</f>
        <v>0</v>
      </c>
      <c r="BG107" s="228">
        <f>IF(O107="zákl. přenesená",K107,0)</f>
        <v>0</v>
      </c>
      <c r="BH107" s="228">
        <f>IF(O107="sníž. přenesená",K107,0)</f>
        <v>0</v>
      </c>
      <c r="BI107" s="228">
        <f>IF(O107="nulová",K107,0)</f>
        <v>0</v>
      </c>
      <c r="BJ107" s="19" t="s">
        <v>83</v>
      </c>
      <c r="BK107" s="228">
        <f>ROUND(P107*H107,2)</f>
        <v>0</v>
      </c>
      <c r="BL107" s="19" t="s">
        <v>217</v>
      </c>
      <c r="BM107" s="227" t="s">
        <v>1502</v>
      </c>
    </row>
    <row r="108" s="13" customFormat="1">
      <c r="A108" s="13"/>
      <c r="B108" s="260"/>
      <c r="C108" s="261"/>
      <c r="D108" s="246" t="s">
        <v>1321</v>
      </c>
      <c r="E108" s="262" t="s">
        <v>20</v>
      </c>
      <c r="F108" s="263" t="s">
        <v>1503</v>
      </c>
      <c r="G108" s="261"/>
      <c r="H108" s="264">
        <v>276</v>
      </c>
      <c r="I108" s="265"/>
      <c r="J108" s="265"/>
      <c r="K108" s="261"/>
      <c r="L108" s="261"/>
      <c r="M108" s="266"/>
      <c r="N108" s="267"/>
      <c r="O108" s="268"/>
      <c r="P108" s="268"/>
      <c r="Q108" s="268"/>
      <c r="R108" s="268"/>
      <c r="S108" s="268"/>
      <c r="T108" s="268"/>
      <c r="U108" s="268"/>
      <c r="V108" s="268"/>
      <c r="W108" s="268"/>
      <c r="X108" s="269"/>
      <c r="Y108" s="13"/>
      <c r="Z108" s="13"/>
      <c r="AA108" s="13"/>
      <c r="AB108" s="13"/>
      <c r="AC108" s="13"/>
      <c r="AD108" s="13"/>
      <c r="AE108" s="13"/>
      <c r="AT108" s="270" t="s">
        <v>1321</v>
      </c>
      <c r="AU108" s="270" t="s">
        <v>85</v>
      </c>
      <c r="AV108" s="13" t="s">
        <v>85</v>
      </c>
      <c r="AW108" s="13" t="s">
        <v>5</v>
      </c>
      <c r="AX108" s="13" t="s">
        <v>83</v>
      </c>
      <c r="AY108" s="270" t="s">
        <v>212</v>
      </c>
    </row>
    <row r="109" s="2" customFormat="1" ht="37.8" customHeight="1">
      <c r="A109" s="40"/>
      <c r="B109" s="41"/>
      <c r="C109" s="215" t="s">
        <v>105</v>
      </c>
      <c r="D109" s="215" t="s">
        <v>213</v>
      </c>
      <c r="E109" s="216" t="s">
        <v>1504</v>
      </c>
      <c r="F109" s="217" t="s">
        <v>1505</v>
      </c>
      <c r="G109" s="218" t="s">
        <v>525</v>
      </c>
      <c r="H109" s="219">
        <v>60</v>
      </c>
      <c r="I109" s="220"/>
      <c r="J109" s="220"/>
      <c r="K109" s="221">
        <f>ROUND(P109*H109,2)</f>
        <v>0</v>
      </c>
      <c r="L109" s="217" t="s">
        <v>1497</v>
      </c>
      <c r="M109" s="46"/>
      <c r="N109" s="222" t="s">
        <v>20</v>
      </c>
      <c r="O109" s="223" t="s">
        <v>45</v>
      </c>
      <c r="P109" s="224">
        <f>I109+J109</f>
        <v>0</v>
      </c>
      <c r="Q109" s="224">
        <f>ROUND(I109*H109,2)</f>
        <v>0</v>
      </c>
      <c r="R109" s="224">
        <f>ROUND(J109*H109,2)</f>
        <v>0</v>
      </c>
      <c r="S109" s="86"/>
      <c r="T109" s="225">
        <f>S109*H109</f>
        <v>0</v>
      </c>
      <c r="U109" s="225">
        <v>0</v>
      </c>
      <c r="V109" s="225">
        <f>U109*H109</f>
        <v>0</v>
      </c>
      <c r="W109" s="225">
        <v>0</v>
      </c>
      <c r="X109" s="226">
        <f>W109*H109</f>
        <v>0</v>
      </c>
      <c r="Y109" s="40"/>
      <c r="Z109" s="40"/>
      <c r="AA109" s="40"/>
      <c r="AB109" s="40"/>
      <c r="AC109" s="40"/>
      <c r="AD109" s="40"/>
      <c r="AE109" s="40"/>
      <c r="AR109" s="227" t="s">
        <v>279</v>
      </c>
      <c r="AT109" s="227" t="s">
        <v>213</v>
      </c>
      <c r="AU109" s="227" t="s">
        <v>85</v>
      </c>
      <c r="AY109" s="19" t="s">
        <v>212</v>
      </c>
      <c r="BE109" s="228">
        <f>IF(O109="základní",K109,0)</f>
        <v>0</v>
      </c>
      <c r="BF109" s="228">
        <f>IF(O109="snížená",K109,0)</f>
        <v>0</v>
      </c>
      <c r="BG109" s="228">
        <f>IF(O109="zákl. přenesená",K109,0)</f>
        <v>0</v>
      </c>
      <c r="BH109" s="228">
        <f>IF(O109="sníž. přenesená",K109,0)</f>
        <v>0</v>
      </c>
      <c r="BI109" s="228">
        <f>IF(O109="nulová",K109,0)</f>
        <v>0</v>
      </c>
      <c r="BJ109" s="19" t="s">
        <v>83</v>
      </c>
      <c r="BK109" s="228">
        <f>ROUND(P109*H109,2)</f>
        <v>0</v>
      </c>
      <c r="BL109" s="19" t="s">
        <v>279</v>
      </c>
      <c r="BM109" s="227" t="s">
        <v>1506</v>
      </c>
    </row>
    <row r="110" s="2" customFormat="1">
      <c r="A110" s="40"/>
      <c r="B110" s="41"/>
      <c r="C110" s="42"/>
      <c r="D110" s="258" t="s">
        <v>1316</v>
      </c>
      <c r="E110" s="42"/>
      <c r="F110" s="259" t="s">
        <v>1507</v>
      </c>
      <c r="G110" s="42"/>
      <c r="H110" s="42"/>
      <c r="I110" s="248"/>
      <c r="J110" s="248"/>
      <c r="K110" s="42"/>
      <c r="L110" s="42"/>
      <c r="M110" s="46"/>
      <c r="N110" s="249"/>
      <c r="O110" s="250"/>
      <c r="P110" s="86"/>
      <c r="Q110" s="86"/>
      <c r="R110" s="86"/>
      <c r="S110" s="86"/>
      <c r="T110" s="86"/>
      <c r="U110" s="86"/>
      <c r="V110" s="86"/>
      <c r="W110" s="86"/>
      <c r="X110" s="87"/>
      <c r="Y110" s="40"/>
      <c r="Z110" s="40"/>
      <c r="AA110" s="40"/>
      <c r="AB110" s="40"/>
      <c r="AC110" s="40"/>
      <c r="AD110" s="40"/>
      <c r="AE110" s="40"/>
      <c r="AT110" s="19" t="s">
        <v>1316</v>
      </c>
      <c r="AU110" s="19" t="s">
        <v>85</v>
      </c>
    </row>
    <row r="111" s="2" customFormat="1" ht="24.15" customHeight="1">
      <c r="A111" s="40"/>
      <c r="B111" s="41"/>
      <c r="C111" s="229" t="s">
        <v>228</v>
      </c>
      <c r="D111" s="229" t="s">
        <v>222</v>
      </c>
      <c r="E111" s="230" t="s">
        <v>1508</v>
      </c>
      <c r="F111" s="231" t="s">
        <v>1509</v>
      </c>
      <c r="G111" s="232" t="s">
        <v>525</v>
      </c>
      <c r="H111" s="233">
        <v>40</v>
      </c>
      <c r="I111" s="234"/>
      <c r="J111" s="235"/>
      <c r="K111" s="236">
        <f>ROUND(P111*H111,2)</f>
        <v>0</v>
      </c>
      <c r="L111" s="231" t="s">
        <v>1497</v>
      </c>
      <c r="M111" s="237"/>
      <c r="N111" s="238" t="s">
        <v>20</v>
      </c>
      <c r="O111" s="223" t="s">
        <v>45</v>
      </c>
      <c r="P111" s="224">
        <f>I111+J111</f>
        <v>0</v>
      </c>
      <c r="Q111" s="224">
        <f>ROUND(I111*H111,2)</f>
        <v>0</v>
      </c>
      <c r="R111" s="224">
        <f>ROUND(J111*H111,2)</f>
        <v>0</v>
      </c>
      <c r="S111" s="86"/>
      <c r="T111" s="225">
        <f>S111*H111</f>
        <v>0</v>
      </c>
      <c r="U111" s="225">
        <v>0.00019000000000000001</v>
      </c>
      <c r="V111" s="225">
        <f>U111*H111</f>
        <v>0.0076000000000000009</v>
      </c>
      <c r="W111" s="225">
        <v>0</v>
      </c>
      <c r="X111" s="226">
        <f>W111*H111</f>
        <v>0</v>
      </c>
      <c r="Y111" s="40"/>
      <c r="Z111" s="40"/>
      <c r="AA111" s="40"/>
      <c r="AB111" s="40"/>
      <c r="AC111" s="40"/>
      <c r="AD111" s="40"/>
      <c r="AE111" s="40"/>
      <c r="AR111" s="227" t="s">
        <v>342</v>
      </c>
      <c r="AT111" s="227" t="s">
        <v>222</v>
      </c>
      <c r="AU111" s="227" t="s">
        <v>85</v>
      </c>
      <c r="AY111" s="19" t="s">
        <v>212</v>
      </c>
      <c r="BE111" s="228">
        <f>IF(O111="základní",K111,0)</f>
        <v>0</v>
      </c>
      <c r="BF111" s="228">
        <f>IF(O111="snížená",K111,0)</f>
        <v>0</v>
      </c>
      <c r="BG111" s="228">
        <f>IF(O111="zákl. přenesená",K111,0)</f>
        <v>0</v>
      </c>
      <c r="BH111" s="228">
        <f>IF(O111="sníž. přenesená",K111,0)</f>
        <v>0</v>
      </c>
      <c r="BI111" s="228">
        <f>IF(O111="nulová",K111,0)</f>
        <v>0</v>
      </c>
      <c r="BJ111" s="19" t="s">
        <v>83</v>
      </c>
      <c r="BK111" s="228">
        <f>ROUND(P111*H111,2)</f>
        <v>0</v>
      </c>
      <c r="BL111" s="19" t="s">
        <v>279</v>
      </c>
      <c r="BM111" s="227" t="s">
        <v>1510</v>
      </c>
    </row>
    <row r="112" s="2" customFormat="1" ht="37.8" customHeight="1">
      <c r="A112" s="40"/>
      <c r="B112" s="41"/>
      <c r="C112" s="215" t="s">
        <v>234</v>
      </c>
      <c r="D112" s="215" t="s">
        <v>213</v>
      </c>
      <c r="E112" s="216" t="s">
        <v>1511</v>
      </c>
      <c r="F112" s="217" t="s">
        <v>1512</v>
      </c>
      <c r="G112" s="218" t="s">
        <v>525</v>
      </c>
      <c r="H112" s="219">
        <v>70</v>
      </c>
      <c r="I112" s="220"/>
      <c r="J112" s="220"/>
      <c r="K112" s="221">
        <f>ROUND(P112*H112,2)</f>
        <v>0</v>
      </c>
      <c r="L112" s="217" t="s">
        <v>1497</v>
      </c>
      <c r="M112" s="46"/>
      <c r="N112" s="222" t="s">
        <v>20</v>
      </c>
      <c r="O112" s="223" t="s">
        <v>45</v>
      </c>
      <c r="P112" s="224">
        <f>I112+J112</f>
        <v>0</v>
      </c>
      <c r="Q112" s="224">
        <f>ROUND(I112*H112,2)</f>
        <v>0</v>
      </c>
      <c r="R112" s="224">
        <f>ROUND(J112*H112,2)</f>
        <v>0</v>
      </c>
      <c r="S112" s="86"/>
      <c r="T112" s="225">
        <f>S112*H112</f>
        <v>0</v>
      </c>
      <c r="U112" s="225">
        <v>0</v>
      </c>
      <c r="V112" s="225">
        <f>U112*H112</f>
        <v>0</v>
      </c>
      <c r="W112" s="225">
        <v>0</v>
      </c>
      <c r="X112" s="226">
        <f>W112*H112</f>
        <v>0</v>
      </c>
      <c r="Y112" s="40"/>
      <c r="Z112" s="40"/>
      <c r="AA112" s="40"/>
      <c r="AB112" s="40"/>
      <c r="AC112" s="40"/>
      <c r="AD112" s="40"/>
      <c r="AE112" s="40"/>
      <c r="AR112" s="227" t="s">
        <v>279</v>
      </c>
      <c r="AT112" s="227" t="s">
        <v>213</v>
      </c>
      <c r="AU112" s="227" t="s">
        <v>85</v>
      </c>
      <c r="AY112" s="19" t="s">
        <v>212</v>
      </c>
      <c r="BE112" s="228">
        <f>IF(O112="základní",K112,0)</f>
        <v>0</v>
      </c>
      <c r="BF112" s="228">
        <f>IF(O112="snížená",K112,0)</f>
        <v>0</v>
      </c>
      <c r="BG112" s="228">
        <f>IF(O112="zákl. přenesená",K112,0)</f>
        <v>0</v>
      </c>
      <c r="BH112" s="228">
        <f>IF(O112="sníž. přenesená",K112,0)</f>
        <v>0</v>
      </c>
      <c r="BI112" s="228">
        <f>IF(O112="nulová",K112,0)</f>
        <v>0</v>
      </c>
      <c r="BJ112" s="19" t="s">
        <v>83</v>
      </c>
      <c r="BK112" s="228">
        <f>ROUND(P112*H112,2)</f>
        <v>0</v>
      </c>
      <c r="BL112" s="19" t="s">
        <v>279</v>
      </c>
      <c r="BM112" s="227" t="s">
        <v>1513</v>
      </c>
    </row>
    <row r="113" s="2" customFormat="1">
      <c r="A113" s="40"/>
      <c r="B113" s="41"/>
      <c r="C113" s="42"/>
      <c r="D113" s="258" t="s">
        <v>1316</v>
      </c>
      <c r="E113" s="42"/>
      <c r="F113" s="259" t="s">
        <v>1514</v>
      </c>
      <c r="G113" s="42"/>
      <c r="H113" s="42"/>
      <c r="I113" s="248"/>
      <c r="J113" s="248"/>
      <c r="K113" s="42"/>
      <c r="L113" s="42"/>
      <c r="M113" s="46"/>
      <c r="N113" s="249"/>
      <c r="O113" s="250"/>
      <c r="P113" s="86"/>
      <c r="Q113" s="86"/>
      <c r="R113" s="86"/>
      <c r="S113" s="86"/>
      <c r="T113" s="86"/>
      <c r="U113" s="86"/>
      <c r="V113" s="86"/>
      <c r="W113" s="86"/>
      <c r="X113" s="87"/>
      <c r="Y113" s="40"/>
      <c r="Z113" s="40"/>
      <c r="AA113" s="40"/>
      <c r="AB113" s="40"/>
      <c r="AC113" s="40"/>
      <c r="AD113" s="40"/>
      <c r="AE113" s="40"/>
      <c r="AT113" s="19" t="s">
        <v>1316</v>
      </c>
      <c r="AU113" s="19" t="s">
        <v>85</v>
      </c>
    </row>
    <row r="114" s="2" customFormat="1" ht="24.15" customHeight="1">
      <c r="A114" s="40"/>
      <c r="B114" s="41"/>
      <c r="C114" s="229" t="s">
        <v>238</v>
      </c>
      <c r="D114" s="229" t="s">
        <v>222</v>
      </c>
      <c r="E114" s="230" t="s">
        <v>1515</v>
      </c>
      <c r="F114" s="231" t="s">
        <v>1516</v>
      </c>
      <c r="G114" s="232" t="s">
        <v>525</v>
      </c>
      <c r="H114" s="233">
        <v>60</v>
      </c>
      <c r="I114" s="234"/>
      <c r="J114" s="235"/>
      <c r="K114" s="236">
        <f>ROUND(P114*H114,2)</f>
        <v>0</v>
      </c>
      <c r="L114" s="231" t="s">
        <v>1497</v>
      </c>
      <c r="M114" s="237"/>
      <c r="N114" s="238" t="s">
        <v>20</v>
      </c>
      <c r="O114" s="223" t="s">
        <v>45</v>
      </c>
      <c r="P114" s="224">
        <f>I114+J114</f>
        <v>0</v>
      </c>
      <c r="Q114" s="224">
        <f>ROUND(I114*H114,2)</f>
        <v>0</v>
      </c>
      <c r="R114" s="224">
        <f>ROUND(J114*H114,2)</f>
        <v>0</v>
      </c>
      <c r="S114" s="86"/>
      <c r="T114" s="225">
        <f>S114*H114</f>
        <v>0</v>
      </c>
      <c r="U114" s="225">
        <v>0.00031</v>
      </c>
      <c r="V114" s="225">
        <f>U114*H114</f>
        <v>0.018599999999999998</v>
      </c>
      <c r="W114" s="225">
        <v>0</v>
      </c>
      <c r="X114" s="226">
        <f>W114*H114</f>
        <v>0</v>
      </c>
      <c r="Y114" s="40"/>
      <c r="Z114" s="40"/>
      <c r="AA114" s="40"/>
      <c r="AB114" s="40"/>
      <c r="AC114" s="40"/>
      <c r="AD114" s="40"/>
      <c r="AE114" s="40"/>
      <c r="AR114" s="227" t="s">
        <v>342</v>
      </c>
      <c r="AT114" s="227" t="s">
        <v>222</v>
      </c>
      <c r="AU114" s="227" t="s">
        <v>85</v>
      </c>
      <c r="AY114" s="19" t="s">
        <v>212</v>
      </c>
      <c r="BE114" s="228">
        <f>IF(O114="základní",K114,0)</f>
        <v>0</v>
      </c>
      <c r="BF114" s="228">
        <f>IF(O114="snížená",K114,0)</f>
        <v>0</v>
      </c>
      <c r="BG114" s="228">
        <f>IF(O114="zákl. přenesená",K114,0)</f>
        <v>0</v>
      </c>
      <c r="BH114" s="228">
        <f>IF(O114="sníž. přenesená",K114,0)</f>
        <v>0</v>
      </c>
      <c r="BI114" s="228">
        <f>IF(O114="nulová",K114,0)</f>
        <v>0</v>
      </c>
      <c r="BJ114" s="19" t="s">
        <v>83</v>
      </c>
      <c r="BK114" s="228">
        <f>ROUND(P114*H114,2)</f>
        <v>0</v>
      </c>
      <c r="BL114" s="19" t="s">
        <v>279</v>
      </c>
      <c r="BM114" s="227" t="s">
        <v>1517</v>
      </c>
    </row>
    <row r="115" s="2" customFormat="1" ht="37.8" customHeight="1">
      <c r="A115" s="40"/>
      <c r="B115" s="41"/>
      <c r="C115" s="215" t="s">
        <v>242</v>
      </c>
      <c r="D115" s="215" t="s">
        <v>213</v>
      </c>
      <c r="E115" s="216" t="s">
        <v>1518</v>
      </c>
      <c r="F115" s="217" t="s">
        <v>1519</v>
      </c>
      <c r="G115" s="218" t="s">
        <v>525</v>
      </c>
      <c r="H115" s="219">
        <v>20</v>
      </c>
      <c r="I115" s="220"/>
      <c r="J115" s="220"/>
      <c r="K115" s="221">
        <f>ROUND(P115*H115,2)</f>
        <v>0</v>
      </c>
      <c r="L115" s="217" t="s">
        <v>1497</v>
      </c>
      <c r="M115" s="46"/>
      <c r="N115" s="222" t="s">
        <v>20</v>
      </c>
      <c r="O115" s="223" t="s">
        <v>45</v>
      </c>
      <c r="P115" s="224">
        <f>I115+J115</f>
        <v>0</v>
      </c>
      <c r="Q115" s="224">
        <f>ROUND(I115*H115,2)</f>
        <v>0</v>
      </c>
      <c r="R115" s="224">
        <f>ROUND(J115*H115,2)</f>
        <v>0</v>
      </c>
      <c r="S115" s="86"/>
      <c r="T115" s="225">
        <f>S115*H115</f>
        <v>0</v>
      </c>
      <c r="U115" s="225">
        <v>0</v>
      </c>
      <c r="V115" s="225">
        <f>U115*H115</f>
        <v>0</v>
      </c>
      <c r="W115" s="225">
        <v>0</v>
      </c>
      <c r="X115" s="226">
        <f>W115*H115</f>
        <v>0</v>
      </c>
      <c r="Y115" s="40"/>
      <c r="Z115" s="40"/>
      <c r="AA115" s="40"/>
      <c r="AB115" s="40"/>
      <c r="AC115" s="40"/>
      <c r="AD115" s="40"/>
      <c r="AE115" s="40"/>
      <c r="AR115" s="227" t="s">
        <v>279</v>
      </c>
      <c r="AT115" s="227" t="s">
        <v>213</v>
      </c>
      <c r="AU115" s="227" t="s">
        <v>85</v>
      </c>
      <c r="AY115" s="19" t="s">
        <v>212</v>
      </c>
      <c r="BE115" s="228">
        <f>IF(O115="základní",K115,0)</f>
        <v>0</v>
      </c>
      <c r="BF115" s="228">
        <f>IF(O115="snížená",K115,0)</f>
        <v>0</v>
      </c>
      <c r="BG115" s="228">
        <f>IF(O115="zákl. přenesená",K115,0)</f>
        <v>0</v>
      </c>
      <c r="BH115" s="228">
        <f>IF(O115="sníž. přenesená",K115,0)</f>
        <v>0</v>
      </c>
      <c r="BI115" s="228">
        <f>IF(O115="nulová",K115,0)</f>
        <v>0</v>
      </c>
      <c r="BJ115" s="19" t="s">
        <v>83</v>
      </c>
      <c r="BK115" s="228">
        <f>ROUND(P115*H115,2)</f>
        <v>0</v>
      </c>
      <c r="BL115" s="19" t="s">
        <v>279</v>
      </c>
      <c r="BM115" s="227" t="s">
        <v>1520</v>
      </c>
    </row>
    <row r="116" s="2" customFormat="1">
      <c r="A116" s="40"/>
      <c r="B116" s="41"/>
      <c r="C116" s="42"/>
      <c r="D116" s="258" t="s">
        <v>1316</v>
      </c>
      <c r="E116" s="42"/>
      <c r="F116" s="259" t="s">
        <v>1521</v>
      </c>
      <c r="G116" s="42"/>
      <c r="H116" s="42"/>
      <c r="I116" s="248"/>
      <c r="J116" s="248"/>
      <c r="K116" s="42"/>
      <c r="L116" s="42"/>
      <c r="M116" s="46"/>
      <c r="N116" s="249"/>
      <c r="O116" s="250"/>
      <c r="P116" s="86"/>
      <c r="Q116" s="86"/>
      <c r="R116" s="86"/>
      <c r="S116" s="86"/>
      <c r="T116" s="86"/>
      <c r="U116" s="86"/>
      <c r="V116" s="86"/>
      <c r="W116" s="86"/>
      <c r="X116" s="87"/>
      <c r="Y116" s="40"/>
      <c r="Z116" s="40"/>
      <c r="AA116" s="40"/>
      <c r="AB116" s="40"/>
      <c r="AC116" s="40"/>
      <c r="AD116" s="40"/>
      <c r="AE116" s="40"/>
      <c r="AT116" s="19" t="s">
        <v>1316</v>
      </c>
      <c r="AU116" s="19" t="s">
        <v>85</v>
      </c>
    </row>
    <row r="117" s="2" customFormat="1" ht="24.15" customHeight="1">
      <c r="A117" s="40"/>
      <c r="B117" s="41"/>
      <c r="C117" s="229" t="s">
        <v>246</v>
      </c>
      <c r="D117" s="229" t="s">
        <v>222</v>
      </c>
      <c r="E117" s="230" t="s">
        <v>1522</v>
      </c>
      <c r="F117" s="231" t="s">
        <v>1523</v>
      </c>
      <c r="G117" s="232" t="s">
        <v>525</v>
      </c>
      <c r="H117" s="233">
        <v>20</v>
      </c>
      <c r="I117" s="234"/>
      <c r="J117" s="235"/>
      <c r="K117" s="236">
        <f>ROUND(P117*H117,2)</f>
        <v>0</v>
      </c>
      <c r="L117" s="231" t="s">
        <v>1497</v>
      </c>
      <c r="M117" s="237"/>
      <c r="N117" s="238" t="s">
        <v>20</v>
      </c>
      <c r="O117" s="223" t="s">
        <v>45</v>
      </c>
      <c r="P117" s="224">
        <f>I117+J117</f>
        <v>0</v>
      </c>
      <c r="Q117" s="224">
        <f>ROUND(I117*H117,2)</f>
        <v>0</v>
      </c>
      <c r="R117" s="224">
        <f>ROUND(J117*H117,2)</f>
        <v>0</v>
      </c>
      <c r="S117" s="86"/>
      <c r="T117" s="225">
        <f>S117*H117</f>
        <v>0</v>
      </c>
      <c r="U117" s="225">
        <v>0.00042999999999999999</v>
      </c>
      <c r="V117" s="225">
        <f>U117*H117</f>
        <v>0.0086</v>
      </c>
      <c r="W117" s="225">
        <v>0</v>
      </c>
      <c r="X117" s="226">
        <f>W117*H117</f>
        <v>0</v>
      </c>
      <c r="Y117" s="40"/>
      <c r="Z117" s="40"/>
      <c r="AA117" s="40"/>
      <c r="AB117" s="40"/>
      <c r="AC117" s="40"/>
      <c r="AD117" s="40"/>
      <c r="AE117" s="40"/>
      <c r="AR117" s="227" t="s">
        <v>342</v>
      </c>
      <c r="AT117" s="227" t="s">
        <v>222</v>
      </c>
      <c r="AU117" s="227" t="s">
        <v>85</v>
      </c>
      <c r="AY117" s="19" t="s">
        <v>212</v>
      </c>
      <c r="BE117" s="228">
        <f>IF(O117="základní",K117,0)</f>
        <v>0</v>
      </c>
      <c r="BF117" s="228">
        <f>IF(O117="snížená",K117,0)</f>
        <v>0</v>
      </c>
      <c r="BG117" s="228">
        <f>IF(O117="zákl. přenesená",K117,0)</f>
        <v>0</v>
      </c>
      <c r="BH117" s="228">
        <f>IF(O117="sníž. přenesená",K117,0)</f>
        <v>0</v>
      </c>
      <c r="BI117" s="228">
        <f>IF(O117="nulová",K117,0)</f>
        <v>0</v>
      </c>
      <c r="BJ117" s="19" t="s">
        <v>83</v>
      </c>
      <c r="BK117" s="228">
        <f>ROUND(P117*H117,2)</f>
        <v>0</v>
      </c>
      <c r="BL117" s="19" t="s">
        <v>279</v>
      </c>
      <c r="BM117" s="227" t="s">
        <v>1524</v>
      </c>
    </row>
    <row r="118" s="2" customFormat="1" ht="44.25" customHeight="1">
      <c r="A118" s="40"/>
      <c r="B118" s="41"/>
      <c r="C118" s="215" t="s">
        <v>250</v>
      </c>
      <c r="D118" s="215" t="s">
        <v>213</v>
      </c>
      <c r="E118" s="216" t="s">
        <v>1525</v>
      </c>
      <c r="F118" s="217" t="s">
        <v>1526</v>
      </c>
      <c r="G118" s="218" t="s">
        <v>525</v>
      </c>
      <c r="H118" s="219">
        <v>60</v>
      </c>
      <c r="I118" s="220"/>
      <c r="J118" s="220"/>
      <c r="K118" s="221">
        <f>ROUND(P118*H118,2)</f>
        <v>0</v>
      </c>
      <c r="L118" s="217" t="s">
        <v>1497</v>
      </c>
      <c r="M118" s="46"/>
      <c r="N118" s="222" t="s">
        <v>20</v>
      </c>
      <c r="O118" s="223" t="s">
        <v>45</v>
      </c>
      <c r="P118" s="224">
        <f>I118+J118</f>
        <v>0</v>
      </c>
      <c r="Q118" s="224">
        <f>ROUND(I118*H118,2)</f>
        <v>0</v>
      </c>
      <c r="R118" s="224">
        <f>ROUND(J118*H118,2)</f>
        <v>0</v>
      </c>
      <c r="S118" s="86"/>
      <c r="T118" s="225">
        <f>S118*H118</f>
        <v>0</v>
      </c>
      <c r="U118" s="225">
        <v>0</v>
      </c>
      <c r="V118" s="225">
        <f>U118*H118</f>
        <v>0</v>
      </c>
      <c r="W118" s="225">
        <v>0</v>
      </c>
      <c r="X118" s="226">
        <f>W118*H118</f>
        <v>0</v>
      </c>
      <c r="Y118" s="40"/>
      <c r="Z118" s="40"/>
      <c r="AA118" s="40"/>
      <c r="AB118" s="40"/>
      <c r="AC118" s="40"/>
      <c r="AD118" s="40"/>
      <c r="AE118" s="40"/>
      <c r="AR118" s="227" t="s">
        <v>279</v>
      </c>
      <c r="AT118" s="227" t="s">
        <v>213</v>
      </c>
      <c r="AU118" s="227" t="s">
        <v>85</v>
      </c>
      <c r="AY118" s="19" t="s">
        <v>212</v>
      </c>
      <c r="BE118" s="228">
        <f>IF(O118="základní",K118,0)</f>
        <v>0</v>
      </c>
      <c r="BF118" s="228">
        <f>IF(O118="snížená",K118,0)</f>
        <v>0</v>
      </c>
      <c r="BG118" s="228">
        <f>IF(O118="zákl. přenesená",K118,0)</f>
        <v>0</v>
      </c>
      <c r="BH118" s="228">
        <f>IF(O118="sníž. přenesená",K118,0)</f>
        <v>0</v>
      </c>
      <c r="BI118" s="228">
        <f>IF(O118="nulová",K118,0)</f>
        <v>0</v>
      </c>
      <c r="BJ118" s="19" t="s">
        <v>83</v>
      </c>
      <c r="BK118" s="228">
        <f>ROUND(P118*H118,2)</f>
        <v>0</v>
      </c>
      <c r="BL118" s="19" t="s">
        <v>279</v>
      </c>
      <c r="BM118" s="227" t="s">
        <v>1527</v>
      </c>
    </row>
    <row r="119" s="2" customFormat="1">
      <c r="A119" s="40"/>
      <c r="B119" s="41"/>
      <c r="C119" s="42"/>
      <c r="D119" s="258" t="s">
        <v>1316</v>
      </c>
      <c r="E119" s="42"/>
      <c r="F119" s="259" t="s">
        <v>1528</v>
      </c>
      <c r="G119" s="42"/>
      <c r="H119" s="42"/>
      <c r="I119" s="248"/>
      <c r="J119" s="248"/>
      <c r="K119" s="42"/>
      <c r="L119" s="42"/>
      <c r="M119" s="46"/>
      <c r="N119" s="249"/>
      <c r="O119" s="250"/>
      <c r="P119" s="86"/>
      <c r="Q119" s="86"/>
      <c r="R119" s="86"/>
      <c r="S119" s="86"/>
      <c r="T119" s="86"/>
      <c r="U119" s="86"/>
      <c r="V119" s="86"/>
      <c r="W119" s="86"/>
      <c r="X119" s="87"/>
      <c r="Y119" s="40"/>
      <c r="Z119" s="40"/>
      <c r="AA119" s="40"/>
      <c r="AB119" s="40"/>
      <c r="AC119" s="40"/>
      <c r="AD119" s="40"/>
      <c r="AE119" s="40"/>
      <c r="AT119" s="19" t="s">
        <v>1316</v>
      </c>
      <c r="AU119" s="19" t="s">
        <v>85</v>
      </c>
    </row>
    <row r="120" s="2" customFormat="1">
      <c r="A120" s="40"/>
      <c r="B120" s="41"/>
      <c r="C120" s="229" t="s">
        <v>154</v>
      </c>
      <c r="D120" s="229" t="s">
        <v>222</v>
      </c>
      <c r="E120" s="230" t="s">
        <v>1529</v>
      </c>
      <c r="F120" s="231" t="s">
        <v>1530</v>
      </c>
      <c r="G120" s="232" t="s">
        <v>525</v>
      </c>
      <c r="H120" s="233">
        <v>60</v>
      </c>
      <c r="I120" s="234"/>
      <c r="J120" s="235"/>
      <c r="K120" s="236">
        <f>ROUND(P120*H120,2)</f>
        <v>0</v>
      </c>
      <c r="L120" s="231" t="s">
        <v>1497</v>
      </c>
      <c r="M120" s="237"/>
      <c r="N120" s="238" t="s">
        <v>20</v>
      </c>
      <c r="O120" s="223" t="s">
        <v>45</v>
      </c>
      <c r="P120" s="224">
        <f>I120+J120</f>
        <v>0</v>
      </c>
      <c r="Q120" s="224">
        <f>ROUND(I120*H120,2)</f>
        <v>0</v>
      </c>
      <c r="R120" s="224">
        <f>ROUND(J120*H120,2)</f>
        <v>0</v>
      </c>
      <c r="S120" s="86"/>
      <c r="T120" s="225">
        <f>S120*H120</f>
        <v>0</v>
      </c>
      <c r="U120" s="225">
        <v>6.9999999999999994E-05</v>
      </c>
      <c r="V120" s="225">
        <f>U120*H120</f>
        <v>0.0041999999999999997</v>
      </c>
      <c r="W120" s="225">
        <v>0</v>
      </c>
      <c r="X120" s="226">
        <f>W120*H120</f>
        <v>0</v>
      </c>
      <c r="Y120" s="40"/>
      <c r="Z120" s="40"/>
      <c r="AA120" s="40"/>
      <c r="AB120" s="40"/>
      <c r="AC120" s="40"/>
      <c r="AD120" s="40"/>
      <c r="AE120" s="40"/>
      <c r="AR120" s="227" t="s">
        <v>342</v>
      </c>
      <c r="AT120" s="227" t="s">
        <v>222</v>
      </c>
      <c r="AU120" s="227" t="s">
        <v>85</v>
      </c>
      <c r="AY120" s="19" t="s">
        <v>212</v>
      </c>
      <c r="BE120" s="228">
        <f>IF(O120="základní",K120,0)</f>
        <v>0</v>
      </c>
      <c r="BF120" s="228">
        <f>IF(O120="snížená",K120,0)</f>
        <v>0</v>
      </c>
      <c r="BG120" s="228">
        <f>IF(O120="zákl. přenesená",K120,0)</f>
        <v>0</v>
      </c>
      <c r="BH120" s="228">
        <f>IF(O120="sníž. přenesená",K120,0)</f>
        <v>0</v>
      </c>
      <c r="BI120" s="228">
        <f>IF(O120="nulová",K120,0)</f>
        <v>0</v>
      </c>
      <c r="BJ120" s="19" t="s">
        <v>83</v>
      </c>
      <c r="BK120" s="228">
        <f>ROUND(P120*H120,2)</f>
        <v>0</v>
      </c>
      <c r="BL120" s="19" t="s">
        <v>279</v>
      </c>
      <c r="BM120" s="227" t="s">
        <v>1531</v>
      </c>
    </row>
    <row r="121" s="2" customFormat="1" ht="55.5" customHeight="1">
      <c r="A121" s="40"/>
      <c r="B121" s="41"/>
      <c r="C121" s="215" t="s">
        <v>157</v>
      </c>
      <c r="D121" s="215" t="s">
        <v>213</v>
      </c>
      <c r="E121" s="216" t="s">
        <v>1532</v>
      </c>
      <c r="F121" s="217" t="s">
        <v>1533</v>
      </c>
      <c r="G121" s="218" t="s">
        <v>670</v>
      </c>
      <c r="H121" s="219">
        <v>40</v>
      </c>
      <c r="I121" s="220"/>
      <c r="J121" s="220"/>
      <c r="K121" s="221">
        <f>ROUND(P121*H121,2)</f>
        <v>0</v>
      </c>
      <c r="L121" s="217" t="s">
        <v>1497</v>
      </c>
      <c r="M121" s="46"/>
      <c r="N121" s="222" t="s">
        <v>20</v>
      </c>
      <c r="O121" s="223" t="s">
        <v>45</v>
      </c>
      <c r="P121" s="224">
        <f>I121+J121</f>
        <v>0</v>
      </c>
      <c r="Q121" s="224">
        <f>ROUND(I121*H121,2)</f>
        <v>0</v>
      </c>
      <c r="R121" s="224">
        <f>ROUND(J121*H121,2)</f>
        <v>0</v>
      </c>
      <c r="S121" s="86"/>
      <c r="T121" s="225">
        <f>S121*H121</f>
        <v>0</v>
      </c>
      <c r="U121" s="225">
        <v>0</v>
      </c>
      <c r="V121" s="225">
        <f>U121*H121</f>
        <v>0</v>
      </c>
      <c r="W121" s="225">
        <v>0</v>
      </c>
      <c r="X121" s="226">
        <f>W121*H121</f>
        <v>0</v>
      </c>
      <c r="Y121" s="40"/>
      <c r="Z121" s="40"/>
      <c r="AA121" s="40"/>
      <c r="AB121" s="40"/>
      <c r="AC121" s="40"/>
      <c r="AD121" s="40"/>
      <c r="AE121" s="40"/>
      <c r="AR121" s="227" t="s">
        <v>228</v>
      </c>
      <c r="AT121" s="227" t="s">
        <v>213</v>
      </c>
      <c r="AU121" s="227" t="s">
        <v>85</v>
      </c>
      <c r="AY121" s="19" t="s">
        <v>212</v>
      </c>
      <c r="BE121" s="228">
        <f>IF(O121="základní",K121,0)</f>
        <v>0</v>
      </c>
      <c r="BF121" s="228">
        <f>IF(O121="snížená",K121,0)</f>
        <v>0</v>
      </c>
      <c r="BG121" s="228">
        <f>IF(O121="zákl. přenesená",K121,0)</f>
        <v>0</v>
      </c>
      <c r="BH121" s="228">
        <f>IF(O121="sníž. přenesená",K121,0)</f>
        <v>0</v>
      </c>
      <c r="BI121" s="228">
        <f>IF(O121="nulová",K121,0)</f>
        <v>0</v>
      </c>
      <c r="BJ121" s="19" t="s">
        <v>83</v>
      </c>
      <c r="BK121" s="228">
        <f>ROUND(P121*H121,2)</f>
        <v>0</v>
      </c>
      <c r="BL121" s="19" t="s">
        <v>228</v>
      </c>
      <c r="BM121" s="227" t="s">
        <v>1534</v>
      </c>
    </row>
    <row r="122" s="2" customFormat="1">
      <c r="A122" s="40"/>
      <c r="B122" s="41"/>
      <c r="C122" s="42"/>
      <c r="D122" s="258" t="s">
        <v>1316</v>
      </c>
      <c r="E122" s="42"/>
      <c r="F122" s="259" t="s">
        <v>1535</v>
      </c>
      <c r="G122" s="42"/>
      <c r="H122" s="42"/>
      <c r="I122" s="248"/>
      <c r="J122" s="248"/>
      <c r="K122" s="42"/>
      <c r="L122" s="42"/>
      <c r="M122" s="46"/>
      <c r="N122" s="249"/>
      <c r="O122" s="250"/>
      <c r="P122" s="86"/>
      <c r="Q122" s="86"/>
      <c r="R122" s="86"/>
      <c r="S122" s="86"/>
      <c r="T122" s="86"/>
      <c r="U122" s="86"/>
      <c r="V122" s="86"/>
      <c r="W122" s="86"/>
      <c r="X122" s="87"/>
      <c r="Y122" s="40"/>
      <c r="Z122" s="40"/>
      <c r="AA122" s="40"/>
      <c r="AB122" s="40"/>
      <c r="AC122" s="40"/>
      <c r="AD122" s="40"/>
      <c r="AE122" s="40"/>
      <c r="AT122" s="19" t="s">
        <v>1316</v>
      </c>
      <c r="AU122" s="19" t="s">
        <v>85</v>
      </c>
    </row>
    <row r="123" s="2" customFormat="1" ht="24.15" customHeight="1">
      <c r="A123" s="40"/>
      <c r="B123" s="41"/>
      <c r="C123" s="229" t="s">
        <v>9</v>
      </c>
      <c r="D123" s="229" t="s">
        <v>222</v>
      </c>
      <c r="E123" s="230" t="s">
        <v>1536</v>
      </c>
      <c r="F123" s="231" t="s">
        <v>1537</v>
      </c>
      <c r="G123" s="232" t="s">
        <v>670</v>
      </c>
      <c r="H123" s="233">
        <v>40</v>
      </c>
      <c r="I123" s="234"/>
      <c r="J123" s="235"/>
      <c r="K123" s="236">
        <f>ROUND(P123*H123,2)</f>
        <v>0</v>
      </c>
      <c r="L123" s="231" t="s">
        <v>1497</v>
      </c>
      <c r="M123" s="237"/>
      <c r="N123" s="238" t="s">
        <v>20</v>
      </c>
      <c r="O123" s="223" t="s">
        <v>45</v>
      </c>
      <c r="P123" s="224">
        <f>I123+J123</f>
        <v>0</v>
      </c>
      <c r="Q123" s="224">
        <f>ROUND(I123*H123,2)</f>
        <v>0</v>
      </c>
      <c r="R123" s="224">
        <f>ROUND(J123*H123,2)</f>
        <v>0</v>
      </c>
      <c r="S123" s="86"/>
      <c r="T123" s="225">
        <f>S123*H123</f>
        <v>0</v>
      </c>
      <c r="U123" s="225">
        <v>0.00014999999999999999</v>
      </c>
      <c r="V123" s="225">
        <f>U123*H123</f>
        <v>0.0059999999999999993</v>
      </c>
      <c r="W123" s="225">
        <v>0</v>
      </c>
      <c r="X123" s="226">
        <f>W123*H123</f>
        <v>0</v>
      </c>
      <c r="Y123" s="40"/>
      <c r="Z123" s="40"/>
      <c r="AA123" s="40"/>
      <c r="AB123" s="40"/>
      <c r="AC123" s="40"/>
      <c r="AD123" s="40"/>
      <c r="AE123" s="40"/>
      <c r="AR123" s="227" t="s">
        <v>246</v>
      </c>
      <c r="AT123" s="227" t="s">
        <v>222</v>
      </c>
      <c r="AU123" s="227" t="s">
        <v>85</v>
      </c>
      <c r="AY123" s="19" t="s">
        <v>212</v>
      </c>
      <c r="BE123" s="228">
        <f>IF(O123="základní",K123,0)</f>
        <v>0</v>
      </c>
      <c r="BF123" s="228">
        <f>IF(O123="snížená",K123,0)</f>
        <v>0</v>
      </c>
      <c r="BG123" s="228">
        <f>IF(O123="zákl. přenesená",K123,0)</f>
        <v>0</v>
      </c>
      <c r="BH123" s="228">
        <f>IF(O123="sníž. přenesená",K123,0)</f>
        <v>0</v>
      </c>
      <c r="BI123" s="228">
        <f>IF(O123="nulová",K123,0)</f>
        <v>0</v>
      </c>
      <c r="BJ123" s="19" t="s">
        <v>83</v>
      </c>
      <c r="BK123" s="228">
        <f>ROUND(P123*H123,2)</f>
        <v>0</v>
      </c>
      <c r="BL123" s="19" t="s">
        <v>228</v>
      </c>
      <c r="BM123" s="227" t="s">
        <v>1538</v>
      </c>
    </row>
    <row r="124" s="2" customFormat="1" ht="37.8" customHeight="1">
      <c r="A124" s="40"/>
      <c r="B124" s="41"/>
      <c r="C124" s="215" t="s">
        <v>162</v>
      </c>
      <c r="D124" s="215" t="s">
        <v>213</v>
      </c>
      <c r="E124" s="216" t="s">
        <v>1539</v>
      </c>
      <c r="F124" s="217" t="s">
        <v>1540</v>
      </c>
      <c r="G124" s="218" t="s">
        <v>525</v>
      </c>
      <c r="H124" s="219">
        <v>350</v>
      </c>
      <c r="I124" s="220"/>
      <c r="J124" s="220"/>
      <c r="K124" s="221">
        <f>ROUND(P124*H124,2)</f>
        <v>0</v>
      </c>
      <c r="L124" s="217" t="s">
        <v>1497</v>
      </c>
      <c r="M124" s="46"/>
      <c r="N124" s="222" t="s">
        <v>20</v>
      </c>
      <c r="O124" s="223" t="s">
        <v>45</v>
      </c>
      <c r="P124" s="224">
        <f>I124+J124</f>
        <v>0</v>
      </c>
      <c r="Q124" s="224">
        <f>ROUND(I124*H124,2)</f>
        <v>0</v>
      </c>
      <c r="R124" s="224">
        <f>ROUND(J124*H124,2)</f>
        <v>0</v>
      </c>
      <c r="S124" s="86"/>
      <c r="T124" s="225">
        <f>S124*H124</f>
        <v>0</v>
      </c>
      <c r="U124" s="225">
        <v>0</v>
      </c>
      <c r="V124" s="225">
        <f>U124*H124</f>
        <v>0</v>
      </c>
      <c r="W124" s="225">
        <v>0</v>
      </c>
      <c r="X124" s="226">
        <f>W124*H124</f>
        <v>0</v>
      </c>
      <c r="Y124" s="40"/>
      <c r="Z124" s="40"/>
      <c r="AA124" s="40"/>
      <c r="AB124" s="40"/>
      <c r="AC124" s="40"/>
      <c r="AD124" s="40"/>
      <c r="AE124" s="40"/>
      <c r="AR124" s="227" t="s">
        <v>279</v>
      </c>
      <c r="AT124" s="227" t="s">
        <v>213</v>
      </c>
      <c r="AU124" s="227" t="s">
        <v>85</v>
      </c>
      <c r="AY124" s="19" t="s">
        <v>212</v>
      </c>
      <c r="BE124" s="228">
        <f>IF(O124="základní",K124,0)</f>
        <v>0</v>
      </c>
      <c r="BF124" s="228">
        <f>IF(O124="snížená",K124,0)</f>
        <v>0</v>
      </c>
      <c r="BG124" s="228">
        <f>IF(O124="zákl. přenesená",K124,0)</f>
        <v>0</v>
      </c>
      <c r="BH124" s="228">
        <f>IF(O124="sníž. přenesená",K124,0)</f>
        <v>0</v>
      </c>
      <c r="BI124" s="228">
        <f>IF(O124="nulová",K124,0)</f>
        <v>0</v>
      </c>
      <c r="BJ124" s="19" t="s">
        <v>83</v>
      </c>
      <c r="BK124" s="228">
        <f>ROUND(P124*H124,2)</f>
        <v>0</v>
      </c>
      <c r="BL124" s="19" t="s">
        <v>279</v>
      </c>
      <c r="BM124" s="227" t="s">
        <v>1541</v>
      </c>
    </row>
    <row r="125" s="2" customFormat="1">
      <c r="A125" s="40"/>
      <c r="B125" s="41"/>
      <c r="C125" s="42"/>
      <c r="D125" s="258" t="s">
        <v>1316</v>
      </c>
      <c r="E125" s="42"/>
      <c r="F125" s="259" t="s">
        <v>1542</v>
      </c>
      <c r="G125" s="42"/>
      <c r="H125" s="42"/>
      <c r="I125" s="248"/>
      <c r="J125" s="248"/>
      <c r="K125" s="42"/>
      <c r="L125" s="42"/>
      <c r="M125" s="46"/>
      <c r="N125" s="249"/>
      <c r="O125" s="250"/>
      <c r="P125" s="86"/>
      <c r="Q125" s="86"/>
      <c r="R125" s="86"/>
      <c r="S125" s="86"/>
      <c r="T125" s="86"/>
      <c r="U125" s="86"/>
      <c r="V125" s="86"/>
      <c r="W125" s="86"/>
      <c r="X125" s="87"/>
      <c r="Y125" s="40"/>
      <c r="Z125" s="40"/>
      <c r="AA125" s="40"/>
      <c r="AB125" s="40"/>
      <c r="AC125" s="40"/>
      <c r="AD125" s="40"/>
      <c r="AE125" s="40"/>
      <c r="AT125" s="19" t="s">
        <v>1316</v>
      </c>
      <c r="AU125" s="19" t="s">
        <v>85</v>
      </c>
    </row>
    <row r="126" s="2" customFormat="1" ht="24.15" customHeight="1">
      <c r="A126" s="40"/>
      <c r="B126" s="41"/>
      <c r="C126" s="229" t="s">
        <v>165</v>
      </c>
      <c r="D126" s="229" t="s">
        <v>222</v>
      </c>
      <c r="E126" s="230" t="s">
        <v>1543</v>
      </c>
      <c r="F126" s="231" t="s">
        <v>1544</v>
      </c>
      <c r="G126" s="232" t="s">
        <v>525</v>
      </c>
      <c r="H126" s="233">
        <v>350</v>
      </c>
      <c r="I126" s="234"/>
      <c r="J126" s="235"/>
      <c r="K126" s="236">
        <f>ROUND(P126*H126,2)</f>
        <v>0</v>
      </c>
      <c r="L126" s="231" t="s">
        <v>1497</v>
      </c>
      <c r="M126" s="237"/>
      <c r="N126" s="238" t="s">
        <v>20</v>
      </c>
      <c r="O126" s="223" t="s">
        <v>45</v>
      </c>
      <c r="P126" s="224">
        <f>I126+J126</f>
        <v>0</v>
      </c>
      <c r="Q126" s="224">
        <f>ROUND(I126*H126,2)</f>
        <v>0</v>
      </c>
      <c r="R126" s="224">
        <f>ROUND(J126*H126,2)</f>
        <v>0</v>
      </c>
      <c r="S126" s="86"/>
      <c r="T126" s="225">
        <f>S126*H126</f>
        <v>0</v>
      </c>
      <c r="U126" s="225">
        <v>0.00012</v>
      </c>
      <c r="V126" s="225">
        <f>U126*H126</f>
        <v>0.042000000000000003</v>
      </c>
      <c r="W126" s="225">
        <v>0</v>
      </c>
      <c r="X126" s="226">
        <f>W126*H126</f>
        <v>0</v>
      </c>
      <c r="Y126" s="40"/>
      <c r="Z126" s="40"/>
      <c r="AA126" s="40"/>
      <c r="AB126" s="40"/>
      <c r="AC126" s="40"/>
      <c r="AD126" s="40"/>
      <c r="AE126" s="40"/>
      <c r="AR126" s="227" t="s">
        <v>342</v>
      </c>
      <c r="AT126" s="227" t="s">
        <v>222</v>
      </c>
      <c r="AU126" s="227" t="s">
        <v>85</v>
      </c>
      <c r="AY126" s="19" t="s">
        <v>212</v>
      </c>
      <c r="BE126" s="228">
        <f>IF(O126="základní",K126,0)</f>
        <v>0</v>
      </c>
      <c r="BF126" s="228">
        <f>IF(O126="snížená",K126,0)</f>
        <v>0</v>
      </c>
      <c r="BG126" s="228">
        <f>IF(O126="zákl. přenesená",K126,0)</f>
        <v>0</v>
      </c>
      <c r="BH126" s="228">
        <f>IF(O126="sníž. přenesená",K126,0)</f>
        <v>0</v>
      </c>
      <c r="BI126" s="228">
        <f>IF(O126="nulová",K126,0)</f>
        <v>0</v>
      </c>
      <c r="BJ126" s="19" t="s">
        <v>83</v>
      </c>
      <c r="BK126" s="228">
        <f>ROUND(P126*H126,2)</f>
        <v>0</v>
      </c>
      <c r="BL126" s="19" t="s">
        <v>279</v>
      </c>
      <c r="BM126" s="227" t="s">
        <v>1545</v>
      </c>
    </row>
    <row r="127" s="2" customFormat="1" ht="37.8" customHeight="1">
      <c r="A127" s="40"/>
      <c r="B127" s="41"/>
      <c r="C127" s="215" t="s">
        <v>168</v>
      </c>
      <c r="D127" s="215" t="s">
        <v>213</v>
      </c>
      <c r="E127" s="216" t="s">
        <v>1546</v>
      </c>
      <c r="F127" s="217" t="s">
        <v>1547</v>
      </c>
      <c r="G127" s="218" t="s">
        <v>525</v>
      </c>
      <c r="H127" s="219">
        <v>750</v>
      </c>
      <c r="I127" s="220"/>
      <c r="J127" s="220"/>
      <c r="K127" s="221">
        <f>ROUND(P127*H127,2)</f>
        <v>0</v>
      </c>
      <c r="L127" s="217" t="s">
        <v>1497</v>
      </c>
      <c r="M127" s="46"/>
      <c r="N127" s="222" t="s">
        <v>20</v>
      </c>
      <c r="O127" s="223" t="s">
        <v>45</v>
      </c>
      <c r="P127" s="224">
        <f>I127+J127</f>
        <v>0</v>
      </c>
      <c r="Q127" s="224">
        <f>ROUND(I127*H127,2)</f>
        <v>0</v>
      </c>
      <c r="R127" s="224">
        <f>ROUND(J127*H127,2)</f>
        <v>0</v>
      </c>
      <c r="S127" s="86"/>
      <c r="T127" s="225">
        <f>S127*H127</f>
        <v>0</v>
      </c>
      <c r="U127" s="225">
        <v>0</v>
      </c>
      <c r="V127" s="225">
        <f>U127*H127</f>
        <v>0</v>
      </c>
      <c r="W127" s="225">
        <v>0</v>
      </c>
      <c r="X127" s="226">
        <f>W127*H127</f>
        <v>0</v>
      </c>
      <c r="Y127" s="40"/>
      <c r="Z127" s="40"/>
      <c r="AA127" s="40"/>
      <c r="AB127" s="40"/>
      <c r="AC127" s="40"/>
      <c r="AD127" s="40"/>
      <c r="AE127" s="40"/>
      <c r="AR127" s="227" t="s">
        <v>279</v>
      </c>
      <c r="AT127" s="227" t="s">
        <v>213</v>
      </c>
      <c r="AU127" s="227" t="s">
        <v>85</v>
      </c>
      <c r="AY127" s="19" t="s">
        <v>212</v>
      </c>
      <c r="BE127" s="228">
        <f>IF(O127="základní",K127,0)</f>
        <v>0</v>
      </c>
      <c r="BF127" s="228">
        <f>IF(O127="snížená",K127,0)</f>
        <v>0</v>
      </c>
      <c r="BG127" s="228">
        <f>IF(O127="zákl. přenesená",K127,0)</f>
        <v>0</v>
      </c>
      <c r="BH127" s="228">
        <f>IF(O127="sníž. přenesená",K127,0)</f>
        <v>0</v>
      </c>
      <c r="BI127" s="228">
        <f>IF(O127="nulová",K127,0)</f>
        <v>0</v>
      </c>
      <c r="BJ127" s="19" t="s">
        <v>83</v>
      </c>
      <c r="BK127" s="228">
        <f>ROUND(P127*H127,2)</f>
        <v>0</v>
      </c>
      <c r="BL127" s="19" t="s">
        <v>279</v>
      </c>
      <c r="BM127" s="227" t="s">
        <v>1548</v>
      </c>
    </row>
    <row r="128" s="2" customFormat="1">
      <c r="A128" s="40"/>
      <c r="B128" s="41"/>
      <c r="C128" s="42"/>
      <c r="D128" s="258" t="s">
        <v>1316</v>
      </c>
      <c r="E128" s="42"/>
      <c r="F128" s="259" t="s">
        <v>1549</v>
      </c>
      <c r="G128" s="42"/>
      <c r="H128" s="42"/>
      <c r="I128" s="248"/>
      <c r="J128" s="248"/>
      <c r="K128" s="42"/>
      <c r="L128" s="42"/>
      <c r="M128" s="46"/>
      <c r="N128" s="249"/>
      <c r="O128" s="250"/>
      <c r="P128" s="86"/>
      <c r="Q128" s="86"/>
      <c r="R128" s="86"/>
      <c r="S128" s="86"/>
      <c r="T128" s="86"/>
      <c r="U128" s="86"/>
      <c r="V128" s="86"/>
      <c r="W128" s="86"/>
      <c r="X128" s="87"/>
      <c r="Y128" s="40"/>
      <c r="Z128" s="40"/>
      <c r="AA128" s="40"/>
      <c r="AB128" s="40"/>
      <c r="AC128" s="40"/>
      <c r="AD128" s="40"/>
      <c r="AE128" s="40"/>
      <c r="AT128" s="19" t="s">
        <v>1316</v>
      </c>
      <c r="AU128" s="19" t="s">
        <v>85</v>
      </c>
    </row>
    <row r="129" s="2" customFormat="1" ht="24.15" customHeight="1">
      <c r="A129" s="40"/>
      <c r="B129" s="41"/>
      <c r="C129" s="229" t="s">
        <v>279</v>
      </c>
      <c r="D129" s="229" t="s">
        <v>222</v>
      </c>
      <c r="E129" s="230" t="s">
        <v>1550</v>
      </c>
      <c r="F129" s="231" t="s">
        <v>1551</v>
      </c>
      <c r="G129" s="232" t="s">
        <v>525</v>
      </c>
      <c r="H129" s="233">
        <v>750</v>
      </c>
      <c r="I129" s="234"/>
      <c r="J129" s="235"/>
      <c r="K129" s="236">
        <f>ROUND(P129*H129,2)</f>
        <v>0</v>
      </c>
      <c r="L129" s="231" t="s">
        <v>1497</v>
      </c>
      <c r="M129" s="237"/>
      <c r="N129" s="238" t="s">
        <v>20</v>
      </c>
      <c r="O129" s="223" t="s">
        <v>45</v>
      </c>
      <c r="P129" s="224">
        <f>I129+J129</f>
        <v>0</v>
      </c>
      <c r="Q129" s="224">
        <f>ROUND(I129*H129,2)</f>
        <v>0</v>
      </c>
      <c r="R129" s="224">
        <f>ROUND(J129*H129,2)</f>
        <v>0</v>
      </c>
      <c r="S129" s="86"/>
      <c r="T129" s="225">
        <f>S129*H129</f>
        <v>0</v>
      </c>
      <c r="U129" s="225">
        <v>0.00017000000000000001</v>
      </c>
      <c r="V129" s="225">
        <f>U129*H129</f>
        <v>0.1275</v>
      </c>
      <c r="W129" s="225">
        <v>0</v>
      </c>
      <c r="X129" s="226">
        <f>W129*H129</f>
        <v>0</v>
      </c>
      <c r="Y129" s="40"/>
      <c r="Z129" s="40"/>
      <c r="AA129" s="40"/>
      <c r="AB129" s="40"/>
      <c r="AC129" s="40"/>
      <c r="AD129" s="40"/>
      <c r="AE129" s="40"/>
      <c r="AR129" s="227" t="s">
        <v>342</v>
      </c>
      <c r="AT129" s="227" t="s">
        <v>222</v>
      </c>
      <c r="AU129" s="227" t="s">
        <v>85</v>
      </c>
      <c r="AY129" s="19" t="s">
        <v>212</v>
      </c>
      <c r="BE129" s="228">
        <f>IF(O129="základní",K129,0)</f>
        <v>0</v>
      </c>
      <c r="BF129" s="228">
        <f>IF(O129="snížená",K129,0)</f>
        <v>0</v>
      </c>
      <c r="BG129" s="228">
        <f>IF(O129="zákl. přenesená",K129,0)</f>
        <v>0</v>
      </c>
      <c r="BH129" s="228">
        <f>IF(O129="sníž. přenesená",K129,0)</f>
        <v>0</v>
      </c>
      <c r="BI129" s="228">
        <f>IF(O129="nulová",K129,0)</f>
        <v>0</v>
      </c>
      <c r="BJ129" s="19" t="s">
        <v>83</v>
      </c>
      <c r="BK129" s="228">
        <f>ROUND(P129*H129,2)</f>
        <v>0</v>
      </c>
      <c r="BL129" s="19" t="s">
        <v>279</v>
      </c>
      <c r="BM129" s="227" t="s">
        <v>1552</v>
      </c>
    </row>
    <row r="130" s="13" customFormat="1">
      <c r="A130" s="13"/>
      <c r="B130" s="260"/>
      <c r="C130" s="261"/>
      <c r="D130" s="246" t="s">
        <v>1321</v>
      </c>
      <c r="E130" s="262" t="s">
        <v>20</v>
      </c>
      <c r="F130" s="263" t="s">
        <v>1553</v>
      </c>
      <c r="G130" s="261"/>
      <c r="H130" s="264">
        <v>750</v>
      </c>
      <c r="I130" s="265"/>
      <c r="J130" s="265"/>
      <c r="K130" s="261"/>
      <c r="L130" s="261"/>
      <c r="M130" s="266"/>
      <c r="N130" s="267"/>
      <c r="O130" s="268"/>
      <c r="P130" s="268"/>
      <c r="Q130" s="268"/>
      <c r="R130" s="268"/>
      <c r="S130" s="268"/>
      <c r="T130" s="268"/>
      <c r="U130" s="268"/>
      <c r="V130" s="268"/>
      <c r="W130" s="268"/>
      <c r="X130" s="269"/>
      <c r="Y130" s="13"/>
      <c r="Z130" s="13"/>
      <c r="AA130" s="13"/>
      <c r="AB130" s="13"/>
      <c r="AC130" s="13"/>
      <c r="AD130" s="13"/>
      <c r="AE130" s="13"/>
      <c r="AT130" s="270" t="s">
        <v>1321</v>
      </c>
      <c r="AU130" s="270" t="s">
        <v>85</v>
      </c>
      <c r="AV130" s="13" t="s">
        <v>85</v>
      </c>
      <c r="AW130" s="13" t="s">
        <v>5</v>
      </c>
      <c r="AX130" s="13" t="s">
        <v>83</v>
      </c>
      <c r="AY130" s="270" t="s">
        <v>212</v>
      </c>
    </row>
    <row r="131" s="2" customFormat="1" ht="37.8" customHeight="1">
      <c r="A131" s="40"/>
      <c r="B131" s="41"/>
      <c r="C131" s="215" t="s">
        <v>283</v>
      </c>
      <c r="D131" s="215" t="s">
        <v>213</v>
      </c>
      <c r="E131" s="216" t="s">
        <v>1554</v>
      </c>
      <c r="F131" s="217" t="s">
        <v>1555</v>
      </c>
      <c r="G131" s="218" t="s">
        <v>525</v>
      </c>
      <c r="H131" s="219">
        <v>230</v>
      </c>
      <c r="I131" s="220"/>
      <c r="J131" s="220"/>
      <c r="K131" s="221">
        <f>ROUND(P131*H131,2)</f>
        <v>0</v>
      </c>
      <c r="L131" s="217" t="s">
        <v>1497</v>
      </c>
      <c r="M131" s="46"/>
      <c r="N131" s="222" t="s">
        <v>20</v>
      </c>
      <c r="O131" s="223" t="s">
        <v>45</v>
      </c>
      <c r="P131" s="224">
        <f>I131+J131</f>
        <v>0</v>
      </c>
      <c r="Q131" s="224">
        <f>ROUND(I131*H131,2)</f>
        <v>0</v>
      </c>
      <c r="R131" s="224">
        <f>ROUND(J131*H131,2)</f>
        <v>0</v>
      </c>
      <c r="S131" s="86"/>
      <c r="T131" s="225">
        <f>S131*H131</f>
        <v>0</v>
      </c>
      <c r="U131" s="225">
        <v>0</v>
      </c>
      <c r="V131" s="225">
        <f>U131*H131</f>
        <v>0</v>
      </c>
      <c r="W131" s="225">
        <v>0</v>
      </c>
      <c r="X131" s="226">
        <f>W131*H131</f>
        <v>0</v>
      </c>
      <c r="Y131" s="40"/>
      <c r="Z131" s="40"/>
      <c r="AA131" s="40"/>
      <c r="AB131" s="40"/>
      <c r="AC131" s="40"/>
      <c r="AD131" s="40"/>
      <c r="AE131" s="40"/>
      <c r="AR131" s="227" t="s">
        <v>279</v>
      </c>
      <c r="AT131" s="227" t="s">
        <v>213</v>
      </c>
      <c r="AU131" s="227" t="s">
        <v>85</v>
      </c>
      <c r="AY131" s="19" t="s">
        <v>212</v>
      </c>
      <c r="BE131" s="228">
        <f>IF(O131="základní",K131,0)</f>
        <v>0</v>
      </c>
      <c r="BF131" s="228">
        <f>IF(O131="snížená",K131,0)</f>
        <v>0</v>
      </c>
      <c r="BG131" s="228">
        <f>IF(O131="zákl. přenesená",K131,0)</f>
        <v>0</v>
      </c>
      <c r="BH131" s="228">
        <f>IF(O131="sníž. přenesená",K131,0)</f>
        <v>0</v>
      </c>
      <c r="BI131" s="228">
        <f>IF(O131="nulová",K131,0)</f>
        <v>0</v>
      </c>
      <c r="BJ131" s="19" t="s">
        <v>83</v>
      </c>
      <c r="BK131" s="228">
        <f>ROUND(P131*H131,2)</f>
        <v>0</v>
      </c>
      <c r="BL131" s="19" t="s">
        <v>279</v>
      </c>
      <c r="BM131" s="227" t="s">
        <v>1556</v>
      </c>
    </row>
    <row r="132" s="2" customFormat="1">
      <c r="A132" s="40"/>
      <c r="B132" s="41"/>
      <c r="C132" s="42"/>
      <c r="D132" s="258" t="s">
        <v>1316</v>
      </c>
      <c r="E132" s="42"/>
      <c r="F132" s="259" t="s">
        <v>1557</v>
      </c>
      <c r="G132" s="42"/>
      <c r="H132" s="42"/>
      <c r="I132" s="248"/>
      <c r="J132" s="248"/>
      <c r="K132" s="42"/>
      <c r="L132" s="42"/>
      <c r="M132" s="46"/>
      <c r="N132" s="249"/>
      <c r="O132" s="250"/>
      <c r="P132" s="86"/>
      <c r="Q132" s="86"/>
      <c r="R132" s="86"/>
      <c r="S132" s="86"/>
      <c r="T132" s="86"/>
      <c r="U132" s="86"/>
      <c r="V132" s="86"/>
      <c r="W132" s="86"/>
      <c r="X132" s="87"/>
      <c r="Y132" s="40"/>
      <c r="Z132" s="40"/>
      <c r="AA132" s="40"/>
      <c r="AB132" s="40"/>
      <c r="AC132" s="40"/>
      <c r="AD132" s="40"/>
      <c r="AE132" s="40"/>
      <c r="AT132" s="19" t="s">
        <v>1316</v>
      </c>
      <c r="AU132" s="19" t="s">
        <v>85</v>
      </c>
    </row>
    <row r="133" s="2" customFormat="1" ht="24.15" customHeight="1">
      <c r="A133" s="40"/>
      <c r="B133" s="41"/>
      <c r="C133" s="229" t="s">
        <v>287</v>
      </c>
      <c r="D133" s="229" t="s">
        <v>222</v>
      </c>
      <c r="E133" s="230" t="s">
        <v>1558</v>
      </c>
      <c r="F133" s="231" t="s">
        <v>1559</v>
      </c>
      <c r="G133" s="232" t="s">
        <v>525</v>
      </c>
      <c r="H133" s="233">
        <v>230</v>
      </c>
      <c r="I133" s="234"/>
      <c r="J133" s="235"/>
      <c r="K133" s="236">
        <f>ROUND(P133*H133,2)</f>
        <v>0</v>
      </c>
      <c r="L133" s="231" t="s">
        <v>1497</v>
      </c>
      <c r="M133" s="237"/>
      <c r="N133" s="238" t="s">
        <v>20</v>
      </c>
      <c r="O133" s="223" t="s">
        <v>45</v>
      </c>
      <c r="P133" s="224">
        <f>I133+J133</f>
        <v>0</v>
      </c>
      <c r="Q133" s="224">
        <f>ROUND(I133*H133,2)</f>
        <v>0</v>
      </c>
      <c r="R133" s="224">
        <f>ROUND(J133*H133,2)</f>
        <v>0</v>
      </c>
      <c r="S133" s="86"/>
      <c r="T133" s="225">
        <f>S133*H133</f>
        <v>0</v>
      </c>
      <c r="U133" s="225">
        <v>0.00016000000000000001</v>
      </c>
      <c r="V133" s="225">
        <f>U133*H133</f>
        <v>0.036800000000000006</v>
      </c>
      <c r="W133" s="225">
        <v>0</v>
      </c>
      <c r="X133" s="226">
        <f>W133*H133</f>
        <v>0</v>
      </c>
      <c r="Y133" s="40"/>
      <c r="Z133" s="40"/>
      <c r="AA133" s="40"/>
      <c r="AB133" s="40"/>
      <c r="AC133" s="40"/>
      <c r="AD133" s="40"/>
      <c r="AE133" s="40"/>
      <c r="AR133" s="227" t="s">
        <v>342</v>
      </c>
      <c r="AT133" s="227" t="s">
        <v>222</v>
      </c>
      <c r="AU133" s="227" t="s">
        <v>85</v>
      </c>
      <c r="AY133" s="19" t="s">
        <v>212</v>
      </c>
      <c r="BE133" s="228">
        <f>IF(O133="základní",K133,0)</f>
        <v>0</v>
      </c>
      <c r="BF133" s="228">
        <f>IF(O133="snížená",K133,0)</f>
        <v>0</v>
      </c>
      <c r="BG133" s="228">
        <f>IF(O133="zákl. přenesená",K133,0)</f>
        <v>0</v>
      </c>
      <c r="BH133" s="228">
        <f>IF(O133="sníž. přenesená",K133,0)</f>
        <v>0</v>
      </c>
      <c r="BI133" s="228">
        <f>IF(O133="nulová",K133,0)</f>
        <v>0</v>
      </c>
      <c r="BJ133" s="19" t="s">
        <v>83</v>
      </c>
      <c r="BK133" s="228">
        <f>ROUND(P133*H133,2)</f>
        <v>0</v>
      </c>
      <c r="BL133" s="19" t="s">
        <v>279</v>
      </c>
      <c r="BM133" s="227" t="s">
        <v>1560</v>
      </c>
    </row>
    <row r="134" s="2" customFormat="1" ht="37.8" customHeight="1">
      <c r="A134" s="40"/>
      <c r="B134" s="41"/>
      <c r="C134" s="215" t="s">
        <v>291</v>
      </c>
      <c r="D134" s="215" t="s">
        <v>213</v>
      </c>
      <c r="E134" s="216" t="s">
        <v>1554</v>
      </c>
      <c r="F134" s="217" t="s">
        <v>1555</v>
      </c>
      <c r="G134" s="218" t="s">
        <v>525</v>
      </c>
      <c r="H134" s="219">
        <v>750</v>
      </c>
      <c r="I134" s="220"/>
      <c r="J134" s="220"/>
      <c r="K134" s="221">
        <f>ROUND(P134*H134,2)</f>
        <v>0</v>
      </c>
      <c r="L134" s="217" t="s">
        <v>1497</v>
      </c>
      <c r="M134" s="46"/>
      <c r="N134" s="222" t="s">
        <v>20</v>
      </c>
      <c r="O134" s="223" t="s">
        <v>45</v>
      </c>
      <c r="P134" s="224">
        <f>I134+J134</f>
        <v>0</v>
      </c>
      <c r="Q134" s="224">
        <f>ROUND(I134*H134,2)</f>
        <v>0</v>
      </c>
      <c r="R134" s="224">
        <f>ROUND(J134*H134,2)</f>
        <v>0</v>
      </c>
      <c r="S134" s="86"/>
      <c r="T134" s="225">
        <f>S134*H134</f>
        <v>0</v>
      </c>
      <c r="U134" s="225">
        <v>0</v>
      </c>
      <c r="V134" s="225">
        <f>U134*H134</f>
        <v>0</v>
      </c>
      <c r="W134" s="225">
        <v>0</v>
      </c>
      <c r="X134" s="226">
        <f>W134*H134</f>
        <v>0</v>
      </c>
      <c r="Y134" s="40"/>
      <c r="Z134" s="40"/>
      <c r="AA134" s="40"/>
      <c r="AB134" s="40"/>
      <c r="AC134" s="40"/>
      <c r="AD134" s="40"/>
      <c r="AE134" s="40"/>
      <c r="AR134" s="227" t="s">
        <v>279</v>
      </c>
      <c r="AT134" s="227" t="s">
        <v>213</v>
      </c>
      <c r="AU134" s="227" t="s">
        <v>85</v>
      </c>
      <c r="AY134" s="19" t="s">
        <v>212</v>
      </c>
      <c r="BE134" s="228">
        <f>IF(O134="základní",K134,0)</f>
        <v>0</v>
      </c>
      <c r="BF134" s="228">
        <f>IF(O134="snížená",K134,0)</f>
        <v>0</v>
      </c>
      <c r="BG134" s="228">
        <f>IF(O134="zákl. přenesená",K134,0)</f>
        <v>0</v>
      </c>
      <c r="BH134" s="228">
        <f>IF(O134="sníž. přenesená",K134,0)</f>
        <v>0</v>
      </c>
      <c r="BI134" s="228">
        <f>IF(O134="nulová",K134,0)</f>
        <v>0</v>
      </c>
      <c r="BJ134" s="19" t="s">
        <v>83</v>
      </c>
      <c r="BK134" s="228">
        <f>ROUND(P134*H134,2)</f>
        <v>0</v>
      </c>
      <c r="BL134" s="19" t="s">
        <v>279</v>
      </c>
      <c r="BM134" s="227" t="s">
        <v>1561</v>
      </c>
    </row>
    <row r="135" s="2" customFormat="1">
      <c r="A135" s="40"/>
      <c r="B135" s="41"/>
      <c r="C135" s="42"/>
      <c r="D135" s="258" t="s">
        <v>1316</v>
      </c>
      <c r="E135" s="42"/>
      <c r="F135" s="259" t="s">
        <v>1557</v>
      </c>
      <c r="G135" s="42"/>
      <c r="H135" s="42"/>
      <c r="I135" s="248"/>
      <c r="J135" s="248"/>
      <c r="K135" s="42"/>
      <c r="L135" s="42"/>
      <c r="M135" s="46"/>
      <c r="N135" s="249"/>
      <c r="O135" s="250"/>
      <c r="P135" s="86"/>
      <c r="Q135" s="86"/>
      <c r="R135" s="86"/>
      <c r="S135" s="86"/>
      <c r="T135" s="86"/>
      <c r="U135" s="86"/>
      <c r="V135" s="86"/>
      <c r="W135" s="86"/>
      <c r="X135" s="87"/>
      <c r="Y135" s="40"/>
      <c r="Z135" s="40"/>
      <c r="AA135" s="40"/>
      <c r="AB135" s="40"/>
      <c r="AC135" s="40"/>
      <c r="AD135" s="40"/>
      <c r="AE135" s="40"/>
      <c r="AT135" s="19" t="s">
        <v>1316</v>
      </c>
      <c r="AU135" s="19" t="s">
        <v>85</v>
      </c>
    </row>
    <row r="136" s="2" customFormat="1" ht="24.15" customHeight="1">
      <c r="A136" s="40"/>
      <c r="B136" s="41"/>
      <c r="C136" s="229" t="s">
        <v>295</v>
      </c>
      <c r="D136" s="229" t="s">
        <v>222</v>
      </c>
      <c r="E136" s="230" t="s">
        <v>1562</v>
      </c>
      <c r="F136" s="231" t="s">
        <v>1563</v>
      </c>
      <c r="G136" s="232" t="s">
        <v>525</v>
      </c>
      <c r="H136" s="233">
        <v>750</v>
      </c>
      <c r="I136" s="234"/>
      <c r="J136" s="235"/>
      <c r="K136" s="236">
        <f>ROUND(P136*H136,2)</f>
        <v>0</v>
      </c>
      <c r="L136" s="231" t="s">
        <v>1497</v>
      </c>
      <c r="M136" s="237"/>
      <c r="N136" s="238" t="s">
        <v>20</v>
      </c>
      <c r="O136" s="223" t="s">
        <v>45</v>
      </c>
      <c r="P136" s="224">
        <f>I136+J136</f>
        <v>0</v>
      </c>
      <c r="Q136" s="224">
        <f>ROUND(I136*H136,2)</f>
        <v>0</v>
      </c>
      <c r="R136" s="224">
        <f>ROUND(J136*H136,2)</f>
        <v>0</v>
      </c>
      <c r="S136" s="86"/>
      <c r="T136" s="225">
        <f>S136*H136</f>
        <v>0</v>
      </c>
      <c r="U136" s="225">
        <v>0.00025000000000000001</v>
      </c>
      <c r="V136" s="225">
        <f>U136*H136</f>
        <v>0.1875</v>
      </c>
      <c r="W136" s="225">
        <v>0</v>
      </c>
      <c r="X136" s="226">
        <f>W136*H136</f>
        <v>0</v>
      </c>
      <c r="Y136" s="40"/>
      <c r="Z136" s="40"/>
      <c r="AA136" s="40"/>
      <c r="AB136" s="40"/>
      <c r="AC136" s="40"/>
      <c r="AD136" s="40"/>
      <c r="AE136" s="40"/>
      <c r="AR136" s="227" t="s">
        <v>342</v>
      </c>
      <c r="AT136" s="227" t="s">
        <v>222</v>
      </c>
      <c r="AU136" s="227" t="s">
        <v>85</v>
      </c>
      <c r="AY136" s="19" t="s">
        <v>212</v>
      </c>
      <c r="BE136" s="228">
        <f>IF(O136="základní",K136,0)</f>
        <v>0</v>
      </c>
      <c r="BF136" s="228">
        <f>IF(O136="snížená",K136,0)</f>
        <v>0</v>
      </c>
      <c r="BG136" s="228">
        <f>IF(O136="zákl. přenesená",K136,0)</f>
        <v>0</v>
      </c>
      <c r="BH136" s="228">
        <f>IF(O136="sníž. přenesená",K136,0)</f>
        <v>0</v>
      </c>
      <c r="BI136" s="228">
        <f>IF(O136="nulová",K136,0)</f>
        <v>0</v>
      </c>
      <c r="BJ136" s="19" t="s">
        <v>83</v>
      </c>
      <c r="BK136" s="228">
        <f>ROUND(P136*H136,2)</f>
        <v>0</v>
      </c>
      <c r="BL136" s="19" t="s">
        <v>279</v>
      </c>
      <c r="BM136" s="227" t="s">
        <v>1564</v>
      </c>
    </row>
    <row r="137" s="13" customFormat="1">
      <c r="A137" s="13"/>
      <c r="B137" s="260"/>
      <c r="C137" s="261"/>
      <c r="D137" s="246" t="s">
        <v>1321</v>
      </c>
      <c r="E137" s="262" t="s">
        <v>20</v>
      </c>
      <c r="F137" s="263" t="s">
        <v>1553</v>
      </c>
      <c r="G137" s="261"/>
      <c r="H137" s="264">
        <v>750</v>
      </c>
      <c r="I137" s="265"/>
      <c r="J137" s="265"/>
      <c r="K137" s="261"/>
      <c r="L137" s="261"/>
      <c r="M137" s="266"/>
      <c r="N137" s="267"/>
      <c r="O137" s="268"/>
      <c r="P137" s="268"/>
      <c r="Q137" s="268"/>
      <c r="R137" s="268"/>
      <c r="S137" s="268"/>
      <c r="T137" s="268"/>
      <c r="U137" s="268"/>
      <c r="V137" s="268"/>
      <c r="W137" s="268"/>
      <c r="X137" s="269"/>
      <c r="Y137" s="13"/>
      <c r="Z137" s="13"/>
      <c r="AA137" s="13"/>
      <c r="AB137" s="13"/>
      <c r="AC137" s="13"/>
      <c r="AD137" s="13"/>
      <c r="AE137" s="13"/>
      <c r="AT137" s="270" t="s">
        <v>1321</v>
      </c>
      <c r="AU137" s="270" t="s">
        <v>85</v>
      </c>
      <c r="AV137" s="13" t="s">
        <v>85</v>
      </c>
      <c r="AW137" s="13" t="s">
        <v>5</v>
      </c>
      <c r="AX137" s="13" t="s">
        <v>83</v>
      </c>
      <c r="AY137" s="270" t="s">
        <v>212</v>
      </c>
    </row>
    <row r="138" s="2" customFormat="1" ht="37.8" customHeight="1">
      <c r="A138" s="40"/>
      <c r="B138" s="41"/>
      <c r="C138" s="215" t="s">
        <v>8</v>
      </c>
      <c r="D138" s="215" t="s">
        <v>213</v>
      </c>
      <c r="E138" s="216" t="s">
        <v>1565</v>
      </c>
      <c r="F138" s="217" t="s">
        <v>1566</v>
      </c>
      <c r="G138" s="218" t="s">
        <v>525</v>
      </c>
      <c r="H138" s="219">
        <v>35</v>
      </c>
      <c r="I138" s="220"/>
      <c r="J138" s="220"/>
      <c r="K138" s="221">
        <f>ROUND(P138*H138,2)</f>
        <v>0</v>
      </c>
      <c r="L138" s="217" t="s">
        <v>1497</v>
      </c>
      <c r="M138" s="46"/>
      <c r="N138" s="222" t="s">
        <v>20</v>
      </c>
      <c r="O138" s="223" t="s">
        <v>45</v>
      </c>
      <c r="P138" s="224">
        <f>I138+J138</f>
        <v>0</v>
      </c>
      <c r="Q138" s="224">
        <f>ROUND(I138*H138,2)</f>
        <v>0</v>
      </c>
      <c r="R138" s="224">
        <f>ROUND(J138*H138,2)</f>
        <v>0</v>
      </c>
      <c r="S138" s="86"/>
      <c r="T138" s="225">
        <f>S138*H138</f>
        <v>0</v>
      </c>
      <c r="U138" s="225">
        <v>0</v>
      </c>
      <c r="V138" s="225">
        <f>U138*H138</f>
        <v>0</v>
      </c>
      <c r="W138" s="225">
        <v>0</v>
      </c>
      <c r="X138" s="226">
        <f>W138*H138</f>
        <v>0</v>
      </c>
      <c r="Y138" s="40"/>
      <c r="Z138" s="40"/>
      <c r="AA138" s="40"/>
      <c r="AB138" s="40"/>
      <c r="AC138" s="40"/>
      <c r="AD138" s="40"/>
      <c r="AE138" s="40"/>
      <c r="AR138" s="227" t="s">
        <v>279</v>
      </c>
      <c r="AT138" s="227" t="s">
        <v>213</v>
      </c>
      <c r="AU138" s="227" t="s">
        <v>85</v>
      </c>
      <c r="AY138" s="19" t="s">
        <v>212</v>
      </c>
      <c r="BE138" s="228">
        <f>IF(O138="základní",K138,0)</f>
        <v>0</v>
      </c>
      <c r="BF138" s="228">
        <f>IF(O138="snížená",K138,0)</f>
        <v>0</v>
      </c>
      <c r="BG138" s="228">
        <f>IF(O138="zákl. přenesená",K138,0)</f>
        <v>0</v>
      </c>
      <c r="BH138" s="228">
        <f>IF(O138="sníž. přenesená",K138,0)</f>
        <v>0</v>
      </c>
      <c r="BI138" s="228">
        <f>IF(O138="nulová",K138,0)</f>
        <v>0</v>
      </c>
      <c r="BJ138" s="19" t="s">
        <v>83</v>
      </c>
      <c r="BK138" s="228">
        <f>ROUND(P138*H138,2)</f>
        <v>0</v>
      </c>
      <c r="BL138" s="19" t="s">
        <v>279</v>
      </c>
      <c r="BM138" s="227" t="s">
        <v>1567</v>
      </c>
    </row>
    <row r="139" s="2" customFormat="1">
      <c r="A139" s="40"/>
      <c r="B139" s="41"/>
      <c r="C139" s="42"/>
      <c r="D139" s="258" t="s">
        <v>1316</v>
      </c>
      <c r="E139" s="42"/>
      <c r="F139" s="259" t="s">
        <v>1568</v>
      </c>
      <c r="G139" s="42"/>
      <c r="H139" s="42"/>
      <c r="I139" s="248"/>
      <c r="J139" s="248"/>
      <c r="K139" s="42"/>
      <c r="L139" s="42"/>
      <c r="M139" s="46"/>
      <c r="N139" s="249"/>
      <c r="O139" s="250"/>
      <c r="P139" s="86"/>
      <c r="Q139" s="86"/>
      <c r="R139" s="86"/>
      <c r="S139" s="86"/>
      <c r="T139" s="86"/>
      <c r="U139" s="86"/>
      <c r="V139" s="86"/>
      <c r="W139" s="86"/>
      <c r="X139" s="87"/>
      <c r="Y139" s="40"/>
      <c r="Z139" s="40"/>
      <c r="AA139" s="40"/>
      <c r="AB139" s="40"/>
      <c r="AC139" s="40"/>
      <c r="AD139" s="40"/>
      <c r="AE139" s="40"/>
      <c r="AT139" s="19" t="s">
        <v>1316</v>
      </c>
      <c r="AU139" s="19" t="s">
        <v>85</v>
      </c>
    </row>
    <row r="140" s="2" customFormat="1" ht="24.15" customHeight="1">
      <c r="A140" s="40"/>
      <c r="B140" s="41"/>
      <c r="C140" s="229" t="s">
        <v>302</v>
      </c>
      <c r="D140" s="229" t="s">
        <v>222</v>
      </c>
      <c r="E140" s="230" t="s">
        <v>1569</v>
      </c>
      <c r="F140" s="231" t="s">
        <v>1570</v>
      </c>
      <c r="G140" s="232" t="s">
        <v>525</v>
      </c>
      <c r="H140" s="233">
        <v>40.25</v>
      </c>
      <c r="I140" s="234"/>
      <c r="J140" s="235"/>
      <c r="K140" s="236">
        <f>ROUND(P140*H140,2)</f>
        <v>0</v>
      </c>
      <c r="L140" s="231" t="s">
        <v>1497</v>
      </c>
      <c r="M140" s="237"/>
      <c r="N140" s="238" t="s">
        <v>20</v>
      </c>
      <c r="O140" s="223" t="s">
        <v>45</v>
      </c>
      <c r="P140" s="224">
        <f>I140+J140</f>
        <v>0</v>
      </c>
      <c r="Q140" s="224">
        <f>ROUND(I140*H140,2)</f>
        <v>0</v>
      </c>
      <c r="R140" s="224">
        <f>ROUND(J140*H140,2)</f>
        <v>0</v>
      </c>
      <c r="S140" s="86"/>
      <c r="T140" s="225">
        <f>S140*H140</f>
        <v>0</v>
      </c>
      <c r="U140" s="225">
        <v>0.00064000000000000005</v>
      </c>
      <c r="V140" s="225">
        <f>U140*H140</f>
        <v>0.025760000000000002</v>
      </c>
      <c r="W140" s="225">
        <v>0</v>
      </c>
      <c r="X140" s="226">
        <f>W140*H140</f>
        <v>0</v>
      </c>
      <c r="Y140" s="40"/>
      <c r="Z140" s="40"/>
      <c r="AA140" s="40"/>
      <c r="AB140" s="40"/>
      <c r="AC140" s="40"/>
      <c r="AD140" s="40"/>
      <c r="AE140" s="40"/>
      <c r="AR140" s="227" t="s">
        <v>342</v>
      </c>
      <c r="AT140" s="227" t="s">
        <v>222</v>
      </c>
      <c r="AU140" s="227" t="s">
        <v>85</v>
      </c>
      <c r="AY140" s="19" t="s">
        <v>212</v>
      </c>
      <c r="BE140" s="228">
        <f>IF(O140="základní",K140,0)</f>
        <v>0</v>
      </c>
      <c r="BF140" s="228">
        <f>IF(O140="snížená",K140,0)</f>
        <v>0</v>
      </c>
      <c r="BG140" s="228">
        <f>IF(O140="zákl. přenesená",K140,0)</f>
        <v>0</v>
      </c>
      <c r="BH140" s="228">
        <f>IF(O140="sníž. přenesená",K140,0)</f>
        <v>0</v>
      </c>
      <c r="BI140" s="228">
        <f>IF(O140="nulová",K140,0)</f>
        <v>0</v>
      </c>
      <c r="BJ140" s="19" t="s">
        <v>83</v>
      </c>
      <c r="BK140" s="228">
        <f>ROUND(P140*H140,2)</f>
        <v>0</v>
      </c>
      <c r="BL140" s="19" t="s">
        <v>279</v>
      </c>
      <c r="BM140" s="227" t="s">
        <v>1571</v>
      </c>
    </row>
    <row r="141" s="13" customFormat="1">
      <c r="A141" s="13"/>
      <c r="B141" s="260"/>
      <c r="C141" s="261"/>
      <c r="D141" s="246" t="s">
        <v>1321</v>
      </c>
      <c r="E141" s="262" t="s">
        <v>20</v>
      </c>
      <c r="F141" s="263" t="s">
        <v>1572</v>
      </c>
      <c r="G141" s="261"/>
      <c r="H141" s="264">
        <v>40.25</v>
      </c>
      <c r="I141" s="265"/>
      <c r="J141" s="265"/>
      <c r="K141" s="261"/>
      <c r="L141" s="261"/>
      <c r="M141" s="266"/>
      <c r="N141" s="267"/>
      <c r="O141" s="268"/>
      <c r="P141" s="268"/>
      <c r="Q141" s="268"/>
      <c r="R141" s="268"/>
      <c r="S141" s="268"/>
      <c r="T141" s="268"/>
      <c r="U141" s="268"/>
      <c r="V141" s="268"/>
      <c r="W141" s="268"/>
      <c r="X141" s="269"/>
      <c r="Y141" s="13"/>
      <c r="Z141" s="13"/>
      <c r="AA141" s="13"/>
      <c r="AB141" s="13"/>
      <c r="AC141" s="13"/>
      <c r="AD141" s="13"/>
      <c r="AE141" s="13"/>
      <c r="AT141" s="270" t="s">
        <v>1321</v>
      </c>
      <c r="AU141" s="270" t="s">
        <v>85</v>
      </c>
      <c r="AV141" s="13" t="s">
        <v>85</v>
      </c>
      <c r="AW141" s="13" t="s">
        <v>5</v>
      </c>
      <c r="AX141" s="13" t="s">
        <v>83</v>
      </c>
      <c r="AY141" s="270" t="s">
        <v>212</v>
      </c>
    </row>
    <row r="142" s="2" customFormat="1" ht="33" customHeight="1">
      <c r="A142" s="40"/>
      <c r="B142" s="41"/>
      <c r="C142" s="215" t="s">
        <v>306</v>
      </c>
      <c r="D142" s="215" t="s">
        <v>213</v>
      </c>
      <c r="E142" s="216" t="s">
        <v>1573</v>
      </c>
      <c r="F142" s="217" t="s">
        <v>1574</v>
      </c>
      <c r="G142" s="218" t="s">
        <v>670</v>
      </c>
      <c r="H142" s="219">
        <v>10</v>
      </c>
      <c r="I142" s="220"/>
      <c r="J142" s="220"/>
      <c r="K142" s="221">
        <f>ROUND(P142*H142,2)</f>
        <v>0</v>
      </c>
      <c r="L142" s="217" t="s">
        <v>1497</v>
      </c>
      <c r="M142" s="46"/>
      <c r="N142" s="222" t="s">
        <v>20</v>
      </c>
      <c r="O142" s="223" t="s">
        <v>45</v>
      </c>
      <c r="P142" s="224">
        <f>I142+J142</f>
        <v>0</v>
      </c>
      <c r="Q142" s="224">
        <f>ROUND(I142*H142,2)</f>
        <v>0</v>
      </c>
      <c r="R142" s="224">
        <f>ROUND(J142*H142,2)</f>
        <v>0</v>
      </c>
      <c r="S142" s="86"/>
      <c r="T142" s="225">
        <f>S142*H142</f>
        <v>0</v>
      </c>
      <c r="U142" s="225">
        <v>0</v>
      </c>
      <c r="V142" s="225">
        <f>U142*H142</f>
        <v>0</v>
      </c>
      <c r="W142" s="225">
        <v>0</v>
      </c>
      <c r="X142" s="226">
        <f>W142*H142</f>
        <v>0</v>
      </c>
      <c r="Y142" s="40"/>
      <c r="Z142" s="40"/>
      <c r="AA142" s="40"/>
      <c r="AB142" s="40"/>
      <c r="AC142" s="40"/>
      <c r="AD142" s="40"/>
      <c r="AE142" s="40"/>
      <c r="AR142" s="227" t="s">
        <v>279</v>
      </c>
      <c r="AT142" s="227" t="s">
        <v>213</v>
      </c>
      <c r="AU142" s="227" t="s">
        <v>85</v>
      </c>
      <c r="AY142" s="19" t="s">
        <v>212</v>
      </c>
      <c r="BE142" s="228">
        <f>IF(O142="základní",K142,0)</f>
        <v>0</v>
      </c>
      <c r="BF142" s="228">
        <f>IF(O142="snížená",K142,0)</f>
        <v>0</v>
      </c>
      <c r="BG142" s="228">
        <f>IF(O142="zákl. přenesená",K142,0)</f>
        <v>0</v>
      </c>
      <c r="BH142" s="228">
        <f>IF(O142="sníž. přenesená",K142,0)</f>
        <v>0</v>
      </c>
      <c r="BI142" s="228">
        <f>IF(O142="nulová",K142,0)</f>
        <v>0</v>
      </c>
      <c r="BJ142" s="19" t="s">
        <v>83</v>
      </c>
      <c r="BK142" s="228">
        <f>ROUND(P142*H142,2)</f>
        <v>0</v>
      </c>
      <c r="BL142" s="19" t="s">
        <v>279</v>
      </c>
      <c r="BM142" s="227" t="s">
        <v>1575</v>
      </c>
    </row>
    <row r="143" s="2" customFormat="1">
      <c r="A143" s="40"/>
      <c r="B143" s="41"/>
      <c r="C143" s="42"/>
      <c r="D143" s="258" t="s">
        <v>1316</v>
      </c>
      <c r="E143" s="42"/>
      <c r="F143" s="259" t="s">
        <v>1576</v>
      </c>
      <c r="G143" s="42"/>
      <c r="H143" s="42"/>
      <c r="I143" s="248"/>
      <c r="J143" s="248"/>
      <c r="K143" s="42"/>
      <c r="L143" s="42"/>
      <c r="M143" s="46"/>
      <c r="N143" s="249"/>
      <c r="O143" s="250"/>
      <c r="P143" s="86"/>
      <c r="Q143" s="86"/>
      <c r="R143" s="86"/>
      <c r="S143" s="86"/>
      <c r="T143" s="86"/>
      <c r="U143" s="86"/>
      <c r="V143" s="86"/>
      <c r="W143" s="86"/>
      <c r="X143" s="87"/>
      <c r="Y143" s="40"/>
      <c r="Z143" s="40"/>
      <c r="AA143" s="40"/>
      <c r="AB143" s="40"/>
      <c r="AC143" s="40"/>
      <c r="AD143" s="40"/>
      <c r="AE143" s="40"/>
      <c r="AT143" s="19" t="s">
        <v>1316</v>
      </c>
      <c r="AU143" s="19" t="s">
        <v>85</v>
      </c>
    </row>
    <row r="144" s="2" customFormat="1" ht="37.8" customHeight="1">
      <c r="A144" s="40"/>
      <c r="B144" s="41"/>
      <c r="C144" s="215" t="s">
        <v>310</v>
      </c>
      <c r="D144" s="215" t="s">
        <v>213</v>
      </c>
      <c r="E144" s="216" t="s">
        <v>1577</v>
      </c>
      <c r="F144" s="217" t="s">
        <v>1578</v>
      </c>
      <c r="G144" s="218" t="s">
        <v>670</v>
      </c>
      <c r="H144" s="219">
        <v>650</v>
      </c>
      <c r="I144" s="220"/>
      <c r="J144" s="220"/>
      <c r="K144" s="221">
        <f>ROUND(P144*H144,2)</f>
        <v>0</v>
      </c>
      <c r="L144" s="217" t="s">
        <v>1314</v>
      </c>
      <c r="M144" s="46"/>
      <c r="N144" s="222" t="s">
        <v>20</v>
      </c>
      <c r="O144" s="223" t="s">
        <v>45</v>
      </c>
      <c r="P144" s="224">
        <f>I144+J144</f>
        <v>0</v>
      </c>
      <c r="Q144" s="224">
        <f>ROUND(I144*H144,2)</f>
        <v>0</v>
      </c>
      <c r="R144" s="224">
        <f>ROUND(J144*H144,2)</f>
        <v>0</v>
      </c>
      <c r="S144" s="86"/>
      <c r="T144" s="225">
        <f>S144*H144</f>
        <v>0</v>
      </c>
      <c r="U144" s="225">
        <v>0</v>
      </c>
      <c r="V144" s="225">
        <f>U144*H144</f>
        <v>0</v>
      </c>
      <c r="W144" s="225">
        <v>0</v>
      </c>
      <c r="X144" s="226">
        <f>W144*H144</f>
        <v>0</v>
      </c>
      <c r="Y144" s="40"/>
      <c r="Z144" s="40"/>
      <c r="AA144" s="40"/>
      <c r="AB144" s="40"/>
      <c r="AC144" s="40"/>
      <c r="AD144" s="40"/>
      <c r="AE144" s="40"/>
      <c r="AR144" s="227" t="s">
        <v>279</v>
      </c>
      <c r="AT144" s="227" t="s">
        <v>213</v>
      </c>
      <c r="AU144" s="227" t="s">
        <v>85</v>
      </c>
      <c r="AY144" s="19" t="s">
        <v>212</v>
      </c>
      <c r="BE144" s="228">
        <f>IF(O144="základní",K144,0)</f>
        <v>0</v>
      </c>
      <c r="BF144" s="228">
        <f>IF(O144="snížená",K144,0)</f>
        <v>0</v>
      </c>
      <c r="BG144" s="228">
        <f>IF(O144="zákl. přenesená",K144,0)</f>
        <v>0</v>
      </c>
      <c r="BH144" s="228">
        <f>IF(O144="sníž. přenesená",K144,0)</f>
        <v>0</v>
      </c>
      <c r="BI144" s="228">
        <f>IF(O144="nulová",K144,0)</f>
        <v>0</v>
      </c>
      <c r="BJ144" s="19" t="s">
        <v>83</v>
      </c>
      <c r="BK144" s="228">
        <f>ROUND(P144*H144,2)</f>
        <v>0</v>
      </c>
      <c r="BL144" s="19" t="s">
        <v>279</v>
      </c>
      <c r="BM144" s="227" t="s">
        <v>1579</v>
      </c>
    </row>
    <row r="145" s="2" customFormat="1">
      <c r="A145" s="40"/>
      <c r="B145" s="41"/>
      <c r="C145" s="42"/>
      <c r="D145" s="258" t="s">
        <v>1316</v>
      </c>
      <c r="E145" s="42"/>
      <c r="F145" s="259" t="s">
        <v>1580</v>
      </c>
      <c r="G145" s="42"/>
      <c r="H145" s="42"/>
      <c r="I145" s="248"/>
      <c r="J145" s="248"/>
      <c r="K145" s="42"/>
      <c r="L145" s="42"/>
      <c r="M145" s="46"/>
      <c r="N145" s="249"/>
      <c r="O145" s="250"/>
      <c r="P145" s="86"/>
      <c r="Q145" s="86"/>
      <c r="R145" s="86"/>
      <c r="S145" s="86"/>
      <c r="T145" s="86"/>
      <c r="U145" s="86"/>
      <c r="V145" s="86"/>
      <c r="W145" s="86"/>
      <c r="X145" s="87"/>
      <c r="Y145" s="40"/>
      <c r="Z145" s="40"/>
      <c r="AA145" s="40"/>
      <c r="AB145" s="40"/>
      <c r="AC145" s="40"/>
      <c r="AD145" s="40"/>
      <c r="AE145" s="40"/>
      <c r="AT145" s="19" t="s">
        <v>1316</v>
      </c>
      <c r="AU145" s="19" t="s">
        <v>85</v>
      </c>
    </row>
    <row r="146" s="2" customFormat="1" ht="33" customHeight="1">
      <c r="A146" s="40"/>
      <c r="B146" s="41"/>
      <c r="C146" s="215" t="s">
        <v>314</v>
      </c>
      <c r="D146" s="215" t="s">
        <v>213</v>
      </c>
      <c r="E146" s="216" t="s">
        <v>1581</v>
      </c>
      <c r="F146" s="217" t="s">
        <v>1582</v>
      </c>
      <c r="G146" s="218" t="s">
        <v>670</v>
      </c>
      <c r="H146" s="219">
        <v>2</v>
      </c>
      <c r="I146" s="220"/>
      <c r="J146" s="220"/>
      <c r="K146" s="221">
        <f>ROUND(P146*H146,2)</f>
        <v>0</v>
      </c>
      <c r="L146" s="217" t="s">
        <v>1497</v>
      </c>
      <c r="M146" s="46"/>
      <c r="N146" s="222" t="s">
        <v>20</v>
      </c>
      <c r="O146" s="223" t="s">
        <v>45</v>
      </c>
      <c r="P146" s="224">
        <f>I146+J146</f>
        <v>0</v>
      </c>
      <c r="Q146" s="224">
        <f>ROUND(I146*H146,2)</f>
        <v>0</v>
      </c>
      <c r="R146" s="224">
        <f>ROUND(J146*H146,2)</f>
        <v>0</v>
      </c>
      <c r="S146" s="86"/>
      <c r="T146" s="225">
        <f>S146*H146</f>
        <v>0</v>
      </c>
      <c r="U146" s="225">
        <v>0</v>
      </c>
      <c r="V146" s="225">
        <f>U146*H146</f>
        <v>0</v>
      </c>
      <c r="W146" s="225">
        <v>0</v>
      </c>
      <c r="X146" s="226">
        <f>W146*H146</f>
        <v>0</v>
      </c>
      <c r="Y146" s="40"/>
      <c r="Z146" s="40"/>
      <c r="AA146" s="40"/>
      <c r="AB146" s="40"/>
      <c r="AC146" s="40"/>
      <c r="AD146" s="40"/>
      <c r="AE146" s="40"/>
      <c r="AR146" s="227" t="s">
        <v>279</v>
      </c>
      <c r="AT146" s="227" t="s">
        <v>213</v>
      </c>
      <c r="AU146" s="227" t="s">
        <v>85</v>
      </c>
      <c r="AY146" s="19" t="s">
        <v>212</v>
      </c>
      <c r="BE146" s="228">
        <f>IF(O146="základní",K146,0)</f>
        <v>0</v>
      </c>
      <c r="BF146" s="228">
        <f>IF(O146="snížená",K146,0)</f>
        <v>0</v>
      </c>
      <c r="BG146" s="228">
        <f>IF(O146="zákl. přenesená",K146,0)</f>
        <v>0</v>
      </c>
      <c r="BH146" s="228">
        <f>IF(O146="sníž. přenesená",K146,0)</f>
        <v>0</v>
      </c>
      <c r="BI146" s="228">
        <f>IF(O146="nulová",K146,0)</f>
        <v>0</v>
      </c>
      <c r="BJ146" s="19" t="s">
        <v>83</v>
      </c>
      <c r="BK146" s="228">
        <f>ROUND(P146*H146,2)</f>
        <v>0</v>
      </c>
      <c r="BL146" s="19" t="s">
        <v>279</v>
      </c>
      <c r="BM146" s="227" t="s">
        <v>1583</v>
      </c>
    </row>
    <row r="147" s="2" customFormat="1">
      <c r="A147" s="40"/>
      <c r="B147" s="41"/>
      <c r="C147" s="42"/>
      <c r="D147" s="258" t="s">
        <v>1316</v>
      </c>
      <c r="E147" s="42"/>
      <c r="F147" s="259" t="s">
        <v>1584</v>
      </c>
      <c r="G147" s="42"/>
      <c r="H147" s="42"/>
      <c r="I147" s="248"/>
      <c r="J147" s="248"/>
      <c r="K147" s="42"/>
      <c r="L147" s="42"/>
      <c r="M147" s="46"/>
      <c r="N147" s="249"/>
      <c r="O147" s="250"/>
      <c r="P147" s="86"/>
      <c r="Q147" s="86"/>
      <c r="R147" s="86"/>
      <c r="S147" s="86"/>
      <c r="T147" s="86"/>
      <c r="U147" s="86"/>
      <c r="V147" s="86"/>
      <c r="W147" s="86"/>
      <c r="X147" s="87"/>
      <c r="Y147" s="40"/>
      <c r="Z147" s="40"/>
      <c r="AA147" s="40"/>
      <c r="AB147" s="40"/>
      <c r="AC147" s="40"/>
      <c r="AD147" s="40"/>
      <c r="AE147" s="40"/>
      <c r="AT147" s="19" t="s">
        <v>1316</v>
      </c>
      <c r="AU147" s="19" t="s">
        <v>85</v>
      </c>
    </row>
    <row r="148" s="2" customFormat="1" ht="33" customHeight="1">
      <c r="A148" s="40"/>
      <c r="B148" s="41"/>
      <c r="C148" s="215" t="s">
        <v>318</v>
      </c>
      <c r="D148" s="215" t="s">
        <v>213</v>
      </c>
      <c r="E148" s="216" t="s">
        <v>1585</v>
      </c>
      <c r="F148" s="217" t="s">
        <v>1586</v>
      </c>
      <c r="G148" s="218" t="s">
        <v>525</v>
      </c>
      <c r="H148" s="219">
        <v>80</v>
      </c>
      <c r="I148" s="220"/>
      <c r="J148" s="220"/>
      <c r="K148" s="221">
        <f>ROUND(P148*H148,2)</f>
        <v>0</v>
      </c>
      <c r="L148" s="217" t="s">
        <v>1497</v>
      </c>
      <c r="M148" s="46"/>
      <c r="N148" s="222" t="s">
        <v>20</v>
      </c>
      <c r="O148" s="223" t="s">
        <v>45</v>
      </c>
      <c r="P148" s="224">
        <f>I148+J148</f>
        <v>0</v>
      </c>
      <c r="Q148" s="224">
        <f>ROUND(I148*H148,2)</f>
        <v>0</v>
      </c>
      <c r="R148" s="224">
        <f>ROUND(J148*H148,2)</f>
        <v>0</v>
      </c>
      <c r="S148" s="86"/>
      <c r="T148" s="225">
        <f>S148*H148</f>
        <v>0</v>
      </c>
      <c r="U148" s="225">
        <v>0</v>
      </c>
      <c r="V148" s="225">
        <f>U148*H148</f>
        <v>0</v>
      </c>
      <c r="W148" s="225">
        <v>0</v>
      </c>
      <c r="X148" s="226">
        <f>W148*H148</f>
        <v>0</v>
      </c>
      <c r="Y148" s="40"/>
      <c r="Z148" s="40"/>
      <c r="AA148" s="40"/>
      <c r="AB148" s="40"/>
      <c r="AC148" s="40"/>
      <c r="AD148" s="40"/>
      <c r="AE148" s="40"/>
      <c r="AR148" s="227" t="s">
        <v>279</v>
      </c>
      <c r="AT148" s="227" t="s">
        <v>213</v>
      </c>
      <c r="AU148" s="227" t="s">
        <v>85</v>
      </c>
      <c r="AY148" s="19" t="s">
        <v>212</v>
      </c>
      <c r="BE148" s="228">
        <f>IF(O148="základní",K148,0)</f>
        <v>0</v>
      </c>
      <c r="BF148" s="228">
        <f>IF(O148="snížená",K148,0)</f>
        <v>0</v>
      </c>
      <c r="BG148" s="228">
        <f>IF(O148="zákl. přenesená",K148,0)</f>
        <v>0</v>
      </c>
      <c r="BH148" s="228">
        <f>IF(O148="sníž. přenesená",K148,0)</f>
        <v>0</v>
      </c>
      <c r="BI148" s="228">
        <f>IF(O148="nulová",K148,0)</f>
        <v>0</v>
      </c>
      <c r="BJ148" s="19" t="s">
        <v>83</v>
      </c>
      <c r="BK148" s="228">
        <f>ROUND(P148*H148,2)</f>
        <v>0</v>
      </c>
      <c r="BL148" s="19" t="s">
        <v>279</v>
      </c>
      <c r="BM148" s="227" t="s">
        <v>1587</v>
      </c>
    </row>
    <row r="149" s="2" customFormat="1">
      <c r="A149" s="40"/>
      <c r="B149" s="41"/>
      <c r="C149" s="42"/>
      <c r="D149" s="258" t="s">
        <v>1316</v>
      </c>
      <c r="E149" s="42"/>
      <c r="F149" s="259" t="s">
        <v>1588</v>
      </c>
      <c r="G149" s="42"/>
      <c r="H149" s="42"/>
      <c r="I149" s="248"/>
      <c r="J149" s="248"/>
      <c r="K149" s="42"/>
      <c r="L149" s="42"/>
      <c r="M149" s="46"/>
      <c r="N149" s="249"/>
      <c r="O149" s="250"/>
      <c r="P149" s="86"/>
      <c r="Q149" s="86"/>
      <c r="R149" s="86"/>
      <c r="S149" s="86"/>
      <c r="T149" s="86"/>
      <c r="U149" s="86"/>
      <c r="V149" s="86"/>
      <c r="W149" s="86"/>
      <c r="X149" s="87"/>
      <c r="Y149" s="40"/>
      <c r="Z149" s="40"/>
      <c r="AA149" s="40"/>
      <c r="AB149" s="40"/>
      <c r="AC149" s="40"/>
      <c r="AD149" s="40"/>
      <c r="AE149" s="40"/>
      <c r="AT149" s="19" t="s">
        <v>1316</v>
      </c>
      <c r="AU149" s="19" t="s">
        <v>85</v>
      </c>
    </row>
    <row r="150" s="2" customFormat="1" ht="16.5" customHeight="1">
      <c r="A150" s="40"/>
      <c r="B150" s="41"/>
      <c r="C150" s="229" t="s">
        <v>322</v>
      </c>
      <c r="D150" s="229" t="s">
        <v>222</v>
      </c>
      <c r="E150" s="230" t="s">
        <v>1589</v>
      </c>
      <c r="F150" s="231" t="s">
        <v>1590</v>
      </c>
      <c r="G150" s="232" t="s">
        <v>525</v>
      </c>
      <c r="H150" s="233">
        <v>80</v>
      </c>
      <c r="I150" s="234"/>
      <c r="J150" s="235"/>
      <c r="K150" s="236">
        <f>ROUND(P150*H150,2)</f>
        <v>0</v>
      </c>
      <c r="L150" s="231" t="s">
        <v>20</v>
      </c>
      <c r="M150" s="237"/>
      <c r="N150" s="238" t="s">
        <v>20</v>
      </c>
      <c r="O150" s="223" t="s">
        <v>45</v>
      </c>
      <c r="P150" s="224">
        <f>I150+J150</f>
        <v>0</v>
      </c>
      <c r="Q150" s="224">
        <f>ROUND(I150*H150,2)</f>
        <v>0</v>
      </c>
      <c r="R150" s="224">
        <f>ROUND(J150*H150,2)</f>
        <v>0</v>
      </c>
      <c r="S150" s="86"/>
      <c r="T150" s="225">
        <f>S150*H150</f>
        <v>0</v>
      </c>
      <c r="U150" s="225">
        <v>0.0035300000000000002</v>
      </c>
      <c r="V150" s="225">
        <f>U150*H150</f>
        <v>0.28239999999999998</v>
      </c>
      <c r="W150" s="225">
        <v>0</v>
      </c>
      <c r="X150" s="226">
        <f>W150*H150</f>
        <v>0</v>
      </c>
      <c r="Y150" s="40"/>
      <c r="Z150" s="40"/>
      <c r="AA150" s="40"/>
      <c r="AB150" s="40"/>
      <c r="AC150" s="40"/>
      <c r="AD150" s="40"/>
      <c r="AE150" s="40"/>
      <c r="AR150" s="227" t="s">
        <v>342</v>
      </c>
      <c r="AT150" s="227" t="s">
        <v>222</v>
      </c>
      <c r="AU150" s="227" t="s">
        <v>85</v>
      </c>
      <c r="AY150" s="19" t="s">
        <v>212</v>
      </c>
      <c r="BE150" s="228">
        <f>IF(O150="základní",K150,0)</f>
        <v>0</v>
      </c>
      <c r="BF150" s="228">
        <f>IF(O150="snížená",K150,0)</f>
        <v>0</v>
      </c>
      <c r="BG150" s="228">
        <f>IF(O150="zákl. přenesená",K150,0)</f>
        <v>0</v>
      </c>
      <c r="BH150" s="228">
        <f>IF(O150="sníž. přenesená",K150,0)</f>
        <v>0</v>
      </c>
      <c r="BI150" s="228">
        <f>IF(O150="nulová",K150,0)</f>
        <v>0</v>
      </c>
      <c r="BJ150" s="19" t="s">
        <v>83</v>
      </c>
      <c r="BK150" s="228">
        <f>ROUND(P150*H150,2)</f>
        <v>0</v>
      </c>
      <c r="BL150" s="19" t="s">
        <v>279</v>
      </c>
      <c r="BM150" s="227" t="s">
        <v>1591</v>
      </c>
    </row>
    <row r="151" s="2" customFormat="1" ht="33" customHeight="1">
      <c r="A151" s="40"/>
      <c r="B151" s="41"/>
      <c r="C151" s="215" t="s">
        <v>326</v>
      </c>
      <c r="D151" s="215" t="s">
        <v>213</v>
      </c>
      <c r="E151" s="216" t="s">
        <v>1592</v>
      </c>
      <c r="F151" s="217" t="s">
        <v>1593</v>
      </c>
      <c r="G151" s="218" t="s">
        <v>525</v>
      </c>
      <c r="H151" s="219">
        <v>40</v>
      </c>
      <c r="I151" s="220"/>
      <c r="J151" s="220"/>
      <c r="K151" s="221">
        <f>ROUND(P151*H151,2)</f>
        <v>0</v>
      </c>
      <c r="L151" s="217" t="s">
        <v>1497</v>
      </c>
      <c r="M151" s="46"/>
      <c r="N151" s="222" t="s">
        <v>20</v>
      </c>
      <c r="O151" s="223" t="s">
        <v>45</v>
      </c>
      <c r="P151" s="224">
        <f>I151+J151</f>
        <v>0</v>
      </c>
      <c r="Q151" s="224">
        <f>ROUND(I151*H151,2)</f>
        <v>0</v>
      </c>
      <c r="R151" s="224">
        <f>ROUND(J151*H151,2)</f>
        <v>0</v>
      </c>
      <c r="S151" s="86"/>
      <c r="T151" s="225">
        <f>S151*H151</f>
        <v>0</v>
      </c>
      <c r="U151" s="225">
        <v>0</v>
      </c>
      <c r="V151" s="225">
        <f>U151*H151</f>
        <v>0</v>
      </c>
      <c r="W151" s="225">
        <v>0</v>
      </c>
      <c r="X151" s="226">
        <f>W151*H151</f>
        <v>0</v>
      </c>
      <c r="Y151" s="40"/>
      <c r="Z151" s="40"/>
      <c r="AA151" s="40"/>
      <c r="AB151" s="40"/>
      <c r="AC151" s="40"/>
      <c r="AD151" s="40"/>
      <c r="AE151" s="40"/>
      <c r="AR151" s="227" t="s">
        <v>279</v>
      </c>
      <c r="AT151" s="227" t="s">
        <v>213</v>
      </c>
      <c r="AU151" s="227" t="s">
        <v>85</v>
      </c>
      <c r="AY151" s="19" t="s">
        <v>212</v>
      </c>
      <c r="BE151" s="228">
        <f>IF(O151="základní",K151,0)</f>
        <v>0</v>
      </c>
      <c r="BF151" s="228">
        <f>IF(O151="snížená",K151,0)</f>
        <v>0</v>
      </c>
      <c r="BG151" s="228">
        <f>IF(O151="zákl. přenesená",K151,0)</f>
        <v>0</v>
      </c>
      <c r="BH151" s="228">
        <f>IF(O151="sníž. přenesená",K151,0)</f>
        <v>0</v>
      </c>
      <c r="BI151" s="228">
        <f>IF(O151="nulová",K151,0)</f>
        <v>0</v>
      </c>
      <c r="BJ151" s="19" t="s">
        <v>83</v>
      </c>
      <c r="BK151" s="228">
        <f>ROUND(P151*H151,2)</f>
        <v>0</v>
      </c>
      <c r="BL151" s="19" t="s">
        <v>279</v>
      </c>
      <c r="BM151" s="227" t="s">
        <v>1594</v>
      </c>
    </row>
    <row r="152" s="2" customFormat="1">
      <c r="A152" s="40"/>
      <c r="B152" s="41"/>
      <c r="C152" s="42"/>
      <c r="D152" s="258" t="s">
        <v>1316</v>
      </c>
      <c r="E152" s="42"/>
      <c r="F152" s="259" t="s">
        <v>1595</v>
      </c>
      <c r="G152" s="42"/>
      <c r="H152" s="42"/>
      <c r="I152" s="248"/>
      <c r="J152" s="248"/>
      <c r="K152" s="42"/>
      <c r="L152" s="42"/>
      <c r="M152" s="46"/>
      <c r="N152" s="249"/>
      <c r="O152" s="250"/>
      <c r="P152" s="86"/>
      <c r="Q152" s="86"/>
      <c r="R152" s="86"/>
      <c r="S152" s="86"/>
      <c r="T152" s="86"/>
      <c r="U152" s="86"/>
      <c r="V152" s="86"/>
      <c r="W152" s="86"/>
      <c r="X152" s="87"/>
      <c r="Y152" s="40"/>
      <c r="Z152" s="40"/>
      <c r="AA152" s="40"/>
      <c r="AB152" s="40"/>
      <c r="AC152" s="40"/>
      <c r="AD152" s="40"/>
      <c r="AE152" s="40"/>
      <c r="AT152" s="19" t="s">
        <v>1316</v>
      </c>
      <c r="AU152" s="19" t="s">
        <v>85</v>
      </c>
    </row>
    <row r="153" s="2" customFormat="1" ht="16.5" customHeight="1">
      <c r="A153" s="40"/>
      <c r="B153" s="41"/>
      <c r="C153" s="229" t="s">
        <v>330</v>
      </c>
      <c r="D153" s="229" t="s">
        <v>222</v>
      </c>
      <c r="E153" s="230" t="s">
        <v>1596</v>
      </c>
      <c r="F153" s="231" t="s">
        <v>1597</v>
      </c>
      <c r="G153" s="232" t="s">
        <v>525</v>
      </c>
      <c r="H153" s="233">
        <v>40</v>
      </c>
      <c r="I153" s="234"/>
      <c r="J153" s="235"/>
      <c r="K153" s="236">
        <f>ROUND(P153*H153,2)</f>
        <v>0</v>
      </c>
      <c r="L153" s="231" t="s">
        <v>20</v>
      </c>
      <c r="M153" s="237"/>
      <c r="N153" s="238" t="s">
        <v>20</v>
      </c>
      <c r="O153" s="223" t="s">
        <v>45</v>
      </c>
      <c r="P153" s="224">
        <f>I153+J153</f>
        <v>0</v>
      </c>
      <c r="Q153" s="224">
        <f>ROUND(I153*H153,2)</f>
        <v>0</v>
      </c>
      <c r="R153" s="224">
        <f>ROUND(J153*H153,2)</f>
        <v>0</v>
      </c>
      <c r="S153" s="86"/>
      <c r="T153" s="225">
        <f>S153*H153</f>
        <v>0</v>
      </c>
      <c r="U153" s="225">
        <v>0.0043499999999999997</v>
      </c>
      <c r="V153" s="225">
        <f>U153*H153</f>
        <v>0.17399999999999999</v>
      </c>
      <c r="W153" s="225">
        <v>0</v>
      </c>
      <c r="X153" s="226">
        <f>W153*H153</f>
        <v>0</v>
      </c>
      <c r="Y153" s="40"/>
      <c r="Z153" s="40"/>
      <c r="AA153" s="40"/>
      <c r="AB153" s="40"/>
      <c r="AC153" s="40"/>
      <c r="AD153" s="40"/>
      <c r="AE153" s="40"/>
      <c r="AR153" s="227" t="s">
        <v>342</v>
      </c>
      <c r="AT153" s="227" t="s">
        <v>222</v>
      </c>
      <c r="AU153" s="227" t="s">
        <v>85</v>
      </c>
      <c r="AY153" s="19" t="s">
        <v>212</v>
      </c>
      <c r="BE153" s="228">
        <f>IF(O153="základní",K153,0)</f>
        <v>0</v>
      </c>
      <c r="BF153" s="228">
        <f>IF(O153="snížená",K153,0)</f>
        <v>0</v>
      </c>
      <c r="BG153" s="228">
        <f>IF(O153="zákl. přenesená",K153,0)</f>
        <v>0</v>
      </c>
      <c r="BH153" s="228">
        <f>IF(O153="sníž. přenesená",K153,0)</f>
        <v>0</v>
      </c>
      <c r="BI153" s="228">
        <f>IF(O153="nulová",K153,0)</f>
        <v>0</v>
      </c>
      <c r="BJ153" s="19" t="s">
        <v>83</v>
      </c>
      <c r="BK153" s="228">
        <f>ROUND(P153*H153,2)</f>
        <v>0</v>
      </c>
      <c r="BL153" s="19" t="s">
        <v>279</v>
      </c>
      <c r="BM153" s="227" t="s">
        <v>1598</v>
      </c>
    </row>
    <row r="154" s="2" customFormat="1" ht="24.15" customHeight="1">
      <c r="A154" s="40"/>
      <c r="B154" s="41"/>
      <c r="C154" s="229" t="s">
        <v>334</v>
      </c>
      <c r="D154" s="229" t="s">
        <v>222</v>
      </c>
      <c r="E154" s="230" t="s">
        <v>1599</v>
      </c>
      <c r="F154" s="231" t="s">
        <v>1600</v>
      </c>
      <c r="G154" s="232" t="s">
        <v>670</v>
      </c>
      <c r="H154" s="233">
        <v>40</v>
      </c>
      <c r="I154" s="234"/>
      <c r="J154" s="235"/>
      <c r="K154" s="236">
        <f>ROUND(P154*H154,2)</f>
        <v>0</v>
      </c>
      <c r="L154" s="231" t="s">
        <v>1497</v>
      </c>
      <c r="M154" s="237"/>
      <c r="N154" s="238" t="s">
        <v>20</v>
      </c>
      <c r="O154" s="223" t="s">
        <v>45</v>
      </c>
      <c r="P154" s="224">
        <f>I154+J154</f>
        <v>0</v>
      </c>
      <c r="Q154" s="224">
        <f>ROUND(I154*H154,2)</f>
        <v>0</v>
      </c>
      <c r="R154" s="224">
        <f>ROUND(J154*H154,2)</f>
        <v>0</v>
      </c>
      <c r="S154" s="86"/>
      <c r="T154" s="225">
        <f>S154*H154</f>
        <v>0</v>
      </c>
      <c r="U154" s="225">
        <v>0</v>
      </c>
      <c r="V154" s="225">
        <f>U154*H154</f>
        <v>0</v>
      </c>
      <c r="W154" s="225">
        <v>0</v>
      </c>
      <c r="X154" s="226">
        <f>W154*H154</f>
        <v>0</v>
      </c>
      <c r="Y154" s="40"/>
      <c r="Z154" s="40"/>
      <c r="AA154" s="40"/>
      <c r="AB154" s="40"/>
      <c r="AC154" s="40"/>
      <c r="AD154" s="40"/>
      <c r="AE154" s="40"/>
      <c r="AR154" s="227" t="s">
        <v>342</v>
      </c>
      <c r="AT154" s="227" t="s">
        <v>222</v>
      </c>
      <c r="AU154" s="227" t="s">
        <v>85</v>
      </c>
      <c r="AY154" s="19" t="s">
        <v>212</v>
      </c>
      <c r="BE154" s="228">
        <f>IF(O154="základní",K154,0)</f>
        <v>0</v>
      </c>
      <c r="BF154" s="228">
        <f>IF(O154="snížená",K154,0)</f>
        <v>0</v>
      </c>
      <c r="BG154" s="228">
        <f>IF(O154="zákl. přenesená",K154,0)</f>
        <v>0</v>
      </c>
      <c r="BH154" s="228">
        <f>IF(O154="sníž. přenesená",K154,0)</f>
        <v>0</v>
      </c>
      <c r="BI154" s="228">
        <f>IF(O154="nulová",K154,0)</f>
        <v>0</v>
      </c>
      <c r="BJ154" s="19" t="s">
        <v>83</v>
      </c>
      <c r="BK154" s="228">
        <f>ROUND(P154*H154,2)</f>
        <v>0</v>
      </c>
      <c r="BL154" s="19" t="s">
        <v>279</v>
      </c>
      <c r="BM154" s="227" t="s">
        <v>1601</v>
      </c>
    </row>
    <row r="155" s="2" customFormat="1" ht="24.15" customHeight="1">
      <c r="A155" s="40"/>
      <c r="B155" s="41"/>
      <c r="C155" s="229" t="s">
        <v>338</v>
      </c>
      <c r="D155" s="229" t="s">
        <v>222</v>
      </c>
      <c r="E155" s="230" t="s">
        <v>1602</v>
      </c>
      <c r="F155" s="231" t="s">
        <v>1603</v>
      </c>
      <c r="G155" s="232" t="s">
        <v>670</v>
      </c>
      <c r="H155" s="233">
        <v>25</v>
      </c>
      <c r="I155" s="234"/>
      <c r="J155" s="235"/>
      <c r="K155" s="236">
        <f>ROUND(P155*H155,2)</f>
        <v>0</v>
      </c>
      <c r="L155" s="231" t="s">
        <v>1497</v>
      </c>
      <c r="M155" s="237"/>
      <c r="N155" s="238" t="s">
        <v>20</v>
      </c>
      <c r="O155" s="223" t="s">
        <v>45</v>
      </c>
      <c r="P155" s="224">
        <f>I155+J155</f>
        <v>0</v>
      </c>
      <c r="Q155" s="224">
        <f>ROUND(I155*H155,2)</f>
        <v>0</v>
      </c>
      <c r="R155" s="224">
        <f>ROUND(J155*H155,2)</f>
        <v>0</v>
      </c>
      <c r="S155" s="86"/>
      <c r="T155" s="225">
        <f>S155*H155</f>
        <v>0</v>
      </c>
      <c r="U155" s="225">
        <v>0</v>
      </c>
      <c r="V155" s="225">
        <f>U155*H155</f>
        <v>0</v>
      </c>
      <c r="W155" s="225">
        <v>0</v>
      </c>
      <c r="X155" s="226">
        <f>W155*H155</f>
        <v>0</v>
      </c>
      <c r="Y155" s="40"/>
      <c r="Z155" s="40"/>
      <c r="AA155" s="40"/>
      <c r="AB155" s="40"/>
      <c r="AC155" s="40"/>
      <c r="AD155" s="40"/>
      <c r="AE155" s="40"/>
      <c r="AR155" s="227" t="s">
        <v>342</v>
      </c>
      <c r="AT155" s="227" t="s">
        <v>222</v>
      </c>
      <c r="AU155" s="227" t="s">
        <v>85</v>
      </c>
      <c r="AY155" s="19" t="s">
        <v>212</v>
      </c>
      <c r="BE155" s="228">
        <f>IF(O155="základní",K155,0)</f>
        <v>0</v>
      </c>
      <c r="BF155" s="228">
        <f>IF(O155="snížená",K155,0)</f>
        <v>0</v>
      </c>
      <c r="BG155" s="228">
        <f>IF(O155="zákl. přenesená",K155,0)</f>
        <v>0</v>
      </c>
      <c r="BH155" s="228">
        <f>IF(O155="sníž. přenesená",K155,0)</f>
        <v>0</v>
      </c>
      <c r="BI155" s="228">
        <f>IF(O155="nulová",K155,0)</f>
        <v>0</v>
      </c>
      <c r="BJ155" s="19" t="s">
        <v>83</v>
      </c>
      <c r="BK155" s="228">
        <f>ROUND(P155*H155,2)</f>
        <v>0</v>
      </c>
      <c r="BL155" s="19" t="s">
        <v>279</v>
      </c>
      <c r="BM155" s="227" t="s">
        <v>1604</v>
      </c>
    </row>
    <row r="156" s="2" customFormat="1" ht="24.15" customHeight="1">
      <c r="A156" s="40"/>
      <c r="B156" s="41"/>
      <c r="C156" s="229" t="s">
        <v>342</v>
      </c>
      <c r="D156" s="229" t="s">
        <v>222</v>
      </c>
      <c r="E156" s="230" t="s">
        <v>1605</v>
      </c>
      <c r="F156" s="231" t="s">
        <v>1606</v>
      </c>
      <c r="G156" s="232" t="s">
        <v>670</v>
      </c>
      <c r="H156" s="233">
        <v>30</v>
      </c>
      <c r="I156" s="234"/>
      <c r="J156" s="235"/>
      <c r="K156" s="236">
        <f>ROUND(P156*H156,2)</f>
        <v>0</v>
      </c>
      <c r="L156" s="231" t="s">
        <v>1497</v>
      </c>
      <c r="M156" s="237"/>
      <c r="N156" s="238" t="s">
        <v>20</v>
      </c>
      <c r="O156" s="223" t="s">
        <v>45</v>
      </c>
      <c r="P156" s="224">
        <f>I156+J156</f>
        <v>0</v>
      </c>
      <c r="Q156" s="224">
        <f>ROUND(I156*H156,2)</f>
        <v>0</v>
      </c>
      <c r="R156" s="224">
        <f>ROUND(J156*H156,2)</f>
        <v>0</v>
      </c>
      <c r="S156" s="86"/>
      <c r="T156" s="225">
        <f>S156*H156</f>
        <v>0</v>
      </c>
      <c r="U156" s="225">
        <v>0</v>
      </c>
      <c r="V156" s="225">
        <f>U156*H156</f>
        <v>0</v>
      </c>
      <c r="W156" s="225">
        <v>0</v>
      </c>
      <c r="X156" s="226">
        <f>W156*H156</f>
        <v>0</v>
      </c>
      <c r="Y156" s="40"/>
      <c r="Z156" s="40"/>
      <c r="AA156" s="40"/>
      <c r="AB156" s="40"/>
      <c r="AC156" s="40"/>
      <c r="AD156" s="40"/>
      <c r="AE156" s="40"/>
      <c r="AR156" s="227" t="s">
        <v>342</v>
      </c>
      <c r="AT156" s="227" t="s">
        <v>222</v>
      </c>
      <c r="AU156" s="227" t="s">
        <v>85</v>
      </c>
      <c r="AY156" s="19" t="s">
        <v>212</v>
      </c>
      <c r="BE156" s="228">
        <f>IF(O156="základní",K156,0)</f>
        <v>0</v>
      </c>
      <c r="BF156" s="228">
        <f>IF(O156="snížená",K156,0)</f>
        <v>0</v>
      </c>
      <c r="BG156" s="228">
        <f>IF(O156="zákl. přenesená",K156,0)</f>
        <v>0</v>
      </c>
      <c r="BH156" s="228">
        <f>IF(O156="sníž. přenesená",K156,0)</f>
        <v>0</v>
      </c>
      <c r="BI156" s="228">
        <f>IF(O156="nulová",K156,0)</f>
        <v>0</v>
      </c>
      <c r="BJ156" s="19" t="s">
        <v>83</v>
      </c>
      <c r="BK156" s="228">
        <f>ROUND(P156*H156,2)</f>
        <v>0</v>
      </c>
      <c r="BL156" s="19" t="s">
        <v>279</v>
      </c>
      <c r="BM156" s="227" t="s">
        <v>1607</v>
      </c>
    </row>
    <row r="157" s="11" customFormat="1" ht="25.92" customHeight="1">
      <c r="A157" s="11"/>
      <c r="B157" s="200"/>
      <c r="C157" s="201"/>
      <c r="D157" s="202" t="s">
        <v>75</v>
      </c>
      <c r="E157" s="203" t="s">
        <v>222</v>
      </c>
      <c r="F157" s="203" t="s">
        <v>1608</v>
      </c>
      <c r="G157" s="201"/>
      <c r="H157" s="201"/>
      <c r="I157" s="204"/>
      <c r="J157" s="204"/>
      <c r="K157" s="205">
        <f>BK157</f>
        <v>0</v>
      </c>
      <c r="L157" s="201"/>
      <c r="M157" s="206"/>
      <c r="N157" s="207"/>
      <c r="O157" s="208"/>
      <c r="P157" s="208"/>
      <c r="Q157" s="209">
        <f>Q158</f>
        <v>0</v>
      </c>
      <c r="R157" s="209">
        <f>R158</f>
        <v>0</v>
      </c>
      <c r="S157" s="208"/>
      <c r="T157" s="210">
        <f>T158</f>
        <v>0</v>
      </c>
      <c r="U157" s="208"/>
      <c r="V157" s="210">
        <f>V158</f>
        <v>0</v>
      </c>
      <c r="W157" s="208"/>
      <c r="X157" s="211">
        <f>X158</f>
        <v>0</v>
      </c>
      <c r="Y157" s="11"/>
      <c r="Z157" s="11"/>
      <c r="AA157" s="11"/>
      <c r="AB157" s="11"/>
      <c r="AC157" s="11"/>
      <c r="AD157" s="11"/>
      <c r="AE157" s="11"/>
      <c r="AR157" s="212" t="s">
        <v>105</v>
      </c>
      <c r="AT157" s="213" t="s">
        <v>75</v>
      </c>
      <c r="AU157" s="213" t="s">
        <v>76</v>
      </c>
      <c r="AY157" s="212" t="s">
        <v>212</v>
      </c>
      <c r="BK157" s="214">
        <f>BK158</f>
        <v>0</v>
      </c>
    </row>
    <row r="158" s="11" customFormat="1" ht="22.8" customHeight="1">
      <c r="A158" s="11"/>
      <c r="B158" s="200"/>
      <c r="C158" s="201"/>
      <c r="D158" s="202" t="s">
        <v>75</v>
      </c>
      <c r="E158" s="256" t="s">
        <v>1609</v>
      </c>
      <c r="F158" s="256" t="s">
        <v>1610</v>
      </c>
      <c r="G158" s="201"/>
      <c r="H158" s="201"/>
      <c r="I158" s="204"/>
      <c r="J158" s="204"/>
      <c r="K158" s="257">
        <f>BK158</f>
        <v>0</v>
      </c>
      <c r="L158" s="201"/>
      <c r="M158" s="206"/>
      <c r="N158" s="207"/>
      <c r="O158" s="208"/>
      <c r="P158" s="208"/>
      <c r="Q158" s="209">
        <f>SUM(Q159:Q160)</f>
        <v>0</v>
      </c>
      <c r="R158" s="209">
        <f>SUM(R159:R160)</f>
        <v>0</v>
      </c>
      <c r="S158" s="208"/>
      <c r="T158" s="210">
        <f>SUM(T159:T160)</f>
        <v>0</v>
      </c>
      <c r="U158" s="208"/>
      <c r="V158" s="210">
        <f>SUM(V159:V160)</f>
        <v>0</v>
      </c>
      <c r="W158" s="208"/>
      <c r="X158" s="211">
        <f>SUM(X159:X160)</f>
        <v>0</v>
      </c>
      <c r="Y158" s="11"/>
      <c r="Z158" s="11"/>
      <c r="AA158" s="11"/>
      <c r="AB158" s="11"/>
      <c r="AC158" s="11"/>
      <c r="AD158" s="11"/>
      <c r="AE158" s="11"/>
      <c r="AR158" s="212" t="s">
        <v>105</v>
      </c>
      <c r="AT158" s="213" t="s">
        <v>75</v>
      </c>
      <c r="AU158" s="213" t="s">
        <v>83</v>
      </c>
      <c r="AY158" s="212" t="s">
        <v>212</v>
      </c>
      <c r="BK158" s="214">
        <f>SUM(BK159:BK160)</f>
        <v>0</v>
      </c>
    </row>
    <row r="159" s="2" customFormat="1" ht="49.05" customHeight="1">
      <c r="A159" s="40"/>
      <c r="B159" s="41"/>
      <c r="C159" s="215" t="s">
        <v>346</v>
      </c>
      <c r="D159" s="215" t="s">
        <v>213</v>
      </c>
      <c r="E159" s="216" t="s">
        <v>1611</v>
      </c>
      <c r="F159" s="217" t="s">
        <v>1612</v>
      </c>
      <c r="G159" s="218" t="s">
        <v>670</v>
      </c>
      <c r="H159" s="219">
        <v>1</v>
      </c>
      <c r="I159" s="220"/>
      <c r="J159" s="220"/>
      <c r="K159" s="221">
        <f>ROUND(P159*H159,2)</f>
        <v>0</v>
      </c>
      <c r="L159" s="217" t="s">
        <v>1497</v>
      </c>
      <c r="M159" s="46"/>
      <c r="N159" s="222" t="s">
        <v>20</v>
      </c>
      <c r="O159" s="223" t="s">
        <v>45</v>
      </c>
      <c r="P159" s="224">
        <f>I159+J159</f>
        <v>0</v>
      </c>
      <c r="Q159" s="224">
        <f>ROUND(I159*H159,2)</f>
        <v>0</v>
      </c>
      <c r="R159" s="224">
        <f>ROUND(J159*H159,2)</f>
        <v>0</v>
      </c>
      <c r="S159" s="86"/>
      <c r="T159" s="225">
        <f>S159*H159</f>
        <v>0</v>
      </c>
      <c r="U159" s="225">
        <v>0</v>
      </c>
      <c r="V159" s="225">
        <f>U159*H159</f>
        <v>0</v>
      </c>
      <c r="W159" s="225">
        <v>0</v>
      </c>
      <c r="X159" s="226">
        <f>W159*H159</f>
        <v>0</v>
      </c>
      <c r="Y159" s="40"/>
      <c r="Z159" s="40"/>
      <c r="AA159" s="40"/>
      <c r="AB159" s="40"/>
      <c r="AC159" s="40"/>
      <c r="AD159" s="40"/>
      <c r="AE159" s="40"/>
      <c r="AR159" s="227" t="s">
        <v>217</v>
      </c>
      <c r="AT159" s="227" t="s">
        <v>213</v>
      </c>
      <c r="AU159" s="227" t="s">
        <v>85</v>
      </c>
      <c r="AY159" s="19" t="s">
        <v>212</v>
      </c>
      <c r="BE159" s="228">
        <f>IF(O159="základní",K159,0)</f>
        <v>0</v>
      </c>
      <c r="BF159" s="228">
        <f>IF(O159="snížená",K159,0)</f>
        <v>0</v>
      </c>
      <c r="BG159" s="228">
        <f>IF(O159="zákl. přenesená",K159,0)</f>
        <v>0</v>
      </c>
      <c r="BH159" s="228">
        <f>IF(O159="sníž. přenesená",K159,0)</f>
        <v>0</v>
      </c>
      <c r="BI159" s="228">
        <f>IF(O159="nulová",K159,0)</f>
        <v>0</v>
      </c>
      <c r="BJ159" s="19" t="s">
        <v>83</v>
      </c>
      <c r="BK159" s="228">
        <f>ROUND(P159*H159,2)</f>
        <v>0</v>
      </c>
      <c r="BL159" s="19" t="s">
        <v>217</v>
      </c>
      <c r="BM159" s="227" t="s">
        <v>1613</v>
      </c>
    </row>
    <row r="160" s="2" customFormat="1">
      <c r="A160" s="40"/>
      <c r="B160" s="41"/>
      <c r="C160" s="42"/>
      <c r="D160" s="258" t="s">
        <v>1316</v>
      </c>
      <c r="E160" s="42"/>
      <c r="F160" s="259" t="s">
        <v>1614</v>
      </c>
      <c r="G160" s="42"/>
      <c r="H160" s="42"/>
      <c r="I160" s="248"/>
      <c r="J160" s="248"/>
      <c r="K160" s="42"/>
      <c r="L160" s="42"/>
      <c r="M160" s="46"/>
      <c r="N160" s="249"/>
      <c r="O160" s="250"/>
      <c r="P160" s="86"/>
      <c r="Q160" s="86"/>
      <c r="R160" s="86"/>
      <c r="S160" s="86"/>
      <c r="T160" s="86"/>
      <c r="U160" s="86"/>
      <c r="V160" s="86"/>
      <c r="W160" s="86"/>
      <c r="X160" s="87"/>
      <c r="Y160" s="40"/>
      <c r="Z160" s="40"/>
      <c r="AA160" s="40"/>
      <c r="AB160" s="40"/>
      <c r="AC160" s="40"/>
      <c r="AD160" s="40"/>
      <c r="AE160" s="40"/>
      <c r="AT160" s="19" t="s">
        <v>1316</v>
      </c>
      <c r="AU160" s="19" t="s">
        <v>85</v>
      </c>
    </row>
    <row r="161" s="11" customFormat="1" ht="25.92" customHeight="1">
      <c r="A161" s="11"/>
      <c r="B161" s="200"/>
      <c r="C161" s="201"/>
      <c r="D161" s="202" t="s">
        <v>75</v>
      </c>
      <c r="E161" s="203" t="s">
        <v>171</v>
      </c>
      <c r="F161" s="203" t="s">
        <v>1615</v>
      </c>
      <c r="G161" s="201"/>
      <c r="H161" s="201"/>
      <c r="I161" s="204"/>
      <c r="J161" s="204"/>
      <c r="K161" s="205">
        <f>BK161</f>
        <v>0</v>
      </c>
      <c r="L161" s="201"/>
      <c r="M161" s="206"/>
      <c r="N161" s="207"/>
      <c r="O161" s="208"/>
      <c r="P161" s="208"/>
      <c r="Q161" s="209">
        <f>Q162+Q165+Q170+Q173</f>
        <v>0</v>
      </c>
      <c r="R161" s="209">
        <f>R162+R165+R170+R173</f>
        <v>0</v>
      </c>
      <c r="S161" s="208"/>
      <c r="T161" s="210">
        <f>T162+T165+T170+T173</f>
        <v>0</v>
      </c>
      <c r="U161" s="208"/>
      <c r="V161" s="210">
        <f>V162+V165+V170+V173</f>
        <v>0</v>
      </c>
      <c r="W161" s="208"/>
      <c r="X161" s="211">
        <f>X162+X165+X170+X173</f>
        <v>0</v>
      </c>
      <c r="Y161" s="11"/>
      <c r="Z161" s="11"/>
      <c r="AA161" s="11"/>
      <c r="AB161" s="11"/>
      <c r="AC161" s="11"/>
      <c r="AD161" s="11"/>
      <c r="AE161" s="11"/>
      <c r="AR161" s="212" t="s">
        <v>234</v>
      </c>
      <c r="AT161" s="213" t="s">
        <v>75</v>
      </c>
      <c r="AU161" s="213" t="s">
        <v>76</v>
      </c>
      <c r="AY161" s="212" t="s">
        <v>212</v>
      </c>
      <c r="BK161" s="214">
        <f>BK162+BK165+BK170+BK173</f>
        <v>0</v>
      </c>
    </row>
    <row r="162" s="11" customFormat="1" ht="22.8" customHeight="1">
      <c r="A162" s="11"/>
      <c r="B162" s="200"/>
      <c r="C162" s="201"/>
      <c r="D162" s="202" t="s">
        <v>75</v>
      </c>
      <c r="E162" s="256" t="s">
        <v>1616</v>
      </c>
      <c r="F162" s="256" t="s">
        <v>1617</v>
      </c>
      <c r="G162" s="201"/>
      <c r="H162" s="201"/>
      <c r="I162" s="204"/>
      <c r="J162" s="204"/>
      <c r="K162" s="257">
        <f>BK162</f>
        <v>0</v>
      </c>
      <c r="L162" s="201"/>
      <c r="M162" s="206"/>
      <c r="N162" s="207"/>
      <c r="O162" s="208"/>
      <c r="P162" s="208"/>
      <c r="Q162" s="209">
        <f>SUM(Q163:Q164)</f>
        <v>0</v>
      </c>
      <c r="R162" s="209">
        <f>SUM(R163:R164)</f>
        <v>0</v>
      </c>
      <c r="S162" s="208"/>
      <c r="T162" s="210">
        <f>SUM(T163:T164)</f>
        <v>0</v>
      </c>
      <c r="U162" s="208"/>
      <c r="V162" s="210">
        <f>SUM(V163:V164)</f>
        <v>0</v>
      </c>
      <c r="W162" s="208"/>
      <c r="X162" s="211">
        <f>SUM(X163:X164)</f>
        <v>0</v>
      </c>
      <c r="Y162" s="11"/>
      <c r="Z162" s="11"/>
      <c r="AA162" s="11"/>
      <c r="AB162" s="11"/>
      <c r="AC162" s="11"/>
      <c r="AD162" s="11"/>
      <c r="AE162" s="11"/>
      <c r="AR162" s="212" t="s">
        <v>234</v>
      </c>
      <c r="AT162" s="213" t="s">
        <v>75</v>
      </c>
      <c r="AU162" s="213" t="s">
        <v>83</v>
      </c>
      <c r="AY162" s="212" t="s">
        <v>212</v>
      </c>
      <c r="BK162" s="214">
        <f>SUM(BK163:BK164)</f>
        <v>0</v>
      </c>
    </row>
    <row r="163" s="2" customFormat="1" ht="24.15" customHeight="1">
      <c r="A163" s="40"/>
      <c r="B163" s="41"/>
      <c r="C163" s="215" t="s">
        <v>350</v>
      </c>
      <c r="D163" s="215" t="s">
        <v>213</v>
      </c>
      <c r="E163" s="216" t="s">
        <v>1618</v>
      </c>
      <c r="F163" s="217" t="s">
        <v>1619</v>
      </c>
      <c r="G163" s="218" t="s">
        <v>1620</v>
      </c>
      <c r="H163" s="219">
        <v>1</v>
      </c>
      <c r="I163" s="220"/>
      <c r="J163" s="220"/>
      <c r="K163" s="221">
        <f>ROUND(P163*H163,2)</f>
        <v>0</v>
      </c>
      <c r="L163" s="217" t="s">
        <v>1497</v>
      </c>
      <c r="M163" s="46"/>
      <c r="N163" s="222" t="s">
        <v>20</v>
      </c>
      <c r="O163" s="223" t="s">
        <v>45</v>
      </c>
      <c r="P163" s="224">
        <f>I163+J163</f>
        <v>0</v>
      </c>
      <c r="Q163" s="224">
        <f>ROUND(I163*H163,2)</f>
        <v>0</v>
      </c>
      <c r="R163" s="224">
        <f>ROUND(J163*H163,2)</f>
        <v>0</v>
      </c>
      <c r="S163" s="86"/>
      <c r="T163" s="225">
        <f>S163*H163</f>
        <v>0</v>
      </c>
      <c r="U163" s="225">
        <v>0</v>
      </c>
      <c r="V163" s="225">
        <f>U163*H163</f>
        <v>0</v>
      </c>
      <c r="W163" s="225">
        <v>0</v>
      </c>
      <c r="X163" s="226">
        <f>W163*H163</f>
        <v>0</v>
      </c>
      <c r="Y163" s="40"/>
      <c r="Z163" s="40"/>
      <c r="AA163" s="40"/>
      <c r="AB163" s="40"/>
      <c r="AC163" s="40"/>
      <c r="AD163" s="40"/>
      <c r="AE163" s="40"/>
      <c r="AR163" s="227" t="s">
        <v>1621</v>
      </c>
      <c r="AT163" s="227" t="s">
        <v>213</v>
      </c>
      <c r="AU163" s="227" t="s">
        <v>85</v>
      </c>
      <c r="AY163" s="19" t="s">
        <v>212</v>
      </c>
      <c r="BE163" s="228">
        <f>IF(O163="základní",K163,0)</f>
        <v>0</v>
      </c>
      <c r="BF163" s="228">
        <f>IF(O163="snížená",K163,0)</f>
        <v>0</v>
      </c>
      <c r="BG163" s="228">
        <f>IF(O163="zákl. přenesená",K163,0)</f>
        <v>0</v>
      </c>
      <c r="BH163" s="228">
        <f>IF(O163="sníž. přenesená",K163,0)</f>
        <v>0</v>
      </c>
      <c r="BI163" s="228">
        <f>IF(O163="nulová",K163,0)</f>
        <v>0</v>
      </c>
      <c r="BJ163" s="19" t="s">
        <v>83</v>
      </c>
      <c r="BK163" s="228">
        <f>ROUND(P163*H163,2)</f>
        <v>0</v>
      </c>
      <c r="BL163" s="19" t="s">
        <v>1621</v>
      </c>
      <c r="BM163" s="227" t="s">
        <v>1622</v>
      </c>
    </row>
    <row r="164" s="2" customFormat="1">
      <c r="A164" s="40"/>
      <c r="B164" s="41"/>
      <c r="C164" s="42"/>
      <c r="D164" s="258" t="s">
        <v>1316</v>
      </c>
      <c r="E164" s="42"/>
      <c r="F164" s="259" t="s">
        <v>1623</v>
      </c>
      <c r="G164" s="42"/>
      <c r="H164" s="42"/>
      <c r="I164" s="248"/>
      <c r="J164" s="248"/>
      <c r="K164" s="42"/>
      <c r="L164" s="42"/>
      <c r="M164" s="46"/>
      <c r="N164" s="249"/>
      <c r="O164" s="250"/>
      <c r="P164" s="86"/>
      <c r="Q164" s="86"/>
      <c r="R164" s="86"/>
      <c r="S164" s="86"/>
      <c r="T164" s="86"/>
      <c r="U164" s="86"/>
      <c r="V164" s="86"/>
      <c r="W164" s="86"/>
      <c r="X164" s="87"/>
      <c r="Y164" s="40"/>
      <c r="Z164" s="40"/>
      <c r="AA164" s="40"/>
      <c r="AB164" s="40"/>
      <c r="AC164" s="40"/>
      <c r="AD164" s="40"/>
      <c r="AE164" s="40"/>
      <c r="AT164" s="19" t="s">
        <v>1316</v>
      </c>
      <c r="AU164" s="19" t="s">
        <v>85</v>
      </c>
    </row>
    <row r="165" s="11" customFormat="1" ht="22.8" customHeight="1">
      <c r="A165" s="11"/>
      <c r="B165" s="200"/>
      <c r="C165" s="201"/>
      <c r="D165" s="202" t="s">
        <v>75</v>
      </c>
      <c r="E165" s="256" t="s">
        <v>1624</v>
      </c>
      <c r="F165" s="256" t="s">
        <v>1625</v>
      </c>
      <c r="G165" s="201"/>
      <c r="H165" s="201"/>
      <c r="I165" s="204"/>
      <c r="J165" s="204"/>
      <c r="K165" s="257">
        <f>BK165</f>
        <v>0</v>
      </c>
      <c r="L165" s="201"/>
      <c r="M165" s="206"/>
      <c r="N165" s="207"/>
      <c r="O165" s="208"/>
      <c r="P165" s="208"/>
      <c r="Q165" s="209">
        <f>SUM(Q166:Q169)</f>
        <v>0</v>
      </c>
      <c r="R165" s="209">
        <f>SUM(R166:R169)</f>
        <v>0</v>
      </c>
      <c r="S165" s="208"/>
      <c r="T165" s="210">
        <f>SUM(T166:T169)</f>
        <v>0</v>
      </c>
      <c r="U165" s="208"/>
      <c r="V165" s="210">
        <f>SUM(V166:V169)</f>
        <v>0</v>
      </c>
      <c r="W165" s="208"/>
      <c r="X165" s="211">
        <f>SUM(X166:X169)</f>
        <v>0</v>
      </c>
      <c r="Y165" s="11"/>
      <c r="Z165" s="11"/>
      <c r="AA165" s="11"/>
      <c r="AB165" s="11"/>
      <c r="AC165" s="11"/>
      <c r="AD165" s="11"/>
      <c r="AE165" s="11"/>
      <c r="AR165" s="212" t="s">
        <v>234</v>
      </c>
      <c r="AT165" s="213" t="s">
        <v>75</v>
      </c>
      <c r="AU165" s="213" t="s">
        <v>83</v>
      </c>
      <c r="AY165" s="212" t="s">
        <v>212</v>
      </c>
      <c r="BK165" s="214">
        <f>SUM(BK166:BK169)</f>
        <v>0</v>
      </c>
    </row>
    <row r="166" s="2" customFormat="1" ht="24.15" customHeight="1">
      <c r="A166" s="40"/>
      <c r="B166" s="41"/>
      <c r="C166" s="215" t="s">
        <v>354</v>
      </c>
      <c r="D166" s="215" t="s">
        <v>213</v>
      </c>
      <c r="E166" s="216" t="s">
        <v>1626</v>
      </c>
      <c r="F166" s="217" t="s">
        <v>1627</v>
      </c>
      <c r="G166" s="218" t="s">
        <v>264</v>
      </c>
      <c r="H166" s="219">
        <v>40</v>
      </c>
      <c r="I166" s="220"/>
      <c r="J166" s="220"/>
      <c r="K166" s="221">
        <f>ROUND(P166*H166,2)</f>
        <v>0</v>
      </c>
      <c r="L166" s="217" t="s">
        <v>1628</v>
      </c>
      <c r="M166" s="46"/>
      <c r="N166" s="222" t="s">
        <v>20</v>
      </c>
      <c r="O166" s="223" t="s">
        <v>45</v>
      </c>
      <c r="P166" s="224">
        <f>I166+J166</f>
        <v>0</v>
      </c>
      <c r="Q166" s="224">
        <f>ROUND(I166*H166,2)</f>
        <v>0</v>
      </c>
      <c r="R166" s="224">
        <f>ROUND(J166*H166,2)</f>
        <v>0</v>
      </c>
      <c r="S166" s="86"/>
      <c r="T166" s="225">
        <f>S166*H166</f>
        <v>0</v>
      </c>
      <c r="U166" s="225">
        <v>0</v>
      </c>
      <c r="V166" s="225">
        <f>U166*H166</f>
        <v>0</v>
      </c>
      <c r="W166" s="225">
        <v>0</v>
      </c>
      <c r="X166" s="226">
        <f>W166*H166</f>
        <v>0</v>
      </c>
      <c r="Y166" s="40"/>
      <c r="Z166" s="40"/>
      <c r="AA166" s="40"/>
      <c r="AB166" s="40"/>
      <c r="AC166" s="40"/>
      <c r="AD166" s="40"/>
      <c r="AE166" s="40"/>
      <c r="AR166" s="227" t="s">
        <v>1621</v>
      </c>
      <c r="AT166" s="227" t="s">
        <v>213</v>
      </c>
      <c r="AU166" s="227" t="s">
        <v>85</v>
      </c>
      <c r="AY166" s="19" t="s">
        <v>212</v>
      </c>
      <c r="BE166" s="228">
        <f>IF(O166="základní",K166,0)</f>
        <v>0</v>
      </c>
      <c r="BF166" s="228">
        <f>IF(O166="snížená",K166,0)</f>
        <v>0</v>
      </c>
      <c r="BG166" s="228">
        <f>IF(O166="zákl. přenesená",K166,0)</f>
        <v>0</v>
      </c>
      <c r="BH166" s="228">
        <f>IF(O166="sníž. přenesená",K166,0)</f>
        <v>0</v>
      </c>
      <c r="BI166" s="228">
        <f>IF(O166="nulová",K166,0)</f>
        <v>0</v>
      </c>
      <c r="BJ166" s="19" t="s">
        <v>83</v>
      </c>
      <c r="BK166" s="228">
        <f>ROUND(P166*H166,2)</f>
        <v>0</v>
      </c>
      <c r="BL166" s="19" t="s">
        <v>1621</v>
      </c>
      <c r="BM166" s="227" t="s">
        <v>1629</v>
      </c>
    </row>
    <row r="167" s="2" customFormat="1">
      <c r="A167" s="40"/>
      <c r="B167" s="41"/>
      <c r="C167" s="42"/>
      <c r="D167" s="258" t="s">
        <v>1316</v>
      </c>
      <c r="E167" s="42"/>
      <c r="F167" s="259" t="s">
        <v>1630</v>
      </c>
      <c r="G167" s="42"/>
      <c r="H167" s="42"/>
      <c r="I167" s="248"/>
      <c r="J167" s="248"/>
      <c r="K167" s="42"/>
      <c r="L167" s="42"/>
      <c r="M167" s="46"/>
      <c r="N167" s="249"/>
      <c r="O167" s="250"/>
      <c r="P167" s="86"/>
      <c r="Q167" s="86"/>
      <c r="R167" s="86"/>
      <c r="S167" s="86"/>
      <c r="T167" s="86"/>
      <c r="U167" s="86"/>
      <c r="V167" s="86"/>
      <c r="W167" s="86"/>
      <c r="X167" s="87"/>
      <c r="Y167" s="40"/>
      <c r="Z167" s="40"/>
      <c r="AA167" s="40"/>
      <c r="AB167" s="40"/>
      <c r="AC167" s="40"/>
      <c r="AD167" s="40"/>
      <c r="AE167" s="40"/>
      <c r="AT167" s="19" t="s">
        <v>1316</v>
      </c>
      <c r="AU167" s="19" t="s">
        <v>85</v>
      </c>
    </row>
    <row r="168" s="2" customFormat="1" ht="24.15" customHeight="1">
      <c r="A168" s="40"/>
      <c r="B168" s="41"/>
      <c r="C168" s="215" t="s">
        <v>358</v>
      </c>
      <c r="D168" s="215" t="s">
        <v>213</v>
      </c>
      <c r="E168" s="216" t="s">
        <v>1631</v>
      </c>
      <c r="F168" s="217" t="s">
        <v>1632</v>
      </c>
      <c r="G168" s="218" t="s">
        <v>225</v>
      </c>
      <c r="H168" s="219">
        <v>1</v>
      </c>
      <c r="I168" s="220"/>
      <c r="J168" s="220"/>
      <c r="K168" s="221">
        <f>ROUND(P168*H168,2)</f>
        <v>0</v>
      </c>
      <c r="L168" s="217" t="s">
        <v>1628</v>
      </c>
      <c r="M168" s="46"/>
      <c r="N168" s="222" t="s">
        <v>20</v>
      </c>
      <c r="O168" s="223" t="s">
        <v>45</v>
      </c>
      <c r="P168" s="224">
        <f>I168+J168</f>
        <v>0</v>
      </c>
      <c r="Q168" s="224">
        <f>ROUND(I168*H168,2)</f>
        <v>0</v>
      </c>
      <c r="R168" s="224">
        <f>ROUND(J168*H168,2)</f>
        <v>0</v>
      </c>
      <c r="S168" s="86"/>
      <c r="T168" s="225">
        <f>S168*H168</f>
        <v>0</v>
      </c>
      <c r="U168" s="225">
        <v>0</v>
      </c>
      <c r="V168" s="225">
        <f>U168*H168</f>
        <v>0</v>
      </c>
      <c r="W168" s="225">
        <v>0</v>
      </c>
      <c r="X168" s="226">
        <f>W168*H168</f>
        <v>0</v>
      </c>
      <c r="Y168" s="40"/>
      <c r="Z168" s="40"/>
      <c r="AA168" s="40"/>
      <c r="AB168" s="40"/>
      <c r="AC168" s="40"/>
      <c r="AD168" s="40"/>
      <c r="AE168" s="40"/>
      <c r="AR168" s="227" t="s">
        <v>1621</v>
      </c>
      <c r="AT168" s="227" t="s">
        <v>213</v>
      </c>
      <c r="AU168" s="227" t="s">
        <v>85</v>
      </c>
      <c r="AY168" s="19" t="s">
        <v>212</v>
      </c>
      <c r="BE168" s="228">
        <f>IF(O168="základní",K168,0)</f>
        <v>0</v>
      </c>
      <c r="BF168" s="228">
        <f>IF(O168="snížená",K168,0)</f>
        <v>0</v>
      </c>
      <c r="BG168" s="228">
        <f>IF(O168="zákl. přenesená",K168,0)</f>
        <v>0</v>
      </c>
      <c r="BH168" s="228">
        <f>IF(O168="sníž. přenesená",K168,0)</f>
        <v>0</v>
      </c>
      <c r="BI168" s="228">
        <f>IF(O168="nulová",K168,0)</f>
        <v>0</v>
      </c>
      <c r="BJ168" s="19" t="s">
        <v>83</v>
      </c>
      <c r="BK168" s="228">
        <f>ROUND(P168*H168,2)</f>
        <v>0</v>
      </c>
      <c r="BL168" s="19" t="s">
        <v>1621</v>
      </c>
      <c r="BM168" s="227" t="s">
        <v>1633</v>
      </c>
    </row>
    <row r="169" s="2" customFormat="1">
      <c r="A169" s="40"/>
      <c r="B169" s="41"/>
      <c r="C169" s="42"/>
      <c r="D169" s="258" t="s">
        <v>1316</v>
      </c>
      <c r="E169" s="42"/>
      <c r="F169" s="259" t="s">
        <v>1634</v>
      </c>
      <c r="G169" s="42"/>
      <c r="H169" s="42"/>
      <c r="I169" s="248"/>
      <c r="J169" s="248"/>
      <c r="K169" s="42"/>
      <c r="L169" s="42"/>
      <c r="M169" s="46"/>
      <c r="N169" s="249"/>
      <c r="O169" s="250"/>
      <c r="P169" s="86"/>
      <c r="Q169" s="86"/>
      <c r="R169" s="86"/>
      <c r="S169" s="86"/>
      <c r="T169" s="86"/>
      <c r="U169" s="86"/>
      <c r="V169" s="86"/>
      <c r="W169" s="86"/>
      <c r="X169" s="87"/>
      <c r="Y169" s="40"/>
      <c r="Z169" s="40"/>
      <c r="AA169" s="40"/>
      <c r="AB169" s="40"/>
      <c r="AC169" s="40"/>
      <c r="AD169" s="40"/>
      <c r="AE169" s="40"/>
      <c r="AT169" s="19" t="s">
        <v>1316</v>
      </c>
      <c r="AU169" s="19" t="s">
        <v>85</v>
      </c>
    </row>
    <row r="170" s="11" customFormat="1" ht="22.8" customHeight="1">
      <c r="A170" s="11"/>
      <c r="B170" s="200"/>
      <c r="C170" s="201"/>
      <c r="D170" s="202" t="s">
        <v>75</v>
      </c>
      <c r="E170" s="256" t="s">
        <v>1635</v>
      </c>
      <c r="F170" s="256" t="s">
        <v>1636</v>
      </c>
      <c r="G170" s="201"/>
      <c r="H170" s="201"/>
      <c r="I170" s="204"/>
      <c r="J170" s="204"/>
      <c r="K170" s="257">
        <f>BK170</f>
        <v>0</v>
      </c>
      <c r="L170" s="201"/>
      <c r="M170" s="206"/>
      <c r="N170" s="207"/>
      <c r="O170" s="208"/>
      <c r="P170" s="208"/>
      <c r="Q170" s="209">
        <f>SUM(Q171:Q172)</f>
        <v>0</v>
      </c>
      <c r="R170" s="209">
        <f>SUM(R171:R172)</f>
        <v>0</v>
      </c>
      <c r="S170" s="208"/>
      <c r="T170" s="210">
        <f>SUM(T171:T172)</f>
        <v>0</v>
      </c>
      <c r="U170" s="208"/>
      <c r="V170" s="210">
        <f>SUM(V171:V172)</f>
        <v>0</v>
      </c>
      <c r="W170" s="208"/>
      <c r="X170" s="211">
        <f>SUM(X171:X172)</f>
        <v>0</v>
      </c>
      <c r="Y170" s="11"/>
      <c r="Z170" s="11"/>
      <c r="AA170" s="11"/>
      <c r="AB170" s="11"/>
      <c r="AC170" s="11"/>
      <c r="AD170" s="11"/>
      <c r="AE170" s="11"/>
      <c r="AR170" s="212" t="s">
        <v>234</v>
      </c>
      <c r="AT170" s="213" t="s">
        <v>75</v>
      </c>
      <c r="AU170" s="213" t="s">
        <v>83</v>
      </c>
      <c r="AY170" s="212" t="s">
        <v>212</v>
      </c>
      <c r="BK170" s="214">
        <f>SUM(BK171:BK172)</f>
        <v>0</v>
      </c>
    </row>
    <row r="171" s="2" customFormat="1" ht="24.15" customHeight="1">
      <c r="A171" s="40"/>
      <c r="B171" s="41"/>
      <c r="C171" s="215" t="s">
        <v>362</v>
      </c>
      <c r="D171" s="215" t="s">
        <v>213</v>
      </c>
      <c r="E171" s="216" t="s">
        <v>1637</v>
      </c>
      <c r="F171" s="217" t="s">
        <v>1638</v>
      </c>
      <c r="G171" s="218" t="s">
        <v>1620</v>
      </c>
      <c r="H171" s="219">
        <v>1</v>
      </c>
      <c r="I171" s="220"/>
      <c r="J171" s="220"/>
      <c r="K171" s="221">
        <f>ROUND(P171*H171,2)</f>
        <v>0</v>
      </c>
      <c r="L171" s="217" t="s">
        <v>1497</v>
      </c>
      <c r="M171" s="46"/>
      <c r="N171" s="222" t="s">
        <v>20</v>
      </c>
      <c r="O171" s="223" t="s">
        <v>45</v>
      </c>
      <c r="P171" s="224">
        <f>I171+J171</f>
        <v>0</v>
      </c>
      <c r="Q171" s="224">
        <f>ROUND(I171*H171,2)</f>
        <v>0</v>
      </c>
      <c r="R171" s="224">
        <f>ROUND(J171*H171,2)</f>
        <v>0</v>
      </c>
      <c r="S171" s="86"/>
      <c r="T171" s="225">
        <f>S171*H171</f>
        <v>0</v>
      </c>
      <c r="U171" s="225">
        <v>0</v>
      </c>
      <c r="V171" s="225">
        <f>U171*H171</f>
        <v>0</v>
      </c>
      <c r="W171" s="225">
        <v>0</v>
      </c>
      <c r="X171" s="226">
        <f>W171*H171</f>
        <v>0</v>
      </c>
      <c r="Y171" s="40"/>
      <c r="Z171" s="40"/>
      <c r="AA171" s="40"/>
      <c r="AB171" s="40"/>
      <c r="AC171" s="40"/>
      <c r="AD171" s="40"/>
      <c r="AE171" s="40"/>
      <c r="AR171" s="227" t="s">
        <v>1621</v>
      </c>
      <c r="AT171" s="227" t="s">
        <v>213</v>
      </c>
      <c r="AU171" s="227" t="s">
        <v>85</v>
      </c>
      <c r="AY171" s="19" t="s">
        <v>212</v>
      </c>
      <c r="BE171" s="228">
        <f>IF(O171="základní",K171,0)</f>
        <v>0</v>
      </c>
      <c r="BF171" s="228">
        <f>IF(O171="snížená",K171,0)</f>
        <v>0</v>
      </c>
      <c r="BG171" s="228">
        <f>IF(O171="zákl. přenesená",K171,0)</f>
        <v>0</v>
      </c>
      <c r="BH171" s="228">
        <f>IF(O171="sníž. přenesená",K171,0)</f>
        <v>0</v>
      </c>
      <c r="BI171" s="228">
        <f>IF(O171="nulová",K171,0)</f>
        <v>0</v>
      </c>
      <c r="BJ171" s="19" t="s">
        <v>83</v>
      </c>
      <c r="BK171" s="228">
        <f>ROUND(P171*H171,2)</f>
        <v>0</v>
      </c>
      <c r="BL171" s="19" t="s">
        <v>1621</v>
      </c>
      <c r="BM171" s="227" t="s">
        <v>1639</v>
      </c>
    </row>
    <row r="172" s="2" customFormat="1">
      <c r="A172" s="40"/>
      <c r="B172" s="41"/>
      <c r="C172" s="42"/>
      <c r="D172" s="258" t="s">
        <v>1316</v>
      </c>
      <c r="E172" s="42"/>
      <c r="F172" s="259" t="s">
        <v>1640</v>
      </c>
      <c r="G172" s="42"/>
      <c r="H172" s="42"/>
      <c r="I172" s="248"/>
      <c r="J172" s="248"/>
      <c r="K172" s="42"/>
      <c r="L172" s="42"/>
      <c r="M172" s="46"/>
      <c r="N172" s="249"/>
      <c r="O172" s="250"/>
      <c r="P172" s="86"/>
      <c r="Q172" s="86"/>
      <c r="R172" s="86"/>
      <c r="S172" s="86"/>
      <c r="T172" s="86"/>
      <c r="U172" s="86"/>
      <c r="V172" s="86"/>
      <c r="W172" s="86"/>
      <c r="X172" s="87"/>
      <c r="Y172" s="40"/>
      <c r="Z172" s="40"/>
      <c r="AA172" s="40"/>
      <c r="AB172" s="40"/>
      <c r="AC172" s="40"/>
      <c r="AD172" s="40"/>
      <c r="AE172" s="40"/>
      <c r="AT172" s="19" t="s">
        <v>1316</v>
      </c>
      <c r="AU172" s="19" t="s">
        <v>85</v>
      </c>
    </row>
    <row r="173" s="11" customFormat="1" ht="22.8" customHeight="1">
      <c r="A173" s="11"/>
      <c r="B173" s="200"/>
      <c r="C173" s="201"/>
      <c r="D173" s="202" t="s">
        <v>75</v>
      </c>
      <c r="E173" s="256" t="s">
        <v>1641</v>
      </c>
      <c r="F173" s="256" t="s">
        <v>1642</v>
      </c>
      <c r="G173" s="201"/>
      <c r="H173" s="201"/>
      <c r="I173" s="204"/>
      <c r="J173" s="204"/>
      <c r="K173" s="257">
        <f>BK173</f>
        <v>0</v>
      </c>
      <c r="L173" s="201"/>
      <c r="M173" s="206"/>
      <c r="N173" s="207"/>
      <c r="O173" s="208"/>
      <c r="P173" s="208"/>
      <c r="Q173" s="209">
        <f>SUM(Q174:Q177)</f>
        <v>0</v>
      </c>
      <c r="R173" s="209">
        <f>SUM(R174:R177)</f>
        <v>0</v>
      </c>
      <c r="S173" s="208"/>
      <c r="T173" s="210">
        <f>SUM(T174:T177)</f>
        <v>0</v>
      </c>
      <c r="U173" s="208"/>
      <c r="V173" s="210">
        <f>SUM(V174:V177)</f>
        <v>0</v>
      </c>
      <c r="W173" s="208"/>
      <c r="X173" s="211">
        <f>SUM(X174:X177)</f>
        <v>0</v>
      </c>
      <c r="Y173" s="11"/>
      <c r="Z173" s="11"/>
      <c r="AA173" s="11"/>
      <c r="AB173" s="11"/>
      <c r="AC173" s="11"/>
      <c r="AD173" s="11"/>
      <c r="AE173" s="11"/>
      <c r="AR173" s="212" t="s">
        <v>234</v>
      </c>
      <c r="AT173" s="213" t="s">
        <v>75</v>
      </c>
      <c r="AU173" s="213" t="s">
        <v>83</v>
      </c>
      <c r="AY173" s="212" t="s">
        <v>212</v>
      </c>
      <c r="BK173" s="214">
        <f>SUM(BK174:BK177)</f>
        <v>0</v>
      </c>
    </row>
    <row r="174" s="2" customFormat="1" ht="24.15" customHeight="1">
      <c r="A174" s="40"/>
      <c r="B174" s="41"/>
      <c r="C174" s="215" t="s">
        <v>366</v>
      </c>
      <c r="D174" s="215" t="s">
        <v>213</v>
      </c>
      <c r="E174" s="216" t="s">
        <v>1643</v>
      </c>
      <c r="F174" s="217" t="s">
        <v>1644</v>
      </c>
      <c r="G174" s="218" t="s">
        <v>225</v>
      </c>
      <c r="H174" s="219">
        <v>1</v>
      </c>
      <c r="I174" s="220"/>
      <c r="J174" s="220"/>
      <c r="K174" s="221">
        <f>ROUND(P174*H174,2)</f>
        <v>0</v>
      </c>
      <c r="L174" s="217" t="s">
        <v>1628</v>
      </c>
      <c r="M174" s="46"/>
      <c r="N174" s="222" t="s">
        <v>20</v>
      </c>
      <c r="O174" s="223" t="s">
        <v>45</v>
      </c>
      <c r="P174" s="224">
        <f>I174+J174</f>
        <v>0</v>
      </c>
      <c r="Q174" s="224">
        <f>ROUND(I174*H174,2)</f>
        <v>0</v>
      </c>
      <c r="R174" s="224">
        <f>ROUND(J174*H174,2)</f>
        <v>0</v>
      </c>
      <c r="S174" s="86"/>
      <c r="T174" s="225">
        <f>S174*H174</f>
        <v>0</v>
      </c>
      <c r="U174" s="225">
        <v>0</v>
      </c>
      <c r="V174" s="225">
        <f>U174*H174</f>
        <v>0</v>
      </c>
      <c r="W174" s="225">
        <v>0</v>
      </c>
      <c r="X174" s="226">
        <f>W174*H174</f>
        <v>0</v>
      </c>
      <c r="Y174" s="40"/>
      <c r="Z174" s="40"/>
      <c r="AA174" s="40"/>
      <c r="AB174" s="40"/>
      <c r="AC174" s="40"/>
      <c r="AD174" s="40"/>
      <c r="AE174" s="40"/>
      <c r="AR174" s="227" t="s">
        <v>1621</v>
      </c>
      <c r="AT174" s="227" t="s">
        <v>213</v>
      </c>
      <c r="AU174" s="227" t="s">
        <v>85</v>
      </c>
      <c r="AY174" s="19" t="s">
        <v>212</v>
      </c>
      <c r="BE174" s="228">
        <f>IF(O174="základní",K174,0)</f>
        <v>0</v>
      </c>
      <c r="BF174" s="228">
        <f>IF(O174="snížená",K174,0)</f>
        <v>0</v>
      </c>
      <c r="BG174" s="228">
        <f>IF(O174="zákl. přenesená",K174,0)</f>
        <v>0</v>
      </c>
      <c r="BH174" s="228">
        <f>IF(O174="sníž. přenesená",K174,0)</f>
        <v>0</v>
      </c>
      <c r="BI174" s="228">
        <f>IF(O174="nulová",K174,0)</f>
        <v>0</v>
      </c>
      <c r="BJ174" s="19" t="s">
        <v>83</v>
      </c>
      <c r="BK174" s="228">
        <f>ROUND(P174*H174,2)</f>
        <v>0</v>
      </c>
      <c r="BL174" s="19" t="s">
        <v>1621</v>
      </c>
      <c r="BM174" s="227" t="s">
        <v>1645</v>
      </c>
    </row>
    <row r="175" s="2" customFormat="1">
      <c r="A175" s="40"/>
      <c r="B175" s="41"/>
      <c r="C175" s="42"/>
      <c r="D175" s="258" t="s">
        <v>1316</v>
      </c>
      <c r="E175" s="42"/>
      <c r="F175" s="259" t="s">
        <v>1646</v>
      </c>
      <c r="G175" s="42"/>
      <c r="H175" s="42"/>
      <c r="I175" s="248"/>
      <c r="J175" s="248"/>
      <c r="K175" s="42"/>
      <c r="L175" s="42"/>
      <c r="M175" s="46"/>
      <c r="N175" s="249"/>
      <c r="O175" s="250"/>
      <c r="P175" s="86"/>
      <c r="Q175" s="86"/>
      <c r="R175" s="86"/>
      <c r="S175" s="86"/>
      <c r="T175" s="86"/>
      <c r="U175" s="86"/>
      <c r="V175" s="86"/>
      <c r="W175" s="86"/>
      <c r="X175" s="87"/>
      <c r="Y175" s="40"/>
      <c r="Z175" s="40"/>
      <c r="AA175" s="40"/>
      <c r="AB175" s="40"/>
      <c r="AC175" s="40"/>
      <c r="AD175" s="40"/>
      <c r="AE175" s="40"/>
      <c r="AT175" s="19" t="s">
        <v>1316</v>
      </c>
      <c r="AU175" s="19" t="s">
        <v>85</v>
      </c>
    </row>
    <row r="176" s="2" customFormat="1" ht="24.15" customHeight="1">
      <c r="A176" s="40"/>
      <c r="B176" s="41"/>
      <c r="C176" s="215" t="s">
        <v>370</v>
      </c>
      <c r="D176" s="215" t="s">
        <v>213</v>
      </c>
      <c r="E176" s="216" t="s">
        <v>1647</v>
      </c>
      <c r="F176" s="217" t="s">
        <v>1648</v>
      </c>
      <c r="G176" s="218" t="s">
        <v>1620</v>
      </c>
      <c r="H176" s="219">
        <v>1</v>
      </c>
      <c r="I176" s="220"/>
      <c r="J176" s="220"/>
      <c r="K176" s="221">
        <f>ROUND(P176*H176,2)</f>
        <v>0</v>
      </c>
      <c r="L176" s="217" t="s">
        <v>1649</v>
      </c>
      <c r="M176" s="46"/>
      <c r="N176" s="222" t="s">
        <v>20</v>
      </c>
      <c r="O176" s="223" t="s">
        <v>45</v>
      </c>
      <c r="P176" s="224">
        <f>I176+J176</f>
        <v>0</v>
      </c>
      <c r="Q176" s="224">
        <f>ROUND(I176*H176,2)</f>
        <v>0</v>
      </c>
      <c r="R176" s="224">
        <f>ROUND(J176*H176,2)</f>
        <v>0</v>
      </c>
      <c r="S176" s="86"/>
      <c r="T176" s="225">
        <f>S176*H176</f>
        <v>0</v>
      </c>
      <c r="U176" s="225">
        <v>0</v>
      </c>
      <c r="V176" s="225">
        <f>U176*H176</f>
        <v>0</v>
      </c>
      <c r="W176" s="225">
        <v>0</v>
      </c>
      <c r="X176" s="226">
        <f>W176*H176</f>
        <v>0</v>
      </c>
      <c r="Y176" s="40"/>
      <c r="Z176" s="40"/>
      <c r="AA176" s="40"/>
      <c r="AB176" s="40"/>
      <c r="AC176" s="40"/>
      <c r="AD176" s="40"/>
      <c r="AE176" s="40"/>
      <c r="AR176" s="227" t="s">
        <v>1621</v>
      </c>
      <c r="AT176" s="227" t="s">
        <v>213</v>
      </c>
      <c r="AU176" s="227" t="s">
        <v>85</v>
      </c>
      <c r="AY176" s="19" t="s">
        <v>212</v>
      </c>
      <c r="BE176" s="228">
        <f>IF(O176="základní",K176,0)</f>
        <v>0</v>
      </c>
      <c r="BF176" s="228">
        <f>IF(O176="snížená",K176,0)</f>
        <v>0</v>
      </c>
      <c r="BG176" s="228">
        <f>IF(O176="zákl. přenesená",K176,0)</f>
        <v>0</v>
      </c>
      <c r="BH176" s="228">
        <f>IF(O176="sníž. přenesená",K176,0)</f>
        <v>0</v>
      </c>
      <c r="BI176" s="228">
        <f>IF(O176="nulová",K176,0)</f>
        <v>0</v>
      </c>
      <c r="BJ176" s="19" t="s">
        <v>83</v>
      </c>
      <c r="BK176" s="228">
        <f>ROUND(P176*H176,2)</f>
        <v>0</v>
      </c>
      <c r="BL176" s="19" t="s">
        <v>1621</v>
      </c>
      <c r="BM176" s="227" t="s">
        <v>1650</v>
      </c>
    </row>
    <row r="177" s="2" customFormat="1">
      <c r="A177" s="40"/>
      <c r="B177" s="41"/>
      <c r="C177" s="42"/>
      <c r="D177" s="258" t="s">
        <v>1316</v>
      </c>
      <c r="E177" s="42"/>
      <c r="F177" s="259" t="s">
        <v>1651</v>
      </c>
      <c r="G177" s="42"/>
      <c r="H177" s="42"/>
      <c r="I177" s="248"/>
      <c r="J177" s="248"/>
      <c r="K177" s="42"/>
      <c r="L177" s="42"/>
      <c r="M177" s="46"/>
      <c r="N177" s="298"/>
      <c r="O177" s="299"/>
      <c r="P177" s="242"/>
      <c r="Q177" s="242"/>
      <c r="R177" s="242"/>
      <c r="S177" s="242"/>
      <c r="T177" s="242"/>
      <c r="U177" s="242"/>
      <c r="V177" s="242"/>
      <c r="W177" s="242"/>
      <c r="X177" s="300"/>
      <c r="Y177" s="40"/>
      <c r="Z177" s="40"/>
      <c r="AA177" s="40"/>
      <c r="AB177" s="40"/>
      <c r="AC177" s="40"/>
      <c r="AD177" s="40"/>
      <c r="AE177" s="40"/>
      <c r="AT177" s="19" t="s">
        <v>1316</v>
      </c>
      <c r="AU177" s="19" t="s">
        <v>85</v>
      </c>
    </row>
    <row r="178" s="2" customFormat="1" ht="6.96" customHeight="1">
      <c r="A178" s="40"/>
      <c r="B178" s="61"/>
      <c r="C178" s="62"/>
      <c r="D178" s="62"/>
      <c r="E178" s="62"/>
      <c r="F178" s="62"/>
      <c r="G178" s="62"/>
      <c r="H178" s="62"/>
      <c r="I178" s="62"/>
      <c r="J178" s="62"/>
      <c r="K178" s="62"/>
      <c r="L178" s="62"/>
      <c r="M178" s="46"/>
      <c r="N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</row>
  </sheetData>
  <sheetProtection sheet="1" autoFilter="0" formatColumns="0" formatRows="0" objects="1" scenarios="1" spinCount="100000" saltValue="aY+zQ93Pq68rs8+tQq6BAicQwO06V/DrpUsqJoG8/zlRK2SseDqVsXittyjLB6AwCN0iYxbK5WWX8touICBNlA==" hashValue="xK194dVIZqn4+5BYtVw0MXGLgGMfmozwFNTAtxFZlmhVfRIWoVobmxDx559FkoYYmpVgYR3snsS45S1tbPLYFA==" algorithmName="SHA-512" password="CC35"/>
  <autoFilter ref="C101:L177"/>
  <mergeCells count="15">
    <mergeCell ref="E7:H7"/>
    <mergeCell ref="E11:H11"/>
    <mergeCell ref="E9:H9"/>
    <mergeCell ref="E13:H13"/>
    <mergeCell ref="E22:H22"/>
    <mergeCell ref="E31:H31"/>
    <mergeCell ref="E54:H54"/>
    <mergeCell ref="E58:H58"/>
    <mergeCell ref="E56:H56"/>
    <mergeCell ref="E60:H60"/>
    <mergeCell ref="E88:H88"/>
    <mergeCell ref="E92:H92"/>
    <mergeCell ref="E90:H90"/>
    <mergeCell ref="E94:H94"/>
    <mergeCell ref="M2:Z2"/>
  </mergeCells>
  <hyperlinks>
    <hyperlink ref="F106" r:id="rId1" display="https://podminky.urs.cz/item/CS_URS_2022_01/210812001"/>
    <hyperlink ref="F110" r:id="rId2" display="https://podminky.urs.cz/item/CS_URS_2022_01/741110001"/>
    <hyperlink ref="F113" r:id="rId3" display="https://podminky.urs.cz/item/CS_URS_2022_01/741110002"/>
    <hyperlink ref="F116" r:id="rId4" display="https://podminky.urs.cz/item/CS_URS_2022_01/741110013"/>
    <hyperlink ref="F119" r:id="rId5" display="https://podminky.urs.cz/item/CS_URS_2022_01/741110232"/>
    <hyperlink ref="F122" r:id="rId6" display="https://podminky.urs.cz/item/CS_URS_2022_01/741112021"/>
    <hyperlink ref="F125" r:id="rId7" display="https://podminky.urs.cz/item/CS_URS_2022_01/741122015"/>
    <hyperlink ref="F128" r:id="rId8" display="https://podminky.urs.cz/item/CS_URS_2022_01/741122016"/>
    <hyperlink ref="F132" r:id="rId9" display="https://podminky.urs.cz/item/CS_URS_2022_01/741122031"/>
    <hyperlink ref="F135" r:id="rId10" display="https://podminky.urs.cz/item/CS_URS_2022_01/741122031"/>
    <hyperlink ref="F139" r:id="rId11" display="https://podminky.urs.cz/item/CS_URS_2022_01/741122222"/>
    <hyperlink ref="F143" r:id="rId12" display="https://podminky.urs.cz/item/CS_URS_2022_01/741130005"/>
    <hyperlink ref="F145" r:id="rId13" display="https://podminky.urs.cz/item/CS_URS_2024_02/741130021"/>
    <hyperlink ref="F147" r:id="rId14" display="https://podminky.urs.cz/item/CS_URS_2022_01/741210001"/>
    <hyperlink ref="F149" r:id="rId15" display="https://podminky.urs.cz/item/CS_URS_2022_01/741910412"/>
    <hyperlink ref="F152" r:id="rId16" display="https://podminky.urs.cz/item/CS_URS_2022_01/741910414"/>
    <hyperlink ref="F160" r:id="rId17" display="https://podminky.urs.cz/item/CS_URS_2022_01/210280002"/>
    <hyperlink ref="F164" r:id="rId18" display="https://podminky.urs.cz/item/CS_URS_2022_01/013254000"/>
    <hyperlink ref="F167" r:id="rId19" display="https://podminky.urs.cz/item/CS_URS_2021_01/043002000"/>
    <hyperlink ref="F169" r:id="rId20" display="https://podminky.urs.cz/item/CS_URS_2021_01/045002000"/>
    <hyperlink ref="F172" r:id="rId21" display="https://podminky.urs.cz/item/CS_URS_2022_01/065002000"/>
    <hyperlink ref="F175" r:id="rId22" display="https://podminky.urs.cz/item/CS_URS_2021_01/090001000"/>
    <hyperlink ref="F177" r:id="rId23" display="https://podminky.urs.cz/item/CS_URS_2021_02/092203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4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109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>
      <c r="B8" s="22"/>
      <c r="D8" s="150" t="s">
        <v>175</v>
      </c>
      <c r="M8" s="22"/>
    </row>
    <row r="9" s="1" customFormat="1" ht="16.5" customHeight="1">
      <c r="B9" s="22"/>
      <c r="E9" s="151" t="s">
        <v>176</v>
      </c>
      <c r="F9" s="1"/>
      <c r="G9" s="1"/>
      <c r="H9" s="1"/>
      <c r="M9" s="22"/>
    </row>
    <row r="10" s="1" customFormat="1" ht="12" customHeight="1">
      <c r="B10" s="22"/>
      <c r="D10" s="150" t="s">
        <v>177</v>
      </c>
      <c r="M10" s="22"/>
    </row>
    <row r="11" s="2" customFormat="1" ht="16.5" customHeight="1">
      <c r="A11" s="40"/>
      <c r="B11" s="46"/>
      <c r="C11" s="40"/>
      <c r="D11" s="40"/>
      <c r="E11" s="164" t="s">
        <v>1482</v>
      </c>
      <c r="F11" s="40"/>
      <c r="G11" s="40"/>
      <c r="H11" s="40"/>
      <c r="I11" s="40"/>
      <c r="J11" s="40"/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50" t="s">
        <v>1483</v>
      </c>
      <c r="E12" s="40"/>
      <c r="F12" s="40"/>
      <c r="G12" s="40"/>
      <c r="H12" s="40"/>
      <c r="I12" s="40"/>
      <c r="J12" s="40"/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6.5" customHeight="1">
      <c r="A13" s="40"/>
      <c r="B13" s="46"/>
      <c r="C13" s="40"/>
      <c r="D13" s="40"/>
      <c r="E13" s="153" t="s">
        <v>1652</v>
      </c>
      <c r="F13" s="40"/>
      <c r="G13" s="40"/>
      <c r="H13" s="40"/>
      <c r="I13" s="40"/>
      <c r="J13" s="40"/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>
      <c r="A14" s="40"/>
      <c r="B14" s="46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2" customHeight="1">
      <c r="A15" s="40"/>
      <c r="B15" s="46"/>
      <c r="C15" s="40"/>
      <c r="D15" s="150" t="s">
        <v>19</v>
      </c>
      <c r="E15" s="40"/>
      <c r="F15" s="137" t="s">
        <v>20</v>
      </c>
      <c r="G15" s="40"/>
      <c r="H15" s="40"/>
      <c r="I15" s="150" t="s">
        <v>21</v>
      </c>
      <c r="J15" s="137" t="s">
        <v>20</v>
      </c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50" t="s">
        <v>22</v>
      </c>
      <c r="E16" s="40"/>
      <c r="F16" s="137" t="s">
        <v>33</v>
      </c>
      <c r="G16" s="40"/>
      <c r="H16" s="40"/>
      <c r="I16" s="150" t="s">
        <v>24</v>
      </c>
      <c r="J16" s="154" t="str">
        <f>'Rekapitulace stavby'!AN8</f>
        <v>24. 1. 2025</v>
      </c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0.8" customHeight="1">
      <c r="A17" s="40"/>
      <c r="B17" s="46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2" customHeight="1">
      <c r="A18" s="40"/>
      <c r="B18" s="46"/>
      <c r="C18" s="40"/>
      <c r="D18" s="150" t="s">
        <v>26</v>
      </c>
      <c r="E18" s="40"/>
      <c r="F18" s="40"/>
      <c r="G18" s="40"/>
      <c r="H18" s="40"/>
      <c r="I18" s="150" t="s">
        <v>27</v>
      </c>
      <c r="J18" s="137" t="s">
        <v>20</v>
      </c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8" customHeight="1">
      <c r="A19" s="40"/>
      <c r="B19" s="46"/>
      <c r="C19" s="40"/>
      <c r="D19" s="40"/>
      <c r="E19" s="137" t="s">
        <v>33</v>
      </c>
      <c r="F19" s="40"/>
      <c r="G19" s="40"/>
      <c r="H19" s="40"/>
      <c r="I19" s="150" t="s">
        <v>29</v>
      </c>
      <c r="J19" s="137" t="s">
        <v>20</v>
      </c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6.96" customHeight="1">
      <c r="A20" s="40"/>
      <c r="B20" s="46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2" customHeight="1">
      <c r="A21" s="40"/>
      <c r="B21" s="46"/>
      <c r="C21" s="40"/>
      <c r="D21" s="150" t="s">
        <v>30</v>
      </c>
      <c r="E21" s="40"/>
      <c r="F21" s="40"/>
      <c r="G21" s="40"/>
      <c r="H21" s="40"/>
      <c r="I21" s="150" t="s">
        <v>27</v>
      </c>
      <c r="J21" s="35" t="str">
        <f>'Rekapitulace stavby'!AN13</f>
        <v>Vyplň údaj</v>
      </c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8" customHeight="1">
      <c r="A22" s="40"/>
      <c r="B22" s="46"/>
      <c r="C22" s="40"/>
      <c r="D22" s="40"/>
      <c r="E22" s="35" t="str">
        <f>'Rekapitulace stavby'!E14</f>
        <v>Vyplň údaj</v>
      </c>
      <c r="F22" s="137"/>
      <c r="G22" s="137"/>
      <c r="H22" s="137"/>
      <c r="I22" s="150" t="s">
        <v>29</v>
      </c>
      <c r="J22" s="35" t="str">
        <f>'Rekapitulace stavby'!AN14</f>
        <v>Vyplň údaj</v>
      </c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6.96" customHeight="1">
      <c r="A23" s="40"/>
      <c r="B23" s="46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2" customHeight="1">
      <c r="A24" s="40"/>
      <c r="B24" s="46"/>
      <c r="C24" s="40"/>
      <c r="D24" s="150" t="s">
        <v>32</v>
      </c>
      <c r="E24" s="40"/>
      <c r="F24" s="40"/>
      <c r="G24" s="40"/>
      <c r="H24" s="40"/>
      <c r="I24" s="150" t="s">
        <v>27</v>
      </c>
      <c r="J24" s="137" t="s">
        <v>20</v>
      </c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8" customHeight="1">
      <c r="A25" s="40"/>
      <c r="B25" s="46"/>
      <c r="C25" s="40"/>
      <c r="D25" s="40"/>
      <c r="E25" s="137" t="s">
        <v>33</v>
      </c>
      <c r="F25" s="40"/>
      <c r="G25" s="40"/>
      <c r="H25" s="40"/>
      <c r="I25" s="150" t="s">
        <v>29</v>
      </c>
      <c r="J25" s="137" t="s">
        <v>20</v>
      </c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6.96" customHeight="1">
      <c r="A26" s="40"/>
      <c r="B26" s="46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12" customHeight="1">
      <c r="A27" s="40"/>
      <c r="B27" s="46"/>
      <c r="C27" s="40"/>
      <c r="D27" s="150" t="s">
        <v>34</v>
      </c>
      <c r="E27" s="40"/>
      <c r="F27" s="40"/>
      <c r="G27" s="40"/>
      <c r="H27" s="40"/>
      <c r="I27" s="150" t="s">
        <v>27</v>
      </c>
      <c r="J27" s="137" t="s">
        <v>20</v>
      </c>
      <c r="K27" s="40"/>
      <c r="L27" s="40"/>
      <c r="M27" s="152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8" customHeight="1">
      <c r="A28" s="40"/>
      <c r="B28" s="46"/>
      <c r="C28" s="40"/>
      <c r="D28" s="40"/>
      <c r="E28" s="137" t="s">
        <v>33</v>
      </c>
      <c r="F28" s="40"/>
      <c r="G28" s="40"/>
      <c r="H28" s="40"/>
      <c r="I28" s="150" t="s">
        <v>29</v>
      </c>
      <c r="J28" s="137" t="s">
        <v>20</v>
      </c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152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12" customHeight="1">
      <c r="A30" s="40"/>
      <c r="B30" s="46"/>
      <c r="C30" s="40"/>
      <c r="D30" s="150" t="s">
        <v>38</v>
      </c>
      <c r="E30" s="40"/>
      <c r="F30" s="40"/>
      <c r="G30" s="40"/>
      <c r="H30" s="40"/>
      <c r="I30" s="40"/>
      <c r="J30" s="40"/>
      <c r="K30" s="40"/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8" customFormat="1" ht="16.5" customHeight="1">
      <c r="A31" s="155"/>
      <c r="B31" s="156"/>
      <c r="C31" s="155"/>
      <c r="D31" s="155"/>
      <c r="E31" s="157" t="s">
        <v>20</v>
      </c>
      <c r="F31" s="157"/>
      <c r="G31" s="157"/>
      <c r="H31" s="157"/>
      <c r="I31" s="155"/>
      <c r="J31" s="155"/>
      <c r="K31" s="155"/>
      <c r="L31" s="155"/>
      <c r="M31" s="158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</row>
    <row r="32" s="2" customFormat="1" ht="6.96" customHeight="1">
      <c r="A32" s="40"/>
      <c r="B32" s="46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9"/>
      <c r="E33" s="159"/>
      <c r="F33" s="159"/>
      <c r="G33" s="159"/>
      <c r="H33" s="159"/>
      <c r="I33" s="159"/>
      <c r="J33" s="159"/>
      <c r="K33" s="159"/>
      <c r="L33" s="159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>
      <c r="A34" s="40"/>
      <c r="B34" s="46"/>
      <c r="C34" s="40"/>
      <c r="D34" s="40"/>
      <c r="E34" s="150" t="s">
        <v>179</v>
      </c>
      <c r="F34" s="40"/>
      <c r="G34" s="40"/>
      <c r="H34" s="40"/>
      <c r="I34" s="40"/>
      <c r="J34" s="40"/>
      <c r="K34" s="160">
        <f>I69</f>
        <v>0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>
      <c r="A35" s="40"/>
      <c r="B35" s="46"/>
      <c r="C35" s="40"/>
      <c r="D35" s="40"/>
      <c r="E35" s="150" t="s">
        <v>180</v>
      </c>
      <c r="F35" s="40"/>
      <c r="G35" s="40"/>
      <c r="H35" s="40"/>
      <c r="I35" s="40"/>
      <c r="J35" s="40"/>
      <c r="K35" s="160">
        <f>J69</f>
        <v>0</v>
      </c>
      <c r="L35" s="40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25.44" customHeight="1">
      <c r="A36" s="40"/>
      <c r="B36" s="46"/>
      <c r="C36" s="40"/>
      <c r="D36" s="161" t="s">
        <v>40</v>
      </c>
      <c r="E36" s="40"/>
      <c r="F36" s="40"/>
      <c r="G36" s="40"/>
      <c r="H36" s="40"/>
      <c r="I36" s="40"/>
      <c r="J36" s="40"/>
      <c r="K36" s="162">
        <f>ROUND(K97, 2)</f>
        <v>0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s="2" customFormat="1" ht="6.96" customHeight="1">
      <c r="A37" s="40"/>
      <c r="B37" s="46"/>
      <c r="C37" s="40"/>
      <c r="D37" s="159"/>
      <c r="E37" s="159"/>
      <c r="F37" s="159"/>
      <c r="G37" s="159"/>
      <c r="H37" s="159"/>
      <c r="I37" s="159"/>
      <c r="J37" s="159"/>
      <c r="K37" s="159"/>
      <c r="L37" s="159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14.4" customHeight="1">
      <c r="A38" s="40"/>
      <c r="B38" s="46"/>
      <c r="C38" s="40"/>
      <c r="D38" s="40"/>
      <c r="E38" s="40"/>
      <c r="F38" s="163" t="s">
        <v>42</v>
      </c>
      <c r="G38" s="40"/>
      <c r="H38" s="40"/>
      <c r="I38" s="163" t="s">
        <v>41</v>
      </c>
      <c r="J38" s="40"/>
      <c r="K38" s="163" t="s">
        <v>43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14.4" customHeight="1">
      <c r="A39" s="40"/>
      <c r="B39" s="46"/>
      <c r="C39" s="40"/>
      <c r="D39" s="164" t="s">
        <v>44</v>
      </c>
      <c r="E39" s="150" t="s">
        <v>45</v>
      </c>
      <c r="F39" s="160">
        <f>ROUND((SUM(BE97:BE177)),  2)</f>
        <v>0</v>
      </c>
      <c r="G39" s="40"/>
      <c r="H39" s="40"/>
      <c r="I39" s="165">
        <v>0.20999999999999999</v>
      </c>
      <c r="J39" s="40"/>
      <c r="K39" s="160">
        <f>ROUND(((SUM(BE97:BE177))*I39),  2)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46"/>
      <c r="C40" s="40"/>
      <c r="D40" s="40"/>
      <c r="E40" s="150" t="s">
        <v>46</v>
      </c>
      <c r="F40" s="160">
        <f>ROUND((SUM(BF97:BF177)),  2)</f>
        <v>0</v>
      </c>
      <c r="G40" s="40"/>
      <c r="H40" s="40"/>
      <c r="I40" s="165">
        <v>0.12</v>
      </c>
      <c r="J40" s="40"/>
      <c r="K40" s="160">
        <f>ROUND(((SUM(BF97:BF177))*I40),  2)</f>
        <v>0</v>
      </c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hidden="1" s="2" customFormat="1" ht="14.4" customHeight="1">
      <c r="A41" s="40"/>
      <c r="B41" s="46"/>
      <c r="C41" s="40"/>
      <c r="D41" s="40"/>
      <c r="E41" s="150" t="s">
        <v>47</v>
      </c>
      <c r="F41" s="160">
        <f>ROUND((SUM(BG97:BG177)),  2)</f>
        <v>0</v>
      </c>
      <c r="G41" s="40"/>
      <c r="H41" s="40"/>
      <c r="I41" s="165">
        <v>0.20999999999999999</v>
      </c>
      <c r="J41" s="40"/>
      <c r="K41" s="160">
        <f>0</f>
        <v>0</v>
      </c>
      <c r="L41" s="40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hidden="1" s="2" customFormat="1" ht="14.4" customHeight="1">
      <c r="A42" s="40"/>
      <c r="B42" s="46"/>
      <c r="C42" s="40"/>
      <c r="D42" s="40"/>
      <c r="E42" s="150" t="s">
        <v>48</v>
      </c>
      <c r="F42" s="160">
        <f>ROUND((SUM(BH97:BH177)),  2)</f>
        <v>0</v>
      </c>
      <c r="G42" s="40"/>
      <c r="H42" s="40"/>
      <c r="I42" s="165">
        <v>0.12</v>
      </c>
      <c r="J42" s="40"/>
      <c r="K42" s="160">
        <f>0</f>
        <v>0</v>
      </c>
      <c r="L42" s="40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3" hidden="1" s="2" customFormat="1" ht="14.4" customHeight="1">
      <c r="A43" s="40"/>
      <c r="B43" s="46"/>
      <c r="C43" s="40"/>
      <c r="D43" s="40"/>
      <c r="E43" s="150" t="s">
        <v>49</v>
      </c>
      <c r="F43" s="160">
        <f>ROUND((SUM(BI97:BI177)),  2)</f>
        <v>0</v>
      </c>
      <c r="G43" s="40"/>
      <c r="H43" s="40"/>
      <c r="I43" s="165">
        <v>0</v>
      </c>
      <c r="J43" s="40"/>
      <c r="K43" s="160">
        <f>0</f>
        <v>0</v>
      </c>
      <c r="L43" s="40"/>
      <c r="M43" s="152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4" s="2" customFormat="1" ht="6.96" customHeight="1">
      <c r="A44" s="40"/>
      <c r="B44" s="46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152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5.44" customHeight="1">
      <c r="A45" s="40"/>
      <c r="B45" s="46"/>
      <c r="C45" s="166"/>
      <c r="D45" s="167" t="s">
        <v>50</v>
      </c>
      <c r="E45" s="168"/>
      <c r="F45" s="168"/>
      <c r="G45" s="169" t="s">
        <v>51</v>
      </c>
      <c r="H45" s="170" t="s">
        <v>52</v>
      </c>
      <c r="I45" s="168"/>
      <c r="J45" s="168"/>
      <c r="K45" s="171">
        <f>SUM(K36:K43)</f>
        <v>0</v>
      </c>
      <c r="L45" s="172"/>
      <c r="M45" s="152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14.4" customHeight="1">
      <c r="A46" s="40"/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52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50" s="2" customFormat="1" ht="6.96" customHeight="1">
      <c r="A50" s="40"/>
      <c r="B50" s="175"/>
      <c r="C50" s="176"/>
      <c r="D50" s="176"/>
      <c r="E50" s="176"/>
      <c r="F50" s="176"/>
      <c r="G50" s="176"/>
      <c r="H50" s="176"/>
      <c r="I50" s="176"/>
      <c r="J50" s="176"/>
      <c r="K50" s="176"/>
      <c r="L50" s="176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24.96" customHeight="1">
      <c r="A51" s="40"/>
      <c r="B51" s="41"/>
      <c r="C51" s="25" t="s">
        <v>181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6.96" customHeight="1">
      <c r="A52" s="40"/>
      <c r="B52" s="41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17</v>
      </c>
      <c r="D53" s="42"/>
      <c r="E53" s="42"/>
      <c r="F53" s="42"/>
      <c r="G53" s="42"/>
      <c r="H53" s="42"/>
      <c r="I53" s="42"/>
      <c r="J53" s="42"/>
      <c r="K53" s="42"/>
      <c r="L53" s="42"/>
      <c r="M53" s="152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6.25" customHeight="1">
      <c r="A54" s="40"/>
      <c r="B54" s="41"/>
      <c r="C54" s="42"/>
      <c r="D54" s="42"/>
      <c r="E54" s="177" t="str">
        <f>E7</f>
        <v>Rekonstrukce plynové kotelny v IB, instalace plynové kogenerační jednotky včetně tepelných čerpadel</v>
      </c>
      <c r="F54" s="34"/>
      <c r="G54" s="34"/>
      <c r="H54" s="34"/>
      <c r="I54" s="42"/>
      <c r="J54" s="42"/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1" customFormat="1" ht="12" customHeight="1">
      <c r="B55" s="23"/>
      <c r="C55" s="34" t="s">
        <v>175</v>
      </c>
      <c r="D55" s="24"/>
      <c r="E55" s="24"/>
      <c r="F55" s="24"/>
      <c r="G55" s="24"/>
      <c r="H55" s="24"/>
      <c r="I55" s="24"/>
      <c r="J55" s="24"/>
      <c r="K55" s="24"/>
      <c r="L55" s="24"/>
      <c r="M55" s="22"/>
    </row>
    <row r="56" s="1" customFormat="1" ht="16.5" customHeight="1">
      <c r="B56" s="23"/>
      <c r="C56" s="24"/>
      <c r="D56" s="24"/>
      <c r="E56" s="177" t="s">
        <v>176</v>
      </c>
      <c r="F56" s="24"/>
      <c r="G56" s="24"/>
      <c r="H56" s="24"/>
      <c r="I56" s="24"/>
      <c r="J56" s="24"/>
      <c r="K56" s="24"/>
      <c r="L56" s="24"/>
      <c r="M56" s="22"/>
    </row>
    <row r="57" s="1" customFormat="1" ht="12" customHeight="1">
      <c r="B57" s="23"/>
      <c r="C57" s="34" t="s">
        <v>177</v>
      </c>
      <c r="D57" s="24"/>
      <c r="E57" s="24"/>
      <c r="F57" s="24"/>
      <c r="G57" s="24"/>
      <c r="H57" s="24"/>
      <c r="I57" s="24"/>
      <c r="J57" s="24"/>
      <c r="K57" s="24"/>
      <c r="L57" s="24"/>
      <c r="M57" s="22"/>
    </row>
    <row r="58" s="2" customFormat="1" ht="16.5" customHeight="1">
      <c r="A58" s="40"/>
      <c r="B58" s="41"/>
      <c r="C58" s="42"/>
      <c r="D58" s="42"/>
      <c r="E58" s="297" t="s">
        <v>1482</v>
      </c>
      <c r="F58" s="42"/>
      <c r="G58" s="42"/>
      <c r="H58" s="42"/>
      <c r="I58" s="42"/>
      <c r="J58" s="42"/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2" customHeight="1">
      <c r="A59" s="40"/>
      <c r="B59" s="41"/>
      <c r="C59" s="34" t="s">
        <v>1483</v>
      </c>
      <c r="D59" s="42"/>
      <c r="E59" s="42"/>
      <c r="F59" s="42"/>
      <c r="G59" s="42"/>
      <c r="H59" s="42"/>
      <c r="I59" s="42"/>
      <c r="J59" s="42"/>
      <c r="K59" s="42"/>
      <c r="L59" s="42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6.5" customHeight="1">
      <c r="A60" s="40"/>
      <c r="B60" s="41"/>
      <c r="C60" s="42"/>
      <c r="D60" s="42"/>
      <c r="E60" s="71" t="str">
        <f>E13</f>
        <v>02 - Rozvaděč R-kotelna</v>
      </c>
      <c r="F60" s="42"/>
      <c r="G60" s="42"/>
      <c r="H60" s="42"/>
      <c r="I60" s="42"/>
      <c r="J60" s="42"/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6.96" customHeight="1">
      <c r="A61" s="40"/>
      <c r="B61" s="41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2" customHeight="1">
      <c r="A62" s="40"/>
      <c r="B62" s="41"/>
      <c r="C62" s="34" t="s">
        <v>22</v>
      </c>
      <c r="D62" s="42"/>
      <c r="E62" s="42"/>
      <c r="F62" s="29" t="str">
        <f>F16</f>
        <v xml:space="preserve"> </v>
      </c>
      <c r="G62" s="42"/>
      <c r="H62" s="42"/>
      <c r="I62" s="34" t="s">
        <v>24</v>
      </c>
      <c r="J62" s="74" t="str">
        <f>IF(J16="","",J16)</f>
        <v>24. 1. 2025</v>
      </c>
      <c r="K62" s="42"/>
      <c r="L62" s="42"/>
      <c r="M62" s="152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6.96" customHeight="1">
      <c r="A63" s="40"/>
      <c r="B63" s="41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152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15.15" customHeight="1">
      <c r="A64" s="40"/>
      <c r="B64" s="41"/>
      <c r="C64" s="34" t="s">
        <v>26</v>
      </c>
      <c r="D64" s="42"/>
      <c r="E64" s="42"/>
      <c r="F64" s="29" t="str">
        <f>E19</f>
        <v xml:space="preserve"> </v>
      </c>
      <c r="G64" s="42"/>
      <c r="H64" s="42"/>
      <c r="I64" s="34" t="s">
        <v>32</v>
      </c>
      <c r="J64" s="38" t="str">
        <f>E25</f>
        <v xml:space="preserve"> </v>
      </c>
      <c r="K64" s="42"/>
      <c r="L64" s="42"/>
      <c r="M64" s="152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15.15" customHeight="1">
      <c r="A65" s="40"/>
      <c r="B65" s="41"/>
      <c r="C65" s="34" t="s">
        <v>30</v>
      </c>
      <c r="D65" s="42"/>
      <c r="E65" s="42"/>
      <c r="F65" s="29" t="str">
        <f>IF(E22="","",E22)</f>
        <v>Vyplň údaj</v>
      </c>
      <c r="G65" s="42"/>
      <c r="H65" s="42"/>
      <c r="I65" s="34" t="s">
        <v>34</v>
      </c>
      <c r="J65" s="38" t="str">
        <f>E28</f>
        <v xml:space="preserve"> </v>
      </c>
      <c r="K65" s="42"/>
      <c r="L65" s="42"/>
      <c r="M65" s="152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10.32" customHeight="1">
      <c r="A66" s="40"/>
      <c r="B66" s="41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152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67" s="2" customFormat="1" ht="29.28" customHeight="1">
      <c r="A67" s="40"/>
      <c r="B67" s="41"/>
      <c r="C67" s="178" t="s">
        <v>182</v>
      </c>
      <c r="D67" s="179"/>
      <c r="E67" s="179"/>
      <c r="F67" s="179"/>
      <c r="G67" s="179"/>
      <c r="H67" s="179"/>
      <c r="I67" s="180" t="s">
        <v>183</v>
      </c>
      <c r="J67" s="180" t="s">
        <v>184</v>
      </c>
      <c r="K67" s="180" t="s">
        <v>185</v>
      </c>
      <c r="L67" s="179"/>
      <c r="M67" s="152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10.32" customHeight="1">
      <c r="A68" s="40"/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152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22.8" customHeight="1">
      <c r="A69" s="40"/>
      <c r="B69" s="41"/>
      <c r="C69" s="181" t="s">
        <v>74</v>
      </c>
      <c r="D69" s="42"/>
      <c r="E69" s="42"/>
      <c r="F69" s="42"/>
      <c r="G69" s="42"/>
      <c r="H69" s="42"/>
      <c r="I69" s="104">
        <f>Q97</f>
        <v>0</v>
      </c>
      <c r="J69" s="104">
        <f>R97</f>
        <v>0</v>
      </c>
      <c r="K69" s="104">
        <f>K97</f>
        <v>0</v>
      </c>
      <c r="L69" s="42"/>
      <c r="M69" s="152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U69" s="19" t="s">
        <v>186</v>
      </c>
    </row>
    <row r="70" s="9" customFormat="1" ht="24.96" customHeight="1">
      <c r="A70" s="9"/>
      <c r="B70" s="182"/>
      <c r="C70" s="183"/>
      <c r="D70" s="184" t="s">
        <v>1300</v>
      </c>
      <c r="E70" s="185"/>
      <c r="F70" s="185"/>
      <c r="G70" s="185"/>
      <c r="H70" s="185"/>
      <c r="I70" s="186">
        <f>Q98</f>
        <v>0</v>
      </c>
      <c r="J70" s="186">
        <f>R98</f>
        <v>0</v>
      </c>
      <c r="K70" s="186">
        <f>K98</f>
        <v>0</v>
      </c>
      <c r="L70" s="183"/>
      <c r="M70" s="187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12" customFormat="1" ht="19.92" customHeight="1">
      <c r="A71" s="12"/>
      <c r="B71" s="251"/>
      <c r="C71" s="129"/>
      <c r="D71" s="252" t="s">
        <v>1485</v>
      </c>
      <c r="E71" s="253"/>
      <c r="F71" s="253"/>
      <c r="G71" s="253"/>
      <c r="H71" s="253"/>
      <c r="I71" s="254">
        <f>Q99</f>
        <v>0</v>
      </c>
      <c r="J71" s="254">
        <f>R99</f>
        <v>0</v>
      </c>
      <c r="K71" s="254">
        <f>K99</f>
        <v>0</v>
      </c>
      <c r="L71" s="129"/>
      <c r="M71" s="255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="9" customFormat="1" ht="24.96" customHeight="1">
      <c r="A72" s="9"/>
      <c r="B72" s="182"/>
      <c r="C72" s="183"/>
      <c r="D72" s="184" t="s">
        <v>1486</v>
      </c>
      <c r="E72" s="185"/>
      <c r="F72" s="185"/>
      <c r="G72" s="185"/>
      <c r="H72" s="185"/>
      <c r="I72" s="186">
        <f>Q171</f>
        <v>0</v>
      </c>
      <c r="J72" s="186">
        <f>R171</f>
        <v>0</v>
      </c>
      <c r="K72" s="186">
        <f>K171</f>
        <v>0</v>
      </c>
      <c r="L72" s="183"/>
      <c r="M72" s="187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12" customFormat="1" ht="19.92" customHeight="1">
      <c r="A73" s="12"/>
      <c r="B73" s="251"/>
      <c r="C73" s="129"/>
      <c r="D73" s="252" t="s">
        <v>1487</v>
      </c>
      <c r="E73" s="253"/>
      <c r="F73" s="253"/>
      <c r="G73" s="253"/>
      <c r="H73" s="253"/>
      <c r="I73" s="254">
        <f>Q172</f>
        <v>0</v>
      </c>
      <c r="J73" s="254">
        <f>R172</f>
        <v>0</v>
      </c>
      <c r="K73" s="254">
        <f>K172</f>
        <v>0</v>
      </c>
      <c r="L73" s="129"/>
      <c r="M73" s="255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</row>
    <row r="74" s="2" customFormat="1" ht="21.84" customHeight="1">
      <c r="A74" s="40"/>
      <c r="B74" s="41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152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6.96" customHeight="1">
      <c r="A75" s="40"/>
      <c r="B75" s="61"/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152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9" s="2" customFormat="1" ht="6.96" customHeight="1">
      <c r="A79" s="40"/>
      <c r="B79" s="63"/>
      <c r="C79" s="64"/>
      <c r="D79" s="64"/>
      <c r="E79" s="64"/>
      <c r="F79" s="64"/>
      <c r="G79" s="64"/>
      <c r="H79" s="64"/>
      <c r="I79" s="64"/>
      <c r="J79" s="64"/>
      <c r="K79" s="64"/>
      <c r="L79" s="64"/>
      <c r="M79" s="152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24.96" customHeight="1">
      <c r="A80" s="40"/>
      <c r="B80" s="41"/>
      <c r="C80" s="25" t="s">
        <v>193</v>
      </c>
      <c r="D80" s="42"/>
      <c r="E80" s="42"/>
      <c r="F80" s="42"/>
      <c r="G80" s="42"/>
      <c r="H80" s="42"/>
      <c r="I80" s="42"/>
      <c r="J80" s="42"/>
      <c r="K80" s="42"/>
      <c r="L80" s="42"/>
      <c r="M80" s="152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152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2" customHeight="1">
      <c r="A82" s="40"/>
      <c r="B82" s="41"/>
      <c r="C82" s="34" t="s">
        <v>17</v>
      </c>
      <c r="D82" s="42"/>
      <c r="E82" s="42"/>
      <c r="F82" s="42"/>
      <c r="G82" s="42"/>
      <c r="H82" s="42"/>
      <c r="I82" s="42"/>
      <c r="J82" s="42"/>
      <c r="K82" s="42"/>
      <c r="L82" s="42"/>
      <c r="M82" s="152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26.25" customHeight="1">
      <c r="A83" s="40"/>
      <c r="B83" s="41"/>
      <c r="C83" s="42"/>
      <c r="D83" s="42"/>
      <c r="E83" s="177" t="str">
        <f>E7</f>
        <v>Rekonstrukce plynové kotelny v IB, instalace plynové kogenerační jednotky včetně tepelných čerpadel</v>
      </c>
      <c r="F83" s="34"/>
      <c r="G83" s="34"/>
      <c r="H83" s="34"/>
      <c r="I83" s="42"/>
      <c r="J83" s="42"/>
      <c r="K83" s="42"/>
      <c r="L83" s="42"/>
      <c r="M83" s="152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1" customFormat="1" ht="12" customHeight="1">
      <c r="B84" s="23"/>
      <c r="C84" s="34" t="s">
        <v>175</v>
      </c>
      <c r="D84" s="24"/>
      <c r="E84" s="24"/>
      <c r="F84" s="24"/>
      <c r="G84" s="24"/>
      <c r="H84" s="24"/>
      <c r="I84" s="24"/>
      <c r="J84" s="24"/>
      <c r="K84" s="24"/>
      <c r="L84" s="24"/>
      <c r="M84" s="22"/>
    </row>
    <row r="85" s="1" customFormat="1" ht="16.5" customHeight="1">
      <c r="B85" s="23"/>
      <c r="C85" s="24"/>
      <c r="D85" s="24"/>
      <c r="E85" s="177" t="s">
        <v>176</v>
      </c>
      <c r="F85" s="24"/>
      <c r="G85" s="24"/>
      <c r="H85" s="24"/>
      <c r="I85" s="24"/>
      <c r="J85" s="24"/>
      <c r="K85" s="24"/>
      <c r="L85" s="24"/>
      <c r="M85" s="22"/>
    </row>
    <row r="86" s="1" customFormat="1" ht="12" customHeight="1">
      <c r="B86" s="23"/>
      <c r="C86" s="34" t="s">
        <v>177</v>
      </c>
      <c r="D86" s="24"/>
      <c r="E86" s="24"/>
      <c r="F86" s="24"/>
      <c r="G86" s="24"/>
      <c r="H86" s="24"/>
      <c r="I86" s="24"/>
      <c r="J86" s="24"/>
      <c r="K86" s="24"/>
      <c r="L86" s="24"/>
      <c r="M86" s="22"/>
    </row>
    <row r="87" s="2" customFormat="1" ht="16.5" customHeight="1">
      <c r="A87" s="40"/>
      <c r="B87" s="41"/>
      <c r="C87" s="42"/>
      <c r="D87" s="42"/>
      <c r="E87" s="297" t="s">
        <v>1482</v>
      </c>
      <c r="F87" s="42"/>
      <c r="G87" s="42"/>
      <c r="H87" s="42"/>
      <c r="I87" s="42"/>
      <c r="J87" s="42"/>
      <c r="K87" s="42"/>
      <c r="L87" s="42"/>
      <c r="M87" s="152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2" customHeight="1">
      <c r="A88" s="40"/>
      <c r="B88" s="41"/>
      <c r="C88" s="34" t="s">
        <v>1483</v>
      </c>
      <c r="D88" s="42"/>
      <c r="E88" s="42"/>
      <c r="F88" s="42"/>
      <c r="G88" s="42"/>
      <c r="H88" s="42"/>
      <c r="I88" s="42"/>
      <c r="J88" s="42"/>
      <c r="K88" s="42"/>
      <c r="L88" s="42"/>
      <c r="M88" s="152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6.5" customHeight="1">
      <c r="A89" s="40"/>
      <c r="B89" s="41"/>
      <c r="C89" s="42"/>
      <c r="D89" s="42"/>
      <c r="E89" s="71" t="str">
        <f>E13</f>
        <v>02 - Rozvaděč R-kotelna</v>
      </c>
      <c r="F89" s="42"/>
      <c r="G89" s="42"/>
      <c r="H89" s="42"/>
      <c r="I89" s="42"/>
      <c r="J89" s="42"/>
      <c r="K89" s="42"/>
      <c r="L89" s="42"/>
      <c r="M89" s="152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6.96" customHeight="1">
      <c r="A90" s="40"/>
      <c r="B90" s="41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152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12" customHeight="1">
      <c r="A91" s="40"/>
      <c r="B91" s="41"/>
      <c r="C91" s="34" t="s">
        <v>22</v>
      </c>
      <c r="D91" s="42"/>
      <c r="E91" s="42"/>
      <c r="F91" s="29" t="str">
        <f>F16</f>
        <v xml:space="preserve"> </v>
      </c>
      <c r="G91" s="42"/>
      <c r="H91" s="42"/>
      <c r="I91" s="34" t="s">
        <v>24</v>
      </c>
      <c r="J91" s="74" t="str">
        <f>IF(J16="","",J16)</f>
        <v>24. 1. 2025</v>
      </c>
      <c r="K91" s="42"/>
      <c r="L91" s="42"/>
      <c r="M91" s="152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6.96" customHeight="1">
      <c r="A92" s="40"/>
      <c r="B92" s="41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152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15.15" customHeight="1">
      <c r="A93" s="40"/>
      <c r="B93" s="41"/>
      <c r="C93" s="34" t="s">
        <v>26</v>
      </c>
      <c r="D93" s="42"/>
      <c r="E93" s="42"/>
      <c r="F93" s="29" t="str">
        <f>E19</f>
        <v xml:space="preserve"> </v>
      </c>
      <c r="G93" s="42"/>
      <c r="H93" s="42"/>
      <c r="I93" s="34" t="s">
        <v>32</v>
      </c>
      <c r="J93" s="38" t="str">
        <f>E25</f>
        <v xml:space="preserve"> </v>
      </c>
      <c r="K93" s="42"/>
      <c r="L93" s="42"/>
      <c r="M93" s="152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15.15" customHeight="1">
      <c r="A94" s="40"/>
      <c r="B94" s="41"/>
      <c r="C94" s="34" t="s">
        <v>30</v>
      </c>
      <c r="D94" s="42"/>
      <c r="E94" s="42"/>
      <c r="F94" s="29" t="str">
        <f>IF(E22="","",E22)</f>
        <v>Vyplň údaj</v>
      </c>
      <c r="G94" s="42"/>
      <c r="H94" s="42"/>
      <c r="I94" s="34" t="s">
        <v>34</v>
      </c>
      <c r="J94" s="38" t="str">
        <f>E28</f>
        <v xml:space="preserve"> </v>
      </c>
      <c r="K94" s="42"/>
      <c r="L94" s="42"/>
      <c r="M94" s="152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10.32" customHeight="1">
      <c r="A95" s="40"/>
      <c r="B95" s="41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152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10" customFormat="1" ht="29.28" customHeight="1">
      <c r="A96" s="188"/>
      <c r="B96" s="189"/>
      <c r="C96" s="190" t="s">
        <v>194</v>
      </c>
      <c r="D96" s="191" t="s">
        <v>59</v>
      </c>
      <c r="E96" s="191" t="s">
        <v>55</v>
      </c>
      <c r="F96" s="191" t="s">
        <v>56</v>
      </c>
      <c r="G96" s="191" t="s">
        <v>195</v>
      </c>
      <c r="H96" s="191" t="s">
        <v>196</v>
      </c>
      <c r="I96" s="191" t="s">
        <v>197</v>
      </c>
      <c r="J96" s="191" t="s">
        <v>198</v>
      </c>
      <c r="K96" s="191" t="s">
        <v>185</v>
      </c>
      <c r="L96" s="192" t="s">
        <v>199</v>
      </c>
      <c r="M96" s="193"/>
      <c r="N96" s="94" t="s">
        <v>20</v>
      </c>
      <c r="O96" s="95" t="s">
        <v>44</v>
      </c>
      <c r="P96" s="95" t="s">
        <v>200</v>
      </c>
      <c r="Q96" s="95" t="s">
        <v>201</v>
      </c>
      <c r="R96" s="95" t="s">
        <v>202</v>
      </c>
      <c r="S96" s="95" t="s">
        <v>203</v>
      </c>
      <c r="T96" s="95" t="s">
        <v>204</v>
      </c>
      <c r="U96" s="95" t="s">
        <v>205</v>
      </c>
      <c r="V96" s="95" t="s">
        <v>206</v>
      </c>
      <c r="W96" s="95" t="s">
        <v>207</v>
      </c>
      <c r="X96" s="96" t="s">
        <v>208</v>
      </c>
      <c r="Y96" s="188"/>
      <c r="Z96" s="188"/>
      <c r="AA96" s="188"/>
      <c r="AB96" s="188"/>
      <c r="AC96" s="188"/>
      <c r="AD96" s="188"/>
      <c r="AE96" s="188"/>
    </row>
    <row r="97" s="2" customFormat="1" ht="22.8" customHeight="1">
      <c r="A97" s="40"/>
      <c r="B97" s="41"/>
      <c r="C97" s="101" t="s">
        <v>209</v>
      </c>
      <c r="D97" s="42"/>
      <c r="E97" s="42"/>
      <c r="F97" s="42"/>
      <c r="G97" s="42"/>
      <c r="H97" s="42"/>
      <c r="I97" s="42"/>
      <c r="J97" s="42"/>
      <c r="K97" s="194">
        <f>BK97</f>
        <v>0</v>
      </c>
      <c r="L97" s="42"/>
      <c r="M97" s="46"/>
      <c r="N97" s="97"/>
      <c r="O97" s="195"/>
      <c r="P97" s="98"/>
      <c r="Q97" s="196">
        <f>Q98+Q171</f>
        <v>0</v>
      </c>
      <c r="R97" s="196">
        <f>R98+R171</f>
        <v>0</v>
      </c>
      <c r="S97" s="98"/>
      <c r="T97" s="197">
        <f>T98+T171</f>
        <v>0</v>
      </c>
      <c r="U97" s="98"/>
      <c r="V97" s="197">
        <f>V98+V171</f>
        <v>0.26319500000000001</v>
      </c>
      <c r="W97" s="98"/>
      <c r="X97" s="198">
        <f>X98+X171</f>
        <v>0</v>
      </c>
      <c r="Y97" s="40"/>
      <c r="Z97" s="40"/>
      <c r="AA97" s="40"/>
      <c r="AB97" s="40"/>
      <c r="AC97" s="40"/>
      <c r="AD97" s="40"/>
      <c r="AE97" s="40"/>
      <c r="AT97" s="19" t="s">
        <v>75</v>
      </c>
      <c r="AU97" s="19" t="s">
        <v>186</v>
      </c>
      <c r="BK97" s="199">
        <f>BK98+BK171</f>
        <v>0</v>
      </c>
    </row>
    <row r="98" s="11" customFormat="1" ht="25.92" customHeight="1">
      <c r="A98" s="11"/>
      <c r="B98" s="200"/>
      <c r="C98" s="201"/>
      <c r="D98" s="202" t="s">
        <v>75</v>
      </c>
      <c r="E98" s="203" t="s">
        <v>1326</v>
      </c>
      <c r="F98" s="203" t="s">
        <v>1327</v>
      </c>
      <c r="G98" s="201"/>
      <c r="H98" s="201"/>
      <c r="I98" s="204"/>
      <c r="J98" s="204"/>
      <c r="K98" s="205">
        <f>BK98</f>
        <v>0</v>
      </c>
      <c r="L98" s="201"/>
      <c r="M98" s="206"/>
      <c r="N98" s="207"/>
      <c r="O98" s="208"/>
      <c r="P98" s="208"/>
      <c r="Q98" s="209">
        <f>Q99</f>
        <v>0</v>
      </c>
      <c r="R98" s="209">
        <f>R99</f>
        <v>0</v>
      </c>
      <c r="S98" s="208"/>
      <c r="T98" s="210">
        <f>T99</f>
        <v>0</v>
      </c>
      <c r="U98" s="208"/>
      <c r="V98" s="210">
        <f>V99</f>
        <v>0.25719500000000001</v>
      </c>
      <c r="W98" s="208"/>
      <c r="X98" s="211">
        <f>X99</f>
        <v>0</v>
      </c>
      <c r="Y98" s="11"/>
      <c r="Z98" s="11"/>
      <c r="AA98" s="11"/>
      <c r="AB98" s="11"/>
      <c r="AC98" s="11"/>
      <c r="AD98" s="11"/>
      <c r="AE98" s="11"/>
      <c r="AR98" s="212" t="s">
        <v>85</v>
      </c>
      <c r="AT98" s="213" t="s">
        <v>75</v>
      </c>
      <c r="AU98" s="213" t="s">
        <v>76</v>
      </c>
      <c r="AY98" s="212" t="s">
        <v>212</v>
      </c>
      <c r="BK98" s="214">
        <f>BK99</f>
        <v>0</v>
      </c>
    </row>
    <row r="99" s="11" customFormat="1" ht="22.8" customHeight="1">
      <c r="A99" s="11"/>
      <c r="B99" s="200"/>
      <c r="C99" s="201"/>
      <c r="D99" s="202" t="s">
        <v>75</v>
      </c>
      <c r="E99" s="256" t="s">
        <v>1493</v>
      </c>
      <c r="F99" s="256" t="s">
        <v>1494</v>
      </c>
      <c r="G99" s="201"/>
      <c r="H99" s="201"/>
      <c r="I99" s="204"/>
      <c r="J99" s="204"/>
      <c r="K99" s="257">
        <f>BK99</f>
        <v>0</v>
      </c>
      <c r="L99" s="201"/>
      <c r="M99" s="206"/>
      <c r="N99" s="207"/>
      <c r="O99" s="208"/>
      <c r="P99" s="208"/>
      <c r="Q99" s="209">
        <f>SUM(Q100:Q170)</f>
        <v>0</v>
      </c>
      <c r="R99" s="209">
        <f>SUM(R100:R170)</f>
        <v>0</v>
      </c>
      <c r="S99" s="208"/>
      <c r="T99" s="210">
        <f>SUM(T100:T170)</f>
        <v>0</v>
      </c>
      <c r="U99" s="208"/>
      <c r="V99" s="210">
        <f>SUM(V100:V170)</f>
        <v>0.25719500000000001</v>
      </c>
      <c r="W99" s="208"/>
      <c r="X99" s="211">
        <f>SUM(X100:X170)</f>
        <v>0</v>
      </c>
      <c r="Y99" s="11"/>
      <c r="Z99" s="11"/>
      <c r="AA99" s="11"/>
      <c r="AB99" s="11"/>
      <c r="AC99" s="11"/>
      <c r="AD99" s="11"/>
      <c r="AE99" s="11"/>
      <c r="AR99" s="212" t="s">
        <v>85</v>
      </c>
      <c r="AT99" s="213" t="s">
        <v>75</v>
      </c>
      <c r="AU99" s="213" t="s">
        <v>83</v>
      </c>
      <c r="AY99" s="212" t="s">
        <v>212</v>
      </c>
      <c r="BK99" s="214">
        <f>SUM(BK100:BK170)</f>
        <v>0</v>
      </c>
    </row>
    <row r="100" s="2" customFormat="1" ht="16.5" customHeight="1">
      <c r="A100" s="40"/>
      <c r="B100" s="41"/>
      <c r="C100" s="215" t="s">
        <v>83</v>
      </c>
      <c r="D100" s="215" t="s">
        <v>213</v>
      </c>
      <c r="E100" s="216" t="s">
        <v>1653</v>
      </c>
      <c r="F100" s="217" t="s">
        <v>1654</v>
      </c>
      <c r="G100" s="218" t="s">
        <v>670</v>
      </c>
      <c r="H100" s="219">
        <v>6</v>
      </c>
      <c r="I100" s="220"/>
      <c r="J100" s="220"/>
      <c r="K100" s="221">
        <f>ROUND(P100*H100,2)</f>
        <v>0</v>
      </c>
      <c r="L100" s="217" t="s">
        <v>20</v>
      </c>
      <c r="M100" s="46"/>
      <c r="N100" s="222" t="s">
        <v>20</v>
      </c>
      <c r="O100" s="223" t="s">
        <v>45</v>
      </c>
      <c r="P100" s="224">
        <f>I100+J100</f>
        <v>0</v>
      </c>
      <c r="Q100" s="224">
        <f>ROUND(I100*H100,2)</f>
        <v>0</v>
      </c>
      <c r="R100" s="224">
        <f>ROUND(J100*H100,2)</f>
        <v>0</v>
      </c>
      <c r="S100" s="86"/>
      <c r="T100" s="225">
        <f>S100*H100</f>
        <v>0</v>
      </c>
      <c r="U100" s="225">
        <v>0</v>
      </c>
      <c r="V100" s="225">
        <f>U100*H100</f>
        <v>0</v>
      </c>
      <c r="W100" s="225">
        <v>0</v>
      </c>
      <c r="X100" s="226">
        <f>W100*H100</f>
        <v>0</v>
      </c>
      <c r="Y100" s="40"/>
      <c r="Z100" s="40"/>
      <c r="AA100" s="40"/>
      <c r="AB100" s="40"/>
      <c r="AC100" s="40"/>
      <c r="AD100" s="40"/>
      <c r="AE100" s="40"/>
      <c r="AR100" s="227" t="s">
        <v>217</v>
      </c>
      <c r="AT100" s="227" t="s">
        <v>213</v>
      </c>
      <c r="AU100" s="227" t="s">
        <v>85</v>
      </c>
      <c r="AY100" s="19" t="s">
        <v>212</v>
      </c>
      <c r="BE100" s="228">
        <f>IF(O100="základní",K100,0)</f>
        <v>0</v>
      </c>
      <c r="BF100" s="228">
        <f>IF(O100="snížená",K100,0)</f>
        <v>0</v>
      </c>
      <c r="BG100" s="228">
        <f>IF(O100="zákl. přenesená",K100,0)</f>
        <v>0</v>
      </c>
      <c r="BH100" s="228">
        <f>IF(O100="sníž. přenesená",K100,0)</f>
        <v>0</v>
      </c>
      <c r="BI100" s="228">
        <f>IF(O100="nulová",K100,0)</f>
        <v>0</v>
      </c>
      <c r="BJ100" s="19" t="s">
        <v>83</v>
      </c>
      <c r="BK100" s="228">
        <f>ROUND(P100*H100,2)</f>
        <v>0</v>
      </c>
      <c r="BL100" s="19" t="s">
        <v>217</v>
      </c>
      <c r="BM100" s="227" t="s">
        <v>1655</v>
      </c>
    </row>
    <row r="101" s="2" customFormat="1" ht="16.5" customHeight="1">
      <c r="A101" s="40"/>
      <c r="B101" s="41"/>
      <c r="C101" s="229" t="s">
        <v>85</v>
      </c>
      <c r="D101" s="229" t="s">
        <v>222</v>
      </c>
      <c r="E101" s="230" t="s">
        <v>1656</v>
      </c>
      <c r="F101" s="231" t="s">
        <v>1657</v>
      </c>
      <c r="G101" s="232" t="s">
        <v>670</v>
      </c>
      <c r="H101" s="233">
        <v>6</v>
      </c>
      <c r="I101" s="234"/>
      <c r="J101" s="235"/>
      <c r="K101" s="236">
        <f>ROUND(P101*H101,2)</f>
        <v>0</v>
      </c>
      <c r="L101" s="231" t="s">
        <v>20</v>
      </c>
      <c r="M101" s="237"/>
      <c r="N101" s="238" t="s">
        <v>20</v>
      </c>
      <c r="O101" s="223" t="s">
        <v>45</v>
      </c>
      <c r="P101" s="224">
        <f>I101+J101</f>
        <v>0</v>
      </c>
      <c r="Q101" s="224">
        <f>ROUND(I101*H101,2)</f>
        <v>0</v>
      </c>
      <c r="R101" s="224">
        <f>ROUND(J101*H101,2)</f>
        <v>0</v>
      </c>
      <c r="S101" s="86"/>
      <c r="T101" s="225">
        <f>S101*H101</f>
        <v>0</v>
      </c>
      <c r="U101" s="225">
        <v>0.00025999999999999998</v>
      </c>
      <c r="V101" s="225">
        <f>U101*H101</f>
        <v>0.0015599999999999998</v>
      </c>
      <c r="W101" s="225">
        <v>0</v>
      </c>
      <c r="X101" s="226">
        <f>W101*H101</f>
        <v>0</v>
      </c>
      <c r="Y101" s="40"/>
      <c r="Z101" s="40"/>
      <c r="AA101" s="40"/>
      <c r="AB101" s="40"/>
      <c r="AC101" s="40"/>
      <c r="AD101" s="40"/>
      <c r="AE101" s="40"/>
      <c r="AR101" s="227" t="s">
        <v>226</v>
      </c>
      <c r="AT101" s="227" t="s">
        <v>222</v>
      </c>
      <c r="AU101" s="227" t="s">
        <v>85</v>
      </c>
      <c r="AY101" s="19" t="s">
        <v>212</v>
      </c>
      <c r="BE101" s="228">
        <f>IF(O101="základní",K101,0)</f>
        <v>0</v>
      </c>
      <c r="BF101" s="228">
        <f>IF(O101="snížená",K101,0)</f>
        <v>0</v>
      </c>
      <c r="BG101" s="228">
        <f>IF(O101="zákl. přenesená",K101,0)</f>
        <v>0</v>
      </c>
      <c r="BH101" s="228">
        <f>IF(O101="sníž. přenesená",K101,0)</f>
        <v>0</v>
      </c>
      <c r="BI101" s="228">
        <f>IF(O101="nulová",K101,0)</f>
        <v>0</v>
      </c>
      <c r="BJ101" s="19" t="s">
        <v>83</v>
      </c>
      <c r="BK101" s="228">
        <f>ROUND(P101*H101,2)</f>
        <v>0</v>
      </c>
      <c r="BL101" s="19" t="s">
        <v>217</v>
      </c>
      <c r="BM101" s="227" t="s">
        <v>1658</v>
      </c>
    </row>
    <row r="102" s="2" customFormat="1" ht="44.25" customHeight="1">
      <c r="A102" s="40"/>
      <c r="B102" s="41"/>
      <c r="C102" s="215" t="s">
        <v>105</v>
      </c>
      <c r="D102" s="215" t="s">
        <v>213</v>
      </c>
      <c r="E102" s="216" t="s">
        <v>1659</v>
      </c>
      <c r="F102" s="217" t="s">
        <v>1660</v>
      </c>
      <c r="G102" s="218" t="s">
        <v>525</v>
      </c>
      <c r="H102" s="219">
        <v>10</v>
      </c>
      <c r="I102" s="220"/>
      <c r="J102" s="220"/>
      <c r="K102" s="221">
        <f>ROUND(P102*H102,2)</f>
        <v>0</v>
      </c>
      <c r="L102" s="217" t="s">
        <v>1497</v>
      </c>
      <c r="M102" s="46"/>
      <c r="N102" s="222" t="s">
        <v>20</v>
      </c>
      <c r="O102" s="223" t="s">
        <v>45</v>
      </c>
      <c r="P102" s="224">
        <f>I102+J102</f>
        <v>0</v>
      </c>
      <c r="Q102" s="224">
        <f>ROUND(I102*H102,2)</f>
        <v>0</v>
      </c>
      <c r="R102" s="224">
        <f>ROUND(J102*H102,2)</f>
        <v>0</v>
      </c>
      <c r="S102" s="86"/>
      <c r="T102" s="225">
        <f>S102*H102</f>
        <v>0</v>
      </c>
      <c r="U102" s="225">
        <v>0</v>
      </c>
      <c r="V102" s="225">
        <f>U102*H102</f>
        <v>0</v>
      </c>
      <c r="W102" s="225">
        <v>0</v>
      </c>
      <c r="X102" s="226">
        <f>W102*H102</f>
        <v>0</v>
      </c>
      <c r="Y102" s="40"/>
      <c r="Z102" s="40"/>
      <c r="AA102" s="40"/>
      <c r="AB102" s="40"/>
      <c r="AC102" s="40"/>
      <c r="AD102" s="40"/>
      <c r="AE102" s="40"/>
      <c r="AR102" s="227" t="s">
        <v>279</v>
      </c>
      <c r="AT102" s="227" t="s">
        <v>213</v>
      </c>
      <c r="AU102" s="227" t="s">
        <v>85</v>
      </c>
      <c r="AY102" s="19" t="s">
        <v>212</v>
      </c>
      <c r="BE102" s="228">
        <f>IF(O102="základní",K102,0)</f>
        <v>0</v>
      </c>
      <c r="BF102" s="228">
        <f>IF(O102="snížená",K102,0)</f>
        <v>0</v>
      </c>
      <c r="BG102" s="228">
        <f>IF(O102="zákl. přenesená",K102,0)</f>
        <v>0</v>
      </c>
      <c r="BH102" s="228">
        <f>IF(O102="sníž. přenesená",K102,0)</f>
        <v>0</v>
      </c>
      <c r="BI102" s="228">
        <f>IF(O102="nulová",K102,0)</f>
        <v>0</v>
      </c>
      <c r="BJ102" s="19" t="s">
        <v>83</v>
      </c>
      <c r="BK102" s="228">
        <f>ROUND(P102*H102,2)</f>
        <v>0</v>
      </c>
      <c r="BL102" s="19" t="s">
        <v>279</v>
      </c>
      <c r="BM102" s="227" t="s">
        <v>1661</v>
      </c>
    </row>
    <row r="103" s="2" customFormat="1">
      <c r="A103" s="40"/>
      <c r="B103" s="41"/>
      <c r="C103" s="42"/>
      <c r="D103" s="258" t="s">
        <v>1316</v>
      </c>
      <c r="E103" s="42"/>
      <c r="F103" s="259" t="s">
        <v>1662</v>
      </c>
      <c r="G103" s="42"/>
      <c r="H103" s="42"/>
      <c r="I103" s="248"/>
      <c r="J103" s="248"/>
      <c r="K103" s="42"/>
      <c r="L103" s="42"/>
      <c r="M103" s="46"/>
      <c r="N103" s="249"/>
      <c r="O103" s="250"/>
      <c r="P103" s="86"/>
      <c r="Q103" s="86"/>
      <c r="R103" s="86"/>
      <c r="S103" s="86"/>
      <c r="T103" s="86"/>
      <c r="U103" s="86"/>
      <c r="V103" s="86"/>
      <c r="W103" s="86"/>
      <c r="X103" s="87"/>
      <c r="Y103" s="40"/>
      <c r="Z103" s="40"/>
      <c r="AA103" s="40"/>
      <c r="AB103" s="40"/>
      <c r="AC103" s="40"/>
      <c r="AD103" s="40"/>
      <c r="AE103" s="40"/>
      <c r="AT103" s="19" t="s">
        <v>1316</v>
      </c>
      <c r="AU103" s="19" t="s">
        <v>85</v>
      </c>
    </row>
    <row r="104" s="2" customFormat="1" ht="24.15" customHeight="1">
      <c r="A104" s="40"/>
      <c r="B104" s="41"/>
      <c r="C104" s="229" t="s">
        <v>228</v>
      </c>
      <c r="D104" s="229" t="s">
        <v>222</v>
      </c>
      <c r="E104" s="230" t="s">
        <v>1663</v>
      </c>
      <c r="F104" s="231" t="s">
        <v>1664</v>
      </c>
      <c r="G104" s="232" t="s">
        <v>525</v>
      </c>
      <c r="H104" s="233">
        <v>11.5</v>
      </c>
      <c r="I104" s="234"/>
      <c r="J104" s="235"/>
      <c r="K104" s="236">
        <f>ROUND(P104*H104,2)</f>
        <v>0</v>
      </c>
      <c r="L104" s="231" t="s">
        <v>1497</v>
      </c>
      <c r="M104" s="237"/>
      <c r="N104" s="238" t="s">
        <v>20</v>
      </c>
      <c r="O104" s="223" t="s">
        <v>45</v>
      </c>
      <c r="P104" s="224">
        <f>I104+J104</f>
        <v>0</v>
      </c>
      <c r="Q104" s="224">
        <f>ROUND(I104*H104,2)</f>
        <v>0</v>
      </c>
      <c r="R104" s="224">
        <f>ROUND(J104*H104,2)</f>
        <v>0</v>
      </c>
      <c r="S104" s="86"/>
      <c r="T104" s="225">
        <f>S104*H104</f>
        <v>0</v>
      </c>
      <c r="U104" s="225">
        <v>1.0000000000000001E-05</v>
      </c>
      <c r="V104" s="225">
        <f>U104*H104</f>
        <v>0.000115</v>
      </c>
      <c r="W104" s="225">
        <v>0</v>
      </c>
      <c r="X104" s="226">
        <f>W104*H104</f>
        <v>0</v>
      </c>
      <c r="Y104" s="40"/>
      <c r="Z104" s="40"/>
      <c r="AA104" s="40"/>
      <c r="AB104" s="40"/>
      <c r="AC104" s="40"/>
      <c r="AD104" s="40"/>
      <c r="AE104" s="40"/>
      <c r="AR104" s="227" t="s">
        <v>342</v>
      </c>
      <c r="AT104" s="227" t="s">
        <v>222</v>
      </c>
      <c r="AU104" s="227" t="s">
        <v>85</v>
      </c>
      <c r="AY104" s="19" t="s">
        <v>212</v>
      </c>
      <c r="BE104" s="228">
        <f>IF(O104="základní",K104,0)</f>
        <v>0</v>
      </c>
      <c r="BF104" s="228">
        <f>IF(O104="snížená",K104,0)</f>
        <v>0</v>
      </c>
      <c r="BG104" s="228">
        <f>IF(O104="zákl. přenesená",K104,0)</f>
        <v>0</v>
      </c>
      <c r="BH104" s="228">
        <f>IF(O104="sníž. přenesená",K104,0)</f>
        <v>0</v>
      </c>
      <c r="BI104" s="228">
        <f>IF(O104="nulová",K104,0)</f>
        <v>0</v>
      </c>
      <c r="BJ104" s="19" t="s">
        <v>83</v>
      </c>
      <c r="BK104" s="228">
        <f>ROUND(P104*H104,2)</f>
        <v>0</v>
      </c>
      <c r="BL104" s="19" t="s">
        <v>279</v>
      </c>
      <c r="BM104" s="227" t="s">
        <v>1665</v>
      </c>
    </row>
    <row r="105" s="13" customFormat="1">
      <c r="A105" s="13"/>
      <c r="B105" s="260"/>
      <c r="C105" s="261"/>
      <c r="D105" s="246" t="s">
        <v>1321</v>
      </c>
      <c r="E105" s="262" t="s">
        <v>20</v>
      </c>
      <c r="F105" s="263" t="s">
        <v>1666</v>
      </c>
      <c r="G105" s="261"/>
      <c r="H105" s="264">
        <v>11.5</v>
      </c>
      <c r="I105" s="265"/>
      <c r="J105" s="265"/>
      <c r="K105" s="261"/>
      <c r="L105" s="261"/>
      <c r="M105" s="266"/>
      <c r="N105" s="267"/>
      <c r="O105" s="268"/>
      <c r="P105" s="268"/>
      <c r="Q105" s="268"/>
      <c r="R105" s="268"/>
      <c r="S105" s="268"/>
      <c r="T105" s="268"/>
      <c r="U105" s="268"/>
      <c r="V105" s="268"/>
      <c r="W105" s="268"/>
      <c r="X105" s="269"/>
      <c r="Y105" s="13"/>
      <c r="Z105" s="13"/>
      <c r="AA105" s="13"/>
      <c r="AB105" s="13"/>
      <c r="AC105" s="13"/>
      <c r="AD105" s="13"/>
      <c r="AE105" s="13"/>
      <c r="AT105" s="270" t="s">
        <v>1321</v>
      </c>
      <c r="AU105" s="270" t="s">
        <v>85</v>
      </c>
      <c r="AV105" s="13" t="s">
        <v>85</v>
      </c>
      <c r="AW105" s="13" t="s">
        <v>5</v>
      </c>
      <c r="AX105" s="13" t="s">
        <v>83</v>
      </c>
      <c r="AY105" s="270" t="s">
        <v>212</v>
      </c>
    </row>
    <row r="106" s="2" customFormat="1" ht="37.8" customHeight="1">
      <c r="A106" s="40"/>
      <c r="B106" s="41"/>
      <c r="C106" s="215" t="s">
        <v>234</v>
      </c>
      <c r="D106" s="215" t="s">
        <v>213</v>
      </c>
      <c r="E106" s="216" t="s">
        <v>1667</v>
      </c>
      <c r="F106" s="217" t="s">
        <v>1668</v>
      </c>
      <c r="G106" s="218" t="s">
        <v>525</v>
      </c>
      <c r="H106" s="219">
        <v>100</v>
      </c>
      <c r="I106" s="220"/>
      <c r="J106" s="220"/>
      <c r="K106" s="221">
        <f>ROUND(P106*H106,2)</f>
        <v>0</v>
      </c>
      <c r="L106" s="217" t="s">
        <v>1497</v>
      </c>
      <c r="M106" s="46"/>
      <c r="N106" s="222" t="s">
        <v>20</v>
      </c>
      <c r="O106" s="223" t="s">
        <v>45</v>
      </c>
      <c r="P106" s="224">
        <f>I106+J106</f>
        <v>0</v>
      </c>
      <c r="Q106" s="224">
        <f>ROUND(I106*H106,2)</f>
        <v>0</v>
      </c>
      <c r="R106" s="224">
        <f>ROUND(J106*H106,2)</f>
        <v>0</v>
      </c>
      <c r="S106" s="86"/>
      <c r="T106" s="225">
        <f>S106*H106</f>
        <v>0</v>
      </c>
      <c r="U106" s="225">
        <v>0</v>
      </c>
      <c r="V106" s="225">
        <f>U106*H106</f>
        <v>0</v>
      </c>
      <c r="W106" s="225">
        <v>0</v>
      </c>
      <c r="X106" s="226">
        <f>W106*H106</f>
        <v>0</v>
      </c>
      <c r="Y106" s="40"/>
      <c r="Z106" s="40"/>
      <c r="AA106" s="40"/>
      <c r="AB106" s="40"/>
      <c r="AC106" s="40"/>
      <c r="AD106" s="40"/>
      <c r="AE106" s="40"/>
      <c r="AR106" s="227" t="s">
        <v>279</v>
      </c>
      <c r="AT106" s="227" t="s">
        <v>213</v>
      </c>
      <c r="AU106" s="227" t="s">
        <v>85</v>
      </c>
      <c r="AY106" s="19" t="s">
        <v>212</v>
      </c>
      <c r="BE106" s="228">
        <f>IF(O106="základní",K106,0)</f>
        <v>0</v>
      </c>
      <c r="BF106" s="228">
        <f>IF(O106="snížená",K106,0)</f>
        <v>0</v>
      </c>
      <c r="BG106" s="228">
        <f>IF(O106="zákl. přenesená",K106,0)</f>
        <v>0</v>
      </c>
      <c r="BH106" s="228">
        <f>IF(O106="sníž. přenesená",K106,0)</f>
        <v>0</v>
      </c>
      <c r="BI106" s="228">
        <f>IF(O106="nulová",K106,0)</f>
        <v>0</v>
      </c>
      <c r="BJ106" s="19" t="s">
        <v>83</v>
      </c>
      <c r="BK106" s="228">
        <f>ROUND(P106*H106,2)</f>
        <v>0</v>
      </c>
      <c r="BL106" s="19" t="s">
        <v>279</v>
      </c>
      <c r="BM106" s="227" t="s">
        <v>1669</v>
      </c>
    </row>
    <row r="107" s="2" customFormat="1">
      <c r="A107" s="40"/>
      <c r="B107" s="41"/>
      <c r="C107" s="42"/>
      <c r="D107" s="258" t="s">
        <v>1316</v>
      </c>
      <c r="E107" s="42"/>
      <c r="F107" s="259" t="s">
        <v>1670</v>
      </c>
      <c r="G107" s="42"/>
      <c r="H107" s="42"/>
      <c r="I107" s="248"/>
      <c r="J107" s="248"/>
      <c r="K107" s="42"/>
      <c r="L107" s="42"/>
      <c r="M107" s="46"/>
      <c r="N107" s="249"/>
      <c r="O107" s="250"/>
      <c r="P107" s="86"/>
      <c r="Q107" s="86"/>
      <c r="R107" s="86"/>
      <c r="S107" s="86"/>
      <c r="T107" s="86"/>
      <c r="U107" s="86"/>
      <c r="V107" s="86"/>
      <c r="W107" s="86"/>
      <c r="X107" s="87"/>
      <c r="Y107" s="40"/>
      <c r="Z107" s="40"/>
      <c r="AA107" s="40"/>
      <c r="AB107" s="40"/>
      <c r="AC107" s="40"/>
      <c r="AD107" s="40"/>
      <c r="AE107" s="40"/>
      <c r="AT107" s="19" t="s">
        <v>1316</v>
      </c>
      <c r="AU107" s="19" t="s">
        <v>85</v>
      </c>
    </row>
    <row r="108" s="2" customFormat="1" ht="24.15" customHeight="1">
      <c r="A108" s="40"/>
      <c r="B108" s="41"/>
      <c r="C108" s="229" t="s">
        <v>238</v>
      </c>
      <c r="D108" s="229" t="s">
        <v>222</v>
      </c>
      <c r="E108" s="230" t="s">
        <v>1671</v>
      </c>
      <c r="F108" s="231" t="s">
        <v>1672</v>
      </c>
      <c r="G108" s="232" t="s">
        <v>525</v>
      </c>
      <c r="H108" s="233">
        <v>100</v>
      </c>
      <c r="I108" s="234"/>
      <c r="J108" s="235"/>
      <c r="K108" s="236">
        <f>ROUND(P108*H108,2)</f>
        <v>0</v>
      </c>
      <c r="L108" s="231" t="s">
        <v>1497</v>
      </c>
      <c r="M108" s="237"/>
      <c r="N108" s="238" t="s">
        <v>20</v>
      </c>
      <c r="O108" s="223" t="s">
        <v>45</v>
      </c>
      <c r="P108" s="224">
        <f>I108+J108</f>
        <v>0</v>
      </c>
      <c r="Q108" s="224">
        <f>ROUND(I108*H108,2)</f>
        <v>0</v>
      </c>
      <c r="R108" s="224">
        <f>ROUND(J108*H108,2)</f>
        <v>0</v>
      </c>
      <c r="S108" s="86"/>
      <c r="T108" s="225">
        <f>S108*H108</f>
        <v>0</v>
      </c>
      <c r="U108" s="225">
        <v>4.0000000000000003E-05</v>
      </c>
      <c r="V108" s="225">
        <f>U108*H108</f>
        <v>0.0040000000000000001</v>
      </c>
      <c r="W108" s="225">
        <v>0</v>
      </c>
      <c r="X108" s="226">
        <f>W108*H108</f>
        <v>0</v>
      </c>
      <c r="Y108" s="40"/>
      <c r="Z108" s="40"/>
      <c r="AA108" s="40"/>
      <c r="AB108" s="40"/>
      <c r="AC108" s="40"/>
      <c r="AD108" s="40"/>
      <c r="AE108" s="40"/>
      <c r="AR108" s="227" t="s">
        <v>342</v>
      </c>
      <c r="AT108" s="227" t="s">
        <v>222</v>
      </c>
      <c r="AU108" s="227" t="s">
        <v>85</v>
      </c>
      <c r="AY108" s="19" t="s">
        <v>212</v>
      </c>
      <c r="BE108" s="228">
        <f>IF(O108="základní",K108,0)</f>
        <v>0</v>
      </c>
      <c r="BF108" s="228">
        <f>IF(O108="snížená",K108,0)</f>
        <v>0</v>
      </c>
      <c r="BG108" s="228">
        <f>IF(O108="zákl. přenesená",K108,0)</f>
        <v>0</v>
      </c>
      <c r="BH108" s="228">
        <f>IF(O108="sníž. přenesená",K108,0)</f>
        <v>0</v>
      </c>
      <c r="BI108" s="228">
        <f>IF(O108="nulová",K108,0)</f>
        <v>0</v>
      </c>
      <c r="BJ108" s="19" t="s">
        <v>83</v>
      </c>
      <c r="BK108" s="228">
        <f>ROUND(P108*H108,2)</f>
        <v>0</v>
      </c>
      <c r="BL108" s="19" t="s">
        <v>279</v>
      </c>
      <c r="BM108" s="227" t="s">
        <v>1673</v>
      </c>
    </row>
    <row r="109" s="2" customFormat="1" ht="37.8" customHeight="1">
      <c r="A109" s="40"/>
      <c r="B109" s="41"/>
      <c r="C109" s="215" t="s">
        <v>242</v>
      </c>
      <c r="D109" s="215" t="s">
        <v>213</v>
      </c>
      <c r="E109" s="216" t="s">
        <v>1674</v>
      </c>
      <c r="F109" s="217" t="s">
        <v>1675</v>
      </c>
      <c r="G109" s="218" t="s">
        <v>670</v>
      </c>
      <c r="H109" s="219">
        <v>5</v>
      </c>
      <c r="I109" s="220"/>
      <c r="J109" s="220"/>
      <c r="K109" s="221">
        <f>ROUND(P109*H109,2)</f>
        <v>0</v>
      </c>
      <c r="L109" s="217" t="s">
        <v>1497</v>
      </c>
      <c r="M109" s="46"/>
      <c r="N109" s="222" t="s">
        <v>20</v>
      </c>
      <c r="O109" s="223" t="s">
        <v>45</v>
      </c>
      <c r="P109" s="224">
        <f>I109+J109</f>
        <v>0</v>
      </c>
      <c r="Q109" s="224">
        <f>ROUND(I109*H109,2)</f>
        <v>0</v>
      </c>
      <c r="R109" s="224">
        <f>ROUND(J109*H109,2)</f>
        <v>0</v>
      </c>
      <c r="S109" s="86"/>
      <c r="T109" s="225">
        <f>S109*H109</f>
        <v>0</v>
      </c>
      <c r="U109" s="225">
        <v>0</v>
      </c>
      <c r="V109" s="225">
        <f>U109*H109</f>
        <v>0</v>
      </c>
      <c r="W109" s="225">
        <v>0</v>
      </c>
      <c r="X109" s="226">
        <f>W109*H109</f>
        <v>0</v>
      </c>
      <c r="Y109" s="40"/>
      <c r="Z109" s="40"/>
      <c r="AA109" s="40"/>
      <c r="AB109" s="40"/>
      <c r="AC109" s="40"/>
      <c r="AD109" s="40"/>
      <c r="AE109" s="40"/>
      <c r="AR109" s="227" t="s">
        <v>279</v>
      </c>
      <c r="AT109" s="227" t="s">
        <v>213</v>
      </c>
      <c r="AU109" s="227" t="s">
        <v>85</v>
      </c>
      <c r="AY109" s="19" t="s">
        <v>212</v>
      </c>
      <c r="BE109" s="228">
        <f>IF(O109="základní",K109,0)</f>
        <v>0</v>
      </c>
      <c r="BF109" s="228">
        <f>IF(O109="snížená",K109,0)</f>
        <v>0</v>
      </c>
      <c r="BG109" s="228">
        <f>IF(O109="zákl. přenesená",K109,0)</f>
        <v>0</v>
      </c>
      <c r="BH109" s="228">
        <f>IF(O109="sníž. přenesená",K109,0)</f>
        <v>0</v>
      </c>
      <c r="BI109" s="228">
        <f>IF(O109="nulová",K109,0)</f>
        <v>0</v>
      </c>
      <c r="BJ109" s="19" t="s">
        <v>83</v>
      </c>
      <c r="BK109" s="228">
        <f>ROUND(P109*H109,2)</f>
        <v>0</v>
      </c>
      <c r="BL109" s="19" t="s">
        <v>279</v>
      </c>
      <c r="BM109" s="227" t="s">
        <v>1676</v>
      </c>
    </row>
    <row r="110" s="2" customFormat="1">
      <c r="A110" s="40"/>
      <c r="B110" s="41"/>
      <c r="C110" s="42"/>
      <c r="D110" s="258" t="s">
        <v>1316</v>
      </c>
      <c r="E110" s="42"/>
      <c r="F110" s="259" t="s">
        <v>1677</v>
      </c>
      <c r="G110" s="42"/>
      <c r="H110" s="42"/>
      <c r="I110" s="248"/>
      <c r="J110" s="248"/>
      <c r="K110" s="42"/>
      <c r="L110" s="42"/>
      <c r="M110" s="46"/>
      <c r="N110" s="249"/>
      <c r="O110" s="250"/>
      <c r="P110" s="86"/>
      <c r="Q110" s="86"/>
      <c r="R110" s="86"/>
      <c r="S110" s="86"/>
      <c r="T110" s="86"/>
      <c r="U110" s="86"/>
      <c r="V110" s="86"/>
      <c r="W110" s="86"/>
      <c r="X110" s="87"/>
      <c r="Y110" s="40"/>
      <c r="Z110" s="40"/>
      <c r="AA110" s="40"/>
      <c r="AB110" s="40"/>
      <c r="AC110" s="40"/>
      <c r="AD110" s="40"/>
      <c r="AE110" s="40"/>
      <c r="AT110" s="19" t="s">
        <v>1316</v>
      </c>
      <c r="AU110" s="19" t="s">
        <v>85</v>
      </c>
    </row>
    <row r="111" s="2" customFormat="1" ht="24.15" customHeight="1">
      <c r="A111" s="40"/>
      <c r="B111" s="41"/>
      <c r="C111" s="229" t="s">
        <v>246</v>
      </c>
      <c r="D111" s="229" t="s">
        <v>222</v>
      </c>
      <c r="E111" s="230" t="s">
        <v>1678</v>
      </c>
      <c r="F111" s="231" t="s">
        <v>1679</v>
      </c>
      <c r="G111" s="232" t="s">
        <v>670</v>
      </c>
      <c r="H111" s="233">
        <v>5</v>
      </c>
      <c r="I111" s="234"/>
      <c r="J111" s="235"/>
      <c r="K111" s="236">
        <f>ROUND(P111*H111,2)</f>
        <v>0</v>
      </c>
      <c r="L111" s="231" t="s">
        <v>1649</v>
      </c>
      <c r="M111" s="237"/>
      <c r="N111" s="238" t="s">
        <v>20</v>
      </c>
      <c r="O111" s="223" t="s">
        <v>45</v>
      </c>
      <c r="P111" s="224">
        <f>I111+J111</f>
        <v>0</v>
      </c>
      <c r="Q111" s="224">
        <f>ROUND(I111*H111,2)</f>
        <v>0</v>
      </c>
      <c r="R111" s="224">
        <f>ROUND(J111*H111,2)</f>
        <v>0</v>
      </c>
      <c r="S111" s="86"/>
      <c r="T111" s="225">
        <f>S111*H111</f>
        <v>0</v>
      </c>
      <c r="U111" s="225">
        <v>0.0070000000000000001</v>
      </c>
      <c r="V111" s="225">
        <f>U111*H111</f>
        <v>0.035000000000000003</v>
      </c>
      <c r="W111" s="225">
        <v>0</v>
      </c>
      <c r="X111" s="226">
        <f>W111*H111</f>
        <v>0</v>
      </c>
      <c r="Y111" s="40"/>
      <c r="Z111" s="40"/>
      <c r="AA111" s="40"/>
      <c r="AB111" s="40"/>
      <c r="AC111" s="40"/>
      <c r="AD111" s="40"/>
      <c r="AE111" s="40"/>
      <c r="AR111" s="227" t="s">
        <v>342</v>
      </c>
      <c r="AT111" s="227" t="s">
        <v>222</v>
      </c>
      <c r="AU111" s="227" t="s">
        <v>85</v>
      </c>
      <c r="AY111" s="19" t="s">
        <v>212</v>
      </c>
      <c r="BE111" s="228">
        <f>IF(O111="základní",K111,0)</f>
        <v>0</v>
      </c>
      <c r="BF111" s="228">
        <f>IF(O111="snížená",K111,0)</f>
        <v>0</v>
      </c>
      <c r="BG111" s="228">
        <f>IF(O111="zákl. přenesená",K111,0)</f>
        <v>0</v>
      </c>
      <c r="BH111" s="228">
        <f>IF(O111="sníž. přenesená",K111,0)</f>
        <v>0</v>
      </c>
      <c r="BI111" s="228">
        <f>IF(O111="nulová",K111,0)</f>
        <v>0</v>
      </c>
      <c r="BJ111" s="19" t="s">
        <v>83</v>
      </c>
      <c r="BK111" s="228">
        <f>ROUND(P111*H111,2)</f>
        <v>0</v>
      </c>
      <c r="BL111" s="19" t="s">
        <v>279</v>
      </c>
      <c r="BM111" s="227" t="s">
        <v>1680</v>
      </c>
    </row>
    <row r="112" s="2" customFormat="1" ht="37.8" customHeight="1">
      <c r="A112" s="40"/>
      <c r="B112" s="41"/>
      <c r="C112" s="215" t="s">
        <v>250</v>
      </c>
      <c r="D112" s="215" t="s">
        <v>213</v>
      </c>
      <c r="E112" s="216" t="s">
        <v>1577</v>
      </c>
      <c r="F112" s="217" t="s">
        <v>1578</v>
      </c>
      <c r="G112" s="218" t="s">
        <v>670</v>
      </c>
      <c r="H112" s="219">
        <v>200</v>
      </c>
      <c r="I112" s="220"/>
      <c r="J112" s="220"/>
      <c r="K112" s="221">
        <f>ROUND(P112*H112,2)</f>
        <v>0</v>
      </c>
      <c r="L112" s="217" t="s">
        <v>1497</v>
      </c>
      <c r="M112" s="46"/>
      <c r="N112" s="222" t="s">
        <v>20</v>
      </c>
      <c r="O112" s="223" t="s">
        <v>45</v>
      </c>
      <c r="P112" s="224">
        <f>I112+J112</f>
        <v>0</v>
      </c>
      <c r="Q112" s="224">
        <f>ROUND(I112*H112,2)</f>
        <v>0</v>
      </c>
      <c r="R112" s="224">
        <f>ROUND(J112*H112,2)</f>
        <v>0</v>
      </c>
      <c r="S112" s="86"/>
      <c r="T112" s="225">
        <f>S112*H112</f>
        <v>0</v>
      </c>
      <c r="U112" s="225">
        <v>0</v>
      </c>
      <c r="V112" s="225">
        <f>U112*H112</f>
        <v>0</v>
      </c>
      <c r="W112" s="225">
        <v>0</v>
      </c>
      <c r="X112" s="226">
        <f>W112*H112</f>
        <v>0</v>
      </c>
      <c r="Y112" s="40"/>
      <c r="Z112" s="40"/>
      <c r="AA112" s="40"/>
      <c r="AB112" s="40"/>
      <c r="AC112" s="40"/>
      <c r="AD112" s="40"/>
      <c r="AE112" s="40"/>
      <c r="AR112" s="227" t="s">
        <v>279</v>
      </c>
      <c r="AT112" s="227" t="s">
        <v>213</v>
      </c>
      <c r="AU112" s="227" t="s">
        <v>85</v>
      </c>
      <c r="AY112" s="19" t="s">
        <v>212</v>
      </c>
      <c r="BE112" s="228">
        <f>IF(O112="základní",K112,0)</f>
        <v>0</v>
      </c>
      <c r="BF112" s="228">
        <f>IF(O112="snížená",K112,0)</f>
        <v>0</v>
      </c>
      <c r="BG112" s="228">
        <f>IF(O112="zákl. přenesená",K112,0)</f>
        <v>0</v>
      </c>
      <c r="BH112" s="228">
        <f>IF(O112="sníž. přenesená",K112,0)</f>
        <v>0</v>
      </c>
      <c r="BI112" s="228">
        <f>IF(O112="nulová",K112,0)</f>
        <v>0</v>
      </c>
      <c r="BJ112" s="19" t="s">
        <v>83</v>
      </c>
      <c r="BK112" s="228">
        <f>ROUND(P112*H112,2)</f>
        <v>0</v>
      </c>
      <c r="BL112" s="19" t="s">
        <v>279</v>
      </c>
      <c r="BM112" s="227" t="s">
        <v>1681</v>
      </c>
    </row>
    <row r="113" s="2" customFormat="1">
      <c r="A113" s="40"/>
      <c r="B113" s="41"/>
      <c r="C113" s="42"/>
      <c r="D113" s="258" t="s">
        <v>1316</v>
      </c>
      <c r="E113" s="42"/>
      <c r="F113" s="259" t="s">
        <v>1682</v>
      </c>
      <c r="G113" s="42"/>
      <c r="H113" s="42"/>
      <c r="I113" s="248"/>
      <c r="J113" s="248"/>
      <c r="K113" s="42"/>
      <c r="L113" s="42"/>
      <c r="M113" s="46"/>
      <c r="N113" s="249"/>
      <c r="O113" s="250"/>
      <c r="P113" s="86"/>
      <c r="Q113" s="86"/>
      <c r="R113" s="86"/>
      <c r="S113" s="86"/>
      <c r="T113" s="86"/>
      <c r="U113" s="86"/>
      <c r="V113" s="86"/>
      <c r="W113" s="86"/>
      <c r="X113" s="87"/>
      <c r="Y113" s="40"/>
      <c r="Z113" s="40"/>
      <c r="AA113" s="40"/>
      <c r="AB113" s="40"/>
      <c r="AC113" s="40"/>
      <c r="AD113" s="40"/>
      <c r="AE113" s="40"/>
      <c r="AT113" s="19" t="s">
        <v>1316</v>
      </c>
      <c r="AU113" s="19" t="s">
        <v>85</v>
      </c>
    </row>
    <row r="114" s="2" customFormat="1" ht="24.15" customHeight="1">
      <c r="A114" s="40"/>
      <c r="B114" s="41"/>
      <c r="C114" s="215" t="s">
        <v>154</v>
      </c>
      <c r="D114" s="215" t="s">
        <v>213</v>
      </c>
      <c r="E114" s="216" t="s">
        <v>1683</v>
      </c>
      <c r="F114" s="217" t="s">
        <v>1684</v>
      </c>
      <c r="G114" s="218" t="s">
        <v>670</v>
      </c>
      <c r="H114" s="219">
        <v>350</v>
      </c>
      <c r="I114" s="220"/>
      <c r="J114" s="220"/>
      <c r="K114" s="221">
        <f>ROUND(P114*H114,2)</f>
        <v>0</v>
      </c>
      <c r="L114" s="217" t="s">
        <v>1497</v>
      </c>
      <c r="M114" s="46"/>
      <c r="N114" s="222" t="s">
        <v>20</v>
      </c>
      <c r="O114" s="223" t="s">
        <v>45</v>
      </c>
      <c r="P114" s="224">
        <f>I114+J114</f>
        <v>0</v>
      </c>
      <c r="Q114" s="224">
        <f>ROUND(I114*H114,2)</f>
        <v>0</v>
      </c>
      <c r="R114" s="224">
        <f>ROUND(J114*H114,2)</f>
        <v>0</v>
      </c>
      <c r="S114" s="86"/>
      <c r="T114" s="225">
        <f>S114*H114</f>
        <v>0</v>
      </c>
      <c r="U114" s="225">
        <v>0</v>
      </c>
      <c r="V114" s="225">
        <f>U114*H114</f>
        <v>0</v>
      </c>
      <c r="W114" s="225">
        <v>0</v>
      </c>
      <c r="X114" s="226">
        <f>W114*H114</f>
        <v>0</v>
      </c>
      <c r="Y114" s="40"/>
      <c r="Z114" s="40"/>
      <c r="AA114" s="40"/>
      <c r="AB114" s="40"/>
      <c r="AC114" s="40"/>
      <c r="AD114" s="40"/>
      <c r="AE114" s="40"/>
      <c r="AR114" s="227" t="s">
        <v>279</v>
      </c>
      <c r="AT114" s="227" t="s">
        <v>213</v>
      </c>
      <c r="AU114" s="227" t="s">
        <v>85</v>
      </c>
      <c r="AY114" s="19" t="s">
        <v>212</v>
      </c>
      <c r="BE114" s="228">
        <f>IF(O114="základní",K114,0)</f>
        <v>0</v>
      </c>
      <c r="BF114" s="228">
        <f>IF(O114="snížená",K114,0)</f>
        <v>0</v>
      </c>
      <c r="BG114" s="228">
        <f>IF(O114="zákl. přenesená",K114,0)</f>
        <v>0</v>
      </c>
      <c r="BH114" s="228">
        <f>IF(O114="sníž. přenesená",K114,0)</f>
        <v>0</v>
      </c>
      <c r="BI114" s="228">
        <f>IF(O114="nulová",K114,0)</f>
        <v>0</v>
      </c>
      <c r="BJ114" s="19" t="s">
        <v>83</v>
      </c>
      <c r="BK114" s="228">
        <f>ROUND(P114*H114,2)</f>
        <v>0</v>
      </c>
      <c r="BL114" s="19" t="s">
        <v>279</v>
      </c>
      <c r="BM114" s="227" t="s">
        <v>1685</v>
      </c>
    </row>
    <row r="115" s="2" customFormat="1">
      <c r="A115" s="40"/>
      <c r="B115" s="41"/>
      <c r="C115" s="42"/>
      <c r="D115" s="258" t="s">
        <v>1316</v>
      </c>
      <c r="E115" s="42"/>
      <c r="F115" s="259" t="s">
        <v>1686</v>
      </c>
      <c r="G115" s="42"/>
      <c r="H115" s="42"/>
      <c r="I115" s="248"/>
      <c r="J115" s="248"/>
      <c r="K115" s="42"/>
      <c r="L115" s="42"/>
      <c r="M115" s="46"/>
      <c r="N115" s="249"/>
      <c r="O115" s="250"/>
      <c r="P115" s="86"/>
      <c r="Q115" s="86"/>
      <c r="R115" s="86"/>
      <c r="S115" s="86"/>
      <c r="T115" s="86"/>
      <c r="U115" s="86"/>
      <c r="V115" s="86"/>
      <c r="W115" s="86"/>
      <c r="X115" s="87"/>
      <c r="Y115" s="40"/>
      <c r="Z115" s="40"/>
      <c r="AA115" s="40"/>
      <c r="AB115" s="40"/>
      <c r="AC115" s="40"/>
      <c r="AD115" s="40"/>
      <c r="AE115" s="40"/>
      <c r="AT115" s="19" t="s">
        <v>1316</v>
      </c>
      <c r="AU115" s="19" t="s">
        <v>85</v>
      </c>
    </row>
    <row r="116" s="2" customFormat="1" ht="24.15" customHeight="1">
      <c r="A116" s="40"/>
      <c r="B116" s="41"/>
      <c r="C116" s="229" t="s">
        <v>157</v>
      </c>
      <c r="D116" s="229" t="s">
        <v>222</v>
      </c>
      <c r="E116" s="230" t="s">
        <v>1687</v>
      </c>
      <c r="F116" s="231" t="s">
        <v>1688</v>
      </c>
      <c r="G116" s="232" t="s">
        <v>670</v>
      </c>
      <c r="H116" s="233">
        <v>4</v>
      </c>
      <c r="I116" s="234"/>
      <c r="J116" s="235"/>
      <c r="K116" s="236">
        <f>ROUND(P116*H116,2)</f>
        <v>0</v>
      </c>
      <c r="L116" s="231" t="s">
        <v>20</v>
      </c>
      <c r="M116" s="237"/>
      <c r="N116" s="238" t="s">
        <v>20</v>
      </c>
      <c r="O116" s="223" t="s">
        <v>45</v>
      </c>
      <c r="P116" s="224">
        <f>I116+J116</f>
        <v>0</v>
      </c>
      <c r="Q116" s="224">
        <f>ROUND(I116*H116,2)</f>
        <v>0</v>
      </c>
      <c r="R116" s="224">
        <f>ROUND(J116*H116,2)</f>
        <v>0</v>
      </c>
      <c r="S116" s="86"/>
      <c r="T116" s="225">
        <f>S116*H116</f>
        <v>0</v>
      </c>
      <c r="U116" s="225">
        <v>0</v>
      </c>
      <c r="V116" s="225">
        <f>U116*H116</f>
        <v>0</v>
      </c>
      <c r="W116" s="225">
        <v>0</v>
      </c>
      <c r="X116" s="226">
        <f>W116*H116</f>
        <v>0</v>
      </c>
      <c r="Y116" s="40"/>
      <c r="Z116" s="40"/>
      <c r="AA116" s="40"/>
      <c r="AB116" s="40"/>
      <c r="AC116" s="40"/>
      <c r="AD116" s="40"/>
      <c r="AE116" s="40"/>
      <c r="AR116" s="227" t="s">
        <v>342</v>
      </c>
      <c r="AT116" s="227" t="s">
        <v>222</v>
      </c>
      <c r="AU116" s="227" t="s">
        <v>85</v>
      </c>
      <c r="AY116" s="19" t="s">
        <v>212</v>
      </c>
      <c r="BE116" s="228">
        <f>IF(O116="základní",K116,0)</f>
        <v>0</v>
      </c>
      <c r="BF116" s="228">
        <f>IF(O116="snížená",K116,0)</f>
        <v>0</v>
      </c>
      <c r="BG116" s="228">
        <f>IF(O116="zákl. přenesená",K116,0)</f>
        <v>0</v>
      </c>
      <c r="BH116" s="228">
        <f>IF(O116="sníž. přenesená",K116,0)</f>
        <v>0</v>
      </c>
      <c r="BI116" s="228">
        <f>IF(O116="nulová",K116,0)</f>
        <v>0</v>
      </c>
      <c r="BJ116" s="19" t="s">
        <v>83</v>
      </c>
      <c r="BK116" s="228">
        <f>ROUND(P116*H116,2)</f>
        <v>0</v>
      </c>
      <c r="BL116" s="19" t="s">
        <v>279</v>
      </c>
      <c r="BM116" s="227" t="s">
        <v>1689</v>
      </c>
    </row>
    <row r="117" s="2" customFormat="1" ht="37.8" customHeight="1">
      <c r="A117" s="40"/>
      <c r="B117" s="41"/>
      <c r="C117" s="215" t="s">
        <v>9</v>
      </c>
      <c r="D117" s="215" t="s">
        <v>213</v>
      </c>
      <c r="E117" s="216" t="s">
        <v>1690</v>
      </c>
      <c r="F117" s="217" t="s">
        <v>1691</v>
      </c>
      <c r="G117" s="218" t="s">
        <v>670</v>
      </c>
      <c r="H117" s="219">
        <v>1</v>
      </c>
      <c r="I117" s="220"/>
      <c r="J117" s="220"/>
      <c r="K117" s="221">
        <f>ROUND(P117*H117,2)</f>
        <v>0</v>
      </c>
      <c r="L117" s="217" t="s">
        <v>1497</v>
      </c>
      <c r="M117" s="46"/>
      <c r="N117" s="222" t="s">
        <v>20</v>
      </c>
      <c r="O117" s="223" t="s">
        <v>45</v>
      </c>
      <c r="P117" s="224">
        <f>I117+J117</f>
        <v>0</v>
      </c>
      <c r="Q117" s="224">
        <f>ROUND(I117*H117,2)</f>
        <v>0</v>
      </c>
      <c r="R117" s="224">
        <f>ROUND(J117*H117,2)</f>
        <v>0</v>
      </c>
      <c r="S117" s="86"/>
      <c r="T117" s="225">
        <f>S117*H117</f>
        <v>0</v>
      </c>
      <c r="U117" s="225">
        <v>0</v>
      </c>
      <c r="V117" s="225">
        <f>U117*H117</f>
        <v>0</v>
      </c>
      <c r="W117" s="225">
        <v>0</v>
      </c>
      <c r="X117" s="226">
        <f>W117*H117</f>
        <v>0</v>
      </c>
      <c r="Y117" s="40"/>
      <c r="Z117" s="40"/>
      <c r="AA117" s="40"/>
      <c r="AB117" s="40"/>
      <c r="AC117" s="40"/>
      <c r="AD117" s="40"/>
      <c r="AE117" s="40"/>
      <c r="AR117" s="227" t="s">
        <v>279</v>
      </c>
      <c r="AT117" s="227" t="s">
        <v>213</v>
      </c>
      <c r="AU117" s="227" t="s">
        <v>85</v>
      </c>
      <c r="AY117" s="19" t="s">
        <v>212</v>
      </c>
      <c r="BE117" s="228">
        <f>IF(O117="základní",K117,0)</f>
        <v>0</v>
      </c>
      <c r="BF117" s="228">
        <f>IF(O117="snížená",K117,0)</f>
        <v>0</v>
      </c>
      <c r="BG117" s="228">
        <f>IF(O117="zákl. přenesená",K117,0)</f>
        <v>0</v>
      </c>
      <c r="BH117" s="228">
        <f>IF(O117="sníž. přenesená",K117,0)</f>
        <v>0</v>
      </c>
      <c r="BI117" s="228">
        <f>IF(O117="nulová",K117,0)</f>
        <v>0</v>
      </c>
      <c r="BJ117" s="19" t="s">
        <v>83</v>
      </c>
      <c r="BK117" s="228">
        <f>ROUND(P117*H117,2)</f>
        <v>0</v>
      </c>
      <c r="BL117" s="19" t="s">
        <v>279</v>
      </c>
      <c r="BM117" s="227" t="s">
        <v>1692</v>
      </c>
    </row>
    <row r="118" s="2" customFormat="1">
      <c r="A118" s="40"/>
      <c r="B118" s="41"/>
      <c r="C118" s="42"/>
      <c r="D118" s="258" t="s">
        <v>1316</v>
      </c>
      <c r="E118" s="42"/>
      <c r="F118" s="259" t="s">
        <v>1693</v>
      </c>
      <c r="G118" s="42"/>
      <c r="H118" s="42"/>
      <c r="I118" s="248"/>
      <c r="J118" s="248"/>
      <c r="K118" s="42"/>
      <c r="L118" s="42"/>
      <c r="M118" s="46"/>
      <c r="N118" s="249"/>
      <c r="O118" s="250"/>
      <c r="P118" s="86"/>
      <c r="Q118" s="86"/>
      <c r="R118" s="86"/>
      <c r="S118" s="86"/>
      <c r="T118" s="86"/>
      <c r="U118" s="86"/>
      <c r="V118" s="86"/>
      <c r="W118" s="86"/>
      <c r="X118" s="87"/>
      <c r="Y118" s="40"/>
      <c r="Z118" s="40"/>
      <c r="AA118" s="40"/>
      <c r="AB118" s="40"/>
      <c r="AC118" s="40"/>
      <c r="AD118" s="40"/>
      <c r="AE118" s="40"/>
      <c r="AT118" s="19" t="s">
        <v>1316</v>
      </c>
      <c r="AU118" s="19" t="s">
        <v>85</v>
      </c>
    </row>
    <row r="119" s="2" customFormat="1" ht="16.5" customHeight="1">
      <c r="A119" s="40"/>
      <c r="B119" s="41"/>
      <c r="C119" s="229" t="s">
        <v>162</v>
      </c>
      <c r="D119" s="229" t="s">
        <v>222</v>
      </c>
      <c r="E119" s="230" t="s">
        <v>1694</v>
      </c>
      <c r="F119" s="231" t="s">
        <v>1695</v>
      </c>
      <c r="G119" s="232" t="s">
        <v>670</v>
      </c>
      <c r="H119" s="233">
        <v>1</v>
      </c>
      <c r="I119" s="234"/>
      <c r="J119" s="235"/>
      <c r="K119" s="236">
        <f>ROUND(P119*H119,2)</f>
        <v>0</v>
      </c>
      <c r="L119" s="231" t="s">
        <v>20</v>
      </c>
      <c r="M119" s="237"/>
      <c r="N119" s="238" t="s">
        <v>20</v>
      </c>
      <c r="O119" s="223" t="s">
        <v>45</v>
      </c>
      <c r="P119" s="224">
        <f>I119+J119</f>
        <v>0</v>
      </c>
      <c r="Q119" s="224">
        <f>ROUND(I119*H119,2)</f>
        <v>0</v>
      </c>
      <c r="R119" s="224">
        <f>ROUND(J119*H119,2)</f>
        <v>0</v>
      </c>
      <c r="S119" s="86"/>
      <c r="T119" s="225">
        <f>S119*H119</f>
        <v>0</v>
      </c>
      <c r="U119" s="225">
        <v>0</v>
      </c>
      <c r="V119" s="225">
        <f>U119*H119</f>
        <v>0</v>
      </c>
      <c r="W119" s="225">
        <v>0</v>
      </c>
      <c r="X119" s="226">
        <f>W119*H119</f>
        <v>0</v>
      </c>
      <c r="Y119" s="40"/>
      <c r="Z119" s="40"/>
      <c r="AA119" s="40"/>
      <c r="AB119" s="40"/>
      <c r="AC119" s="40"/>
      <c r="AD119" s="40"/>
      <c r="AE119" s="40"/>
      <c r="AR119" s="227" t="s">
        <v>342</v>
      </c>
      <c r="AT119" s="227" t="s">
        <v>222</v>
      </c>
      <c r="AU119" s="227" t="s">
        <v>85</v>
      </c>
      <c r="AY119" s="19" t="s">
        <v>212</v>
      </c>
      <c r="BE119" s="228">
        <f>IF(O119="základní",K119,0)</f>
        <v>0</v>
      </c>
      <c r="BF119" s="228">
        <f>IF(O119="snížená",K119,0)</f>
        <v>0</v>
      </c>
      <c r="BG119" s="228">
        <f>IF(O119="zákl. přenesená",K119,0)</f>
        <v>0</v>
      </c>
      <c r="BH119" s="228">
        <f>IF(O119="sníž. přenesená",K119,0)</f>
        <v>0</v>
      </c>
      <c r="BI119" s="228">
        <f>IF(O119="nulová",K119,0)</f>
        <v>0</v>
      </c>
      <c r="BJ119" s="19" t="s">
        <v>83</v>
      </c>
      <c r="BK119" s="228">
        <f>ROUND(P119*H119,2)</f>
        <v>0</v>
      </c>
      <c r="BL119" s="19" t="s">
        <v>279</v>
      </c>
      <c r="BM119" s="227" t="s">
        <v>1696</v>
      </c>
    </row>
    <row r="120" s="2" customFormat="1" ht="37.8" customHeight="1">
      <c r="A120" s="40"/>
      <c r="B120" s="41"/>
      <c r="C120" s="215" t="s">
        <v>165</v>
      </c>
      <c r="D120" s="215" t="s">
        <v>213</v>
      </c>
      <c r="E120" s="216" t="s">
        <v>1697</v>
      </c>
      <c r="F120" s="217" t="s">
        <v>1698</v>
      </c>
      <c r="G120" s="218" t="s">
        <v>670</v>
      </c>
      <c r="H120" s="219">
        <v>2</v>
      </c>
      <c r="I120" s="220"/>
      <c r="J120" s="220"/>
      <c r="K120" s="221">
        <f>ROUND(P120*H120,2)</f>
        <v>0</v>
      </c>
      <c r="L120" s="217" t="s">
        <v>1497</v>
      </c>
      <c r="M120" s="46"/>
      <c r="N120" s="222" t="s">
        <v>20</v>
      </c>
      <c r="O120" s="223" t="s">
        <v>45</v>
      </c>
      <c r="P120" s="224">
        <f>I120+J120</f>
        <v>0</v>
      </c>
      <c r="Q120" s="224">
        <f>ROUND(I120*H120,2)</f>
        <v>0</v>
      </c>
      <c r="R120" s="224">
        <f>ROUND(J120*H120,2)</f>
        <v>0</v>
      </c>
      <c r="S120" s="86"/>
      <c r="T120" s="225">
        <f>S120*H120</f>
        <v>0</v>
      </c>
      <c r="U120" s="225">
        <v>0</v>
      </c>
      <c r="V120" s="225">
        <f>U120*H120</f>
        <v>0</v>
      </c>
      <c r="W120" s="225">
        <v>0</v>
      </c>
      <c r="X120" s="226">
        <f>W120*H120</f>
        <v>0</v>
      </c>
      <c r="Y120" s="40"/>
      <c r="Z120" s="40"/>
      <c r="AA120" s="40"/>
      <c r="AB120" s="40"/>
      <c r="AC120" s="40"/>
      <c r="AD120" s="40"/>
      <c r="AE120" s="40"/>
      <c r="AR120" s="227" t="s">
        <v>279</v>
      </c>
      <c r="AT120" s="227" t="s">
        <v>213</v>
      </c>
      <c r="AU120" s="227" t="s">
        <v>85</v>
      </c>
      <c r="AY120" s="19" t="s">
        <v>212</v>
      </c>
      <c r="BE120" s="228">
        <f>IF(O120="základní",K120,0)</f>
        <v>0</v>
      </c>
      <c r="BF120" s="228">
        <f>IF(O120="snížená",K120,0)</f>
        <v>0</v>
      </c>
      <c r="BG120" s="228">
        <f>IF(O120="zákl. přenesená",K120,0)</f>
        <v>0</v>
      </c>
      <c r="BH120" s="228">
        <f>IF(O120="sníž. přenesená",K120,0)</f>
        <v>0</v>
      </c>
      <c r="BI120" s="228">
        <f>IF(O120="nulová",K120,0)</f>
        <v>0</v>
      </c>
      <c r="BJ120" s="19" t="s">
        <v>83</v>
      </c>
      <c r="BK120" s="228">
        <f>ROUND(P120*H120,2)</f>
        <v>0</v>
      </c>
      <c r="BL120" s="19" t="s">
        <v>279</v>
      </c>
      <c r="BM120" s="227" t="s">
        <v>1699</v>
      </c>
    </row>
    <row r="121" s="2" customFormat="1">
      <c r="A121" s="40"/>
      <c r="B121" s="41"/>
      <c r="C121" s="42"/>
      <c r="D121" s="258" t="s">
        <v>1316</v>
      </c>
      <c r="E121" s="42"/>
      <c r="F121" s="259" t="s">
        <v>1700</v>
      </c>
      <c r="G121" s="42"/>
      <c r="H121" s="42"/>
      <c r="I121" s="248"/>
      <c r="J121" s="248"/>
      <c r="K121" s="42"/>
      <c r="L121" s="42"/>
      <c r="M121" s="46"/>
      <c r="N121" s="249"/>
      <c r="O121" s="250"/>
      <c r="P121" s="86"/>
      <c r="Q121" s="86"/>
      <c r="R121" s="86"/>
      <c r="S121" s="86"/>
      <c r="T121" s="86"/>
      <c r="U121" s="86"/>
      <c r="V121" s="86"/>
      <c r="W121" s="86"/>
      <c r="X121" s="87"/>
      <c r="Y121" s="40"/>
      <c r="Z121" s="40"/>
      <c r="AA121" s="40"/>
      <c r="AB121" s="40"/>
      <c r="AC121" s="40"/>
      <c r="AD121" s="40"/>
      <c r="AE121" s="40"/>
      <c r="AT121" s="19" t="s">
        <v>1316</v>
      </c>
      <c r="AU121" s="19" t="s">
        <v>85</v>
      </c>
    </row>
    <row r="122" s="2" customFormat="1" ht="16.5" customHeight="1">
      <c r="A122" s="40"/>
      <c r="B122" s="41"/>
      <c r="C122" s="229" t="s">
        <v>168</v>
      </c>
      <c r="D122" s="229" t="s">
        <v>222</v>
      </c>
      <c r="E122" s="230" t="s">
        <v>1701</v>
      </c>
      <c r="F122" s="231" t="s">
        <v>1702</v>
      </c>
      <c r="G122" s="232" t="s">
        <v>670</v>
      </c>
      <c r="H122" s="233">
        <v>2</v>
      </c>
      <c r="I122" s="234"/>
      <c r="J122" s="235"/>
      <c r="K122" s="236">
        <f>ROUND(P122*H122,2)</f>
        <v>0</v>
      </c>
      <c r="L122" s="231" t="s">
        <v>20</v>
      </c>
      <c r="M122" s="237"/>
      <c r="N122" s="238" t="s">
        <v>20</v>
      </c>
      <c r="O122" s="223" t="s">
        <v>45</v>
      </c>
      <c r="P122" s="224">
        <f>I122+J122</f>
        <v>0</v>
      </c>
      <c r="Q122" s="224">
        <f>ROUND(I122*H122,2)</f>
        <v>0</v>
      </c>
      <c r="R122" s="224">
        <f>ROUND(J122*H122,2)</f>
        <v>0</v>
      </c>
      <c r="S122" s="86"/>
      <c r="T122" s="225">
        <f>S122*H122</f>
        <v>0</v>
      </c>
      <c r="U122" s="225">
        <v>0.10185</v>
      </c>
      <c r="V122" s="225">
        <f>U122*H122</f>
        <v>0.20369999999999999</v>
      </c>
      <c r="W122" s="225">
        <v>0</v>
      </c>
      <c r="X122" s="226">
        <f>W122*H122</f>
        <v>0</v>
      </c>
      <c r="Y122" s="40"/>
      <c r="Z122" s="40"/>
      <c r="AA122" s="40"/>
      <c r="AB122" s="40"/>
      <c r="AC122" s="40"/>
      <c r="AD122" s="40"/>
      <c r="AE122" s="40"/>
      <c r="AR122" s="227" t="s">
        <v>342</v>
      </c>
      <c r="AT122" s="227" t="s">
        <v>222</v>
      </c>
      <c r="AU122" s="227" t="s">
        <v>85</v>
      </c>
      <c r="AY122" s="19" t="s">
        <v>212</v>
      </c>
      <c r="BE122" s="228">
        <f>IF(O122="základní",K122,0)</f>
        <v>0</v>
      </c>
      <c r="BF122" s="228">
        <f>IF(O122="snížená",K122,0)</f>
        <v>0</v>
      </c>
      <c r="BG122" s="228">
        <f>IF(O122="zákl. přenesená",K122,0)</f>
        <v>0</v>
      </c>
      <c r="BH122" s="228">
        <f>IF(O122="sníž. přenesená",K122,0)</f>
        <v>0</v>
      </c>
      <c r="BI122" s="228">
        <f>IF(O122="nulová",K122,0)</f>
        <v>0</v>
      </c>
      <c r="BJ122" s="19" t="s">
        <v>83</v>
      </c>
      <c r="BK122" s="228">
        <f>ROUND(P122*H122,2)</f>
        <v>0</v>
      </c>
      <c r="BL122" s="19" t="s">
        <v>279</v>
      </c>
      <c r="BM122" s="227" t="s">
        <v>1703</v>
      </c>
    </row>
    <row r="123" s="2" customFormat="1" ht="16.5" customHeight="1">
      <c r="A123" s="40"/>
      <c r="B123" s="41"/>
      <c r="C123" s="229" t="s">
        <v>279</v>
      </c>
      <c r="D123" s="229" t="s">
        <v>222</v>
      </c>
      <c r="E123" s="230" t="s">
        <v>1704</v>
      </c>
      <c r="F123" s="231" t="s">
        <v>1705</v>
      </c>
      <c r="G123" s="232" t="s">
        <v>670</v>
      </c>
      <c r="H123" s="233">
        <v>1</v>
      </c>
      <c r="I123" s="234"/>
      <c r="J123" s="235"/>
      <c r="K123" s="236">
        <f>ROUND(P123*H123,2)</f>
        <v>0</v>
      </c>
      <c r="L123" s="231" t="s">
        <v>20</v>
      </c>
      <c r="M123" s="237"/>
      <c r="N123" s="238" t="s">
        <v>20</v>
      </c>
      <c r="O123" s="223" t="s">
        <v>45</v>
      </c>
      <c r="P123" s="224">
        <f>I123+J123</f>
        <v>0</v>
      </c>
      <c r="Q123" s="224">
        <f>ROUND(I123*H123,2)</f>
        <v>0</v>
      </c>
      <c r="R123" s="224">
        <f>ROUND(J123*H123,2)</f>
        <v>0</v>
      </c>
      <c r="S123" s="86"/>
      <c r="T123" s="225">
        <f>S123*H123</f>
        <v>0</v>
      </c>
      <c r="U123" s="225">
        <v>0</v>
      </c>
      <c r="V123" s="225">
        <f>U123*H123</f>
        <v>0</v>
      </c>
      <c r="W123" s="225">
        <v>0</v>
      </c>
      <c r="X123" s="226">
        <f>W123*H123</f>
        <v>0</v>
      </c>
      <c r="Y123" s="40"/>
      <c r="Z123" s="40"/>
      <c r="AA123" s="40"/>
      <c r="AB123" s="40"/>
      <c r="AC123" s="40"/>
      <c r="AD123" s="40"/>
      <c r="AE123" s="40"/>
      <c r="AR123" s="227" t="s">
        <v>246</v>
      </c>
      <c r="AT123" s="227" t="s">
        <v>222</v>
      </c>
      <c r="AU123" s="227" t="s">
        <v>85</v>
      </c>
      <c r="AY123" s="19" t="s">
        <v>212</v>
      </c>
      <c r="BE123" s="228">
        <f>IF(O123="základní",K123,0)</f>
        <v>0</v>
      </c>
      <c r="BF123" s="228">
        <f>IF(O123="snížená",K123,0)</f>
        <v>0</v>
      </c>
      <c r="BG123" s="228">
        <f>IF(O123="zákl. přenesená",K123,0)</f>
        <v>0</v>
      </c>
      <c r="BH123" s="228">
        <f>IF(O123="sníž. přenesená",K123,0)</f>
        <v>0</v>
      </c>
      <c r="BI123" s="228">
        <f>IF(O123="nulová",K123,0)</f>
        <v>0</v>
      </c>
      <c r="BJ123" s="19" t="s">
        <v>83</v>
      </c>
      <c r="BK123" s="228">
        <f>ROUND(P123*H123,2)</f>
        <v>0</v>
      </c>
      <c r="BL123" s="19" t="s">
        <v>228</v>
      </c>
      <c r="BM123" s="227" t="s">
        <v>1706</v>
      </c>
    </row>
    <row r="124" s="2" customFormat="1" ht="16.5" customHeight="1">
      <c r="A124" s="40"/>
      <c r="B124" s="41"/>
      <c r="C124" s="215" t="s">
        <v>283</v>
      </c>
      <c r="D124" s="215" t="s">
        <v>213</v>
      </c>
      <c r="E124" s="216" t="s">
        <v>1707</v>
      </c>
      <c r="F124" s="217" t="s">
        <v>1708</v>
      </c>
      <c r="G124" s="218" t="s">
        <v>670</v>
      </c>
      <c r="H124" s="219">
        <v>1</v>
      </c>
      <c r="I124" s="220"/>
      <c r="J124" s="220"/>
      <c r="K124" s="221">
        <f>ROUND(P124*H124,2)</f>
        <v>0</v>
      </c>
      <c r="L124" s="217" t="s">
        <v>20</v>
      </c>
      <c r="M124" s="46"/>
      <c r="N124" s="222" t="s">
        <v>20</v>
      </c>
      <c r="O124" s="223" t="s">
        <v>45</v>
      </c>
      <c r="P124" s="224">
        <f>I124+J124</f>
        <v>0</v>
      </c>
      <c r="Q124" s="224">
        <f>ROUND(I124*H124,2)</f>
        <v>0</v>
      </c>
      <c r="R124" s="224">
        <f>ROUND(J124*H124,2)</f>
        <v>0</v>
      </c>
      <c r="S124" s="86"/>
      <c r="T124" s="225">
        <f>S124*H124</f>
        <v>0</v>
      </c>
      <c r="U124" s="225">
        <v>0</v>
      </c>
      <c r="V124" s="225">
        <f>U124*H124</f>
        <v>0</v>
      </c>
      <c r="W124" s="225">
        <v>0</v>
      </c>
      <c r="X124" s="226">
        <f>W124*H124</f>
        <v>0</v>
      </c>
      <c r="Y124" s="40"/>
      <c r="Z124" s="40"/>
      <c r="AA124" s="40"/>
      <c r="AB124" s="40"/>
      <c r="AC124" s="40"/>
      <c r="AD124" s="40"/>
      <c r="AE124" s="40"/>
      <c r="AR124" s="227" t="s">
        <v>279</v>
      </c>
      <c r="AT124" s="227" t="s">
        <v>213</v>
      </c>
      <c r="AU124" s="227" t="s">
        <v>85</v>
      </c>
      <c r="AY124" s="19" t="s">
        <v>212</v>
      </c>
      <c r="BE124" s="228">
        <f>IF(O124="základní",K124,0)</f>
        <v>0</v>
      </c>
      <c r="BF124" s="228">
        <f>IF(O124="snížená",K124,0)</f>
        <v>0</v>
      </c>
      <c r="BG124" s="228">
        <f>IF(O124="zákl. přenesená",K124,0)</f>
        <v>0</v>
      </c>
      <c r="BH124" s="228">
        <f>IF(O124="sníž. přenesená",K124,0)</f>
        <v>0</v>
      </c>
      <c r="BI124" s="228">
        <f>IF(O124="nulová",K124,0)</f>
        <v>0</v>
      </c>
      <c r="BJ124" s="19" t="s">
        <v>83</v>
      </c>
      <c r="BK124" s="228">
        <f>ROUND(P124*H124,2)</f>
        <v>0</v>
      </c>
      <c r="BL124" s="19" t="s">
        <v>279</v>
      </c>
      <c r="BM124" s="227" t="s">
        <v>1709</v>
      </c>
    </row>
    <row r="125" s="2" customFormat="1" ht="21.75" customHeight="1">
      <c r="A125" s="40"/>
      <c r="B125" s="41"/>
      <c r="C125" s="229" t="s">
        <v>287</v>
      </c>
      <c r="D125" s="229" t="s">
        <v>222</v>
      </c>
      <c r="E125" s="230" t="s">
        <v>1710</v>
      </c>
      <c r="F125" s="231" t="s">
        <v>1711</v>
      </c>
      <c r="G125" s="232" t="s">
        <v>670</v>
      </c>
      <c r="H125" s="233">
        <v>1</v>
      </c>
      <c r="I125" s="234"/>
      <c r="J125" s="235"/>
      <c r="K125" s="236">
        <f>ROUND(P125*H125,2)</f>
        <v>0</v>
      </c>
      <c r="L125" s="231" t="s">
        <v>20</v>
      </c>
      <c r="M125" s="237"/>
      <c r="N125" s="238" t="s">
        <v>20</v>
      </c>
      <c r="O125" s="223" t="s">
        <v>45</v>
      </c>
      <c r="P125" s="224">
        <f>I125+J125</f>
        <v>0</v>
      </c>
      <c r="Q125" s="224">
        <f>ROUND(I125*H125,2)</f>
        <v>0</v>
      </c>
      <c r="R125" s="224">
        <f>ROUND(J125*H125,2)</f>
        <v>0</v>
      </c>
      <c r="S125" s="86"/>
      <c r="T125" s="225">
        <f>S125*H125</f>
        <v>0</v>
      </c>
      <c r="U125" s="225">
        <v>2.0000000000000002E-05</v>
      </c>
      <c r="V125" s="225">
        <f>U125*H125</f>
        <v>2.0000000000000002E-05</v>
      </c>
      <c r="W125" s="225">
        <v>0</v>
      </c>
      <c r="X125" s="226">
        <f>W125*H125</f>
        <v>0</v>
      </c>
      <c r="Y125" s="40"/>
      <c r="Z125" s="40"/>
      <c r="AA125" s="40"/>
      <c r="AB125" s="40"/>
      <c r="AC125" s="40"/>
      <c r="AD125" s="40"/>
      <c r="AE125" s="40"/>
      <c r="AR125" s="227" t="s">
        <v>342</v>
      </c>
      <c r="AT125" s="227" t="s">
        <v>222</v>
      </c>
      <c r="AU125" s="227" t="s">
        <v>85</v>
      </c>
      <c r="AY125" s="19" t="s">
        <v>212</v>
      </c>
      <c r="BE125" s="228">
        <f>IF(O125="základní",K125,0)</f>
        <v>0</v>
      </c>
      <c r="BF125" s="228">
        <f>IF(O125="snížená",K125,0)</f>
        <v>0</v>
      </c>
      <c r="BG125" s="228">
        <f>IF(O125="zákl. přenesená",K125,0)</f>
        <v>0</v>
      </c>
      <c r="BH125" s="228">
        <f>IF(O125="sníž. přenesená",K125,0)</f>
        <v>0</v>
      </c>
      <c r="BI125" s="228">
        <f>IF(O125="nulová",K125,0)</f>
        <v>0</v>
      </c>
      <c r="BJ125" s="19" t="s">
        <v>83</v>
      </c>
      <c r="BK125" s="228">
        <f>ROUND(P125*H125,2)</f>
        <v>0</v>
      </c>
      <c r="BL125" s="19" t="s">
        <v>279</v>
      </c>
      <c r="BM125" s="227" t="s">
        <v>1712</v>
      </c>
    </row>
    <row r="126" s="2" customFormat="1" ht="37.8" customHeight="1">
      <c r="A126" s="40"/>
      <c r="B126" s="41"/>
      <c r="C126" s="215" t="s">
        <v>291</v>
      </c>
      <c r="D126" s="215" t="s">
        <v>213</v>
      </c>
      <c r="E126" s="216" t="s">
        <v>1713</v>
      </c>
      <c r="F126" s="217" t="s">
        <v>1714</v>
      </c>
      <c r="G126" s="218" t="s">
        <v>670</v>
      </c>
      <c r="H126" s="219">
        <v>162</v>
      </c>
      <c r="I126" s="220"/>
      <c r="J126" s="220"/>
      <c r="K126" s="221">
        <f>ROUND(P126*H126,2)</f>
        <v>0</v>
      </c>
      <c r="L126" s="217" t="s">
        <v>1497</v>
      </c>
      <c r="M126" s="46"/>
      <c r="N126" s="222" t="s">
        <v>20</v>
      </c>
      <c r="O126" s="223" t="s">
        <v>45</v>
      </c>
      <c r="P126" s="224">
        <f>I126+J126</f>
        <v>0</v>
      </c>
      <c r="Q126" s="224">
        <f>ROUND(I126*H126,2)</f>
        <v>0</v>
      </c>
      <c r="R126" s="224">
        <f>ROUND(J126*H126,2)</f>
        <v>0</v>
      </c>
      <c r="S126" s="86"/>
      <c r="T126" s="225">
        <f>S126*H126</f>
        <v>0</v>
      </c>
      <c r="U126" s="225">
        <v>0</v>
      </c>
      <c r="V126" s="225">
        <f>U126*H126</f>
        <v>0</v>
      </c>
      <c r="W126" s="225">
        <v>0</v>
      </c>
      <c r="X126" s="226">
        <f>W126*H126</f>
        <v>0</v>
      </c>
      <c r="Y126" s="40"/>
      <c r="Z126" s="40"/>
      <c r="AA126" s="40"/>
      <c r="AB126" s="40"/>
      <c r="AC126" s="40"/>
      <c r="AD126" s="40"/>
      <c r="AE126" s="40"/>
      <c r="AR126" s="227" t="s">
        <v>279</v>
      </c>
      <c r="AT126" s="227" t="s">
        <v>213</v>
      </c>
      <c r="AU126" s="227" t="s">
        <v>85</v>
      </c>
      <c r="AY126" s="19" t="s">
        <v>212</v>
      </c>
      <c r="BE126" s="228">
        <f>IF(O126="základní",K126,0)</f>
        <v>0</v>
      </c>
      <c r="BF126" s="228">
        <f>IF(O126="snížená",K126,0)</f>
        <v>0</v>
      </c>
      <c r="BG126" s="228">
        <f>IF(O126="zákl. přenesená",K126,0)</f>
        <v>0</v>
      </c>
      <c r="BH126" s="228">
        <f>IF(O126="sníž. přenesená",K126,0)</f>
        <v>0</v>
      </c>
      <c r="BI126" s="228">
        <f>IF(O126="nulová",K126,0)</f>
        <v>0</v>
      </c>
      <c r="BJ126" s="19" t="s">
        <v>83</v>
      </c>
      <c r="BK126" s="228">
        <f>ROUND(P126*H126,2)</f>
        <v>0</v>
      </c>
      <c r="BL126" s="19" t="s">
        <v>279</v>
      </c>
      <c r="BM126" s="227" t="s">
        <v>1715</v>
      </c>
    </row>
    <row r="127" s="2" customFormat="1">
      <c r="A127" s="40"/>
      <c r="B127" s="41"/>
      <c r="C127" s="42"/>
      <c r="D127" s="258" t="s">
        <v>1316</v>
      </c>
      <c r="E127" s="42"/>
      <c r="F127" s="259" t="s">
        <v>1716</v>
      </c>
      <c r="G127" s="42"/>
      <c r="H127" s="42"/>
      <c r="I127" s="248"/>
      <c r="J127" s="248"/>
      <c r="K127" s="42"/>
      <c r="L127" s="42"/>
      <c r="M127" s="46"/>
      <c r="N127" s="249"/>
      <c r="O127" s="250"/>
      <c r="P127" s="86"/>
      <c r="Q127" s="86"/>
      <c r="R127" s="86"/>
      <c r="S127" s="86"/>
      <c r="T127" s="86"/>
      <c r="U127" s="86"/>
      <c r="V127" s="86"/>
      <c r="W127" s="86"/>
      <c r="X127" s="87"/>
      <c r="Y127" s="40"/>
      <c r="Z127" s="40"/>
      <c r="AA127" s="40"/>
      <c r="AB127" s="40"/>
      <c r="AC127" s="40"/>
      <c r="AD127" s="40"/>
      <c r="AE127" s="40"/>
      <c r="AT127" s="19" t="s">
        <v>1316</v>
      </c>
      <c r="AU127" s="19" t="s">
        <v>85</v>
      </c>
    </row>
    <row r="128" s="2" customFormat="1" ht="16.5" customHeight="1">
      <c r="A128" s="40"/>
      <c r="B128" s="41"/>
      <c r="C128" s="229" t="s">
        <v>295</v>
      </c>
      <c r="D128" s="229" t="s">
        <v>222</v>
      </c>
      <c r="E128" s="230" t="s">
        <v>1717</v>
      </c>
      <c r="F128" s="231" t="s">
        <v>1718</v>
      </c>
      <c r="G128" s="232" t="s">
        <v>670</v>
      </c>
      <c r="H128" s="233">
        <v>150</v>
      </c>
      <c r="I128" s="234"/>
      <c r="J128" s="235"/>
      <c r="K128" s="236">
        <f>ROUND(P128*H128,2)</f>
        <v>0</v>
      </c>
      <c r="L128" s="231" t="s">
        <v>20</v>
      </c>
      <c r="M128" s="237"/>
      <c r="N128" s="238" t="s">
        <v>20</v>
      </c>
      <c r="O128" s="223" t="s">
        <v>45</v>
      </c>
      <c r="P128" s="224">
        <f>I128+J128</f>
        <v>0</v>
      </c>
      <c r="Q128" s="224">
        <f>ROUND(I128*H128,2)</f>
        <v>0</v>
      </c>
      <c r="R128" s="224">
        <f>ROUND(J128*H128,2)</f>
        <v>0</v>
      </c>
      <c r="S128" s="86"/>
      <c r="T128" s="225">
        <f>S128*H128</f>
        <v>0</v>
      </c>
      <c r="U128" s="225">
        <v>0</v>
      </c>
      <c r="V128" s="225">
        <f>U128*H128</f>
        <v>0</v>
      </c>
      <c r="W128" s="225">
        <v>0</v>
      </c>
      <c r="X128" s="226">
        <f>W128*H128</f>
        <v>0</v>
      </c>
      <c r="Y128" s="40"/>
      <c r="Z128" s="40"/>
      <c r="AA128" s="40"/>
      <c r="AB128" s="40"/>
      <c r="AC128" s="40"/>
      <c r="AD128" s="40"/>
      <c r="AE128" s="40"/>
      <c r="AR128" s="227" t="s">
        <v>342</v>
      </c>
      <c r="AT128" s="227" t="s">
        <v>222</v>
      </c>
      <c r="AU128" s="227" t="s">
        <v>85</v>
      </c>
      <c r="AY128" s="19" t="s">
        <v>212</v>
      </c>
      <c r="BE128" s="228">
        <f>IF(O128="základní",K128,0)</f>
        <v>0</v>
      </c>
      <c r="BF128" s="228">
        <f>IF(O128="snížená",K128,0)</f>
        <v>0</v>
      </c>
      <c r="BG128" s="228">
        <f>IF(O128="zákl. přenesená",K128,0)</f>
        <v>0</v>
      </c>
      <c r="BH128" s="228">
        <f>IF(O128="sníž. přenesená",K128,0)</f>
        <v>0</v>
      </c>
      <c r="BI128" s="228">
        <f>IF(O128="nulová",K128,0)</f>
        <v>0</v>
      </c>
      <c r="BJ128" s="19" t="s">
        <v>83</v>
      </c>
      <c r="BK128" s="228">
        <f>ROUND(P128*H128,2)</f>
        <v>0</v>
      </c>
      <c r="BL128" s="19" t="s">
        <v>279</v>
      </c>
      <c r="BM128" s="227" t="s">
        <v>1719</v>
      </c>
    </row>
    <row r="129" s="2" customFormat="1" ht="16.5" customHeight="1">
      <c r="A129" s="40"/>
      <c r="B129" s="41"/>
      <c r="C129" s="229" t="s">
        <v>8</v>
      </c>
      <c r="D129" s="229" t="s">
        <v>222</v>
      </c>
      <c r="E129" s="230" t="s">
        <v>1720</v>
      </c>
      <c r="F129" s="231" t="s">
        <v>1721</v>
      </c>
      <c r="G129" s="232" t="s">
        <v>670</v>
      </c>
      <c r="H129" s="233">
        <v>12</v>
      </c>
      <c r="I129" s="234"/>
      <c r="J129" s="235"/>
      <c r="K129" s="236">
        <f>ROUND(P129*H129,2)</f>
        <v>0</v>
      </c>
      <c r="L129" s="231" t="s">
        <v>20</v>
      </c>
      <c r="M129" s="237"/>
      <c r="N129" s="238" t="s">
        <v>20</v>
      </c>
      <c r="O129" s="223" t="s">
        <v>45</v>
      </c>
      <c r="P129" s="224">
        <f>I129+J129</f>
        <v>0</v>
      </c>
      <c r="Q129" s="224">
        <f>ROUND(I129*H129,2)</f>
        <v>0</v>
      </c>
      <c r="R129" s="224">
        <f>ROUND(J129*H129,2)</f>
        <v>0</v>
      </c>
      <c r="S129" s="86"/>
      <c r="T129" s="225">
        <f>S129*H129</f>
        <v>0</v>
      </c>
      <c r="U129" s="225">
        <v>0</v>
      </c>
      <c r="V129" s="225">
        <f>U129*H129</f>
        <v>0</v>
      </c>
      <c r="W129" s="225">
        <v>0</v>
      </c>
      <c r="X129" s="226">
        <f>W129*H129</f>
        <v>0</v>
      </c>
      <c r="Y129" s="40"/>
      <c r="Z129" s="40"/>
      <c r="AA129" s="40"/>
      <c r="AB129" s="40"/>
      <c r="AC129" s="40"/>
      <c r="AD129" s="40"/>
      <c r="AE129" s="40"/>
      <c r="AR129" s="227" t="s">
        <v>342</v>
      </c>
      <c r="AT129" s="227" t="s">
        <v>222</v>
      </c>
      <c r="AU129" s="227" t="s">
        <v>85</v>
      </c>
      <c r="AY129" s="19" t="s">
        <v>212</v>
      </c>
      <c r="BE129" s="228">
        <f>IF(O129="základní",K129,0)</f>
        <v>0</v>
      </c>
      <c r="BF129" s="228">
        <f>IF(O129="snížená",K129,0)</f>
        <v>0</v>
      </c>
      <c r="BG129" s="228">
        <f>IF(O129="zákl. přenesená",K129,0)</f>
        <v>0</v>
      </c>
      <c r="BH129" s="228">
        <f>IF(O129="sníž. přenesená",K129,0)</f>
        <v>0</v>
      </c>
      <c r="BI129" s="228">
        <f>IF(O129="nulová",K129,0)</f>
        <v>0</v>
      </c>
      <c r="BJ129" s="19" t="s">
        <v>83</v>
      </c>
      <c r="BK129" s="228">
        <f>ROUND(P129*H129,2)</f>
        <v>0</v>
      </c>
      <c r="BL129" s="19" t="s">
        <v>279</v>
      </c>
      <c r="BM129" s="227" t="s">
        <v>1722</v>
      </c>
    </row>
    <row r="130" s="2" customFormat="1" ht="44.25" customHeight="1">
      <c r="A130" s="40"/>
      <c r="B130" s="41"/>
      <c r="C130" s="215" t="s">
        <v>302</v>
      </c>
      <c r="D130" s="215" t="s">
        <v>213</v>
      </c>
      <c r="E130" s="216" t="s">
        <v>1723</v>
      </c>
      <c r="F130" s="217" t="s">
        <v>1724</v>
      </c>
      <c r="G130" s="218" t="s">
        <v>670</v>
      </c>
      <c r="H130" s="219">
        <v>60</v>
      </c>
      <c r="I130" s="220"/>
      <c r="J130" s="220"/>
      <c r="K130" s="221">
        <f>ROUND(P130*H130,2)</f>
        <v>0</v>
      </c>
      <c r="L130" s="217" t="s">
        <v>1497</v>
      </c>
      <c r="M130" s="46"/>
      <c r="N130" s="222" t="s">
        <v>20</v>
      </c>
      <c r="O130" s="223" t="s">
        <v>45</v>
      </c>
      <c r="P130" s="224">
        <f>I130+J130</f>
        <v>0</v>
      </c>
      <c r="Q130" s="224">
        <f>ROUND(I130*H130,2)</f>
        <v>0</v>
      </c>
      <c r="R130" s="224">
        <f>ROUND(J130*H130,2)</f>
        <v>0</v>
      </c>
      <c r="S130" s="86"/>
      <c r="T130" s="225">
        <f>S130*H130</f>
        <v>0</v>
      </c>
      <c r="U130" s="225">
        <v>0</v>
      </c>
      <c r="V130" s="225">
        <f>U130*H130</f>
        <v>0</v>
      </c>
      <c r="W130" s="225">
        <v>0</v>
      </c>
      <c r="X130" s="226">
        <f>W130*H130</f>
        <v>0</v>
      </c>
      <c r="Y130" s="40"/>
      <c r="Z130" s="40"/>
      <c r="AA130" s="40"/>
      <c r="AB130" s="40"/>
      <c r="AC130" s="40"/>
      <c r="AD130" s="40"/>
      <c r="AE130" s="40"/>
      <c r="AR130" s="227" t="s">
        <v>279</v>
      </c>
      <c r="AT130" s="227" t="s">
        <v>213</v>
      </c>
      <c r="AU130" s="227" t="s">
        <v>85</v>
      </c>
      <c r="AY130" s="19" t="s">
        <v>212</v>
      </c>
      <c r="BE130" s="228">
        <f>IF(O130="základní",K130,0)</f>
        <v>0</v>
      </c>
      <c r="BF130" s="228">
        <f>IF(O130="snížená",K130,0)</f>
        <v>0</v>
      </c>
      <c r="BG130" s="228">
        <f>IF(O130="zákl. přenesená",K130,0)</f>
        <v>0</v>
      </c>
      <c r="BH130" s="228">
        <f>IF(O130="sníž. přenesená",K130,0)</f>
        <v>0</v>
      </c>
      <c r="BI130" s="228">
        <f>IF(O130="nulová",K130,0)</f>
        <v>0</v>
      </c>
      <c r="BJ130" s="19" t="s">
        <v>83</v>
      </c>
      <c r="BK130" s="228">
        <f>ROUND(P130*H130,2)</f>
        <v>0</v>
      </c>
      <c r="BL130" s="19" t="s">
        <v>279</v>
      </c>
      <c r="BM130" s="227" t="s">
        <v>1725</v>
      </c>
    </row>
    <row r="131" s="2" customFormat="1">
      <c r="A131" s="40"/>
      <c r="B131" s="41"/>
      <c r="C131" s="42"/>
      <c r="D131" s="258" t="s">
        <v>1316</v>
      </c>
      <c r="E131" s="42"/>
      <c r="F131" s="259" t="s">
        <v>1726</v>
      </c>
      <c r="G131" s="42"/>
      <c r="H131" s="42"/>
      <c r="I131" s="248"/>
      <c r="J131" s="248"/>
      <c r="K131" s="42"/>
      <c r="L131" s="42"/>
      <c r="M131" s="46"/>
      <c r="N131" s="249"/>
      <c r="O131" s="250"/>
      <c r="P131" s="86"/>
      <c r="Q131" s="86"/>
      <c r="R131" s="86"/>
      <c r="S131" s="86"/>
      <c r="T131" s="86"/>
      <c r="U131" s="86"/>
      <c r="V131" s="86"/>
      <c r="W131" s="86"/>
      <c r="X131" s="87"/>
      <c r="Y131" s="40"/>
      <c r="Z131" s="40"/>
      <c r="AA131" s="40"/>
      <c r="AB131" s="40"/>
      <c r="AC131" s="40"/>
      <c r="AD131" s="40"/>
      <c r="AE131" s="40"/>
      <c r="AT131" s="19" t="s">
        <v>1316</v>
      </c>
      <c r="AU131" s="19" t="s">
        <v>85</v>
      </c>
    </row>
    <row r="132" s="2" customFormat="1" ht="66.75" customHeight="1">
      <c r="A132" s="40"/>
      <c r="B132" s="41"/>
      <c r="C132" s="215" t="s">
        <v>306</v>
      </c>
      <c r="D132" s="215" t="s">
        <v>213</v>
      </c>
      <c r="E132" s="216" t="s">
        <v>1727</v>
      </c>
      <c r="F132" s="217" t="s">
        <v>1728</v>
      </c>
      <c r="G132" s="218" t="s">
        <v>670</v>
      </c>
      <c r="H132" s="219">
        <v>70</v>
      </c>
      <c r="I132" s="220"/>
      <c r="J132" s="220"/>
      <c r="K132" s="221">
        <f>ROUND(P132*H132,2)</f>
        <v>0</v>
      </c>
      <c r="L132" s="217" t="s">
        <v>1497</v>
      </c>
      <c r="M132" s="46"/>
      <c r="N132" s="222" t="s">
        <v>20</v>
      </c>
      <c r="O132" s="223" t="s">
        <v>45</v>
      </c>
      <c r="P132" s="224">
        <f>I132+J132</f>
        <v>0</v>
      </c>
      <c r="Q132" s="224">
        <f>ROUND(I132*H132,2)</f>
        <v>0</v>
      </c>
      <c r="R132" s="224">
        <f>ROUND(J132*H132,2)</f>
        <v>0</v>
      </c>
      <c r="S132" s="86"/>
      <c r="T132" s="225">
        <f>S132*H132</f>
        <v>0</v>
      </c>
      <c r="U132" s="225">
        <v>0</v>
      </c>
      <c r="V132" s="225">
        <f>U132*H132</f>
        <v>0</v>
      </c>
      <c r="W132" s="225">
        <v>0</v>
      </c>
      <c r="X132" s="226">
        <f>W132*H132</f>
        <v>0</v>
      </c>
      <c r="Y132" s="40"/>
      <c r="Z132" s="40"/>
      <c r="AA132" s="40"/>
      <c r="AB132" s="40"/>
      <c r="AC132" s="40"/>
      <c r="AD132" s="40"/>
      <c r="AE132" s="40"/>
      <c r="AR132" s="227" t="s">
        <v>279</v>
      </c>
      <c r="AT132" s="227" t="s">
        <v>213</v>
      </c>
      <c r="AU132" s="227" t="s">
        <v>85</v>
      </c>
      <c r="AY132" s="19" t="s">
        <v>212</v>
      </c>
      <c r="BE132" s="228">
        <f>IF(O132="základní",K132,0)</f>
        <v>0</v>
      </c>
      <c r="BF132" s="228">
        <f>IF(O132="snížená",K132,0)</f>
        <v>0</v>
      </c>
      <c r="BG132" s="228">
        <f>IF(O132="zákl. přenesená",K132,0)</f>
        <v>0</v>
      </c>
      <c r="BH132" s="228">
        <f>IF(O132="sníž. přenesená",K132,0)</f>
        <v>0</v>
      </c>
      <c r="BI132" s="228">
        <f>IF(O132="nulová",K132,0)</f>
        <v>0</v>
      </c>
      <c r="BJ132" s="19" t="s">
        <v>83</v>
      </c>
      <c r="BK132" s="228">
        <f>ROUND(P132*H132,2)</f>
        <v>0</v>
      </c>
      <c r="BL132" s="19" t="s">
        <v>279</v>
      </c>
      <c r="BM132" s="227" t="s">
        <v>1729</v>
      </c>
    </row>
    <row r="133" s="2" customFormat="1">
      <c r="A133" s="40"/>
      <c r="B133" s="41"/>
      <c r="C133" s="42"/>
      <c r="D133" s="258" t="s">
        <v>1316</v>
      </c>
      <c r="E133" s="42"/>
      <c r="F133" s="259" t="s">
        <v>1730</v>
      </c>
      <c r="G133" s="42"/>
      <c r="H133" s="42"/>
      <c r="I133" s="248"/>
      <c r="J133" s="248"/>
      <c r="K133" s="42"/>
      <c r="L133" s="42"/>
      <c r="M133" s="46"/>
      <c r="N133" s="249"/>
      <c r="O133" s="250"/>
      <c r="P133" s="86"/>
      <c r="Q133" s="86"/>
      <c r="R133" s="86"/>
      <c r="S133" s="86"/>
      <c r="T133" s="86"/>
      <c r="U133" s="86"/>
      <c r="V133" s="86"/>
      <c r="W133" s="86"/>
      <c r="X133" s="87"/>
      <c r="Y133" s="40"/>
      <c r="Z133" s="40"/>
      <c r="AA133" s="40"/>
      <c r="AB133" s="40"/>
      <c r="AC133" s="40"/>
      <c r="AD133" s="40"/>
      <c r="AE133" s="40"/>
      <c r="AT133" s="19" t="s">
        <v>1316</v>
      </c>
      <c r="AU133" s="19" t="s">
        <v>85</v>
      </c>
    </row>
    <row r="134" s="2" customFormat="1" ht="16.5" customHeight="1">
      <c r="A134" s="40"/>
      <c r="B134" s="41"/>
      <c r="C134" s="229" t="s">
        <v>310</v>
      </c>
      <c r="D134" s="229" t="s">
        <v>222</v>
      </c>
      <c r="E134" s="230" t="s">
        <v>1731</v>
      </c>
      <c r="F134" s="231" t="s">
        <v>1732</v>
      </c>
      <c r="G134" s="232" t="s">
        <v>670</v>
      </c>
      <c r="H134" s="233">
        <v>70</v>
      </c>
      <c r="I134" s="234"/>
      <c r="J134" s="235"/>
      <c r="K134" s="236">
        <f>ROUND(P134*H134,2)</f>
        <v>0</v>
      </c>
      <c r="L134" s="231" t="s">
        <v>20</v>
      </c>
      <c r="M134" s="237"/>
      <c r="N134" s="238" t="s">
        <v>20</v>
      </c>
      <c r="O134" s="223" t="s">
        <v>45</v>
      </c>
      <c r="P134" s="224">
        <f>I134+J134</f>
        <v>0</v>
      </c>
      <c r="Q134" s="224">
        <f>ROUND(I134*H134,2)</f>
        <v>0</v>
      </c>
      <c r="R134" s="224">
        <f>ROUND(J134*H134,2)</f>
        <v>0</v>
      </c>
      <c r="S134" s="86"/>
      <c r="T134" s="225">
        <f>S134*H134</f>
        <v>0</v>
      </c>
      <c r="U134" s="225">
        <v>0</v>
      </c>
      <c r="V134" s="225">
        <f>U134*H134</f>
        <v>0</v>
      </c>
      <c r="W134" s="225">
        <v>0</v>
      </c>
      <c r="X134" s="226">
        <f>W134*H134</f>
        <v>0</v>
      </c>
      <c r="Y134" s="40"/>
      <c r="Z134" s="40"/>
      <c r="AA134" s="40"/>
      <c r="AB134" s="40"/>
      <c r="AC134" s="40"/>
      <c r="AD134" s="40"/>
      <c r="AE134" s="40"/>
      <c r="AR134" s="227" t="s">
        <v>342</v>
      </c>
      <c r="AT134" s="227" t="s">
        <v>222</v>
      </c>
      <c r="AU134" s="227" t="s">
        <v>85</v>
      </c>
      <c r="AY134" s="19" t="s">
        <v>212</v>
      </c>
      <c r="BE134" s="228">
        <f>IF(O134="základní",K134,0)</f>
        <v>0</v>
      </c>
      <c r="BF134" s="228">
        <f>IF(O134="snížená",K134,0)</f>
        <v>0</v>
      </c>
      <c r="BG134" s="228">
        <f>IF(O134="zákl. přenesená",K134,0)</f>
        <v>0</v>
      </c>
      <c r="BH134" s="228">
        <f>IF(O134="sníž. přenesená",K134,0)</f>
        <v>0</v>
      </c>
      <c r="BI134" s="228">
        <f>IF(O134="nulová",K134,0)</f>
        <v>0</v>
      </c>
      <c r="BJ134" s="19" t="s">
        <v>83</v>
      </c>
      <c r="BK134" s="228">
        <f>ROUND(P134*H134,2)</f>
        <v>0</v>
      </c>
      <c r="BL134" s="19" t="s">
        <v>279</v>
      </c>
      <c r="BM134" s="227" t="s">
        <v>1733</v>
      </c>
    </row>
    <row r="135" s="2" customFormat="1" ht="16.5" customHeight="1">
      <c r="A135" s="40"/>
      <c r="B135" s="41"/>
      <c r="C135" s="229" t="s">
        <v>314</v>
      </c>
      <c r="D135" s="229" t="s">
        <v>222</v>
      </c>
      <c r="E135" s="230" t="s">
        <v>1734</v>
      </c>
      <c r="F135" s="231" t="s">
        <v>1735</v>
      </c>
      <c r="G135" s="232" t="s">
        <v>670</v>
      </c>
      <c r="H135" s="233">
        <v>1</v>
      </c>
      <c r="I135" s="234"/>
      <c r="J135" s="235"/>
      <c r="K135" s="236">
        <f>ROUND(P135*H135,2)</f>
        <v>0</v>
      </c>
      <c r="L135" s="231" t="s">
        <v>20</v>
      </c>
      <c r="M135" s="237"/>
      <c r="N135" s="238" t="s">
        <v>20</v>
      </c>
      <c r="O135" s="223" t="s">
        <v>45</v>
      </c>
      <c r="P135" s="224">
        <f>I135+J135</f>
        <v>0</v>
      </c>
      <c r="Q135" s="224">
        <f>ROUND(I135*H135,2)</f>
        <v>0</v>
      </c>
      <c r="R135" s="224">
        <f>ROUND(J135*H135,2)</f>
        <v>0</v>
      </c>
      <c r="S135" s="86"/>
      <c r="T135" s="225">
        <f>S135*H135</f>
        <v>0</v>
      </c>
      <c r="U135" s="225">
        <v>0</v>
      </c>
      <c r="V135" s="225">
        <f>U135*H135</f>
        <v>0</v>
      </c>
      <c r="W135" s="225">
        <v>0</v>
      </c>
      <c r="X135" s="226">
        <f>W135*H135</f>
        <v>0</v>
      </c>
      <c r="Y135" s="40"/>
      <c r="Z135" s="40"/>
      <c r="AA135" s="40"/>
      <c r="AB135" s="40"/>
      <c r="AC135" s="40"/>
      <c r="AD135" s="40"/>
      <c r="AE135" s="40"/>
      <c r="AR135" s="227" t="s">
        <v>342</v>
      </c>
      <c r="AT135" s="227" t="s">
        <v>222</v>
      </c>
      <c r="AU135" s="227" t="s">
        <v>85</v>
      </c>
      <c r="AY135" s="19" t="s">
        <v>212</v>
      </c>
      <c r="BE135" s="228">
        <f>IF(O135="základní",K135,0)</f>
        <v>0</v>
      </c>
      <c r="BF135" s="228">
        <f>IF(O135="snížená",K135,0)</f>
        <v>0</v>
      </c>
      <c r="BG135" s="228">
        <f>IF(O135="zákl. přenesená",K135,0)</f>
        <v>0</v>
      </c>
      <c r="BH135" s="228">
        <f>IF(O135="sníž. přenesená",K135,0)</f>
        <v>0</v>
      </c>
      <c r="BI135" s="228">
        <f>IF(O135="nulová",K135,0)</f>
        <v>0</v>
      </c>
      <c r="BJ135" s="19" t="s">
        <v>83</v>
      </c>
      <c r="BK135" s="228">
        <f>ROUND(P135*H135,2)</f>
        <v>0</v>
      </c>
      <c r="BL135" s="19" t="s">
        <v>279</v>
      </c>
      <c r="BM135" s="227" t="s">
        <v>1736</v>
      </c>
    </row>
    <row r="136" s="2" customFormat="1" ht="24.15" customHeight="1">
      <c r="A136" s="40"/>
      <c r="B136" s="41"/>
      <c r="C136" s="215" t="s">
        <v>318</v>
      </c>
      <c r="D136" s="215" t="s">
        <v>213</v>
      </c>
      <c r="E136" s="216" t="s">
        <v>1737</v>
      </c>
      <c r="F136" s="217" t="s">
        <v>1738</v>
      </c>
      <c r="G136" s="218" t="s">
        <v>670</v>
      </c>
      <c r="H136" s="219">
        <v>3</v>
      </c>
      <c r="I136" s="220"/>
      <c r="J136" s="220"/>
      <c r="K136" s="221">
        <f>ROUND(P136*H136,2)</f>
        <v>0</v>
      </c>
      <c r="L136" s="217" t="s">
        <v>1497</v>
      </c>
      <c r="M136" s="46"/>
      <c r="N136" s="222" t="s">
        <v>20</v>
      </c>
      <c r="O136" s="223" t="s">
        <v>45</v>
      </c>
      <c r="P136" s="224">
        <f>I136+J136</f>
        <v>0</v>
      </c>
      <c r="Q136" s="224">
        <f>ROUND(I136*H136,2)</f>
        <v>0</v>
      </c>
      <c r="R136" s="224">
        <f>ROUND(J136*H136,2)</f>
        <v>0</v>
      </c>
      <c r="S136" s="86"/>
      <c r="T136" s="225">
        <f>S136*H136</f>
        <v>0</v>
      </c>
      <c r="U136" s="225">
        <v>0</v>
      </c>
      <c r="V136" s="225">
        <f>U136*H136</f>
        <v>0</v>
      </c>
      <c r="W136" s="225">
        <v>0</v>
      </c>
      <c r="X136" s="226">
        <f>W136*H136</f>
        <v>0</v>
      </c>
      <c r="Y136" s="40"/>
      <c r="Z136" s="40"/>
      <c r="AA136" s="40"/>
      <c r="AB136" s="40"/>
      <c r="AC136" s="40"/>
      <c r="AD136" s="40"/>
      <c r="AE136" s="40"/>
      <c r="AR136" s="227" t="s">
        <v>279</v>
      </c>
      <c r="AT136" s="227" t="s">
        <v>213</v>
      </c>
      <c r="AU136" s="227" t="s">
        <v>85</v>
      </c>
      <c r="AY136" s="19" t="s">
        <v>212</v>
      </c>
      <c r="BE136" s="228">
        <f>IF(O136="základní",K136,0)</f>
        <v>0</v>
      </c>
      <c r="BF136" s="228">
        <f>IF(O136="snížená",K136,0)</f>
        <v>0</v>
      </c>
      <c r="BG136" s="228">
        <f>IF(O136="zákl. přenesená",K136,0)</f>
        <v>0</v>
      </c>
      <c r="BH136" s="228">
        <f>IF(O136="sníž. přenesená",K136,0)</f>
        <v>0</v>
      </c>
      <c r="BI136" s="228">
        <f>IF(O136="nulová",K136,0)</f>
        <v>0</v>
      </c>
      <c r="BJ136" s="19" t="s">
        <v>83</v>
      </c>
      <c r="BK136" s="228">
        <f>ROUND(P136*H136,2)</f>
        <v>0</v>
      </c>
      <c r="BL136" s="19" t="s">
        <v>279</v>
      </c>
      <c r="BM136" s="227" t="s">
        <v>1739</v>
      </c>
    </row>
    <row r="137" s="2" customFormat="1">
      <c r="A137" s="40"/>
      <c r="B137" s="41"/>
      <c r="C137" s="42"/>
      <c r="D137" s="258" t="s">
        <v>1316</v>
      </c>
      <c r="E137" s="42"/>
      <c r="F137" s="259" t="s">
        <v>1740</v>
      </c>
      <c r="G137" s="42"/>
      <c r="H137" s="42"/>
      <c r="I137" s="248"/>
      <c r="J137" s="248"/>
      <c r="K137" s="42"/>
      <c r="L137" s="42"/>
      <c r="M137" s="46"/>
      <c r="N137" s="249"/>
      <c r="O137" s="250"/>
      <c r="P137" s="86"/>
      <c r="Q137" s="86"/>
      <c r="R137" s="86"/>
      <c r="S137" s="86"/>
      <c r="T137" s="86"/>
      <c r="U137" s="86"/>
      <c r="V137" s="86"/>
      <c r="W137" s="86"/>
      <c r="X137" s="87"/>
      <c r="Y137" s="40"/>
      <c r="Z137" s="40"/>
      <c r="AA137" s="40"/>
      <c r="AB137" s="40"/>
      <c r="AC137" s="40"/>
      <c r="AD137" s="40"/>
      <c r="AE137" s="40"/>
      <c r="AT137" s="19" t="s">
        <v>1316</v>
      </c>
      <c r="AU137" s="19" t="s">
        <v>85</v>
      </c>
    </row>
    <row r="138" s="2" customFormat="1" ht="16.5" customHeight="1">
      <c r="A138" s="40"/>
      <c r="B138" s="41"/>
      <c r="C138" s="229" t="s">
        <v>322</v>
      </c>
      <c r="D138" s="229" t="s">
        <v>222</v>
      </c>
      <c r="E138" s="230" t="s">
        <v>1741</v>
      </c>
      <c r="F138" s="231" t="s">
        <v>1742</v>
      </c>
      <c r="G138" s="232" t="s">
        <v>670</v>
      </c>
      <c r="H138" s="233">
        <v>3</v>
      </c>
      <c r="I138" s="234"/>
      <c r="J138" s="235"/>
      <c r="K138" s="236">
        <f>ROUND(P138*H138,2)</f>
        <v>0</v>
      </c>
      <c r="L138" s="231" t="s">
        <v>20</v>
      </c>
      <c r="M138" s="237"/>
      <c r="N138" s="238" t="s">
        <v>20</v>
      </c>
      <c r="O138" s="223" t="s">
        <v>45</v>
      </c>
      <c r="P138" s="224">
        <f>I138+J138</f>
        <v>0</v>
      </c>
      <c r="Q138" s="224">
        <f>ROUND(I138*H138,2)</f>
        <v>0</v>
      </c>
      <c r="R138" s="224">
        <f>ROUND(J138*H138,2)</f>
        <v>0</v>
      </c>
      <c r="S138" s="86"/>
      <c r="T138" s="225">
        <f>S138*H138</f>
        <v>0</v>
      </c>
      <c r="U138" s="225">
        <v>6.0000000000000002E-05</v>
      </c>
      <c r="V138" s="225">
        <f>U138*H138</f>
        <v>0.00018000000000000001</v>
      </c>
      <c r="W138" s="225">
        <v>0</v>
      </c>
      <c r="X138" s="226">
        <f>W138*H138</f>
        <v>0</v>
      </c>
      <c r="Y138" s="40"/>
      <c r="Z138" s="40"/>
      <c r="AA138" s="40"/>
      <c r="AB138" s="40"/>
      <c r="AC138" s="40"/>
      <c r="AD138" s="40"/>
      <c r="AE138" s="40"/>
      <c r="AR138" s="227" t="s">
        <v>342</v>
      </c>
      <c r="AT138" s="227" t="s">
        <v>222</v>
      </c>
      <c r="AU138" s="227" t="s">
        <v>85</v>
      </c>
      <c r="AY138" s="19" t="s">
        <v>212</v>
      </c>
      <c r="BE138" s="228">
        <f>IF(O138="základní",K138,0)</f>
        <v>0</v>
      </c>
      <c r="BF138" s="228">
        <f>IF(O138="snížená",K138,0)</f>
        <v>0</v>
      </c>
      <c r="BG138" s="228">
        <f>IF(O138="zákl. přenesená",K138,0)</f>
        <v>0</v>
      </c>
      <c r="BH138" s="228">
        <f>IF(O138="sníž. přenesená",K138,0)</f>
        <v>0</v>
      </c>
      <c r="BI138" s="228">
        <f>IF(O138="nulová",K138,0)</f>
        <v>0</v>
      </c>
      <c r="BJ138" s="19" t="s">
        <v>83</v>
      </c>
      <c r="BK138" s="228">
        <f>ROUND(P138*H138,2)</f>
        <v>0</v>
      </c>
      <c r="BL138" s="19" t="s">
        <v>279</v>
      </c>
      <c r="BM138" s="227" t="s">
        <v>1743</v>
      </c>
    </row>
    <row r="139" s="2" customFormat="1" ht="33" customHeight="1">
      <c r="A139" s="40"/>
      <c r="B139" s="41"/>
      <c r="C139" s="215" t="s">
        <v>326</v>
      </c>
      <c r="D139" s="215" t="s">
        <v>213</v>
      </c>
      <c r="E139" s="216" t="s">
        <v>1744</v>
      </c>
      <c r="F139" s="217" t="s">
        <v>1745</v>
      </c>
      <c r="G139" s="218" t="s">
        <v>670</v>
      </c>
      <c r="H139" s="219">
        <v>25</v>
      </c>
      <c r="I139" s="220"/>
      <c r="J139" s="220"/>
      <c r="K139" s="221">
        <f>ROUND(P139*H139,2)</f>
        <v>0</v>
      </c>
      <c r="L139" s="217" t="s">
        <v>20</v>
      </c>
      <c r="M139" s="46"/>
      <c r="N139" s="222" t="s">
        <v>20</v>
      </c>
      <c r="O139" s="223" t="s">
        <v>45</v>
      </c>
      <c r="P139" s="224">
        <f>I139+J139</f>
        <v>0</v>
      </c>
      <c r="Q139" s="224">
        <f>ROUND(I139*H139,2)</f>
        <v>0</v>
      </c>
      <c r="R139" s="224">
        <f>ROUND(J139*H139,2)</f>
        <v>0</v>
      </c>
      <c r="S139" s="86"/>
      <c r="T139" s="225">
        <f>S139*H139</f>
        <v>0</v>
      </c>
      <c r="U139" s="225">
        <v>0</v>
      </c>
      <c r="V139" s="225">
        <f>U139*H139</f>
        <v>0</v>
      </c>
      <c r="W139" s="225">
        <v>0</v>
      </c>
      <c r="X139" s="226">
        <f>W139*H139</f>
        <v>0</v>
      </c>
      <c r="Y139" s="40"/>
      <c r="Z139" s="40"/>
      <c r="AA139" s="40"/>
      <c r="AB139" s="40"/>
      <c r="AC139" s="40"/>
      <c r="AD139" s="40"/>
      <c r="AE139" s="40"/>
      <c r="AR139" s="227" t="s">
        <v>279</v>
      </c>
      <c r="AT139" s="227" t="s">
        <v>213</v>
      </c>
      <c r="AU139" s="227" t="s">
        <v>85</v>
      </c>
      <c r="AY139" s="19" t="s">
        <v>212</v>
      </c>
      <c r="BE139" s="228">
        <f>IF(O139="základní",K139,0)</f>
        <v>0</v>
      </c>
      <c r="BF139" s="228">
        <f>IF(O139="snížená",K139,0)</f>
        <v>0</v>
      </c>
      <c r="BG139" s="228">
        <f>IF(O139="zákl. přenesená",K139,0)</f>
        <v>0</v>
      </c>
      <c r="BH139" s="228">
        <f>IF(O139="sníž. přenesená",K139,0)</f>
        <v>0</v>
      </c>
      <c r="BI139" s="228">
        <f>IF(O139="nulová",K139,0)</f>
        <v>0</v>
      </c>
      <c r="BJ139" s="19" t="s">
        <v>83</v>
      </c>
      <c r="BK139" s="228">
        <f>ROUND(P139*H139,2)</f>
        <v>0</v>
      </c>
      <c r="BL139" s="19" t="s">
        <v>279</v>
      </c>
      <c r="BM139" s="227" t="s">
        <v>1746</v>
      </c>
    </row>
    <row r="140" s="2" customFormat="1" ht="16.5" customHeight="1">
      <c r="A140" s="40"/>
      <c r="B140" s="41"/>
      <c r="C140" s="229" t="s">
        <v>330</v>
      </c>
      <c r="D140" s="229" t="s">
        <v>222</v>
      </c>
      <c r="E140" s="230" t="s">
        <v>1747</v>
      </c>
      <c r="F140" s="231" t="s">
        <v>1748</v>
      </c>
      <c r="G140" s="232" t="s">
        <v>670</v>
      </c>
      <c r="H140" s="233">
        <v>25</v>
      </c>
      <c r="I140" s="234"/>
      <c r="J140" s="235"/>
      <c r="K140" s="236">
        <f>ROUND(P140*H140,2)</f>
        <v>0</v>
      </c>
      <c r="L140" s="231" t="s">
        <v>20</v>
      </c>
      <c r="M140" s="237"/>
      <c r="N140" s="238" t="s">
        <v>20</v>
      </c>
      <c r="O140" s="223" t="s">
        <v>45</v>
      </c>
      <c r="P140" s="224">
        <f>I140+J140</f>
        <v>0</v>
      </c>
      <c r="Q140" s="224">
        <f>ROUND(I140*H140,2)</f>
        <v>0</v>
      </c>
      <c r="R140" s="224">
        <f>ROUND(J140*H140,2)</f>
        <v>0</v>
      </c>
      <c r="S140" s="86"/>
      <c r="T140" s="225">
        <f>S140*H140</f>
        <v>0</v>
      </c>
      <c r="U140" s="225">
        <v>0</v>
      </c>
      <c r="V140" s="225">
        <f>U140*H140</f>
        <v>0</v>
      </c>
      <c r="W140" s="225">
        <v>0</v>
      </c>
      <c r="X140" s="226">
        <f>W140*H140</f>
        <v>0</v>
      </c>
      <c r="Y140" s="40"/>
      <c r="Z140" s="40"/>
      <c r="AA140" s="40"/>
      <c r="AB140" s="40"/>
      <c r="AC140" s="40"/>
      <c r="AD140" s="40"/>
      <c r="AE140" s="40"/>
      <c r="AR140" s="227" t="s">
        <v>342</v>
      </c>
      <c r="AT140" s="227" t="s">
        <v>222</v>
      </c>
      <c r="AU140" s="227" t="s">
        <v>85</v>
      </c>
      <c r="AY140" s="19" t="s">
        <v>212</v>
      </c>
      <c r="BE140" s="228">
        <f>IF(O140="základní",K140,0)</f>
        <v>0</v>
      </c>
      <c r="BF140" s="228">
        <f>IF(O140="snížená",K140,0)</f>
        <v>0</v>
      </c>
      <c r="BG140" s="228">
        <f>IF(O140="zákl. přenesená",K140,0)</f>
        <v>0</v>
      </c>
      <c r="BH140" s="228">
        <f>IF(O140="sníž. přenesená",K140,0)</f>
        <v>0</v>
      </c>
      <c r="BI140" s="228">
        <f>IF(O140="nulová",K140,0)</f>
        <v>0</v>
      </c>
      <c r="BJ140" s="19" t="s">
        <v>83</v>
      </c>
      <c r="BK140" s="228">
        <f>ROUND(P140*H140,2)</f>
        <v>0</v>
      </c>
      <c r="BL140" s="19" t="s">
        <v>279</v>
      </c>
      <c r="BM140" s="227" t="s">
        <v>1749</v>
      </c>
    </row>
    <row r="141" s="2" customFormat="1" ht="24.15" customHeight="1">
      <c r="A141" s="40"/>
      <c r="B141" s="41"/>
      <c r="C141" s="215" t="s">
        <v>334</v>
      </c>
      <c r="D141" s="215" t="s">
        <v>213</v>
      </c>
      <c r="E141" s="216" t="s">
        <v>1750</v>
      </c>
      <c r="F141" s="217" t="s">
        <v>1751</v>
      </c>
      <c r="G141" s="218" t="s">
        <v>670</v>
      </c>
      <c r="H141" s="219">
        <v>25</v>
      </c>
      <c r="I141" s="220"/>
      <c r="J141" s="220"/>
      <c r="K141" s="221">
        <f>ROUND(P141*H141,2)</f>
        <v>0</v>
      </c>
      <c r="L141" s="217" t="s">
        <v>1497</v>
      </c>
      <c r="M141" s="46"/>
      <c r="N141" s="222" t="s">
        <v>20</v>
      </c>
      <c r="O141" s="223" t="s">
        <v>45</v>
      </c>
      <c r="P141" s="224">
        <f>I141+J141</f>
        <v>0</v>
      </c>
      <c r="Q141" s="224">
        <f>ROUND(I141*H141,2)</f>
        <v>0</v>
      </c>
      <c r="R141" s="224">
        <f>ROUND(J141*H141,2)</f>
        <v>0</v>
      </c>
      <c r="S141" s="86"/>
      <c r="T141" s="225">
        <f>S141*H141</f>
        <v>0</v>
      </c>
      <c r="U141" s="225">
        <v>0</v>
      </c>
      <c r="V141" s="225">
        <f>U141*H141</f>
        <v>0</v>
      </c>
      <c r="W141" s="225">
        <v>0</v>
      </c>
      <c r="X141" s="226">
        <f>W141*H141</f>
        <v>0</v>
      </c>
      <c r="Y141" s="40"/>
      <c r="Z141" s="40"/>
      <c r="AA141" s="40"/>
      <c r="AB141" s="40"/>
      <c r="AC141" s="40"/>
      <c r="AD141" s="40"/>
      <c r="AE141" s="40"/>
      <c r="AR141" s="227" t="s">
        <v>279</v>
      </c>
      <c r="AT141" s="227" t="s">
        <v>213</v>
      </c>
      <c r="AU141" s="227" t="s">
        <v>85</v>
      </c>
      <c r="AY141" s="19" t="s">
        <v>212</v>
      </c>
      <c r="BE141" s="228">
        <f>IF(O141="základní",K141,0)</f>
        <v>0</v>
      </c>
      <c r="BF141" s="228">
        <f>IF(O141="snížená",K141,0)</f>
        <v>0</v>
      </c>
      <c r="BG141" s="228">
        <f>IF(O141="zákl. přenesená",K141,0)</f>
        <v>0</v>
      </c>
      <c r="BH141" s="228">
        <f>IF(O141="sníž. přenesená",K141,0)</f>
        <v>0</v>
      </c>
      <c r="BI141" s="228">
        <f>IF(O141="nulová",K141,0)</f>
        <v>0</v>
      </c>
      <c r="BJ141" s="19" t="s">
        <v>83</v>
      </c>
      <c r="BK141" s="228">
        <f>ROUND(P141*H141,2)</f>
        <v>0</v>
      </c>
      <c r="BL141" s="19" t="s">
        <v>279</v>
      </c>
      <c r="BM141" s="227" t="s">
        <v>1752</v>
      </c>
    </row>
    <row r="142" s="2" customFormat="1">
      <c r="A142" s="40"/>
      <c r="B142" s="41"/>
      <c r="C142" s="42"/>
      <c r="D142" s="258" t="s">
        <v>1316</v>
      </c>
      <c r="E142" s="42"/>
      <c r="F142" s="259" t="s">
        <v>1753</v>
      </c>
      <c r="G142" s="42"/>
      <c r="H142" s="42"/>
      <c r="I142" s="248"/>
      <c r="J142" s="248"/>
      <c r="K142" s="42"/>
      <c r="L142" s="42"/>
      <c r="M142" s="46"/>
      <c r="N142" s="249"/>
      <c r="O142" s="250"/>
      <c r="P142" s="86"/>
      <c r="Q142" s="86"/>
      <c r="R142" s="86"/>
      <c r="S142" s="86"/>
      <c r="T142" s="86"/>
      <c r="U142" s="86"/>
      <c r="V142" s="86"/>
      <c r="W142" s="86"/>
      <c r="X142" s="87"/>
      <c r="Y142" s="40"/>
      <c r="Z142" s="40"/>
      <c r="AA142" s="40"/>
      <c r="AB142" s="40"/>
      <c r="AC142" s="40"/>
      <c r="AD142" s="40"/>
      <c r="AE142" s="40"/>
      <c r="AT142" s="19" t="s">
        <v>1316</v>
      </c>
      <c r="AU142" s="19" t="s">
        <v>85</v>
      </c>
    </row>
    <row r="143" s="2" customFormat="1" ht="16.5" customHeight="1">
      <c r="A143" s="40"/>
      <c r="B143" s="41"/>
      <c r="C143" s="229" t="s">
        <v>338</v>
      </c>
      <c r="D143" s="229" t="s">
        <v>222</v>
      </c>
      <c r="E143" s="230" t="s">
        <v>1754</v>
      </c>
      <c r="F143" s="231" t="s">
        <v>1755</v>
      </c>
      <c r="G143" s="232" t="s">
        <v>670</v>
      </c>
      <c r="H143" s="233">
        <v>25</v>
      </c>
      <c r="I143" s="234"/>
      <c r="J143" s="235"/>
      <c r="K143" s="236">
        <f>ROUND(P143*H143,2)</f>
        <v>0</v>
      </c>
      <c r="L143" s="231" t="s">
        <v>20</v>
      </c>
      <c r="M143" s="237"/>
      <c r="N143" s="238" t="s">
        <v>20</v>
      </c>
      <c r="O143" s="223" t="s">
        <v>45</v>
      </c>
      <c r="P143" s="224">
        <f>I143+J143</f>
        <v>0</v>
      </c>
      <c r="Q143" s="224">
        <f>ROUND(I143*H143,2)</f>
        <v>0</v>
      </c>
      <c r="R143" s="224">
        <f>ROUND(J143*H143,2)</f>
        <v>0</v>
      </c>
      <c r="S143" s="86"/>
      <c r="T143" s="225">
        <f>S143*H143</f>
        <v>0</v>
      </c>
      <c r="U143" s="225">
        <v>0</v>
      </c>
      <c r="V143" s="225">
        <f>U143*H143</f>
        <v>0</v>
      </c>
      <c r="W143" s="225">
        <v>0</v>
      </c>
      <c r="X143" s="226">
        <f>W143*H143</f>
        <v>0</v>
      </c>
      <c r="Y143" s="40"/>
      <c r="Z143" s="40"/>
      <c r="AA143" s="40"/>
      <c r="AB143" s="40"/>
      <c r="AC143" s="40"/>
      <c r="AD143" s="40"/>
      <c r="AE143" s="40"/>
      <c r="AR143" s="227" t="s">
        <v>342</v>
      </c>
      <c r="AT143" s="227" t="s">
        <v>222</v>
      </c>
      <c r="AU143" s="227" t="s">
        <v>85</v>
      </c>
      <c r="AY143" s="19" t="s">
        <v>212</v>
      </c>
      <c r="BE143" s="228">
        <f>IF(O143="základní",K143,0)</f>
        <v>0</v>
      </c>
      <c r="BF143" s="228">
        <f>IF(O143="snížená",K143,0)</f>
        <v>0</v>
      </c>
      <c r="BG143" s="228">
        <f>IF(O143="zákl. přenesená",K143,0)</f>
        <v>0</v>
      </c>
      <c r="BH143" s="228">
        <f>IF(O143="sníž. přenesená",K143,0)</f>
        <v>0</v>
      </c>
      <c r="BI143" s="228">
        <f>IF(O143="nulová",K143,0)</f>
        <v>0</v>
      </c>
      <c r="BJ143" s="19" t="s">
        <v>83</v>
      </c>
      <c r="BK143" s="228">
        <f>ROUND(P143*H143,2)</f>
        <v>0</v>
      </c>
      <c r="BL143" s="19" t="s">
        <v>279</v>
      </c>
      <c r="BM143" s="227" t="s">
        <v>1756</v>
      </c>
    </row>
    <row r="144" s="2" customFormat="1" ht="24.15" customHeight="1">
      <c r="A144" s="40"/>
      <c r="B144" s="41"/>
      <c r="C144" s="215" t="s">
        <v>342</v>
      </c>
      <c r="D144" s="215" t="s">
        <v>213</v>
      </c>
      <c r="E144" s="216" t="s">
        <v>1757</v>
      </c>
      <c r="F144" s="217" t="s">
        <v>1758</v>
      </c>
      <c r="G144" s="218" t="s">
        <v>670</v>
      </c>
      <c r="H144" s="219">
        <v>16</v>
      </c>
      <c r="I144" s="220"/>
      <c r="J144" s="220"/>
      <c r="K144" s="221">
        <f>ROUND(P144*H144,2)</f>
        <v>0</v>
      </c>
      <c r="L144" s="217" t="s">
        <v>1497</v>
      </c>
      <c r="M144" s="46"/>
      <c r="N144" s="222" t="s">
        <v>20</v>
      </c>
      <c r="O144" s="223" t="s">
        <v>45</v>
      </c>
      <c r="P144" s="224">
        <f>I144+J144</f>
        <v>0</v>
      </c>
      <c r="Q144" s="224">
        <f>ROUND(I144*H144,2)</f>
        <v>0</v>
      </c>
      <c r="R144" s="224">
        <f>ROUND(J144*H144,2)</f>
        <v>0</v>
      </c>
      <c r="S144" s="86"/>
      <c r="T144" s="225">
        <f>S144*H144</f>
        <v>0</v>
      </c>
      <c r="U144" s="225">
        <v>0</v>
      </c>
      <c r="V144" s="225">
        <f>U144*H144</f>
        <v>0</v>
      </c>
      <c r="W144" s="225">
        <v>0</v>
      </c>
      <c r="X144" s="226">
        <f>W144*H144</f>
        <v>0</v>
      </c>
      <c r="Y144" s="40"/>
      <c r="Z144" s="40"/>
      <c r="AA144" s="40"/>
      <c r="AB144" s="40"/>
      <c r="AC144" s="40"/>
      <c r="AD144" s="40"/>
      <c r="AE144" s="40"/>
      <c r="AR144" s="227" t="s">
        <v>279</v>
      </c>
      <c r="AT144" s="227" t="s">
        <v>213</v>
      </c>
      <c r="AU144" s="227" t="s">
        <v>85</v>
      </c>
      <c r="AY144" s="19" t="s">
        <v>212</v>
      </c>
      <c r="BE144" s="228">
        <f>IF(O144="základní",K144,0)</f>
        <v>0</v>
      </c>
      <c r="BF144" s="228">
        <f>IF(O144="snížená",K144,0)</f>
        <v>0</v>
      </c>
      <c r="BG144" s="228">
        <f>IF(O144="zákl. přenesená",K144,0)</f>
        <v>0</v>
      </c>
      <c r="BH144" s="228">
        <f>IF(O144="sníž. přenesená",K144,0)</f>
        <v>0</v>
      </c>
      <c r="BI144" s="228">
        <f>IF(O144="nulová",K144,0)</f>
        <v>0</v>
      </c>
      <c r="BJ144" s="19" t="s">
        <v>83</v>
      </c>
      <c r="BK144" s="228">
        <f>ROUND(P144*H144,2)</f>
        <v>0</v>
      </c>
      <c r="BL144" s="19" t="s">
        <v>279</v>
      </c>
      <c r="BM144" s="227" t="s">
        <v>1759</v>
      </c>
    </row>
    <row r="145" s="2" customFormat="1">
      <c r="A145" s="40"/>
      <c r="B145" s="41"/>
      <c r="C145" s="42"/>
      <c r="D145" s="258" t="s">
        <v>1316</v>
      </c>
      <c r="E145" s="42"/>
      <c r="F145" s="259" t="s">
        <v>1760</v>
      </c>
      <c r="G145" s="42"/>
      <c r="H145" s="42"/>
      <c r="I145" s="248"/>
      <c r="J145" s="248"/>
      <c r="K145" s="42"/>
      <c r="L145" s="42"/>
      <c r="M145" s="46"/>
      <c r="N145" s="249"/>
      <c r="O145" s="250"/>
      <c r="P145" s="86"/>
      <c r="Q145" s="86"/>
      <c r="R145" s="86"/>
      <c r="S145" s="86"/>
      <c r="T145" s="86"/>
      <c r="U145" s="86"/>
      <c r="V145" s="86"/>
      <c r="W145" s="86"/>
      <c r="X145" s="87"/>
      <c r="Y145" s="40"/>
      <c r="Z145" s="40"/>
      <c r="AA145" s="40"/>
      <c r="AB145" s="40"/>
      <c r="AC145" s="40"/>
      <c r="AD145" s="40"/>
      <c r="AE145" s="40"/>
      <c r="AT145" s="19" t="s">
        <v>1316</v>
      </c>
      <c r="AU145" s="19" t="s">
        <v>85</v>
      </c>
    </row>
    <row r="146" s="2" customFormat="1" ht="24.15" customHeight="1">
      <c r="A146" s="40"/>
      <c r="B146" s="41"/>
      <c r="C146" s="229" t="s">
        <v>346</v>
      </c>
      <c r="D146" s="229" t="s">
        <v>222</v>
      </c>
      <c r="E146" s="230" t="s">
        <v>1761</v>
      </c>
      <c r="F146" s="231" t="s">
        <v>1762</v>
      </c>
      <c r="G146" s="232" t="s">
        <v>670</v>
      </c>
      <c r="H146" s="233">
        <v>16</v>
      </c>
      <c r="I146" s="234"/>
      <c r="J146" s="235"/>
      <c r="K146" s="236">
        <f>ROUND(P146*H146,2)</f>
        <v>0</v>
      </c>
      <c r="L146" s="231" t="s">
        <v>20</v>
      </c>
      <c r="M146" s="237"/>
      <c r="N146" s="238" t="s">
        <v>20</v>
      </c>
      <c r="O146" s="223" t="s">
        <v>45</v>
      </c>
      <c r="P146" s="224">
        <f>I146+J146</f>
        <v>0</v>
      </c>
      <c r="Q146" s="224">
        <f>ROUND(I146*H146,2)</f>
        <v>0</v>
      </c>
      <c r="R146" s="224">
        <f>ROUND(J146*H146,2)</f>
        <v>0</v>
      </c>
      <c r="S146" s="86"/>
      <c r="T146" s="225">
        <f>S146*H146</f>
        <v>0</v>
      </c>
      <c r="U146" s="225">
        <v>0.00012</v>
      </c>
      <c r="V146" s="225">
        <f>U146*H146</f>
        <v>0.0019200000000000001</v>
      </c>
      <c r="W146" s="225">
        <v>0</v>
      </c>
      <c r="X146" s="226">
        <f>W146*H146</f>
        <v>0</v>
      </c>
      <c r="Y146" s="40"/>
      <c r="Z146" s="40"/>
      <c r="AA146" s="40"/>
      <c r="AB146" s="40"/>
      <c r="AC146" s="40"/>
      <c r="AD146" s="40"/>
      <c r="AE146" s="40"/>
      <c r="AR146" s="227" t="s">
        <v>342</v>
      </c>
      <c r="AT146" s="227" t="s">
        <v>222</v>
      </c>
      <c r="AU146" s="227" t="s">
        <v>85</v>
      </c>
      <c r="AY146" s="19" t="s">
        <v>212</v>
      </c>
      <c r="BE146" s="228">
        <f>IF(O146="základní",K146,0)</f>
        <v>0</v>
      </c>
      <c r="BF146" s="228">
        <f>IF(O146="snížená",K146,0)</f>
        <v>0</v>
      </c>
      <c r="BG146" s="228">
        <f>IF(O146="zákl. přenesená",K146,0)</f>
        <v>0</v>
      </c>
      <c r="BH146" s="228">
        <f>IF(O146="sníž. přenesená",K146,0)</f>
        <v>0</v>
      </c>
      <c r="BI146" s="228">
        <f>IF(O146="nulová",K146,0)</f>
        <v>0</v>
      </c>
      <c r="BJ146" s="19" t="s">
        <v>83</v>
      </c>
      <c r="BK146" s="228">
        <f>ROUND(P146*H146,2)</f>
        <v>0</v>
      </c>
      <c r="BL146" s="19" t="s">
        <v>279</v>
      </c>
      <c r="BM146" s="227" t="s">
        <v>1763</v>
      </c>
    </row>
    <row r="147" s="2" customFormat="1" ht="24.15" customHeight="1">
      <c r="A147" s="40"/>
      <c r="B147" s="41"/>
      <c r="C147" s="215" t="s">
        <v>350</v>
      </c>
      <c r="D147" s="215" t="s">
        <v>213</v>
      </c>
      <c r="E147" s="216" t="s">
        <v>1764</v>
      </c>
      <c r="F147" s="217" t="s">
        <v>1758</v>
      </c>
      <c r="G147" s="218" t="s">
        <v>670</v>
      </c>
      <c r="H147" s="219">
        <v>1</v>
      </c>
      <c r="I147" s="220"/>
      <c r="J147" s="220"/>
      <c r="K147" s="221">
        <f>ROUND(P147*H147,2)</f>
        <v>0</v>
      </c>
      <c r="L147" s="217" t="s">
        <v>1497</v>
      </c>
      <c r="M147" s="46"/>
      <c r="N147" s="222" t="s">
        <v>20</v>
      </c>
      <c r="O147" s="223" t="s">
        <v>45</v>
      </c>
      <c r="P147" s="224">
        <f>I147+J147</f>
        <v>0</v>
      </c>
      <c r="Q147" s="224">
        <f>ROUND(I147*H147,2)</f>
        <v>0</v>
      </c>
      <c r="R147" s="224">
        <f>ROUND(J147*H147,2)</f>
        <v>0</v>
      </c>
      <c r="S147" s="86"/>
      <c r="T147" s="225">
        <f>S147*H147</f>
        <v>0</v>
      </c>
      <c r="U147" s="225">
        <v>0</v>
      </c>
      <c r="V147" s="225">
        <f>U147*H147</f>
        <v>0</v>
      </c>
      <c r="W147" s="225">
        <v>0</v>
      </c>
      <c r="X147" s="226">
        <f>W147*H147</f>
        <v>0</v>
      </c>
      <c r="Y147" s="40"/>
      <c r="Z147" s="40"/>
      <c r="AA147" s="40"/>
      <c r="AB147" s="40"/>
      <c r="AC147" s="40"/>
      <c r="AD147" s="40"/>
      <c r="AE147" s="40"/>
      <c r="AR147" s="227" t="s">
        <v>279</v>
      </c>
      <c r="AT147" s="227" t="s">
        <v>213</v>
      </c>
      <c r="AU147" s="227" t="s">
        <v>85</v>
      </c>
      <c r="AY147" s="19" t="s">
        <v>212</v>
      </c>
      <c r="BE147" s="228">
        <f>IF(O147="základní",K147,0)</f>
        <v>0</v>
      </c>
      <c r="BF147" s="228">
        <f>IF(O147="snížená",K147,0)</f>
        <v>0</v>
      </c>
      <c r="BG147" s="228">
        <f>IF(O147="zákl. přenesená",K147,0)</f>
        <v>0</v>
      </c>
      <c r="BH147" s="228">
        <f>IF(O147="sníž. přenesená",K147,0)</f>
        <v>0</v>
      </c>
      <c r="BI147" s="228">
        <f>IF(O147="nulová",K147,0)</f>
        <v>0</v>
      </c>
      <c r="BJ147" s="19" t="s">
        <v>83</v>
      </c>
      <c r="BK147" s="228">
        <f>ROUND(P147*H147,2)</f>
        <v>0</v>
      </c>
      <c r="BL147" s="19" t="s">
        <v>279</v>
      </c>
      <c r="BM147" s="227" t="s">
        <v>1765</v>
      </c>
    </row>
    <row r="148" s="2" customFormat="1">
      <c r="A148" s="40"/>
      <c r="B148" s="41"/>
      <c r="C148" s="42"/>
      <c r="D148" s="258" t="s">
        <v>1316</v>
      </c>
      <c r="E148" s="42"/>
      <c r="F148" s="259" t="s">
        <v>1766</v>
      </c>
      <c r="G148" s="42"/>
      <c r="H148" s="42"/>
      <c r="I148" s="248"/>
      <c r="J148" s="248"/>
      <c r="K148" s="42"/>
      <c r="L148" s="42"/>
      <c r="M148" s="46"/>
      <c r="N148" s="249"/>
      <c r="O148" s="250"/>
      <c r="P148" s="86"/>
      <c r="Q148" s="86"/>
      <c r="R148" s="86"/>
      <c r="S148" s="86"/>
      <c r="T148" s="86"/>
      <c r="U148" s="86"/>
      <c r="V148" s="86"/>
      <c r="W148" s="86"/>
      <c r="X148" s="87"/>
      <c r="Y148" s="40"/>
      <c r="Z148" s="40"/>
      <c r="AA148" s="40"/>
      <c r="AB148" s="40"/>
      <c r="AC148" s="40"/>
      <c r="AD148" s="40"/>
      <c r="AE148" s="40"/>
      <c r="AT148" s="19" t="s">
        <v>1316</v>
      </c>
      <c r="AU148" s="19" t="s">
        <v>85</v>
      </c>
    </row>
    <row r="149" s="2" customFormat="1" ht="16.5" customHeight="1">
      <c r="A149" s="40"/>
      <c r="B149" s="41"/>
      <c r="C149" s="229" t="s">
        <v>354</v>
      </c>
      <c r="D149" s="229" t="s">
        <v>222</v>
      </c>
      <c r="E149" s="230" t="s">
        <v>1767</v>
      </c>
      <c r="F149" s="231" t="s">
        <v>1768</v>
      </c>
      <c r="G149" s="232" t="s">
        <v>670</v>
      </c>
      <c r="H149" s="233">
        <v>1</v>
      </c>
      <c r="I149" s="234"/>
      <c r="J149" s="235"/>
      <c r="K149" s="236">
        <f>ROUND(P149*H149,2)</f>
        <v>0</v>
      </c>
      <c r="L149" s="231" t="s">
        <v>20</v>
      </c>
      <c r="M149" s="237"/>
      <c r="N149" s="238" t="s">
        <v>20</v>
      </c>
      <c r="O149" s="223" t="s">
        <v>45</v>
      </c>
      <c r="P149" s="224">
        <f>I149+J149</f>
        <v>0</v>
      </c>
      <c r="Q149" s="224">
        <f>ROUND(I149*H149,2)</f>
        <v>0</v>
      </c>
      <c r="R149" s="224">
        <f>ROUND(J149*H149,2)</f>
        <v>0</v>
      </c>
      <c r="S149" s="86"/>
      <c r="T149" s="225">
        <f>S149*H149</f>
        <v>0</v>
      </c>
      <c r="U149" s="225">
        <v>0.00010000000000000001</v>
      </c>
      <c r="V149" s="225">
        <f>U149*H149</f>
        <v>0.00010000000000000001</v>
      </c>
      <c r="W149" s="225">
        <v>0</v>
      </c>
      <c r="X149" s="226">
        <f>W149*H149</f>
        <v>0</v>
      </c>
      <c r="Y149" s="40"/>
      <c r="Z149" s="40"/>
      <c r="AA149" s="40"/>
      <c r="AB149" s="40"/>
      <c r="AC149" s="40"/>
      <c r="AD149" s="40"/>
      <c r="AE149" s="40"/>
      <c r="AR149" s="227" t="s">
        <v>342</v>
      </c>
      <c r="AT149" s="227" t="s">
        <v>222</v>
      </c>
      <c r="AU149" s="227" t="s">
        <v>85</v>
      </c>
      <c r="AY149" s="19" t="s">
        <v>212</v>
      </c>
      <c r="BE149" s="228">
        <f>IF(O149="základní",K149,0)</f>
        <v>0</v>
      </c>
      <c r="BF149" s="228">
        <f>IF(O149="snížená",K149,0)</f>
        <v>0</v>
      </c>
      <c r="BG149" s="228">
        <f>IF(O149="zákl. přenesená",K149,0)</f>
        <v>0</v>
      </c>
      <c r="BH149" s="228">
        <f>IF(O149="sníž. přenesená",K149,0)</f>
        <v>0</v>
      </c>
      <c r="BI149" s="228">
        <f>IF(O149="nulová",K149,0)</f>
        <v>0</v>
      </c>
      <c r="BJ149" s="19" t="s">
        <v>83</v>
      </c>
      <c r="BK149" s="228">
        <f>ROUND(P149*H149,2)</f>
        <v>0</v>
      </c>
      <c r="BL149" s="19" t="s">
        <v>279</v>
      </c>
      <c r="BM149" s="227" t="s">
        <v>1769</v>
      </c>
    </row>
    <row r="150" s="2" customFormat="1" ht="16.5" customHeight="1">
      <c r="A150" s="40"/>
      <c r="B150" s="41"/>
      <c r="C150" s="229" t="s">
        <v>358</v>
      </c>
      <c r="D150" s="229" t="s">
        <v>222</v>
      </c>
      <c r="E150" s="230" t="s">
        <v>1770</v>
      </c>
      <c r="F150" s="231" t="s">
        <v>1771</v>
      </c>
      <c r="G150" s="232" t="s">
        <v>670</v>
      </c>
      <c r="H150" s="233">
        <v>1</v>
      </c>
      <c r="I150" s="234"/>
      <c r="J150" s="235"/>
      <c r="K150" s="236">
        <f>ROUND(P150*H150,2)</f>
        <v>0</v>
      </c>
      <c r="L150" s="231" t="s">
        <v>20</v>
      </c>
      <c r="M150" s="237"/>
      <c r="N150" s="238" t="s">
        <v>20</v>
      </c>
      <c r="O150" s="223" t="s">
        <v>45</v>
      </c>
      <c r="P150" s="224">
        <f>I150+J150</f>
        <v>0</v>
      </c>
      <c r="Q150" s="224">
        <f>ROUND(I150*H150,2)</f>
        <v>0</v>
      </c>
      <c r="R150" s="224">
        <f>ROUND(J150*H150,2)</f>
        <v>0</v>
      </c>
      <c r="S150" s="86"/>
      <c r="T150" s="225">
        <f>S150*H150</f>
        <v>0</v>
      </c>
      <c r="U150" s="225">
        <v>0.00025000000000000001</v>
      </c>
      <c r="V150" s="225">
        <f>U150*H150</f>
        <v>0.00025000000000000001</v>
      </c>
      <c r="W150" s="225">
        <v>0</v>
      </c>
      <c r="X150" s="226">
        <f>W150*H150</f>
        <v>0</v>
      </c>
      <c r="Y150" s="40"/>
      <c r="Z150" s="40"/>
      <c r="AA150" s="40"/>
      <c r="AB150" s="40"/>
      <c r="AC150" s="40"/>
      <c r="AD150" s="40"/>
      <c r="AE150" s="40"/>
      <c r="AR150" s="227" t="s">
        <v>342</v>
      </c>
      <c r="AT150" s="227" t="s">
        <v>222</v>
      </c>
      <c r="AU150" s="227" t="s">
        <v>85</v>
      </c>
      <c r="AY150" s="19" t="s">
        <v>212</v>
      </c>
      <c r="BE150" s="228">
        <f>IF(O150="základní",K150,0)</f>
        <v>0</v>
      </c>
      <c r="BF150" s="228">
        <f>IF(O150="snížená",K150,0)</f>
        <v>0</v>
      </c>
      <c r="BG150" s="228">
        <f>IF(O150="zákl. přenesená",K150,0)</f>
        <v>0</v>
      </c>
      <c r="BH150" s="228">
        <f>IF(O150="sníž. přenesená",K150,0)</f>
        <v>0</v>
      </c>
      <c r="BI150" s="228">
        <f>IF(O150="nulová",K150,0)</f>
        <v>0</v>
      </c>
      <c r="BJ150" s="19" t="s">
        <v>83</v>
      </c>
      <c r="BK150" s="228">
        <f>ROUND(P150*H150,2)</f>
        <v>0</v>
      </c>
      <c r="BL150" s="19" t="s">
        <v>279</v>
      </c>
      <c r="BM150" s="227" t="s">
        <v>1772</v>
      </c>
    </row>
    <row r="151" s="2" customFormat="1" ht="24.15" customHeight="1">
      <c r="A151" s="40"/>
      <c r="B151" s="41"/>
      <c r="C151" s="215" t="s">
        <v>362</v>
      </c>
      <c r="D151" s="215" t="s">
        <v>213</v>
      </c>
      <c r="E151" s="216" t="s">
        <v>1773</v>
      </c>
      <c r="F151" s="217" t="s">
        <v>1774</v>
      </c>
      <c r="G151" s="218" t="s">
        <v>670</v>
      </c>
      <c r="H151" s="219">
        <v>11</v>
      </c>
      <c r="I151" s="220"/>
      <c r="J151" s="220"/>
      <c r="K151" s="221">
        <f>ROUND(P151*H151,2)</f>
        <v>0</v>
      </c>
      <c r="L151" s="217" t="s">
        <v>1497</v>
      </c>
      <c r="M151" s="46"/>
      <c r="N151" s="222" t="s">
        <v>20</v>
      </c>
      <c r="O151" s="223" t="s">
        <v>45</v>
      </c>
      <c r="P151" s="224">
        <f>I151+J151</f>
        <v>0</v>
      </c>
      <c r="Q151" s="224">
        <f>ROUND(I151*H151,2)</f>
        <v>0</v>
      </c>
      <c r="R151" s="224">
        <f>ROUND(J151*H151,2)</f>
        <v>0</v>
      </c>
      <c r="S151" s="86"/>
      <c r="T151" s="225">
        <f>S151*H151</f>
        <v>0</v>
      </c>
      <c r="U151" s="225">
        <v>0</v>
      </c>
      <c r="V151" s="225">
        <f>U151*H151</f>
        <v>0</v>
      </c>
      <c r="W151" s="225">
        <v>0</v>
      </c>
      <c r="X151" s="226">
        <f>W151*H151</f>
        <v>0</v>
      </c>
      <c r="Y151" s="40"/>
      <c r="Z151" s="40"/>
      <c r="AA151" s="40"/>
      <c r="AB151" s="40"/>
      <c r="AC151" s="40"/>
      <c r="AD151" s="40"/>
      <c r="AE151" s="40"/>
      <c r="AR151" s="227" t="s">
        <v>279</v>
      </c>
      <c r="AT151" s="227" t="s">
        <v>213</v>
      </c>
      <c r="AU151" s="227" t="s">
        <v>85</v>
      </c>
      <c r="AY151" s="19" t="s">
        <v>212</v>
      </c>
      <c r="BE151" s="228">
        <f>IF(O151="základní",K151,0)</f>
        <v>0</v>
      </c>
      <c r="BF151" s="228">
        <f>IF(O151="snížená",K151,0)</f>
        <v>0</v>
      </c>
      <c r="BG151" s="228">
        <f>IF(O151="zákl. přenesená",K151,0)</f>
        <v>0</v>
      </c>
      <c r="BH151" s="228">
        <f>IF(O151="sníž. přenesená",K151,0)</f>
        <v>0</v>
      </c>
      <c r="BI151" s="228">
        <f>IF(O151="nulová",K151,0)</f>
        <v>0</v>
      </c>
      <c r="BJ151" s="19" t="s">
        <v>83</v>
      </c>
      <c r="BK151" s="228">
        <f>ROUND(P151*H151,2)</f>
        <v>0</v>
      </c>
      <c r="BL151" s="19" t="s">
        <v>279</v>
      </c>
      <c r="BM151" s="227" t="s">
        <v>1775</v>
      </c>
    </row>
    <row r="152" s="2" customFormat="1">
      <c r="A152" s="40"/>
      <c r="B152" s="41"/>
      <c r="C152" s="42"/>
      <c r="D152" s="258" t="s">
        <v>1316</v>
      </c>
      <c r="E152" s="42"/>
      <c r="F152" s="259" t="s">
        <v>1776</v>
      </c>
      <c r="G152" s="42"/>
      <c r="H152" s="42"/>
      <c r="I152" s="248"/>
      <c r="J152" s="248"/>
      <c r="K152" s="42"/>
      <c r="L152" s="42"/>
      <c r="M152" s="46"/>
      <c r="N152" s="249"/>
      <c r="O152" s="250"/>
      <c r="P152" s="86"/>
      <c r="Q152" s="86"/>
      <c r="R152" s="86"/>
      <c r="S152" s="86"/>
      <c r="T152" s="86"/>
      <c r="U152" s="86"/>
      <c r="V152" s="86"/>
      <c r="W152" s="86"/>
      <c r="X152" s="87"/>
      <c r="Y152" s="40"/>
      <c r="Z152" s="40"/>
      <c r="AA152" s="40"/>
      <c r="AB152" s="40"/>
      <c r="AC152" s="40"/>
      <c r="AD152" s="40"/>
      <c r="AE152" s="40"/>
      <c r="AT152" s="19" t="s">
        <v>1316</v>
      </c>
      <c r="AU152" s="19" t="s">
        <v>85</v>
      </c>
    </row>
    <row r="153" s="2" customFormat="1" ht="24.15" customHeight="1">
      <c r="A153" s="40"/>
      <c r="B153" s="41"/>
      <c r="C153" s="229" t="s">
        <v>366</v>
      </c>
      <c r="D153" s="229" t="s">
        <v>222</v>
      </c>
      <c r="E153" s="230" t="s">
        <v>1777</v>
      </c>
      <c r="F153" s="231" t="s">
        <v>1778</v>
      </c>
      <c r="G153" s="232" t="s">
        <v>670</v>
      </c>
      <c r="H153" s="233">
        <v>10</v>
      </c>
      <c r="I153" s="234"/>
      <c r="J153" s="235"/>
      <c r="K153" s="236">
        <f>ROUND(P153*H153,2)</f>
        <v>0</v>
      </c>
      <c r="L153" s="231" t="s">
        <v>20</v>
      </c>
      <c r="M153" s="237"/>
      <c r="N153" s="238" t="s">
        <v>20</v>
      </c>
      <c r="O153" s="223" t="s">
        <v>45</v>
      </c>
      <c r="P153" s="224">
        <f>I153+J153</f>
        <v>0</v>
      </c>
      <c r="Q153" s="224">
        <f>ROUND(I153*H153,2)</f>
        <v>0</v>
      </c>
      <c r="R153" s="224">
        <f>ROUND(J153*H153,2)</f>
        <v>0</v>
      </c>
      <c r="S153" s="86"/>
      <c r="T153" s="225">
        <f>S153*H153</f>
        <v>0</v>
      </c>
      <c r="U153" s="225">
        <v>0.00036000000000000002</v>
      </c>
      <c r="V153" s="225">
        <f>U153*H153</f>
        <v>0.0036000000000000003</v>
      </c>
      <c r="W153" s="225">
        <v>0</v>
      </c>
      <c r="X153" s="226">
        <f>W153*H153</f>
        <v>0</v>
      </c>
      <c r="Y153" s="40"/>
      <c r="Z153" s="40"/>
      <c r="AA153" s="40"/>
      <c r="AB153" s="40"/>
      <c r="AC153" s="40"/>
      <c r="AD153" s="40"/>
      <c r="AE153" s="40"/>
      <c r="AR153" s="227" t="s">
        <v>342</v>
      </c>
      <c r="AT153" s="227" t="s">
        <v>222</v>
      </c>
      <c r="AU153" s="227" t="s">
        <v>85</v>
      </c>
      <c r="AY153" s="19" t="s">
        <v>212</v>
      </c>
      <c r="BE153" s="228">
        <f>IF(O153="základní",K153,0)</f>
        <v>0</v>
      </c>
      <c r="BF153" s="228">
        <f>IF(O153="snížená",K153,0)</f>
        <v>0</v>
      </c>
      <c r="BG153" s="228">
        <f>IF(O153="zákl. přenesená",K153,0)</f>
        <v>0</v>
      </c>
      <c r="BH153" s="228">
        <f>IF(O153="sníž. přenesená",K153,0)</f>
        <v>0</v>
      </c>
      <c r="BI153" s="228">
        <f>IF(O153="nulová",K153,0)</f>
        <v>0</v>
      </c>
      <c r="BJ153" s="19" t="s">
        <v>83</v>
      </c>
      <c r="BK153" s="228">
        <f>ROUND(P153*H153,2)</f>
        <v>0</v>
      </c>
      <c r="BL153" s="19" t="s">
        <v>279</v>
      </c>
      <c r="BM153" s="227" t="s">
        <v>1779</v>
      </c>
    </row>
    <row r="154" s="2" customFormat="1" ht="24.15" customHeight="1">
      <c r="A154" s="40"/>
      <c r="B154" s="41"/>
      <c r="C154" s="229" t="s">
        <v>370</v>
      </c>
      <c r="D154" s="229" t="s">
        <v>222</v>
      </c>
      <c r="E154" s="230" t="s">
        <v>1780</v>
      </c>
      <c r="F154" s="231" t="s">
        <v>1781</v>
      </c>
      <c r="G154" s="232" t="s">
        <v>670</v>
      </c>
      <c r="H154" s="233">
        <v>1</v>
      </c>
      <c r="I154" s="234"/>
      <c r="J154" s="235"/>
      <c r="K154" s="236">
        <f>ROUND(P154*H154,2)</f>
        <v>0</v>
      </c>
      <c r="L154" s="231" t="s">
        <v>20</v>
      </c>
      <c r="M154" s="237"/>
      <c r="N154" s="238" t="s">
        <v>20</v>
      </c>
      <c r="O154" s="223" t="s">
        <v>45</v>
      </c>
      <c r="P154" s="224">
        <f>I154+J154</f>
        <v>0</v>
      </c>
      <c r="Q154" s="224">
        <f>ROUND(I154*H154,2)</f>
        <v>0</v>
      </c>
      <c r="R154" s="224">
        <f>ROUND(J154*H154,2)</f>
        <v>0</v>
      </c>
      <c r="S154" s="86"/>
      <c r="T154" s="225">
        <f>S154*H154</f>
        <v>0</v>
      </c>
      <c r="U154" s="225">
        <v>0.00036000000000000002</v>
      </c>
      <c r="V154" s="225">
        <f>U154*H154</f>
        <v>0.00036000000000000002</v>
      </c>
      <c r="W154" s="225">
        <v>0</v>
      </c>
      <c r="X154" s="226">
        <f>W154*H154</f>
        <v>0</v>
      </c>
      <c r="Y154" s="40"/>
      <c r="Z154" s="40"/>
      <c r="AA154" s="40"/>
      <c r="AB154" s="40"/>
      <c r="AC154" s="40"/>
      <c r="AD154" s="40"/>
      <c r="AE154" s="40"/>
      <c r="AR154" s="227" t="s">
        <v>342</v>
      </c>
      <c r="AT154" s="227" t="s">
        <v>222</v>
      </c>
      <c r="AU154" s="227" t="s">
        <v>85</v>
      </c>
      <c r="AY154" s="19" t="s">
        <v>212</v>
      </c>
      <c r="BE154" s="228">
        <f>IF(O154="základní",K154,0)</f>
        <v>0</v>
      </c>
      <c r="BF154" s="228">
        <f>IF(O154="snížená",K154,0)</f>
        <v>0</v>
      </c>
      <c r="BG154" s="228">
        <f>IF(O154="zákl. přenesená",K154,0)</f>
        <v>0</v>
      </c>
      <c r="BH154" s="228">
        <f>IF(O154="sníž. přenesená",K154,0)</f>
        <v>0</v>
      </c>
      <c r="BI154" s="228">
        <f>IF(O154="nulová",K154,0)</f>
        <v>0</v>
      </c>
      <c r="BJ154" s="19" t="s">
        <v>83</v>
      </c>
      <c r="BK154" s="228">
        <f>ROUND(P154*H154,2)</f>
        <v>0</v>
      </c>
      <c r="BL154" s="19" t="s">
        <v>279</v>
      </c>
      <c r="BM154" s="227" t="s">
        <v>1782</v>
      </c>
    </row>
    <row r="155" s="2" customFormat="1" ht="16.5" customHeight="1">
      <c r="A155" s="40"/>
      <c r="B155" s="41"/>
      <c r="C155" s="229" t="s">
        <v>374</v>
      </c>
      <c r="D155" s="229" t="s">
        <v>222</v>
      </c>
      <c r="E155" s="230" t="s">
        <v>1783</v>
      </c>
      <c r="F155" s="231" t="s">
        <v>1037</v>
      </c>
      <c r="G155" s="232" t="s">
        <v>225</v>
      </c>
      <c r="H155" s="233">
        <v>1</v>
      </c>
      <c r="I155" s="234"/>
      <c r="J155" s="235"/>
      <c r="K155" s="236">
        <f>ROUND(P155*H155,2)</f>
        <v>0</v>
      </c>
      <c r="L155" s="231" t="s">
        <v>20</v>
      </c>
      <c r="M155" s="237"/>
      <c r="N155" s="238" t="s">
        <v>20</v>
      </c>
      <c r="O155" s="223" t="s">
        <v>45</v>
      </c>
      <c r="P155" s="224">
        <f>I155+J155</f>
        <v>0</v>
      </c>
      <c r="Q155" s="224">
        <f>ROUND(I155*H155,2)</f>
        <v>0</v>
      </c>
      <c r="R155" s="224">
        <f>ROUND(J155*H155,2)</f>
        <v>0</v>
      </c>
      <c r="S155" s="86"/>
      <c r="T155" s="225">
        <f>S155*H155</f>
        <v>0</v>
      </c>
      <c r="U155" s="225">
        <v>0</v>
      </c>
      <c r="V155" s="225">
        <f>U155*H155</f>
        <v>0</v>
      </c>
      <c r="W155" s="225">
        <v>0</v>
      </c>
      <c r="X155" s="226">
        <f>W155*H155</f>
        <v>0</v>
      </c>
      <c r="Y155" s="40"/>
      <c r="Z155" s="40"/>
      <c r="AA155" s="40"/>
      <c r="AB155" s="40"/>
      <c r="AC155" s="40"/>
      <c r="AD155" s="40"/>
      <c r="AE155" s="40"/>
      <c r="AR155" s="227" t="s">
        <v>342</v>
      </c>
      <c r="AT155" s="227" t="s">
        <v>222</v>
      </c>
      <c r="AU155" s="227" t="s">
        <v>85</v>
      </c>
      <c r="AY155" s="19" t="s">
        <v>212</v>
      </c>
      <c r="BE155" s="228">
        <f>IF(O155="základní",K155,0)</f>
        <v>0</v>
      </c>
      <c r="BF155" s="228">
        <f>IF(O155="snížená",K155,0)</f>
        <v>0</v>
      </c>
      <c r="BG155" s="228">
        <f>IF(O155="zákl. přenesená",K155,0)</f>
        <v>0</v>
      </c>
      <c r="BH155" s="228">
        <f>IF(O155="sníž. přenesená",K155,0)</f>
        <v>0</v>
      </c>
      <c r="BI155" s="228">
        <f>IF(O155="nulová",K155,0)</f>
        <v>0</v>
      </c>
      <c r="BJ155" s="19" t="s">
        <v>83</v>
      </c>
      <c r="BK155" s="228">
        <f>ROUND(P155*H155,2)</f>
        <v>0</v>
      </c>
      <c r="BL155" s="19" t="s">
        <v>279</v>
      </c>
      <c r="BM155" s="227" t="s">
        <v>1784</v>
      </c>
    </row>
    <row r="156" s="2" customFormat="1" ht="16.5" customHeight="1">
      <c r="A156" s="40"/>
      <c r="B156" s="41"/>
      <c r="C156" s="229" t="s">
        <v>381</v>
      </c>
      <c r="D156" s="229" t="s">
        <v>222</v>
      </c>
      <c r="E156" s="230" t="s">
        <v>1785</v>
      </c>
      <c r="F156" s="231" t="s">
        <v>1786</v>
      </c>
      <c r="G156" s="232" t="s">
        <v>20</v>
      </c>
      <c r="H156" s="233">
        <v>1</v>
      </c>
      <c r="I156" s="234"/>
      <c r="J156" s="235"/>
      <c r="K156" s="236">
        <f>ROUND(P156*H156,2)</f>
        <v>0</v>
      </c>
      <c r="L156" s="231" t="s">
        <v>20</v>
      </c>
      <c r="M156" s="237"/>
      <c r="N156" s="238" t="s">
        <v>20</v>
      </c>
      <c r="O156" s="223" t="s">
        <v>45</v>
      </c>
      <c r="P156" s="224">
        <f>I156+J156</f>
        <v>0</v>
      </c>
      <c r="Q156" s="224">
        <f>ROUND(I156*H156,2)</f>
        <v>0</v>
      </c>
      <c r="R156" s="224">
        <f>ROUND(J156*H156,2)</f>
        <v>0</v>
      </c>
      <c r="S156" s="86"/>
      <c r="T156" s="225">
        <f>S156*H156</f>
        <v>0</v>
      </c>
      <c r="U156" s="225">
        <v>0</v>
      </c>
      <c r="V156" s="225">
        <f>U156*H156</f>
        <v>0</v>
      </c>
      <c r="W156" s="225">
        <v>0</v>
      </c>
      <c r="X156" s="226">
        <f>W156*H156</f>
        <v>0</v>
      </c>
      <c r="Y156" s="40"/>
      <c r="Z156" s="40"/>
      <c r="AA156" s="40"/>
      <c r="AB156" s="40"/>
      <c r="AC156" s="40"/>
      <c r="AD156" s="40"/>
      <c r="AE156" s="40"/>
      <c r="AR156" s="227" t="s">
        <v>342</v>
      </c>
      <c r="AT156" s="227" t="s">
        <v>222</v>
      </c>
      <c r="AU156" s="227" t="s">
        <v>85</v>
      </c>
      <c r="AY156" s="19" t="s">
        <v>212</v>
      </c>
      <c r="BE156" s="228">
        <f>IF(O156="základní",K156,0)</f>
        <v>0</v>
      </c>
      <c r="BF156" s="228">
        <f>IF(O156="snížená",K156,0)</f>
        <v>0</v>
      </c>
      <c r="BG156" s="228">
        <f>IF(O156="zákl. přenesená",K156,0)</f>
        <v>0</v>
      </c>
      <c r="BH156" s="228">
        <f>IF(O156="sníž. přenesená",K156,0)</f>
        <v>0</v>
      </c>
      <c r="BI156" s="228">
        <f>IF(O156="nulová",K156,0)</f>
        <v>0</v>
      </c>
      <c r="BJ156" s="19" t="s">
        <v>83</v>
      </c>
      <c r="BK156" s="228">
        <f>ROUND(P156*H156,2)</f>
        <v>0</v>
      </c>
      <c r="BL156" s="19" t="s">
        <v>279</v>
      </c>
      <c r="BM156" s="227" t="s">
        <v>1787</v>
      </c>
    </row>
    <row r="157" s="2" customFormat="1" ht="24.15" customHeight="1">
      <c r="A157" s="40"/>
      <c r="B157" s="41"/>
      <c r="C157" s="215" t="s">
        <v>385</v>
      </c>
      <c r="D157" s="215" t="s">
        <v>213</v>
      </c>
      <c r="E157" s="216" t="s">
        <v>1788</v>
      </c>
      <c r="F157" s="217" t="s">
        <v>1789</v>
      </c>
      <c r="G157" s="218" t="s">
        <v>670</v>
      </c>
      <c r="H157" s="219">
        <v>1</v>
      </c>
      <c r="I157" s="220"/>
      <c r="J157" s="220"/>
      <c r="K157" s="221">
        <f>ROUND(P157*H157,2)</f>
        <v>0</v>
      </c>
      <c r="L157" s="217" t="s">
        <v>1497</v>
      </c>
      <c r="M157" s="46"/>
      <c r="N157" s="222" t="s">
        <v>20</v>
      </c>
      <c r="O157" s="223" t="s">
        <v>45</v>
      </c>
      <c r="P157" s="224">
        <f>I157+J157</f>
        <v>0</v>
      </c>
      <c r="Q157" s="224">
        <f>ROUND(I157*H157,2)</f>
        <v>0</v>
      </c>
      <c r="R157" s="224">
        <f>ROUND(J157*H157,2)</f>
        <v>0</v>
      </c>
      <c r="S157" s="86"/>
      <c r="T157" s="225">
        <f>S157*H157</f>
        <v>0</v>
      </c>
      <c r="U157" s="225">
        <v>0</v>
      </c>
      <c r="V157" s="225">
        <f>U157*H157</f>
        <v>0</v>
      </c>
      <c r="W157" s="225">
        <v>0</v>
      </c>
      <c r="X157" s="226">
        <f>W157*H157</f>
        <v>0</v>
      </c>
      <c r="Y157" s="40"/>
      <c r="Z157" s="40"/>
      <c r="AA157" s="40"/>
      <c r="AB157" s="40"/>
      <c r="AC157" s="40"/>
      <c r="AD157" s="40"/>
      <c r="AE157" s="40"/>
      <c r="AR157" s="227" t="s">
        <v>279</v>
      </c>
      <c r="AT157" s="227" t="s">
        <v>213</v>
      </c>
      <c r="AU157" s="227" t="s">
        <v>85</v>
      </c>
      <c r="AY157" s="19" t="s">
        <v>212</v>
      </c>
      <c r="BE157" s="228">
        <f>IF(O157="základní",K157,0)</f>
        <v>0</v>
      </c>
      <c r="BF157" s="228">
        <f>IF(O157="snížená",K157,0)</f>
        <v>0</v>
      </c>
      <c r="BG157" s="228">
        <f>IF(O157="zákl. přenesená",K157,0)</f>
        <v>0</v>
      </c>
      <c r="BH157" s="228">
        <f>IF(O157="sníž. přenesená",K157,0)</f>
        <v>0</v>
      </c>
      <c r="BI157" s="228">
        <f>IF(O157="nulová",K157,0)</f>
        <v>0</v>
      </c>
      <c r="BJ157" s="19" t="s">
        <v>83</v>
      </c>
      <c r="BK157" s="228">
        <f>ROUND(P157*H157,2)</f>
        <v>0</v>
      </c>
      <c r="BL157" s="19" t="s">
        <v>279</v>
      </c>
      <c r="BM157" s="227" t="s">
        <v>1790</v>
      </c>
    </row>
    <row r="158" s="2" customFormat="1">
      <c r="A158" s="40"/>
      <c r="B158" s="41"/>
      <c r="C158" s="42"/>
      <c r="D158" s="258" t="s">
        <v>1316</v>
      </c>
      <c r="E158" s="42"/>
      <c r="F158" s="259" t="s">
        <v>1791</v>
      </c>
      <c r="G158" s="42"/>
      <c r="H158" s="42"/>
      <c r="I158" s="248"/>
      <c r="J158" s="248"/>
      <c r="K158" s="42"/>
      <c r="L158" s="42"/>
      <c r="M158" s="46"/>
      <c r="N158" s="249"/>
      <c r="O158" s="250"/>
      <c r="P158" s="86"/>
      <c r="Q158" s="86"/>
      <c r="R158" s="86"/>
      <c r="S158" s="86"/>
      <c r="T158" s="86"/>
      <c r="U158" s="86"/>
      <c r="V158" s="86"/>
      <c r="W158" s="86"/>
      <c r="X158" s="87"/>
      <c r="Y158" s="40"/>
      <c r="Z158" s="40"/>
      <c r="AA158" s="40"/>
      <c r="AB158" s="40"/>
      <c r="AC158" s="40"/>
      <c r="AD158" s="40"/>
      <c r="AE158" s="40"/>
      <c r="AT158" s="19" t="s">
        <v>1316</v>
      </c>
      <c r="AU158" s="19" t="s">
        <v>85</v>
      </c>
    </row>
    <row r="159" s="2" customFormat="1" ht="16.5" customHeight="1">
      <c r="A159" s="40"/>
      <c r="B159" s="41"/>
      <c r="C159" s="229" t="s">
        <v>389</v>
      </c>
      <c r="D159" s="229" t="s">
        <v>222</v>
      </c>
      <c r="E159" s="230" t="s">
        <v>1792</v>
      </c>
      <c r="F159" s="231" t="s">
        <v>1793</v>
      </c>
      <c r="G159" s="232" t="s">
        <v>670</v>
      </c>
      <c r="H159" s="233">
        <v>1</v>
      </c>
      <c r="I159" s="234"/>
      <c r="J159" s="235"/>
      <c r="K159" s="236">
        <f>ROUND(P159*H159,2)</f>
        <v>0</v>
      </c>
      <c r="L159" s="231" t="s">
        <v>20</v>
      </c>
      <c r="M159" s="237"/>
      <c r="N159" s="238" t="s">
        <v>20</v>
      </c>
      <c r="O159" s="223" t="s">
        <v>45</v>
      </c>
      <c r="P159" s="224">
        <f>I159+J159</f>
        <v>0</v>
      </c>
      <c r="Q159" s="224">
        <f>ROUND(I159*H159,2)</f>
        <v>0</v>
      </c>
      <c r="R159" s="224">
        <f>ROUND(J159*H159,2)</f>
        <v>0</v>
      </c>
      <c r="S159" s="86"/>
      <c r="T159" s="225">
        <f>S159*H159</f>
        <v>0</v>
      </c>
      <c r="U159" s="225">
        <v>0.00040000000000000002</v>
      </c>
      <c r="V159" s="225">
        <f>U159*H159</f>
        <v>0.00040000000000000002</v>
      </c>
      <c r="W159" s="225">
        <v>0</v>
      </c>
      <c r="X159" s="226">
        <f>W159*H159</f>
        <v>0</v>
      </c>
      <c r="Y159" s="40"/>
      <c r="Z159" s="40"/>
      <c r="AA159" s="40"/>
      <c r="AB159" s="40"/>
      <c r="AC159" s="40"/>
      <c r="AD159" s="40"/>
      <c r="AE159" s="40"/>
      <c r="AR159" s="227" t="s">
        <v>342</v>
      </c>
      <c r="AT159" s="227" t="s">
        <v>222</v>
      </c>
      <c r="AU159" s="227" t="s">
        <v>85</v>
      </c>
      <c r="AY159" s="19" t="s">
        <v>212</v>
      </c>
      <c r="BE159" s="228">
        <f>IF(O159="základní",K159,0)</f>
        <v>0</v>
      </c>
      <c r="BF159" s="228">
        <f>IF(O159="snížená",K159,0)</f>
        <v>0</v>
      </c>
      <c r="BG159" s="228">
        <f>IF(O159="zákl. přenesená",K159,0)</f>
        <v>0</v>
      </c>
      <c r="BH159" s="228">
        <f>IF(O159="sníž. přenesená",K159,0)</f>
        <v>0</v>
      </c>
      <c r="BI159" s="228">
        <f>IF(O159="nulová",K159,0)</f>
        <v>0</v>
      </c>
      <c r="BJ159" s="19" t="s">
        <v>83</v>
      </c>
      <c r="BK159" s="228">
        <f>ROUND(P159*H159,2)</f>
        <v>0</v>
      </c>
      <c r="BL159" s="19" t="s">
        <v>279</v>
      </c>
      <c r="BM159" s="227" t="s">
        <v>1794</v>
      </c>
    </row>
    <row r="160" s="2" customFormat="1" ht="37.8" customHeight="1">
      <c r="A160" s="40"/>
      <c r="B160" s="41"/>
      <c r="C160" s="215" t="s">
        <v>393</v>
      </c>
      <c r="D160" s="215" t="s">
        <v>213</v>
      </c>
      <c r="E160" s="216" t="s">
        <v>1795</v>
      </c>
      <c r="F160" s="217" t="s">
        <v>1796</v>
      </c>
      <c r="G160" s="218" t="s">
        <v>670</v>
      </c>
      <c r="H160" s="219">
        <v>1</v>
      </c>
      <c r="I160" s="220"/>
      <c r="J160" s="220"/>
      <c r="K160" s="221">
        <f>ROUND(P160*H160,2)</f>
        <v>0</v>
      </c>
      <c r="L160" s="217" t="s">
        <v>1497</v>
      </c>
      <c r="M160" s="46"/>
      <c r="N160" s="222" t="s">
        <v>20</v>
      </c>
      <c r="O160" s="223" t="s">
        <v>45</v>
      </c>
      <c r="P160" s="224">
        <f>I160+J160</f>
        <v>0</v>
      </c>
      <c r="Q160" s="224">
        <f>ROUND(I160*H160,2)</f>
        <v>0</v>
      </c>
      <c r="R160" s="224">
        <f>ROUND(J160*H160,2)</f>
        <v>0</v>
      </c>
      <c r="S160" s="86"/>
      <c r="T160" s="225">
        <f>S160*H160</f>
        <v>0</v>
      </c>
      <c r="U160" s="225">
        <v>0</v>
      </c>
      <c r="V160" s="225">
        <f>U160*H160</f>
        <v>0</v>
      </c>
      <c r="W160" s="225">
        <v>0</v>
      </c>
      <c r="X160" s="226">
        <f>W160*H160</f>
        <v>0</v>
      </c>
      <c r="Y160" s="40"/>
      <c r="Z160" s="40"/>
      <c r="AA160" s="40"/>
      <c r="AB160" s="40"/>
      <c r="AC160" s="40"/>
      <c r="AD160" s="40"/>
      <c r="AE160" s="40"/>
      <c r="AR160" s="227" t="s">
        <v>279</v>
      </c>
      <c r="AT160" s="227" t="s">
        <v>213</v>
      </c>
      <c r="AU160" s="227" t="s">
        <v>85</v>
      </c>
      <c r="AY160" s="19" t="s">
        <v>212</v>
      </c>
      <c r="BE160" s="228">
        <f>IF(O160="základní",K160,0)</f>
        <v>0</v>
      </c>
      <c r="BF160" s="228">
        <f>IF(O160="snížená",K160,0)</f>
        <v>0</v>
      </c>
      <c r="BG160" s="228">
        <f>IF(O160="zákl. přenesená",K160,0)</f>
        <v>0</v>
      </c>
      <c r="BH160" s="228">
        <f>IF(O160="sníž. přenesená",K160,0)</f>
        <v>0</v>
      </c>
      <c r="BI160" s="228">
        <f>IF(O160="nulová",K160,0)</f>
        <v>0</v>
      </c>
      <c r="BJ160" s="19" t="s">
        <v>83</v>
      </c>
      <c r="BK160" s="228">
        <f>ROUND(P160*H160,2)</f>
        <v>0</v>
      </c>
      <c r="BL160" s="19" t="s">
        <v>279</v>
      </c>
      <c r="BM160" s="227" t="s">
        <v>1797</v>
      </c>
    </row>
    <row r="161" s="2" customFormat="1">
      <c r="A161" s="40"/>
      <c r="B161" s="41"/>
      <c r="C161" s="42"/>
      <c r="D161" s="258" t="s">
        <v>1316</v>
      </c>
      <c r="E161" s="42"/>
      <c r="F161" s="259" t="s">
        <v>1798</v>
      </c>
      <c r="G161" s="42"/>
      <c r="H161" s="42"/>
      <c r="I161" s="248"/>
      <c r="J161" s="248"/>
      <c r="K161" s="42"/>
      <c r="L161" s="42"/>
      <c r="M161" s="46"/>
      <c r="N161" s="249"/>
      <c r="O161" s="250"/>
      <c r="P161" s="86"/>
      <c r="Q161" s="86"/>
      <c r="R161" s="86"/>
      <c r="S161" s="86"/>
      <c r="T161" s="86"/>
      <c r="U161" s="86"/>
      <c r="V161" s="86"/>
      <c r="W161" s="86"/>
      <c r="X161" s="87"/>
      <c r="Y161" s="40"/>
      <c r="Z161" s="40"/>
      <c r="AA161" s="40"/>
      <c r="AB161" s="40"/>
      <c r="AC161" s="40"/>
      <c r="AD161" s="40"/>
      <c r="AE161" s="40"/>
      <c r="AT161" s="19" t="s">
        <v>1316</v>
      </c>
      <c r="AU161" s="19" t="s">
        <v>85</v>
      </c>
    </row>
    <row r="162" s="2" customFormat="1" ht="16.5" customHeight="1">
      <c r="A162" s="40"/>
      <c r="B162" s="41"/>
      <c r="C162" s="229" t="s">
        <v>397</v>
      </c>
      <c r="D162" s="229" t="s">
        <v>222</v>
      </c>
      <c r="E162" s="230" t="s">
        <v>1799</v>
      </c>
      <c r="F162" s="231" t="s">
        <v>1800</v>
      </c>
      <c r="G162" s="232" t="s">
        <v>670</v>
      </c>
      <c r="H162" s="233">
        <v>1</v>
      </c>
      <c r="I162" s="234"/>
      <c r="J162" s="235"/>
      <c r="K162" s="236">
        <f>ROUND(P162*H162,2)</f>
        <v>0</v>
      </c>
      <c r="L162" s="231" t="s">
        <v>20</v>
      </c>
      <c r="M162" s="237"/>
      <c r="N162" s="238" t="s">
        <v>20</v>
      </c>
      <c r="O162" s="223" t="s">
        <v>45</v>
      </c>
      <c r="P162" s="224">
        <f>I162+J162</f>
        <v>0</v>
      </c>
      <c r="Q162" s="224">
        <f>ROUND(I162*H162,2)</f>
        <v>0</v>
      </c>
      <c r="R162" s="224">
        <f>ROUND(J162*H162,2)</f>
        <v>0</v>
      </c>
      <c r="S162" s="86"/>
      <c r="T162" s="225">
        <f>S162*H162</f>
        <v>0</v>
      </c>
      <c r="U162" s="225">
        <v>0.00098999999999999999</v>
      </c>
      <c r="V162" s="225">
        <f>U162*H162</f>
        <v>0.00098999999999999999</v>
      </c>
      <c r="W162" s="225">
        <v>0</v>
      </c>
      <c r="X162" s="226">
        <f>W162*H162</f>
        <v>0</v>
      </c>
      <c r="Y162" s="40"/>
      <c r="Z162" s="40"/>
      <c r="AA162" s="40"/>
      <c r="AB162" s="40"/>
      <c r="AC162" s="40"/>
      <c r="AD162" s="40"/>
      <c r="AE162" s="40"/>
      <c r="AR162" s="227" t="s">
        <v>342</v>
      </c>
      <c r="AT162" s="227" t="s">
        <v>222</v>
      </c>
      <c r="AU162" s="227" t="s">
        <v>85</v>
      </c>
      <c r="AY162" s="19" t="s">
        <v>212</v>
      </c>
      <c r="BE162" s="228">
        <f>IF(O162="základní",K162,0)</f>
        <v>0</v>
      </c>
      <c r="BF162" s="228">
        <f>IF(O162="snížená",K162,0)</f>
        <v>0</v>
      </c>
      <c r="BG162" s="228">
        <f>IF(O162="zákl. přenesená",K162,0)</f>
        <v>0</v>
      </c>
      <c r="BH162" s="228">
        <f>IF(O162="sníž. přenesená",K162,0)</f>
        <v>0</v>
      </c>
      <c r="BI162" s="228">
        <f>IF(O162="nulová",K162,0)</f>
        <v>0</v>
      </c>
      <c r="BJ162" s="19" t="s">
        <v>83</v>
      </c>
      <c r="BK162" s="228">
        <f>ROUND(P162*H162,2)</f>
        <v>0</v>
      </c>
      <c r="BL162" s="19" t="s">
        <v>279</v>
      </c>
      <c r="BM162" s="227" t="s">
        <v>1801</v>
      </c>
    </row>
    <row r="163" s="2" customFormat="1" ht="24.15" customHeight="1">
      <c r="A163" s="40"/>
      <c r="B163" s="41"/>
      <c r="C163" s="215" t="s">
        <v>401</v>
      </c>
      <c r="D163" s="215" t="s">
        <v>213</v>
      </c>
      <c r="E163" s="216" t="s">
        <v>1802</v>
      </c>
      <c r="F163" s="217" t="s">
        <v>1803</v>
      </c>
      <c r="G163" s="218" t="s">
        <v>670</v>
      </c>
      <c r="H163" s="219">
        <v>15</v>
      </c>
      <c r="I163" s="220"/>
      <c r="J163" s="220"/>
      <c r="K163" s="221">
        <f>ROUND(P163*H163,2)</f>
        <v>0</v>
      </c>
      <c r="L163" s="217" t="s">
        <v>1628</v>
      </c>
      <c r="M163" s="46"/>
      <c r="N163" s="222" t="s">
        <v>20</v>
      </c>
      <c r="O163" s="223" t="s">
        <v>45</v>
      </c>
      <c r="P163" s="224">
        <f>I163+J163</f>
        <v>0</v>
      </c>
      <c r="Q163" s="224">
        <f>ROUND(I163*H163,2)</f>
        <v>0</v>
      </c>
      <c r="R163" s="224">
        <f>ROUND(J163*H163,2)</f>
        <v>0</v>
      </c>
      <c r="S163" s="86"/>
      <c r="T163" s="225">
        <f>S163*H163</f>
        <v>0</v>
      </c>
      <c r="U163" s="225">
        <v>0</v>
      </c>
      <c r="V163" s="225">
        <f>U163*H163</f>
        <v>0</v>
      </c>
      <c r="W163" s="225">
        <v>0</v>
      </c>
      <c r="X163" s="226">
        <f>W163*H163</f>
        <v>0</v>
      </c>
      <c r="Y163" s="40"/>
      <c r="Z163" s="40"/>
      <c r="AA163" s="40"/>
      <c r="AB163" s="40"/>
      <c r="AC163" s="40"/>
      <c r="AD163" s="40"/>
      <c r="AE163" s="40"/>
      <c r="AR163" s="227" t="s">
        <v>279</v>
      </c>
      <c r="AT163" s="227" t="s">
        <v>213</v>
      </c>
      <c r="AU163" s="227" t="s">
        <v>85</v>
      </c>
      <c r="AY163" s="19" t="s">
        <v>212</v>
      </c>
      <c r="BE163" s="228">
        <f>IF(O163="základní",K163,0)</f>
        <v>0</v>
      </c>
      <c r="BF163" s="228">
        <f>IF(O163="snížená",K163,0)</f>
        <v>0</v>
      </c>
      <c r="BG163" s="228">
        <f>IF(O163="zákl. přenesená",K163,0)</f>
        <v>0</v>
      </c>
      <c r="BH163" s="228">
        <f>IF(O163="sníž. přenesená",K163,0)</f>
        <v>0</v>
      </c>
      <c r="BI163" s="228">
        <f>IF(O163="nulová",K163,0)</f>
        <v>0</v>
      </c>
      <c r="BJ163" s="19" t="s">
        <v>83</v>
      </c>
      <c r="BK163" s="228">
        <f>ROUND(P163*H163,2)</f>
        <v>0</v>
      </c>
      <c r="BL163" s="19" t="s">
        <v>279</v>
      </c>
      <c r="BM163" s="227" t="s">
        <v>1804</v>
      </c>
    </row>
    <row r="164" s="2" customFormat="1">
      <c r="A164" s="40"/>
      <c r="B164" s="41"/>
      <c r="C164" s="42"/>
      <c r="D164" s="258" t="s">
        <v>1316</v>
      </c>
      <c r="E164" s="42"/>
      <c r="F164" s="259" t="s">
        <v>1805</v>
      </c>
      <c r="G164" s="42"/>
      <c r="H164" s="42"/>
      <c r="I164" s="248"/>
      <c r="J164" s="248"/>
      <c r="K164" s="42"/>
      <c r="L164" s="42"/>
      <c r="M164" s="46"/>
      <c r="N164" s="249"/>
      <c r="O164" s="250"/>
      <c r="P164" s="86"/>
      <c r="Q164" s="86"/>
      <c r="R164" s="86"/>
      <c r="S164" s="86"/>
      <c r="T164" s="86"/>
      <c r="U164" s="86"/>
      <c r="V164" s="86"/>
      <c r="W164" s="86"/>
      <c r="X164" s="87"/>
      <c r="Y164" s="40"/>
      <c r="Z164" s="40"/>
      <c r="AA164" s="40"/>
      <c r="AB164" s="40"/>
      <c r="AC164" s="40"/>
      <c r="AD164" s="40"/>
      <c r="AE164" s="40"/>
      <c r="AT164" s="19" t="s">
        <v>1316</v>
      </c>
      <c r="AU164" s="19" t="s">
        <v>85</v>
      </c>
    </row>
    <row r="165" s="2" customFormat="1" ht="21.75" customHeight="1">
      <c r="A165" s="40"/>
      <c r="B165" s="41"/>
      <c r="C165" s="229" t="s">
        <v>405</v>
      </c>
      <c r="D165" s="229" t="s">
        <v>222</v>
      </c>
      <c r="E165" s="230" t="s">
        <v>1806</v>
      </c>
      <c r="F165" s="231" t="s">
        <v>1807</v>
      </c>
      <c r="G165" s="232" t="s">
        <v>670</v>
      </c>
      <c r="H165" s="233">
        <v>15</v>
      </c>
      <c r="I165" s="234"/>
      <c r="J165" s="235"/>
      <c r="K165" s="236">
        <f>ROUND(P165*H165,2)</f>
        <v>0</v>
      </c>
      <c r="L165" s="231" t="s">
        <v>20</v>
      </c>
      <c r="M165" s="237"/>
      <c r="N165" s="238" t="s">
        <v>20</v>
      </c>
      <c r="O165" s="223" t="s">
        <v>45</v>
      </c>
      <c r="P165" s="224">
        <f>I165+J165</f>
        <v>0</v>
      </c>
      <c r="Q165" s="224">
        <f>ROUND(I165*H165,2)</f>
        <v>0</v>
      </c>
      <c r="R165" s="224">
        <f>ROUND(J165*H165,2)</f>
        <v>0</v>
      </c>
      <c r="S165" s="86"/>
      <c r="T165" s="225">
        <f>S165*H165</f>
        <v>0</v>
      </c>
      <c r="U165" s="225">
        <v>0.00013999999999999999</v>
      </c>
      <c r="V165" s="225">
        <f>U165*H165</f>
        <v>0.0020999999999999999</v>
      </c>
      <c r="W165" s="225">
        <v>0</v>
      </c>
      <c r="X165" s="226">
        <f>W165*H165</f>
        <v>0</v>
      </c>
      <c r="Y165" s="40"/>
      <c r="Z165" s="40"/>
      <c r="AA165" s="40"/>
      <c r="AB165" s="40"/>
      <c r="AC165" s="40"/>
      <c r="AD165" s="40"/>
      <c r="AE165" s="40"/>
      <c r="AR165" s="227" t="s">
        <v>342</v>
      </c>
      <c r="AT165" s="227" t="s">
        <v>222</v>
      </c>
      <c r="AU165" s="227" t="s">
        <v>85</v>
      </c>
      <c r="AY165" s="19" t="s">
        <v>212</v>
      </c>
      <c r="BE165" s="228">
        <f>IF(O165="základní",K165,0)</f>
        <v>0</v>
      </c>
      <c r="BF165" s="228">
        <f>IF(O165="snížená",K165,0)</f>
        <v>0</v>
      </c>
      <c r="BG165" s="228">
        <f>IF(O165="zákl. přenesená",K165,0)</f>
        <v>0</v>
      </c>
      <c r="BH165" s="228">
        <f>IF(O165="sníž. přenesená",K165,0)</f>
        <v>0</v>
      </c>
      <c r="BI165" s="228">
        <f>IF(O165="nulová",K165,0)</f>
        <v>0</v>
      </c>
      <c r="BJ165" s="19" t="s">
        <v>83</v>
      </c>
      <c r="BK165" s="228">
        <f>ROUND(P165*H165,2)</f>
        <v>0</v>
      </c>
      <c r="BL165" s="19" t="s">
        <v>279</v>
      </c>
      <c r="BM165" s="227" t="s">
        <v>1808</v>
      </c>
    </row>
    <row r="166" s="2" customFormat="1" ht="24.15" customHeight="1">
      <c r="A166" s="40"/>
      <c r="B166" s="41"/>
      <c r="C166" s="215" t="s">
        <v>409</v>
      </c>
      <c r="D166" s="215" t="s">
        <v>213</v>
      </c>
      <c r="E166" s="216" t="s">
        <v>1809</v>
      </c>
      <c r="F166" s="217" t="s">
        <v>1810</v>
      </c>
      <c r="G166" s="218" t="s">
        <v>670</v>
      </c>
      <c r="H166" s="219">
        <v>10</v>
      </c>
      <c r="I166" s="220"/>
      <c r="J166" s="220"/>
      <c r="K166" s="221">
        <f>ROUND(P166*H166,2)</f>
        <v>0</v>
      </c>
      <c r="L166" s="217" t="s">
        <v>1497</v>
      </c>
      <c r="M166" s="46"/>
      <c r="N166" s="222" t="s">
        <v>20</v>
      </c>
      <c r="O166" s="223" t="s">
        <v>45</v>
      </c>
      <c r="P166" s="224">
        <f>I166+J166</f>
        <v>0</v>
      </c>
      <c r="Q166" s="224">
        <f>ROUND(I166*H166,2)</f>
        <v>0</v>
      </c>
      <c r="R166" s="224">
        <f>ROUND(J166*H166,2)</f>
        <v>0</v>
      </c>
      <c r="S166" s="86"/>
      <c r="T166" s="225">
        <f>S166*H166</f>
        <v>0</v>
      </c>
      <c r="U166" s="225">
        <v>0</v>
      </c>
      <c r="V166" s="225">
        <f>U166*H166</f>
        <v>0</v>
      </c>
      <c r="W166" s="225">
        <v>0</v>
      </c>
      <c r="X166" s="226">
        <f>W166*H166</f>
        <v>0</v>
      </c>
      <c r="Y166" s="40"/>
      <c r="Z166" s="40"/>
      <c r="AA166" s="40"/>
      <c r="AB166" s="40"/>
      <c r="AC166" s="40"/>
      <c r="AD166" s="40"/>
      <c r="AE166" s="40"/>
      <c r="AR166" s="227" t="s">
        <v>279</v>
      </c>
      <c r="AT166" s="227" t="s">
        <v>213</v>
      </c>
      <c r="AU166" s="227" t="s">
        <v>85</v>
      </c>
      <c r="AY166" s="19" t="s">
        <v>212</v>
      </c>
      <c r="BE166" s="228">
        <f>IF(O166="základní",K166,0)</f>
        <v>0</v>
      </c>
      <c r="BF166" s="228">
        <f>IF(O166="snížená",K166,0)</f>
        <v>0</v>
      </c>
      <c r="BG166" s="228">
        <f>IF(O166="zákl. přenesená",K166,0)</f>
        <v>0</v>
      </c>
      <c r="BH166" s="228">
        <f>IF(O166="sníž. přenesená",K166,0)</f>
        <v>0</v>
      </c>
      <c r="BI166" s="228">
        <f>IF(O166="nulová",K166,0)</f>
        <v>0</v>
      </c>
      <c r="BJ166" s="19" t="s">
        <v>83</v>
      </c>
      <c r="BK166" s="228">
        <f>ROUND(P166*H166,2)</f>
        <v>0</v>
      </c>
      <c r="BL166" s="19" t="s">
        <v>279</v>
      </c>
      <c r="BM166" s="227" t="s">
        <v>1811</v>
      </c>
    </row>
    <row r="167" s="2" customFormat="1">
      <c r="A167" s="40"/>
      <c r="B167" s="41"/>
      <c r="C167" s="42"/>
      <c r="D167" s="258" t="s">
        <v>1316</v>
      </c>
      <c r="E167" s="42"/>
      <c r="F167" s="259" t="s">
        <v>1812</v>
      </c>
      <c r="G167" s="42"/>
      <c r="H167" s="42"/>
      <c r="I167" s="248"/>
      <c r="J167" s="248"/>
      <c r="K167" s="42"/>
      <c r="L167" s="42"/>
      <c r="M167" s="46"/>
      <c r="N167" s="249"/>
      <c r="O167" s="250"/>
      <c r="P167" s="86"/>
      <c r="Q167" s="86"/>
      <c r="R167" s="86"/>
      <c r="S167" s="86"/>
      <c r="T167" s="86"/>
      <c r="U167" s="86"/>
      <c r="V167" s="86"/>
      <c r="W167" s="86"/>
      <c r="X167" s="87"/>
      <c r="Y167" s="40"/>
      <c r="Z167" s="40"/>
      <c r="AA167" s="40"/>
      <c r="AB167" s="40"/>
      <c r="AC167" s="40"/>
      <c r="AD167" s="40"/>
      <c r="AE167" s="40"/>
      <c r="AT167" s="19" t="s">
        <v>1316</v>
      </c>
      <c r="AU167" s="19" t="s">
        <v>85</v>
      </c>
    </row>
    <row r="168" s="2" customFormat="1" ht="16.5" customHeight="1">
      <c r="A168" s="40"/>
      <c r="B168" s="41"/>
      <c r="C168" s="229" t="s">
        <v>413</v>
      </c>
      <c r="D168" s="229" t="s">
        <v>222</v>
      </c>
      <c r="E168" s="230" t="s">
        <v>1813</v>
      </c>
      <c r="F168" s="231" t="s">
        <v>1814</v>
      </c>
      <c r="G168" s="232" t="s">
        <v>670</v>
      </c>
      <c r="H168" s="233">
        <v>10</v>
      </c>
      <c r="I168" s="234"/>
      <c r="J168" s="235"/>
      <c r="K168" s="236">
        <f>ROUND(P168*H168,2)</f>
        <v>0</v>
      </c>
      <c r="L168" s="231" t="s">
        <v>20</v>
      </c>
      <c r="M168" s="237"/>
      <c r="N168" s="238" t="s">
        <v>20</v>
      </c>
      <c r="O168" s="223" t="s">
        <v>45</v>
      </c>
      <c r="P168" s="224">
        <f>I168+J168</f>
        <v>0</v>
      </c>
      <c r="Q168" s="224">
        <f>ROUND(I168*H168,2)</f>
        <v>0</v>
      </c>
      <c r="R168" s="224">
        <f>ROUND(J168*H168,2)</f>
        <v>0</v>
      </c>
      <c r="S168" s="86"/>
      <c r="T168" s="225">
        <f>S168*H168</f>
        <v>0</v>
      </c>
      <c r="U168" s="225">
        <v>0.00029</v>
      </c>
      <c r="V168" s="225">
        <f>U168*H168</f>
        <v>0.0028999999999999998</v>
      </c>
      <c r="W168" s="225">
        <v>0</v>
      </c>
      <c r="X168" s="226">
        <f>W168*H168</f>
        <v>0</v>
      </c>
      <c r="Y168" s="40"/>
      <c r="Z168" s="40"/>
      <c r="AA168" s="40"/>
      <c r="AB168" s="40"/>
      <c r="AC168" s="40"/>
      <c r="AD168" s="40"/>
      <c r="AE168" s="40"/>
      <c r="AR168" s="227" t="s">
        <v>342</v>
      </c>
      <c r="AT168" s="227" t="s">
        <v>222</v>
      </c>
      <c r="AU168" s="227" t="s">
        <v>85</v>
      </c>
      <c r="AY168" s="19" t="s">
        <v>212</v>
      </c>
      <c r="BE168" s="228">
        <f>IF(O168="základní",K168,0)</f>
        <v>0</v>
      </c>
      <c r="BF168" s="228">
        <f>IF(O168="snížená",K168,0)</f>
        <v>0</v>
      </c>
      <c r="BG168" s="228">
        <f>IF(O168="zákl. přenesená",K168,0)</f>
        <v>0</v>
      </c>
      <c r="BH168" s="228">
        <f>IF(O168="sníž. přenesená",K168,0)</f>
        <v>0</v>
      </c>
      <c r="BI168" s="228">
        <f>IF(O168="nulová",K168,0)</f>
        <v>0</v>
      </c>
      <c r="BJ168" s="19" t="s">
        <v>83</v>
      </c>
      <c r="BK168" s="228">
        <f>ROUND(P168*H168,2)</f>
        <v>0</v>
      </c>
      <c r="BL168" s="19" t="s">
        <v>279</v>
      </c>
      <c r="BM168" s="227" t="s">
        <v>1815</v>
      </c>
    </row>
    <row r="169" s="2" customFormat="1" ht="44.25" customHeight="1">
      <c r="A169" s="40"/>
      <c r="B169" s="41"/>
      <c r="C169" s="215" t="s">
        <v>417</v>
      </c>
      <c r="D169" s="215" t="s">
        <v>213</v>
      </c>
      <c r="E169" s="216" t="s">
        <v>1816</v>
      </c>
      <c r="F169" s="217" t="s">
        <v>1817</v>
      </c>
      <c r="G169" s="218" t="s">
        <v>670</v>
      </c>
      <c r="H169" s="219">
        <v>1</v>
      </c>
      <c r="I169" s="220"/>
      <c r="J169" s="220"/>
      <c r="K169" s="221">
        <f>ROUND(P169*H169,2)</f>
        <v>0</v>
      </c>
      <c r="L169" s="217" t="s">
        <v>1497</v>
      </c>
      <c r="M169" s="46"/>
      <c r="N169" s="222" t="s">
        <v>20</v>
      </c>
      <c r="O169" s="223" t="s">
        <v>45</v>
      </c>
      <c r="P169" s="224">
        <f>I169+J169</f>
        <v>0</v>
      </c>
      <c r="Q169" s="224">
        <f>ROUND(I169*H169,2)</f>
        <v>0</v>
      </c>
      <c r="R169" s="224">
        <f>ROUND(J169*H169,2)</f>
        <v>0</v>
      </c>
      <c r="S169" s="86"/>
      <c r="T169" s="225">
        <f>S169*H169</f>
        <v>0</v>
      </c>
      <c r="U169" s="225">
        <v>0</v>
      </c>
      <c r="V169" s="225">
        <f>U169*H169</f>
        <v>0</v>
      </c>
      <c r="W169" s="225">
        <v>0</v>
      </c>
      <c r="X169" s="226">
        <f>W169*H169</f>
        <v>0</v>
      </c>
      <c r="Y169" s="40"/>
      <c r="Z169" s="40"/>
      <c r="AA169" s="40"/>
      <c r="AB169" s="40"/>
      <c r="AC169" s="40"/>
      <c r="AD169" s="40"/>
      <c r="AE169" s="40"/>
      <c r="AR169" s="227" t="s">
        <v>279</v>
      </c>
      <c r="AT169" s="227" t="s">
        <v>213</v>
      </c>
      <c r="AU169" s="227" t="s">
        <v>85</v>
      </c>
      <c r="AY169" s="19" t="s">
        <v>212</v>
      </c>
      <c r="BE169" s="228">
        <f>IF(O169="základní",K169,0)</f>
        <v>0</v>
      </c>
      <c r="BF169" s="228">
        <f>IF(O169="snížená",K169,0)</f>
        <v>0</v>
      </c>
      <c r="BG169" s="228">
        <f>IF(O169="zákl. přenesená",K169,0)</f>
        <v>0</v>
      </c>
      <c r="BH169" s="228">
        <f>IF(O169="sníž. přenesená",K169,0)</f>
        <v>0</v>
      </c>
      <c r="BI169" s="228">
        <f>IF(O169="nulová",K169,0)</f>
        <v>0</v>
      </c>
      <c r="BJ169" s="19" t="s">
        <v>83</v>
      </c>
      <c r="BK169" s="228">
        <f>ROUND(P169*H169,2)</f>
        <v>0</v>
      </c>
      <c r="BL169" s="19" t="s">
        <v>279</v>
      </c>
      <c r="BM169" s="227" t="s">
        <v>1818</v>
      </c>
    </row>
    <row r="170" s="2" customFormat="1">
      <c r="A170" s="40"/>
      <c r="B170" s="41"/>
      <c r="C170" s="42"/>
      <c r="D170" s="258" t="s">
        <v>1316</v>
      </c>
      <c r="E170" s="42"/>
      <c r="F170" s="259" t="s">
        <v>1819</v>
      </c>
      <c r="G170" s="42"/>
      <c r="H170" s="42"/>
      <c r="I170" s="248"/>
      <c r="J170" s="248"/>
      <c r="K170" s="42"/>
      <c r="L170" s="42"/>
      <c r="M170" s="46"/>
      <c r="N170" s="249"/>
      <c r="O170" s="250"/>
      <c r="P170" s="86"/>
      <c r="Q170" s="86"/>
      <c r="R170" s="86"/>
      <c r="S170" s="86"/>
      <c r="T170" s="86"/>
      <c r="U170" s="86"/>
      <c r="V170" s="86"/>
      <c r="W170" s="86"/>
      <c r="X170" s="87"/>
      <c r="Y170" s="40"/>
      <c r="Z170" s="40"/>
      <c r="AA170" s="40"/>
      <c r="AB170" s="40"/>
      <c r="AC170" s="40"/>
      <c r="AD170" s="40"/>
      <c r="AE170" s="40"/>
      <c r="AT170" s="19" t="s">
        <v>1316</v>
      </c>
      <c r="AU170" s="19" t="s">
        <v>85</v>
      </c>
    </row>
    <row r="171" s="11" customFormat="1" ht="25.92" customHeight="1">
      <c r="A171" s="11"/>
      <c r="B171" s="200"/>
      <c r="C171" s="201"/>
      <c r="D171" s="202" t="s">
        <v>75</v>
      </c>
      <c r="E171" s="203" t="s">
        <v>222</v>
      </c>
      <c r="F171" s="203" t="s">
        <v>1608</v>
      </c>
      <c r="G171" s="201"/>
      <c r="H171" s="201"/>
      <c r="I171" s="204"/>
      <c r="J171" s="204"/>
      <c r="K171" s="205">
        <f>BK171</f>
        <v>0</v>
      </c>
      <c r="L171" s="201"/>
      <c r="M171" s="206"/>
      <c r="N171" s="207"/>
      <c r="O171" s="208"/>
      <c r="P171" s="208"/>
      <c r="Q171" s="209">
        <f>Q172</f>
        <v>0</v>
      </c>
      <c r="R171" s="209">
        <f>R172</f>
        <v>0</v>
      </c>
      <c r="S171" s="208"/>
      <c r="T171" s="210">
        <f>T172</f>
        <v>0</v>
      </c>
      <c r="U171" s="208"/>
      <c r="V171" s="210">
        <f>V172</f>
        <v>0.0060000000000000001</v>
      </c>
      <c r="W171" s="208"/>
      <c r="X171" s="211">
        <f>X172</f>
        <v>0</v>
      </c>
      <c r="Y171" s="11"/>
      <c r="Z171" s="11"/>
      <c r="AA171" s="11"/>
      <c r="AB171" s="11"/>
      <c r="AC171" s="11"/>
      <c r="AD171" s="11"/>
      <c r="AE171" s="11"/>
      <c r="AR171" s="212" t="s">
        <v>105</v>
      </c>
      <c r="AT171" s="213" t="s">
        <v>75</v>
      </c>
      <c r="AU171" s="213" t="s">
        <v>76</v>
      </c>
      <c r="AY171" s="212" t="s">
        <v>212</v>
      </c>
      <c r="BK171" s="214">
        <f>BK172</f>
        <v>0</v>
      </c>
    </row>
    <row r="172" s="11" customFormat="1" ht="22.8" customHeight="1">
      <c r="A172" s="11"/>
      <c r="B172" s="200"/>
      <c r="C172" s="201"/>
      <c r="D172" s="202" t="s">
        <v>75</v>
      </c>
      <c r="E172" s="256" t="s">
        <v>1609</v>
      </c>
      <c r="F172" s="256" t="s">
        <v>1610</v>
      </c>
      <c r="G172" s="201"/>
      <c r="H172" s="201"/>
      <c r="I172" s="204"/>
      <c r="J172" s="204"/>
      <c r="K172" s="257">
        <f>BK172</f>
        <v>0</v>
      </c>
      <c r="L172" s="201"/>
      <c r="M172" s="206"/>
      <c r="N172" s="207"/>
      <c r="O172" s="208"/>
      <c r="P172" s="208"/>
      <c r="Q172" s="209">
        <f>SUM(Q173:Q177)</f>
        <v>0</v>
      </c>
      <c r="R172" s="209">
        <f>SUM(R173:R177)</f>
        <v>0</v>
      </c>
      <c r="S172" s="208"/>
      <c r="T172" s="210">
        <f>SUM(T173:T177)</f>
        <v>0</v>
      </c>
      <c r="U172" s="208"/>
      <c r="V172" s="210">
        <f>SUM(V173:V177)</f>
        <v>0.0060000000000000001</v>
      </c>
      <c r="W172" s="208"/>
      <c r="X172" s="211">
        <f>SUM(X173:X177)</f>
        <v>0</v>
      </c>
      <c r="Y172" s="11"/>
      <c r="Z172" s="11"/>
      <c r="AA172" s="11"/>
      <c r="AB172" s="11"/>
      <c r="AC172" s="11"/>
      <c r="AD172" s="11"/>
      <c r="AE172" s="11"/>
      <c r="AR172" s="212" t="s">
        <v>105</v>
      </c>
      <c r="AT172" s="213" t="s">
        <v>75</v>
      </c>
      <c r="AU172" s="213" t="s">
        <v>83</v>
      </c>
      <c r="AY172" s="212" t="s">
        <v>212</v>
      </c>
      <c r="BK172" s="214">
        <f>SUM(BK173:BK177)</f>
        <v>0</v>
      </c>
    </row>
    <row r="173" s="2" customFormat="1" ht="24.15" customHeight="1">
      <c r="A173" s="40"/>
      <c r="B173" s="41"/>
      <c r="C173" s="215" t="s">
        <v>421</v>
      </c>
      <c r="D173" s="215" t="s">
        <v>213</v>
      </c>
      <c r="E173" s="216" t="s">
        <v>1820</v>
      </c>
      <c r="F173" s="217" t="s">
        <v>1821</v>
      </c>
      <c r="G173" s="218" t="s">
        <v>670</v>
      </c>
      <c r="H173" s="219">
        <v>25</v>
      </c>
      <c r="I173" s="220"/>
      <c r="J173" s="220"/>
      <c r="K173" s="221">
        <f>ROUND(P173*H173,2)</f>
        <v>0</v>
      </c>
      <c r="L173" s="217" t="s">
        <v>1649</v>
      </c>
      <c r="M173" s="46"/>
      <c r="N173" s="222" t="s">
        <v>20</v>
      </c>
      <c r="O173" s="223" t="s">
        <v>45</v>
      </c>
      <c r="P173" s="224">
        <f>I173+J173</f>
        <v>0</v>
      </c>
      <c r="Q173" s="224">
        <f>ROUND(I173*H173,2)</f>
        <v>0</v>
      </c>
      <c r="R173" s="224">
        <f>ROUND(J173*H173,2)</f>
        <v>0</v>
      </c>
      <c r="S173" s="86"/>
      <c r="T173" s="225">
        <f>S173*H173</f>
        <v>0</v>
      </c>
      <c r="U173" s="225">
        <v>0</v>
      </c>
      <c r="V173" s="225">
        <f>U173*H173</f>
        <v>0</v>
      </c>
      <c r="W173" s="225">
        <v>0</v>
      </c>
      <c r="X173" s="226">
        <f>W173*H173</f>
        <v>0</v>
      </c>
      <c r="Y173" s="40"/>
      <c r="Z173" s="40"/>
      <c r="AA173" s="40"/>
      <c r="AB173" s="40"/>
      <c r="AC173" s="40"/>
      <c r="AD173" s="40"/>
      <c r="AE173" s="40"/>
      <c r="AR173" s="227" t="s">
        <v>217</v>
      </c>
      <c r="AT173" s="227" t="s">
        <v>213</v>
      </c>
      <c r="AU173" s="227" t="s">
        <v>85</v>
      </c>
      <c r="AY173" s="19" t="s">
        <v>212</v>
      </c>
      <c r="BE173" s="228">
        <f>IF(O173="základní",K173,0)</f>
        <v>0</v>
      </c>
      <c r="BF173" s="228">
        <f>IF(O173="snížená",K173,0)</f>
        <v>0</v>
      </c>
      <c r="BG173" s="228">
        <f>IF(O173="zákl. přenesená",K173,0)</f>
        <v>0</v>
      </c>
      <c r="BH173" s="228">
        <f>IF(O173="sníž. přenesená",K173,0)</f>
        <v>0</v>
      </c>
      <c r="BI173" s="228">
        <f>IF(O173="nulová",K173,0)</f>
        <v>0</v>
      </c>
      <c r="BJ173" s="19" t="s">
        <v>83</v>
      </c>
      <c r="BK173" s="228">
        <f>ROUND(P173*H173,2)</f>
        <v>0</v>
      </c>
      <c r="BL173" s="19" t="s">
        <v>217</v>
      </c>
      <c r="BM173" s="227" t="s">
        <v>1822</v>
      </c>
    </row>
    <row r="174" s="2" customFormat="1">
      <c r="A174" s="40"/>
      <c r="B174" s="41"/>
      <c r="C174" s="42"/>
      <c r="D174" s="258" t="s">
        <v>1316</v>
      </c>
      <c r="E174" s="42"/>
      <c r="F174" s="259" t="s">
        <v>1823</v>
      </c>
      <c r="G174" s="42"/>
      <c r="H174" s="42"/>
      <c r="I174" s="248"/>
      <c r="J174" s="248"/>
      <c r="K174" s="42"/>
      <c r="L174" s="42"/>
      <c r="M174" s="46"/>
      <c r="N174" s="249"/>
      <c r="O174" s="250"/>
      <c r="P174" s="86"/>
      <c r="Q174" s="86"/>
      <c r="R174" s="86"/>
      <c r="S174" s="86"/>
      <c r="T174" s="86"/>
      <c r="U174" s="86"/>
      <c r="V174" s="86"/>
      <c r="W174" s="86"/>
      <c r="X174" s="87"/>
      <c r="Y174" s="40"/>
      <c r="Z174" s="40"/>
      <c r="AA174" s="40"/>
      <c r="AB174" s="40"/>
      <c r="AC174" s="40"/>
      <c r="AD174" s="40"/>
      <c r="AE174" s="40"/>
      <c r="AT174" s="19" t="s">
        <v>1316</v>
      </c>
      <c r="AU174" s="19" t="s">
        <v>85</v>
      </c>
    </row>
    <row r="175" s="2" customFormat="1" ht="24.15" customHeight="1">
      <c r="A175" s="40"/>
      <c r="B175" s="41"/>
      <c r="C175" s="229" t="s">
        <v>425</v>
      </c>
      <c r="D175" s="229" t="s">
        <v>222</v>
      </c>
      <c r="E175" s="230" t="s">
        <v>1824</v>
      </c>
      <c r="F175" s="231" t="s">
        <v>1825</v>
      </c>
      <c r="G175" s="232" t="s">
        <v>670</v>
      </c>
      <c r="H175" s="233">
        <v>25</v>
      </c>
      <c r="I175" s="234"/>
      <c r="J175" s="235"/>
      <c r="K175" s="236">
        <f>ROUND(P175*H175,2)</f>
        <v>0</v>
      </c>
      <c r="L175" s="231" t="s">
        <v>20</v>
      </c>
      <c r="M175" s="237"/>
      <c r="N175" s="238" t="s">
        <v>20</v>
      </c>
      <c r="O175" s="223" t="s">
        <v>45</v>
      </c>
      <c r="P175" s="224">
        <f>I175+J175</f>
        <v>0</v>
      </c>
      <c r="Q175" s="224">
        <f>ROUND(I175*H175,2)</f>
        <v>0</v>
      </c>
      <c r="R175" s="224">
        <f>ROUND(J175*H175,2)</f>
        <v>0</v>
      </c>
      <c r="S175" s="86"/>
      <c r="T175" s="225">
        <f>S175*H175</f>
        <v>0</v>
      </c>
      <c r="U175" s="225">
        <v>0.00020000000000000001</v>
      </c>
      <c r="V175" s="225">
        <f>U175*H175</f>
        <v>0.0050000000000000001</v>
      </c>
      <c r="W175" s="225">
        <v>0</v>
      </c>
      <c r="X175" s="226">
        <f>W175*H175</f>
        <v>0</v>
      </c>
      <c r="Y175" s="40"/>
      <c r="Z175" s="40"/>
      <c r="AA175" s="40"/>
      <c r="AB175" s="40"/>
      <c r="AC175" s="40"/>
      <c r="AD175" s="40"/>
      <c r="AE175" s="40"/>
      <c r="AR175" s="227" t="s">
        <v>226</v>
      </c>
      <c r="AT175" s="227" t="s">
        <v>222</v>
      </c>
      <c r="AU175" s="227" t="s">
        <v>85</v>
      </c>
      <c r="AY175" s="19" t="s">
        <v>212</v>
      </c>
      <c r="BE175" s="228">
        <f>IF(O175="základní",K175,0)</f>
        <v>0</v>
      </c>
      <c r="BF175" s="228">
        <f>IF(O175="snížená",K175,0)</f>
        <v>0</v>
      </c>
      <c r="BG175" s="228">
        <f>IF(O175="zákl. přenesená",K175,0)</f>
        <v>0</v>
      </c>
      <c r="BH175" s="228">
        <f>IF(O175="sníž. přenesená",K175,0)</f>
        <v>0</v>
      </c>
      <c r="BI175" s="228">
        <f>IF(O175="nulová",K175,0)</f>
        <v>0</v>
      </c>
      <c r="BJ175" s="19" t="s">
        <v>83</v>
      </c>
      <c r="BK175" s="228">
        <f>ROUND(P175*H175,2)</f>
        <v>0</v>
      </c>
      <c r="BL175" s="19" t="s">
        <v>217</v>
      </c>
      <c r="BM175" s="227" t="s">
        <v>1826</v>
      </c>
    </row>
    <row r="176" s="2" customFormat="1" ht="16.5" customHeight="1">
      <c r="A176" s="40"/>
      <c r="B176" s="41"/>
      <c r="C176" s="215" t="s">
        <v>429</v>
      </c>
      <c r="D176" s="215" t="s">
        <v>213</v>
      </c>
      <c r="E176" s="216" t="s">
        <v>1827</v>
      </c>
      <c r="F176" s="217" t="s">
        <v>1708</v>
      </c>
      <c r="G176" s="218" t="s">
        <v>670</v>
      </c>
      <c r="H176" s="219">
        <v>25</v>
      </c>
      <c r="I176" s="220"/>
      <c r="J176" s="220"/>
      <c r="K176" s="221">
        <f>ROUND(P176*H176,2)</f>
        <v>0</v>
      </c>
      <c r="L176" s="217" t="s">
        <v>20</v>
      </c>
      <c r="M176" s="46"/>
      <c r="N176" s="222" t="s">
        <v>20</v>
      </c>
      <c r="O176" s="223" t="s">
        <v>45</v>
      </c>
      <c r="P176" s="224">
        <f>I176+J176</f>
        <v>0</v>
      </c>
      <c r="Q176" s="224">
        <f>ROUND(I176*H176,2)</f>
        <v>0</v>
      </c>
      <c r="R176" s="224">
        <f>ROUND(J176*H176,2)</f>
        <v>0</v>
      </c>
      <c r="S176" s="86"/>
      <c r="T176" s="225">
        <f>S176*H176</f>
        <v>0</v>
      </c>
      <c r="U176" s="225">
        <v>0</v>
      </c>
      <c r="V176" s="225">
        <f>U176*H176</f>
        <v>0</v>
      </c>
      <c r="W176" s="225">
        <v>0</v>
      </c>
      <c r="X176" s="226">
        <f>W176*H176</f>
        <v>0</v>
      </c>
      <c r="Y176" s="40"/>
      <c r="Z176" s="40"/>
      <c r="AA176" s="40"/>
      <c r="AB176" s="40"/>
      <c r="AC176" s="40"/>
      <c r="AD176" s="40"/>
      <c r="AE176" s="40"/>
      <c r="AR176" s="227" t="s">
        <v>279</v>
      </c>
      <c r="AT176" s="227" t="s">
        <v>213</v>
      </c>
      <c r="AU176" s="227" t="s">
        <v>85</v>
      </c>
      <c r="AY176" s="19" t="s">
        <v>212</v>
      </c>
      <c r="BE176" s="228">
        <f>IF(O176="základní",K176,0)</f>
        <v>0</v>
      </c>
      <c r="BF176" s="228">
        <f>IF(O176="snížená",K176,0)</f>
        <v>0</v>
      </c>
      <c r="BG176" s="228">
        <f>IF(O176="zákl. přenesená",K176,0)</f>
        <v>0</v>
      </c>
      <c r="BH176" s="228">
        <f>IF(O176="sníž. přenesená",K176,0)</f>
        <v>0</v>
      </c>
      <c r="BI176" s="228">
        <f>IF(O176="nulová",K176,0)</f>
        <v>0</v>
      </c>
      <c r="BJ176" s="19" t="s">
        <v>83</v>
      </c>
      <c r="BK176" s="228">
        <f>ROUND(P176*H176,2)</f>
        <v>0</v>
      </c>
      <c r="BL176" s="19" t="s">
        <v>279</v>
      </c>
      <c r="BM176" s="227" t="s">
        <v>1828</v>
      </c>
    </row>
    <row r="177" s="2" customFormat="1" ht="16.5" customHeight="1">
      <c r="A177" s="40"/>
      <c r="B177" s="41"/>
      <c r="C177" s="229" t="s">
        <v>433</v>
      </c>
      <c r="D177" s="229" t="s">
        <v>222</v>
      </c>
      <c r="E177" s="230" t="s">
        <v>1829</v>
      </c>
      <c r="F177" s="231" t="s">
        <v>1830</v>
      </c>
      <c r="G177" s="232" t="s">
        <v>670</v>
      </c>
      <c r="H177" s="233">
        <v>25</v>
      </c>
      <c r="I177" s="234"/>
      <c r="J177" s="235"/>
      <c r="K177" s="236">
        <f>ROUND(P177*H177,2)</f>
        <v>0</v>
      </c>
      <c r="L177" s="231" t="s">
        <v>20</v>
      </c>
      <c r="M177" s="237"/>
      <c r="N177" s="239" t="s">
        <v>20</v>
      </c>
      <c r="O177" s="240" t="s">
        <v>45</v>
      </c>
      <c r="P177" s="241">
        <f>I177+J177</f>
        <v>0</v>
      </c>
      <c r="Q177" s="241">
        <f>ROUND(I177*H177,2)</f>
        <v>0</v>
      </c>
      <c r="R177" s="241">
        <f>ROUND(J177*H177,2)</f>
        <v>0</v>
      </c>
      <c r="S177" s="242"/>
      <c r="T177" s="243">
        <f>S177*H177</f>
        <v>0</v>
      </c>
      <c r="U177" s="243">
        <v>4.0000000000000003E-05</v>
      </c>
      <c r="V177" s="243">
        <f>U177*H177</f>
        <v>0.001</v>
      </c>
      <c r="W177" s="243">
        <v>0</v>
      </c>
      <c r="X177" s="244">
        <f>W177*H177</f>
        <v>0</v>
      </c>
      <c r="Y177" s="40"/>
      <c r="Z177" s="40"/>
      <c r="AA177" s="40"/>
      <c r="AB177" s="40"/>
      <c r="AC177" s="40"/>
      <c r="AD177" s="40"/>
      <c r="AE177" s="40"/>
      <c r="AR177" s="227" t="s">
        <v>342</v>
      </c>
      <c r="AT177" s="227" t="s">
        <v>222</v>
      </c>
      <c r="AU177" s="227" t="s">
        <v>85</v>
      </c>
      <c r="AY177" s="19" t="s">
        <v>212</v>
      </c>
      <c r="BE177" s="228">
        <f>IF(O177="základní",K177,0)</f>
        <v>0</v>
      </c>
      <c r="BF177" s="228">
        <f>IF(O177="snížená",K177,0)</f>
        <v>0</v>
      </c>
      <c r="BG177" s="228">
        <f>IF(O177="zákl. přenesená",K177,0)</f>
        <v>0</v>
      </c>
      <c r="BH177" s="228">
        <f>IF(O177="sníž. přenesená",K177,0)</f>
        <v>0</v>
      </c>
      <c r="BI177" s="228">
        <f>IF(O177="nulová",K177,0)</f>
        <v>0</v>
      </c>
      <c r="BJ177" s="19" t="s">
        <v>83</v>
      </c>
      <c r="BK177" s="228">
        <f>ROUND(P177*H177,2)</f>
        <v>0</v>
      </c>
      <c r="BL177" s="19" t="s">
        <v>279</v>
      </c>
      <c r="BM177" s="227" t="s">
        <v>1831</v>
      </c>
    </row>
    <row r="178" s="2" customFormat="1" ht="6.96" customHeight="1">
      <c r="A178" s="40"/>
      <c r="B178" s="61"/>
      <c r="C178" s="62"/>
      <c r="D178" s="62"/>
      <c r="E178" s="62"/>
      <c r="F178" s="62"/>
      <c r="G178" s="62"/>
      <c r="H178" s="62"/>
      <c r="I178" s="62"/>
      <c r="J178" s="62"/>
      <c r="K178" s="62"/>
      <c r="L178" s="62"/>
      <c r="M178" s="46"/>
      <c r="N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</row>
  </sheetData>
  <sheetProtection sheet="1" autoFilter="0" formatColumns="0" formatRows="0" objects="1" scenarios="1" spinCount="100000" saltValue="N5IYb6BGQxfjNp6vzW5Uaf8dxQdr4Dj5mQenRReq23UWGLM5X4IgKBpYAw+/jk0X+ZnqrQxFGMbWKmM+575sqA==" hashValue="1QJxIa6kfCbNFgDycD10CCUNwTN/tnBsy/E2MY9YAYz+Yt0AH9olgEH4//piuiJga+Af/daiqeh2RyZRv0PRKQ==" algorithmName="SHA-512" password="CC35"/>
  <autoFilter ref="C96:L177"/>
  <mergeCells count="15">
    <mergeCell ref="E7:H7"/>
    <mergeCell ref="E11:H11"/>
    <mergeCell ref="E9:H9"/>
    <mergeCell ref="E13:H13"/>
    <mergeCell ref="E22:H22"/>
    <mergeCell ref="E31:H31"/>
    <mergeCell ref="E54:H54"/>
    <mergeCell ref="E58:H58"/>
    <mergeCell ref="E56:H56"/>
    <mergeCell ref="E60:H60"/>
    <mergeCell ref="E83:H83"/>
    <mergeCell ref="E87:H87"/>
    <mergeCell ref="E85:H85"/>
    <mergeCell ref="E89:H89"/>
    <mergeCell ref="M2:Z2"/>
  </mergeCells>
  <hyperlinks>
    <hyperlink ref="F103" r:id="rId1" display="https://podminky.urs.cz/item/CS_URS_2022_01/741110513"/>
    <hyperlink ref="F107" r:id="rId2" display="https://podminky.urs.cz/item/CS_URS_2022_01/741120401"/>
    <hyperlink ref="F110" r:id="rId3" display="https://podminky.urs.cz/item/CS_URS_2022_01/741127001"/>
    <hyperlink ref="F113" r:id="rId4" display="https://podminky.urs.cz/item/CS_URS_2022_01/741130021"/>
    <hyperlink ref="F115" r:id="rId5" display="https://podminky.urs.cz/item/CS_URS_2022_01/741136321"/>
    <hyperlink ref="F118" r:id="rId6" display="https://podminky.urs.cz/item/CS_URS_2022_01/741210147"/>
    <hyperlink ref="F121" r:id="rId7" display="https://podminky.urs.cz/item/CS_URS_2022_01/741210201"/>
    <hyperlink ref="F127" r:id="rId8" display="https://podminky.urs.cz/item/CS_URS_2022_01/741231002"/>
    <hyperlink ref="F131" r:id="rId9" display="https://podminky.urs.cz/item/CS_URS_2022_01/741240001"/>
    <hyperlink ref="F133" r:id="rId10" display="https://podminky.urs.cz/item/CS_URS_2022_01/741240011"/>
    <hyperlink ref="F137" r:id="rId11" display="https://podminky.urs.cz/item/CS_URS_2022_01/741312532"/>
    <hyperlink ref="F142" r:id="rId12" display="https://podminky.urs.cz/item/CS_URS_2022_01/741320003"/>
    <hyperlink ref="F145" r:id="rId13" display="https://podminky.urs.cz/item/CS_URS_2022_01/741320105"/>
    <hyperlink ref="F148" r:id="rId14" display="https://podminky.urs.cz/item/CS_URS_2022_01/741320105.1"/>
    <hyperlink ref="F152" r:id="rId15" display="https://podminky.urs.cz/item/CS_URS_2022_01/741320165"/>
    <hyperlink ref="F158" r:id="rId16" display="https://podminky.urs.cz/item/CS_URS_2022_01/741320201"/>
    <hyperlink ref="F161" r:id="rId17" display="https://podminky.urs.cz/item/CS_URS_2022_01/741322011"/>
    <hyperlink ref="F164" r:id="rId18" display="https://podminky.urs.cz/item/CS_URS_2021_01/741330032"/>
    <hyperlink ref="F167" r:id="rId19" display="https://podminky.urs.cz/item/CS_URS_2022_01/741330042"/>
    <hyperlink ref="F170" r:id="rId20" display="https://podminky.urs.cz/item/CS_URS_2022_01/741810002"/>
    <hyperlink ref="F174" r:id="rId21" display="https://podminky.urs.cz/item/CS_URS_2021_02/21011213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2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112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>
      <c r="B8" s="22"/>
      <c r="D8" s="150" t="s">
        <v>175</v>
      </c>
      <c r="M8" s="22"/>
    </row>
    <row r="9" s="1" customFormat="1" ht="16.5" customHeight="1">
      <c r="B9" s="22"/>
      <c r="E9" s="151" t="s">
        <v>176</v>
      </c>
      <c r="F9" s="1"/>
      <c r="G9" s="1"/>
      <c r="H9" s="1"/>
      <c r="M9" s="22"/>
    </row>
    <row r="10" s="1" customFormat="1" ht="12" customHeight="1">
      <c r="B10" s="22"/>
      <c r="D10" s="150" t="s">
        <v>177</v>
      </c>
      <c r="M10" s="22"/>
    </row>
    <row r="11" s="2" customFormat="1" ht="16.5" customHeight="1">
      <c r="A11" s="40"/>
      <c r="B11" s="46"/>
      <c r="C11" s="40"/>
      <c r="D11" s="40"/>
      <c r="E11" s="164" t="s">
        <v>1482</v>
      </c>
      <c r="F11" s="40"/>
      <c r="G11" s="40"/>
      <c r="H11" s="40"/>
      <c r="I11" s="40"/>
      <c r="J11" s="40"/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50" t="s">
        <v>1483</v>
      </c>
      <c r="E12" s="40"/>
      <c r="F12" s="40"/>
      <c r="G12" s="40"/>
      <c r="H12" s="40"/>
      <c r="I12" s="40"/>
      <c r="J12" s="40"/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6.5" customHeight="1">
      <c r="A13" s="40"/>
      <c r="B13" s="46"/>
      <c r="C13" s="40"/>
      <c r="D13" s="40"/>
      <c r="E13" s="153" t="s">
        <v>1832</v>
      </c>
      <c r="F13" s="40"/>
      <c r="G13" s="40"/>
      <c r="H13" s="40"/>
      <c r="I13" s="40"/>
      <c r="J13" s="40"/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>
      <c r="A14" s="40"/>
      <c r="B14" s="46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2" customHeight="1">
      <c r="A15" s="40"/>
      <c r="B15" s="46"/>
      <c r="C15" s="40"/>
      <c r="D15" s="150" t="s">
        <v>19</v>
      </c>
      <c r="E15" s="40"/>
      <c r="F15" s="137" t="s">
        <v>20</v>
      </c>
      <c r="G15" s="40"/>
      <c r="H15" s="40"/>
      <c r="I15" s="150" t="s">
        <v>21</v>
      </c>
      <c r="J15" s="137" t="s">
        <v>20</v>
      </c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50" t="s">
        <v>22</v>
      </c>
      <c r="E16" s="40"/>
      <c r="F16" s="137" t="s">
        <v>33</v>
      </c>
      <c r="G16" s="40"/>
      <c r="H16" s="40"/>
      <c r="I16" s="150" t="s">
        <v>24</v>
      </c>
      <c r="J16" s="154" t="str">
        <f>'Rekapitulace stavby'!AN8</f>
        <v>24. 1. 2025</v>
      </c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0.8" customHeight="1">
      <c r="A17" s="40"/>
      <c r="B17" s="46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2" customHeight="1">
      <c r="A18" s="40"/>
      <c r="B18" s="46"/>
      <c r="C18" s="40"/>
      <c r="D18" s="150" t="s">
        <v>26</v>
      </c>
      <c r="E18" s="40"/>
      <c r="F18" s="40"/>
      <c r="G18" s="40"/>
      <c r="H18" s="40"/>
      <c r="I18" s="150" t="s">
        <v>27</v>
      </c>
      <c r="J18" s="137" t="s">
        <v>20</v>
      </c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8" customHeight="1">
      <c r="A19" s="40"/>
      <c r="B19" s="46"/>
      <c r="C19" s="40"/>
      <c r="D19" s="40"/>
      <c r="E19" s="137" t="s">
        <v>33</v>
      </c>
      <c r="F19" s="40"/>
      <c r="G19" s="40"/>
      <c r="H19" s="40"/>
      <c r="I19" s="150" t="s">
        <v>29</v>
      </c>
      <c r="J19" s="137" t="s">
        <v>20</v>
      </c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6.96" customHeight="1">
      <c r="A20" s="40"/>
      <c r="B20" s="46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2" customHeight="1">
      <c r="A21" s="40"/>
      <c r="B21" s="46"/>
      <c r="C21" s="40"/>
      <c r="D21" s="150" t="s">
        <v>30</v>
      </c>
      <c r="E21" s="40"/>
      <c r="F21" s="40"/>
      <c r="G21" s="40"/>
      <c r="H21" s="40"/>
      <c r="I21" s="150" t="s">
        <v>27</v>
      </c>
      <c r="J21" s="35" t="str">
        <f>'Rekapitulace stavby'!AN13</f>
        <v>Vyplň údaj</v>
      </c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8" customHeight="1">
      <c r="A22" s="40"/>
      <c r="B22" s="46"/>
      <c r="C22" s="40"/>
      <c r="D22" s="40"/>
      <c r="E22" s="35" t="str">
        <f>'Rekapitulace stavby'!E14</f>
        <v>Vyplň údaj</v>
      </c>
      <c r="F22" s="137"/>
      <c r="G22" s="137"/>
      <c r="H22" s="137"/>
      <c r="I22" s="150" t="s">
        <v>29</v>
      </c>
      <c r="J22" s="35" t="str">
        <f>'Rekapitulace stavby'!AN14</f>
        <v>Vyplň údaj</v>
      </c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6.96" customHeight="1">
      <c r="A23" s="40"/>
      <c r="B23" s="46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2" customHeight="1">
      <c r="A24" s="40"/>
      <c r="B24" s="46"/>
      <c r="C24" s="40"/>
      <c r="D24" s="150" t="s">
        <v>32</v>
      </c>
      <c r="E24" s="40"/>
      <c r="F24" s="40"/>
      <c r="G24" s="40"/>
      <c r="H24" s="40"/>
      <c r="I24" s="150" t="s">
        <v>27</v>
      </c>
      <c r="J24" s="137" t="s">
        <v>20</v>
      </c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8" customHeight="1">
      <c r="A25" s="40"/>
      <c r="B25" s="46"/>
      <c r="C25" s="40"/>
      <c r="D25" s="40"/>
      <c r="E25" s="137" t="s">
        <v>33</v>
      </c>
      <c r="F25" s="40"/>
      <c r="G25" s="40"/>
      <c r="H25" s="40"/>
      <c r="I25" s="150" t="s">
        <v>29</v>
      </c>
      <c r="J25" s="137" t="s">
        <v>20</v>
      </c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6.96" customHeight="1">
      <c r="A26" s="40"/>
      <c r="B26" s="46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12" customHeight="1">
      <c r="A27" s="40"/>
      <c r="B27" s="46"/>
      <c r="C27" s="40"/>
      <c r="D27" s="150" t="s">
        <v>34</v>
      </c>
      <c r="E27" s="40"/>
      <c r="F27" s="40"/>
      <c r="G27" s="40"/>
      <c r="H27" s="40"/>
      <c r="I27" s="150" t="s">
        <v>27</v>
      </c>
      <c r="J27" s="137" t="s">
        <v>20</v>
      </c>
      <c r="K27" s="40"/>
      <c r="L27" s="40"/>
      <c r="M27" s="152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8" customHeight="1">
      <c r="A28" s="40"/>
      <c r="B28" s="46"/>
      <c r="C28" s="40"/>
      <c r="D28" s="40"/>
      <c r="E28" s="137" t="s">
        <v>33</v>
      </c>
      <c r="F28" s="40"/>
      <c r="G28" s="40"/>
      <c r="H28" s="40"/>
      <c r="I28" s="150" t="s">
        <v>29</v>
      </c>
      <c r="J28" s="137" t="s">
        <v>20</v>
      </c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152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12" customHeight="1">
      <c r="A30" s="40"/>
      <c r="B30" s="46"/>
      <c r="C30" s="40"/>
      <c r="D30" s="150" t="s">
        <v>38</v>
      </c>
      <c r="E30" s="40"/>
      <c r="F30" s="40"/>
      <c r="G30" s="40"/>
      <c r="H30" s="40"/>
      <c r="I30" s="40"/>
      <c r="J30" s="40"/>
      <c r="K30" s="40"/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8" customFormat="1" ht="16.5" customHeight="1">
      <c r="A31" s="155"/>
      <c r="B31" s="156"/>
      <c r="C31" s="155"/>
      <c r="D31" s="155"/>
      <c r="E31" s="157" t="s">
        <v>20</v>
      </c>
      <c r="F31" s="157"/>
      <c r="G31" s="157"/>
      <c r="H31" s="157"/>
      <c r="I31" s="155"/>
      <c r="J31" s="155"/>
      <c r="K31" s="155"/>
      <c r="L31" s="155"/>
      <c r="M31" s="158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</row>
    <row r="32" s="2" customFormat="1" ht="6.96" customHeight="1">
      <c r="A32" s="40"/>
      <c r="B32" s="46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9"/>
      <c r="E33" s="159"/>
      <c r="F33" s="159"/>
      <c r="G33" s="159"/>
      <c r="H33" s="159"/>
      <c r="I33" s="159"/>
      <c r="J33" s="159"/>
      <c r="K33" s="159"/>
      <c r="L33" s="159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>
      <c r="A34" s="40"/>
      <c r="B34" s="46"/>
      <c r="C34" s="40"/>
      <c r="D34" s="40"/>
      <c r="E34" s="150" t="s">
        <v>179</v>
      </c>
      <c r="F34" s="40"/>
      <c r="G34" s="40"/>
      <c r="H34" s="40"/>
      <c r="I34" s="40"/>
      <c r="J34" s="40"/>
      <c r="K34" s="160">
        <f>I69</f>
        <v>0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>
      <c r="A35" s="40"/>
      <c r="B35" s="46"/>
      <c r="C35" s="40"/>
      <c r="D35" s="40"/>
      <c r="E35" s="150" t="s">
        <v>180</v>
      </c>
      <c r="F35" s="40"/>
      <c r="G35" s="40"/>
      <c r="H35" s="40"/>
      <c r="I35" s="40"/>
      <c r="J35" s="40"/>
      <c r="K35" s="160">
        <f>J69</f>
        <v>0</v>
      </c>
      <c r="L35" s="40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25.44" customHeight="1">
      <c r="A36" s="40"/>
      <c r="B36" s="46"/>
      <c r="C36" s="40"/>
      <c r="D36" s="161" t="s">
        <v>40</v>
      </c>
      <c r="E36" s="40"/>
      <c r="F36" s="40"/>
      <c r="G36" s="40"/>
      <c r="H36" s="40"/>
      <c r="I36" s="40"/>
      <c r="J36" s="40"/>
      <c r="K36" s="162">
        <f>ROUND(K103, 2)</f>
        <v>0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s="2" customFormat="1" ht="6.96" customHeight="1">
      <c r="A37" s="40"/>
      <c r="B37" s="46"/>
      <c r="C37" s="40"/>
      <c r="D37" s="159"/>
      <c r="E37" s="159"/>
      <c r="F37" s="159"/>
      <c r="G37" s="159"/>
      <c r="H37" s="159"/>
      <c r="I37" s="159"/>
      <c r="J37" s="159"/>
      <c r="K37" s="159"/>
      <c r="L37" s="159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14.4" customHeight="1">
      <c r="A38" s="40"/>
      <c r="B38" s="46"/>
      <c r="C38" s="40"/>
      <c r="D38" s="40"/>
      <c r="E38" s="40"/>
      <c r="F38" s="163" t="s">
        <v>42</v>
      </c>
      <c r="G38" s="40"/>
      <c r="H38" s="40"/>
      <c r="I38" s="163" t="s">
        <v>41</v>
      </c>
      <c r="J38" s="40"/>
      <c r="K38" s="163" t="s">
        <v>43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14.4" customHeight="1">
      <c r="A39" s="40"/>
      <c r="B39" s="46"/>
      <c r="C39" s="40"/>
      <c r="D39" s="164" t="s">
        <v>44</v>
      </c>
      <c r="E39" s="150" t="s">
        <v>45</v>
      </c>
      <c r="F39" s="160">
        <f>ROUND((SUM(BE103:BE202)),  2)</f>
        <v>0</v>
      </c>
      <c r="G39" s="40"/>
      <c r="H39" s="40"/>
      <c r="I39" s="165">
        <v>0.20999999999999999</v>
      </c>
      <c r="J39" s="40"/>
      <c r="K39" s="160">
        <f>ROUND(((SUM(BE103:BE202))*I39),  2)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46"/>
      <c r="C40" s="40"/>
      <c r="D40" s="40"/>
      <c r="E40" s="150" t="s">
        <v>46</v>
      </c>
      <c r="F40" s="160">
        <f>ROUND((SUM(BF103:BF202)),  2)</f>
        <v>0</v>
      </c>
      <c r="G40" s="40"/>
      <c r="H40" s="40"/>
      <c r="I40" s="165">
        <v>0.12</v>
      </c>
      <c r="J40" s="40"/>
      <c r="K40" s="160">
        <f>ROUND(((SUM(BF103:BF202))*I40),  2)</f>
        <v>0</v>
      </c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hidden="1" s="2" customFormat="1" ht="14.4" customHeight="1">
      <c r="A41" s="40"/>
      <c r="B41" s="46"/>
      <c r="C41" s="40"/>
      <c r="D41" s="40"/>
      <c r="E41" s="150" t="s">
        <v>47</v>
      </c>
      <c r="F41" s="160">
        <f>ROUND((SUM(BG103:BG202)),  2)</f>
        <v>0</v>
      </c>
      <c r="G41" s="40"/>
      <c r="H41" s="40"/>
      <c r="I41" s="165">
        <v>0.20999999999999999</v>
      </c>
      <c r="J41" s="40"/>
      <c r="K41" s="160">
        <f>0</f>
        <v>0</v>
      </c>
      <c r="L41" s="40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hidden="1" s="2" customFormat="1" ht="14.4" customHeight="1">
      <c r="A42" s="40"/>
      <c r="B42" s="46"/>
      <c r="C42" s="40"/>
      <c r="D42" s="40"/>
      <c r="E42" s="150" t="s">
        <v>48</v>
      </c>
      <c r="F42" s="160">
        <f>ROUND((SUM(BH103:BH202)),  2)</f>
        <v>0</v>
      </c>
      <c r="G42" s="40"/>
      <c r="H42" s="40"/>
      <c r="I42" s="165">
        <v>0.12</v>
      </c>
      <c r="J42" s="40"/>
      <c r="K42" s="160">
        <f>0</f>
        <v>0</v>
      </c>
      <c r="L42" s="40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3" hidden="1" s="2" customFormat="1" ht="14.4" customHeight="1">
      <c r="A43" s="40"/>
      <c r="B43" s="46"/>
      <c r="C43" s="40"/>
      <c r="D43" s="40"/>
      <c r="E43" s="150" t="s">
        <v>49</v>
      </c>
      <c r="F43" s="160">
        <f>ROUND((SUM(BI103:BI202)),  2)</f>
        <v>0</v>
      </c>
      <c r="G43" s="40"/>
      <c r="H43" s="40"/>
      <c r="I43" s="165">
        <v>0</v>
      </c>
      <c r="J43" s="40"/>
      <c r="K43" s="160">
        <f>0</f>
        <v>0</v>
      </c>
      <c r="L43" s="40"/>
      <c r="M43" s="152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4" s="2" customFormat="1" ht="6.96" customHeight="1">
      <c r="A44" s="40"/>
      <c r="B44" s="46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152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5.44" customHeight="1">
      <c r="A45" s="40"/>
      <c r="B45" s="46"/>
      <c r="C45" s="166"/>
      <c r="D45" s="167" t="s">
        <v>50</v>
      </c>
      <c r="E45" s="168"/>
      <c r="F45" s="168"/>
      <c r="G45" s="169" t="s">
        <v>51</v>
      </c>
      <c r="H45" s="170" t="s">
        <v>52</v>
      </c>
      <c r="I45" s="168"/>
      <c r="J45" s="168"/>
      <c r="K45" s="171">
        <f>SUM(K36:K43)</f>
        <v>0</v>
      </c>
      <c r="L45" s="172"/>
      <c r="M45" s="152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14.4" customHeight="1">
      <c r="A46" s="40"/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52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50" s="2" customFormat="1" ht="6.96" customHeight="1">
      <c r="A50" s="40"/>
      <c r="B50" s="175"/>
      <c r="C50" s="176"/>
      <c r="D50" s="176"/>
      <c r="E50" s="176"/>
      <c r="F50" s="176"/>
      <c r="G50" s="176"/>
      <c r="H50" s="176"/>
      <c r="I50" s="176"/>
      <c r="J50" s="176"/>
      <c r="K50" s="176"/>
      <c r="L50" s="176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24.96" customHeight="1">
      <c r="A51" s="40"/>
      <c r="B51" s="41"/>
      <c r="C51" s="25" t="s">
        <v>181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6.96" customHeight="1">
      <c r="A52" s="40"/>
      <c r="B52" s="41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17</v>
      </c>
      <c r="D53" s="42"/>
      <c r="E53" s="42"/>
      <c r="F53" s="42"/>
      <c r="G53" s="42"/>
      <c r="H53" s="42"/>
      <c r="I53" s="42"/>
      <c r="J53" s="42"/>
      <c r="K53" s="42"/>
      <c r="L53" s="42"/>
      <c r="M53" s="152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6.25" customHeight="1">
      <c r="A54" s="40"/>
      <c r="B54" s="41"/>
      <c r="C54" s="42"/>
      <c r="D54" s="42"/>
      <c r="E54" s="177" t="str">
        <f>E7</f>
        <v>Rekonstrukce plynové kotelny v IB, instalace plynové kogenerační jednotky včetně tepelných čerpadel</v>
      </c>
      <c r="F54" s="34"/>
      <c r="G54" s="34"/>
      <c r="H54" s="34"/>
      <c r="I54" s="42"/>
      <c r="J54" s="42"/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1" customFormat="1" ht="12" customHeight="1">
      <c r="B55" s="23"/>
      <c r="C55" s="34" t="s">
        <v>175</v>
      </c>
      <c r="D55" s="24"/>
      <c r="E55" s="24"/>
      <c r="F55" s="24"/>
      <c r="G55" s="24"/>
      <c r="H55" s="24"/>
      <c r="I55" s="24"/>
      <c r="J55" s="24"/>
      <c r="K55" s="24"/>
      <c r="L55" s="24"/>
      <c r="M55" s="22"/>
    </row>
    <row r="56" s="1" customFormat="1" ht="16.5" customHeight="1">
      <c r="B56" s="23"/>
      <c r="C56" s="24"/>
      <c r="D56" s="24"/>
      <c r="E56" s="177" t="s">
        <v>176</v>
      </c>
      <c r="F56" s="24"/>
      <c r="G56" s="24"/>
      <c r="H56" s="24"/>
      <c r="I56" s="24"/>
      <c r="J56" s="24"/>
      <c r="K56" s="24"/>
      <c r="L56" s="24"/>
      <c r="M56" s="22"/>
    </row>
    <row r="57" s="1" customFormat="1" ht="12" customHeight="1">
      <c r="B57" s="23"/>
      <c r="C57" s="34" t="s">
        <v>177</v>
      </c>
      <c r="D57" s="24"/>
      <c r="E57" s="24"/>
      <c r="F57" s="24"/>
      <c r="G57" s="24"/>
      <c r="H57" s="24"/>
      <c r="I57" s="24"/>
      <c r="J57" s="24"/>
      <c r="K57" s="24"/>
      <c r="L57" s="24"/>
      <c r="M57" s="22"/>
    </row>
    <row r="58" s="2" customFormat="1" ht="16.5" customHeight="1">
      <c r="A58" s="40"/>
      <c r="B58" s="41"/>
      <c r="C58" s="42"/>
      <c r="D58" s="42"/>
      <c r="E58" s="297" t="s">
        <v>1482</v>
      </c>
      <c r="F58" s="42"/>
      <c r="G58" s="42"/>
      <c r="H58" s="42"/>
      <c r="I58" s="42"/>
      <c r="J58" s="42"/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2" customHeight="1">
      <c r="A59" s="40"/>
      <c r="B59" s="41"/>
      <c r="C59" s="34" t="s">
        <v>1483</v>
      </c>
      <c r="D59" s="42"/>
      <c r="E59" s="42"/>
      <c r="F59" s="42"/>
      <c r="G59" s="42"/>
      <c r="H59" s="42"/>
      <c r="I59" s="42"/>
      <c r="J59" s="42"/>
      <c r="K59" s="42"/>
      <c r="L59" s="42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6.5" customHeight="1">
      <c r="A60" s="40"/>
      <c r="B60" s="41"/>
      <c r="C60" s="42"/>
      <c r="D60" s="42"/>
      <c r="E60" s="71" t="str">
        <f>E13</f>
        <v>03 - Měření a regulace</v>
      </c>
      <c r="F60" s="42"/>
      <c r="G60" s="42"/>
      <c r="H60" s="42"/>
      <c r="I60" s="42"/>
      <c r="J60" s="42"/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6.96" customHeight="1">
      <c r="A61" s="40"/>
      <c r="B61" s="41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2" customHeight="1">
      <c r="A62" s="40"/>
      <c r="B62" s="41"/>
      <c r="C62" s="34" t="s">
        <v>22</v>
      </c>
      <c r="D62" s="42"/>
      <c r="E62" s="42"/>
      <c r="F62" s="29" t="str">
        <f>F16</f>
        <v xml:space="preserve"> </v>
      </c>
      <c r="G62" s="42"/>
      <c r="H62" s="42"/>
      <c r="I62" s="34" t="s">
        <v>24</v>
      </c>
      <c r="J62" s="74" t="str">
        <f>IF(J16="","",J16)</f>
        <v>24. 1. 2025</v>
      </c>
      <c r="K62" s="42"/>
      <c r="L62" s="42"/>
      <c r="M62" s="152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6.96" customHeight="1">
      <c r="A63" s="40"/>
      <c r="B63" s="41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152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15.15" customHeight="1">
      <c r="A64" s="40"/>
      <c r="B64" s="41"/>
      <c r="C64" s="34" t="s">
        <v>26</v>
      </c>
      <c r="D64" s="42"/>
      <c r="E64" s="42"/>
      <c r="F64" s="29" t="str">
        <f>E19</f>
        <v xml:space="preserve"> </v>
      </c>
      <c r="G64" s="42"/>
      <c r="H64" s="42"/>
      <c r="I64" s="34" t="s">
        <v>32</v>
      </c>
      <c r="J64" s="38" t="str">
        <f>E25</f>
        <v xml:space="preserve"> </v>
      </c>
      <c r="K64" s="42"/>
      <c r="L64" s="42"/>
      <c r="M64" s="152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15.15" customHeight="1">
      <c r="A65" s="40"/>
      <c r="B65" s="41"/>
      <c r="C65" s="34" t="s">
        <v>30</v>
      </c>
      <c r="D65" s="42"/>
      <c r="E65" s="42"/>
      <c r="F65" s="29" t="str">
        <f>IF(E22="","",E22)</f>
        <v>Vyplň údaj</v>
      </c>
      <c r="G65" s="42"/>
      <c r="H65" s="42"/>
      <c r="I65" s="34" t="s">
        <v>34</v>
      </c>
      <c r="J65" s="38" t="str">
        <f>E28</f>
        <v xml:space="preserve"> </v>
      </c>
      <c r="K65" s="42"/>
      <c r="L65" s="42"/>
      <c r="M65" s="152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10.32" customHeight="1">
      <c r="A66" s="40"/>
      <c r="B66" s="41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152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67" s="2" customFormat="1" ht="29.28" customHeight="1">
      <c r="A67" s="40"/>
      <c r="B67" s="41"/>
      <c r="C67" s="178" t="s">
        <v>182</v>
      </c>
      <c r="D67" s="179"/>
      <c r="E67" s="179"/>
      <c r="F67" s="179"/>
      <c r="G67" s="179"/>
      <c r="H67" s="179"/>
      <c r="I67" s="180" t="s">
        <v>183</v>
      </c>
      <c r="J67" s="180" t="s">
        <v>184</v>
      </c>
      <c r="K67" s="180" t="s">
        <v>185</v>
      </c>
      <c r="L67" s="179"/>
      <c r="M67" s="152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10.32" customHeight="1">
      <c r="A68" s="40"/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152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22.8" customHeight="1">
      <c r="A69" s="40"/>
      <c r="B69" s="41"/>
      <c r="C69" s="181" t="s">
        <v>74</v>
      </c>
      <c r="D69" s="42"/>
      <c r="E69" s="42"/>
      <c r="F69" s="42"/>
      <c r="G69" s="42"/>
      <c r="H69" s="42"/>
      <c r="I69" s="104">
        <f>Q103</f>
        <v>0</v>
      </c>
      <c r="J69" s="104">
        <f>R103</f>
        <v>0</v>
      </c>
      <c r="K69" s="104">
        <f>K103</f>
        <v>0</v>
      </c>
      <c r="L69" s="42"/>
      <c r="M69" s="152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U69" s="19" t="s">
        <v>186</v>
      </c>
    </row>
    <row r="70" s="9" customFormat="1" ht="24.96" customHeight="1">
      <c r="A70" s="9"/>
      <c r="B70" s="182"/>
      <c r="C70" s="183"/>
      <c r="D70" s="184" t="s">
        <v>1300</v>
      </c>
      <c r="E70" s="185"/>
      <c r="F70" s="185"/>
      <c r="G70" s="185"/>
      <c r="H70" s="185"/>
      <c r="I70" s="186">
        <f>Q107</f>
        <v>0</v>
      </c>
      <c r="J70" s="186">
        <f>R107</f>
        <v>0</v>
      </c>
      <c r="K70" s="186">
        <f>K107</f>
        <v>0</v>
      </c>
      <c r="L70" s="183"/>
      <c r="M70" s="187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12" customFormat="1" ht="19.92" customHeight="1">
      <c r="A71" s="12"/>
      <c r="B71" s="251"/>
      <c r="C71" s="129"/>
      <c r="D71" s="252" t="s">
        <v>1485</v>
      </c>
      <c r="E71" s="253"/>
      <c r="F71" s="253"/>
      <c r="G71" s="253"/>
      <c r="H71" s="253"/>
      <c r="I71" s="254">
        <f>Q116</f>
        <v>0</v>
      </c>
      <c r="J71" s="254">
        <f>R116</f>
        <v>0</v>
      </c>
      <c r="K71" s="254">
        <f>K116</f>
        <v>0</v>
      </c>
      <c r="L71" s="129"/>
      <c r="M71" s="255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="12" customFormat="1" ht="19.92" customHeight="1">
      <c r="A72" s="12"/>
      <c r="B72" s="251"/>
      <c r="C72" s="129"/>
      <c r="D72" s="252" t="s">
        <v>1833</v>
      </c>
      <c r="E72" s="253"/>
      <c r="F72" s="253"/>
      <c r="G72" s="253"/>
      <c r="H72" s="253"/>
      <c r="I72" s="254">
        <f>Q173</f>
        <v>0</v>
      </c>
      <c r="J72" s="254">
        <f>R173</f>
        <v>0</v>
      </c>
      <c r="K72" s="254">
        <f>K173</f>
        <v>0</v>
      </c>
      <c r="L72" s="129"/>
      <c r="M72" s="255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="9" customFormat="1" ht="24.96" customHeight="1">
      <c r="A73" s="9"/>
      <c r="B73" s="182"/>
      <c r="C73" s="183"/>
      <c r="D73" s="184" t="s">
        <v>1486</v>
      </c>
      <c r="E73" s="185"/>
      <c r="F73" s="185"/>
      <c r="G73" s="185"/>
      <c r="H73" s="185"/>
      <c r="I73" s="186">
        <f>Q182</f>
        <v>0</v>
      </c>
      <c r="J73" s="186">
        <f>R182</f>
        <v>0</v>
      </c>
      <c r="K73" s="186">
        <f>K182</f>
        <v>0</v>
      </c>
      <c r="L73" s="183"/>
      <c r="M73" s="187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12" customFormat="1" ht="19.92" customHeight="1">
      <c r="A74" s="12"/>
      <c r="B74" s="251"/>
      <c r="C74" s="129"/>
      <c r="D74" s="252" t="s">
        <v>1487</v>
      </c>
      <c r="E74" s="253"/>
      <c r="F74" s="253"/>
      <c r="G74" s="253"/>
      <c r="H74" s="253"/>
      <c r="I74" s="254">
        <f>Q183</f>
        <v>0</v>
      </c>
      <c r="J74" s="254">
        <f>R183</f>
        <v>0</v>
      </c>
      <c r="K74" s="254">
        <f>K183</f>
        <v>0</v>
      </c>
      <c r="L74" s="129"/>
      <c r="M74" s="255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</row>
    <row r="75" s="9" customFormat="1" ht="24.96" customHeight="1">
      <c r="A75" s="9"/>
      <c r="B75" s="182"/>
      <c r="C75" s="183"/>
      <c r="D75" s="184" t="s">
        <v>1488</v>
      </c>
      <c r="E75" s="185"/>
      <c r="F75" s="185"/>
      <c r="G75" s="185"/>
      <c r="H75" s="185"/>
      <c r="I75" s="186">
        <f>Q186</f>
        <v>0</v>
      </c>
      <c r="J75" s="186">
        <f>R186</f>
        <v>0</v>
      </c>
      <c r="K75" s="186">
        <f>K186</f>
        <v>0</v>
      </c>
      <c r="L75" s="183"/>
      <c r="M75" s="187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</row>
    <row r="76" s="12" customFormat="1" ht="19.92" customHeight="1">
      <c r="A76" s="12"/>
      <c r="B76" s="251"/>
      <c r="C76" s="129"/>
      <c r="D76" s="252" t="s">
        <v>1489</v>
      </c>
      <c r="E76" s="253"/>
      <c r="F76" s="253"/>
      <c r="G76" s="253"/>
      <c r="H76" s="253"/>
      <c r="I76" s="254">
        <f>Q187</f>
        <v>0</v>
      </c>
      <c r="J76" s="254">
        <f>R187</f>
        <v>0</v>
      </c>
      <c r="K76" s="254">
        <f>K187</f>
        <v>0</v>
      </c>
      <c r="L76" s="129"/>
      <c r="M76" s="255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</row>
    <row r="77" s="12" customFormat="1" ht="19.92" customHeight="1">
      <c r="A77" s="12"/>
      <c r="B77" s="251"/>
      <c r="C77" s="129"/>
      <c r="D77" s="252" t="s">
        <v>1490</v>
      </c>
      <c r="E77" s="253"/>
      <c r="F77" s="253"/>
      <c r="G77" s="253"/>
      <c r="H77" s="253"/>
      <c r="I77" s="254">
        <f>Q190</f>
        <v>0</v>
      </c>
      <c r="J77" s="254">
        <f>R190</f>
        <v>0</v>
      </c>
      <c r="K77" s="254">
        <f>K190</f>
        <v>0</v>
      </c>
      <c r="L77" s="129"/>
      <c r="M77" s="255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</row>
    <row r="78" s="12" customFormat="1" ht="19.92" customHeight="1">
      <c r="A78" s="12"/>
      <c r="B78" s="251"/>
      <c r="C78" s="129"/>
      <c r="D78" s="252" t="s">
        <v>1491</v>
      </c>
      <c r="E78" s="253"/>
      <c r="F78" s="253"/>
      <c r="G78" s="253"/>
      <c r="H78" s="253"/>
      <c r="I78" s="254">
        <f>Q195</f>
        <v>0</v>
      </c>
      <c r="J78" s="254">
        <f>R195</f>
        <v>0</v>
      </c>
      <c r="K78" s="254">
        <f>K195</f>
        <v>0</v>
      </c>
      <c r="L78" s="129"/>
      <c r="M78" s="255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</row>
    <row r="79" s="12" customFormat="1" ht="19.92" customHeight="1">
      <c r="A79" s="12"/>
      <c r="B79" s="251"/>
      <c r="C79" s="129"/>
      <c r="D79" s="252" t="s">
        <v>1492</v>
      </c>
      <c r="E79" s="253"/>
      <c r="F79" s="253"/>
      <c r="G79" s="253"/>
      <c r="H79" s="253"/>
      <c r="I79" s="254">
        <f>Q198</f>
        <v>0</v>
      </c>
      <c r="J79" s="254">
        <f>R198</f>
        <v>0</v>
      </c>
      <c r="K79" s="254">
        <f>K198</f>
        <v>0</v>
      </c>
      <c r="L79" s="129"/>
      <c r="M79" s="255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</row>
    <row r="80" s="2" customFormat="1" ht="21.84" customHeight="1">
      <c r="A80" s="40"/>
      <c r="B80" s="41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152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61"/>
      <c r="C81" s="62"/>
      <c r="D81" s="62"/>
      <c r="E81" s="62"/>
      <c r="F81" s="62"/>
      <c r="G81" s="62"/>
      <c r="H81" s="62"/>
      <c r="I81" s="62"/>
      <c r="J81" s="62"/>
      <c r="K81" s="62"/>
      <c r="L81" s="62"/>
      <c r="M81" s="152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5" s="2" customFormat="1" ht="6.96" customHeight="1">
      <c r="A85" s="40"/>
      <c r="B85" s="63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152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24.96" customHeight="1">
      <c r="A86" s="40"/>
      <c r="B86" s="41"/>
      <c r="C86" s="25" t="s">
        <v>193</v>
      </c>
      <c r="D86" s="42"/>
      <c r="E86" s="42"/>
      <c r="F86" s="42"/>
      <c r="G86" s="42"/>
      <c r="H86" s="42"/>
      <c r="I86" s="42"/>
      <c r="J86" s="42"/>
      <c r="K86" s="42"/>
      <c r="L86" s="42"/>
      <c r="M86" s="152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6.96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152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2" customHeight="1">
      <c r="A88" s="40"/>
      <c r="B88" s="41"/>
      <c r="C88" s="34" t="s">
        <v>17</v>
      </c>
      <c r="D88" s="42"/>
      <c r="E88" s="42"/>
      <c r="F88" s="42"/>
      <c r="G88" s="42"/>
      <c r="H88" s="42"/>
      <c r="I88" s="42"/>
      <c r="J88" s="42"/>
      <c r="K88" s="42"/>
      <c r="L88" s="42"/>
      <c r="M88" s="152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26.25" customHeight="1">
      <c r="A89" s="40"/>
      <c r="B89" s="41"/>
      <c r="C89" s="42"/>
      <c r="D89" s="42"/>
      <c r="E89" s="177" t="str">
        <f>E7</f>
        <v>Rekonstrukce plynové kotelny v IB, instalace plynové kogenerační jednotky včetně tepelných čerpadel</v>
      </c>
      <c r="F89" s="34"/>
      <c r="G89" s="34"/>
      <c r="H89" s="34"/>
      <c r="I89" s="42"/>
      <c r="J89" s="42"/>
      <c r="K89" s="42"/>
      <c r="L89" s="42"/>
      <c r="M89" s="152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1" customFormat="1" ht="12" customHeight="1">
      <c r="B90" s="23"/>
      <c r="C90" s="34" t="s">
        <v>175</v>
      </c>
      <c r="D90" s="24"/>
      <c r="E90" s="24"/>
      <c r="F90" s="24"/>
      <c r="G90" s="24"/>
      <c r="H90" s="24"/>
      <c r="I90" s="24"/>
      <c r="J90" s="24"/>
      <c r="K90" s="24"/>
      <c r="L90" s="24"/>
      <c r="M90" s="22"/>
    </row>
    <row r="91" s="1" customFormat="1" ht="16.5" customHeight="1">
      <c r="B91" s="23"/>
      <c r="C91" s="24"/>
      <c r="D91" s="24"/>
      <c r="E91" s="177" t="s">
        <v>176</v>
      </c>
      <c r="F91" s="24"/>
      <c r="G91" s="24"/>
      <c r="H91" s="24"/>
      <c r="I91" s="24"/>
      <c r="J91" s="24"/>
      <c r="K91" s="24"/>
      <c r="L91" s="24"/>
      <c r="M91" s="22"/>
    </row>
    <row r="92" s="1" customFormat="1" ht="12" customHeight="1">
      <c r="B92" s="23"/>
      <c r="C92" s="34" t="s">
        <v>177</v>
      </c>
      <c r="D92" s="24"/>
      <c r="E92" s="24"/>
      <c r="F92" s="24"/>
      <c r="G92" s="24"/>
      <c r="H92" s="24"/>
      <c r="I92" s="24"/>
      <c r="J92" s="24"/>
      <c r="K92" s="24"/>
      <c r="L92" s="24"/>
      <c r="M92" s="22"/>
    </row>
    <row r="93" s="2" customFormat="1" ht="16.5" customHeight="1">
      <c r="A93" s="40"/>
      <c r="B93" s="41"/>
      <c r="C93" s="42"/>
      <c r="D93" s="42"/>
      <c r="E93" s="297" t="s">
        <v>1482</v>
      </c>
      <c r="F93" s="42"/>
      <c r="G93" s="42"/>
      <c r="H93" s="42"/>
      <c r="I93" s="42"/>
      <c r="J93" s="42"/>
      <c r="K93" s="42"/>
      <c r="L93" s="42"/>
      <c r="M93" s="152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12" customHeight="1">
      <c r="A94" s="40"/>
      <c r="B94" s="41"/>
      <c r="C94" s="34" t="s">
        <v>1483</v>
      </c>
      <c r="D94" s="42"/>
      <c r="E94" s="42"/>
      <c r="F94" s="42"/>
      <c r="G94" s="42"/>
      <c r="H94" s="42"/>
      <c r="I94" s="42"/>
      <c r="J94" s="42"/>
      <c r="K94" s="42"/>
      <c r="L94" s="42"/>
      <c r="M94" s="152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16.5" customHeight="1">
      <c r="A95" s="40"/>
      <c r="B95" s="41"/>
      <c r="C95" s="42"/>
      <c r="D95" s="42"/>
      <c r="E95" s="71" t="str">
        <f>E13</f>
        <v>03 - Měření a regulace</v>
      </c>
      <c r="F95" s="42"/>
      <c r="G95" s="42"/>
      <c r="H95" s="42"/>
      <c r="I95" s="42"/>
      <c r="J95" s="42"/>
      <c r="K95" s="42"/>
      <c r="L95" s="42"/>
      <c r="M95" s="152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2" customFormat="1" ht="6.96" customHeight="1">
      <c r="A96" s="40"/>
      <c r="B96" s="41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152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  <row r="97" s="2" customFormat="1" ht="12" customHeight="1">
      <c r="A97" s="40"/>
      <c r="B97" s="41"/>
      <c r="C97" s="34" t="s">
        <v>22</v>
      </c>
      <c r="D97" s="42"/>
      <c r="E97" s="42"/>
      <c r="F97" s="29" t="str">
        <f>F16</f>
        <v xml:space="preserve"> </v>
      </c>
      <c r="G97" s="42"/>
      <c r="H97" s="42"/>
      <c r="I97" s="34" t="s">
        <v>24</v>
      </c>
      <c r="J97" s="74" t="str">
        <f>IF(J16="","",J16)</f>
        <v>24. 1. 2025</v>
      </c>
      <c r="K97" s="42"/>
      <c r="L97" s="42"/>
      <c r="M97" s="152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</row>
    <row r="98" s="2" customFormat="1" ht="6.96" customHeight="1">
      <c r="A98" s="40"/>
      <c r="B98" s="41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152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</row>
    <row r="99" s="2" customFormat="1" ht="15.15" customHeight="1">
      <c r="A99" s="40"/>
      <c r="B99" s="41"/>
      <c r="C99" s="34" t="s">
        <v>26</v>
      </c>
      <c r="D99" s="42"/>
      <c r="E99" s="42"/>
      <c r="F99" s="29" t="str">
        <f>E19</f>
        <v xml:space="preserve"> </v>
      </c>
      <c r="G99" s="42"/>
      <c r="H99" s="42"/>
      <c r="I99" s="34" t="s">
        <v>32</v>
      </c>
      <c r="J99" s="38" t="str">
        <f>E25</f>
        <v xml:space="preserve"> </v>
      </c>
      <c r="K99" s="42"/>
      <c r="L99" s="42"/>
      <c r="M99" s="152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</row>
    <row r="100" s="2" customFormat="1" ht="15.15" customHeight="1">
      <c r="A100" s="40"/>
      <c r="B100" s="41"/>
      <c r="C100" s="34" t="s">
        <v>30</v>
      </c>
      <c r="D100" s="42"/>
      <c r="E100" s="42"/>
      <c r="F100" s="29" t="str">
        <f>IF(E22="","",E22)</f>
        <v>Vyplň údaj</v>
      </c>
      <c r="G100" s="42"/>
      <c r="H100" s="42"/>
      <c r="I100" s="34" t="s">
        <v>34</v>
      </c>
      <c r="J100" s="38" t="str">
        <f>E28</f>
        <v xml:space="preserve"> </v>
      </c>
      <c r="K100" s="42"/>
      <c r="L100" s="42"/>
      <c r="M100" s="152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</row>
    <row r="101" s="2" customFormat="1" ht="10.32" customHeight="1">
      <c r="A101" s="40"/>
      <c r="B101" s="41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152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</row>
    <row r="102" s="10" customFormat="1" ht="29.28" customHeight="1">
      <c r="A102" s="188"/>
      <c r="B102" s="189"/>
      <c r="C102" s="190" t="s">
        <v>194</v>
      </c>
      <c r="D102" s="191" t="s">
        <v>59</v>
      </c>
      <c r="E102" s="191" t="s">
        <v>55</v>
      </c>
      <c r="F102" s="191" t="s">
        <v>56</v>
      </c>
      <c r="G102" s="191" t="s">
        <v>195</v>
      </c>
      <c r="H102" s="191" t="s">
        <v>196</v>
      </c>
      <c r="I102" s="191" t="s">
        <v>197</v>
      </c>
      <c r="J102" s="191" t="s">
        <v>198</v>
      </c>
      <c r="K102" s="191" t="s">
        <v>185</v>
      </c>
      <c r="L102" s="192" t="s">
        <v>199</v>
      </c>
      <c r="M102" s="193"/>
      <c r="N102" s="94" t="s">
        <v>20</v>
      </c>
      <c r="O102" s="95" t="s">
        <v>44</v>
      </c>
      <c r="P102" s="95" t="s">
        <v>200</v>
      </c>
      <c r="Q102" s="95" t="s">
        <v>201</v>
      </c>
      <c r="R102" s="95" t="s">
        <v>202</v>
      </c>
      <c r="S102" s="95" t="s">
        <v>203</v>
      </c>
      <c r="T102" s="95" t="s">
        <v>204</v>
      </c>
      <c r="U102" s="95" t="s">
        <v>205</v>
      </c>
      <c r="V102" s="95" t="s">
        <v>206</v>
      </c>
      <c r="W102" s="95" t="s">
        <v>207</v>
      </c>
      <c r="X102" s="96" t="s">
        <v>208</v>
      </c>
      <c r="Y102" s="188"/>
      <c r="Z102" s="188"/>
      <c r="AA102" s="188"/>
      <c r="AB102" s="188"/>
      <c r="AC102" s="188"/>
      <c r="AD102" s="188"/>
      <c r="AE102" s="188"/>
    </row>
    <row r="103" s="2" customFormat="1" ht="22.8" customHeight="1">
      <c r="A103" s="40"/>
      <c r="B103" s="41"/>
      <c r="C103" s="101" t="s">
        <v>209</v>
      </c>
      <c r="D103" s="42"/>
      <c r="E103" s="42"/>
      <c r="F103" s="42"/>
      <c r="G103" s="42"/>
      <c r="H103" s="42"/>
      <c r="I103" s="42"/>
      <c r="J103" s="42"/>
      <c r="K103" s="194">
        <f>BK103</f>
        <v>0</v>
      </c>
      <c r="L103" s="42"/>
      <c r="M103" s="46"/>
      <c r="N103" s="97"/>
      <c r="O103" s="195"/>
      <c r="P103" s="98"/>
      <c r="Q103" s="196">
        <f>Q104+SUM(Q105:Q107)+Q182+Q186</f>
        <v>0</v>
      </c>
      <c r="R103" s="196">
        <f>R104+SUM(R105:R107)+R182+R186</f>
        <v>0</v>
      </c>
      <c r="S103" s="98"/>
      <c r="T103" s="197">
        <f>T104+SUM(T105:T107)+T182+T186</f>
        <v>0</v>
      </c>
      <c r="U103" s="98"/>
      <c r="V103" s="197">
        <f>V104+SUM(V105:V107)+V182+V186</f>
        <v>45.330157500000013</v>
      </c>
      <c r="W103" s="98"/>
      <c r="X103" s="198">
        <f>X104+SUM(X105:X107)+X182+X186</f>
        <v>0</v>
      </c>
      <c r="Y103" s="40"/>
      <c r="Z103" s="40"/>
      <c r="AA103" s="40"/>
      <c r="AB103" s="40"/>
      <c r="AC103" s="40"/>
      <c r="AD103" s="40"/>
      <c r="AE103" s="40"/>
      <c r="AT103" s="19" t="s">
        <v>75</v>
      </c>
      <c r="AU103" s="19" t="s">
        <v>186</v>
      </c>
      <c r="BK103" s="199">
        <f>BK104+SUM(BK105:BK107)+BK182+BK186</f>
        <v>0</v>
      </c>
    </row>
    <row r="104" s="2" customFormat="1" ht="49.05" customHeight="1">
      <c r="A104" s="40"/>
      <c r="B104" s="41"/>
      <c r="C104" s="229" t="s">
        <v>83</v>
      </c>
      <c r="D104" s="229" t="s">
        <v>222</v>
      </c>
      <c r="E104" s="230" t="s">
        <v>1834</v>
      </c>
      <c r="F104" s="231" t="s">
        <v>1835</v>
      </c>
      <c r="G104" s="232" t="s">
        <v>670</v>
      </c>
      <c r="H104" s="233">
        <v>1</v>
      </c>
      <c r="I104" s="234"/>
      <c r="J104" s="235"/>
      <c r="K104" s="236">
        <f>ROUND(P104*H104,2)</f>
        <v>0</v>
      </c>
      <c r="L104" s="231" t="s">
        <v>20</v>
      </c>
      <c r="M104" s="237"/>
      <c r="N104" s="238" t="s">
        <v>20</v>
      </c>
      <c r="O104" s="223" t="s">
        <v>45</v>
      </c>
      <c r="P104" s="224">
        <f>I104+J104</f>
        <v>0</v>
      </c>
      <c r="Q104" s="224">
        <f>ROUND(I104*H104,2)</f>
        <v>0</v>
      </c>
      <c r="R104" s="224">
        <f>ROUND(J104*H104,2)</f>
        <v>0</v>
      </c>
      <c r="S104" s="86"/>
      <c r="T104" s="225">
        <f>S104*H104</f>
        <v>0</v>
      </c>
      <c r="U104" s="225">
        <v>0</v>
      </c>
      <c r="V104" s="225">
        <f>U104*H104</f>
        <v>0</v>
      </c>
      <c r="W104" s="225">
        <v>0</v>
      </c>
      <c r="X104" s="226">
        <f>W104*H104</f>
        <v>0</v>
      </c>
      <c r="Y104" s="40"/>
      <c r="Z104" s="40"/>
      <c r="AA104" s="40"/>
      <c r="AB104" s="40"/>
      <c r="AC104" s="40"/>
      <c r="AD104" s="40"/>
      <c r="AE104" s="40"/>
      <c r="AR104" s="227" t="s">
        <v>246</v>
      </c>
      <c r="AT104" s="227" t="s">
        <v>222</v>
      </c>
      <c r="AU104" s="227" t="s">
        <v>76</v>
      </c>
      <c r="AY104" s="19" t="s">
        <v>212</v>
      </c>
      <c r="BE104" s="228">
        <f>IF(O104="základní",K104,0)</f>
        <v>0</v>
      </c>
      <c r="BF104" s="228">
        <f>IF(O104="snížená",K104,0)</f>
        <v>0</v>
      </c>
      <c r="BG104" s="228">
        <f>IF(O104="zákl. přenesená",K104,0)</f>
        <v>0</v>
      </c>
      <c r="BH104" s="228">
        <f>IF(O104="sníž. přenesená",K104,0)</f>
        <v>0</v>
      </c>
      <c r="BI104" s="228">
        <f>IF(O104="nulová",K104,0)</f>
        <v>0</v>
      </c>
      <c r="BJ104" s="19" t="s">
        <v>83</v>
      </c>
      <c r="BK104" s="228">
        <f>ROUND(P104*H104,2)</f>
        <v>0</v>
      </c>
      <c r="BL104" s="19" t="s">
        <v>228</v>
      </c>
      <c r="BM104" s="227" t="s">
        <v>1836</v>
      </c>
    </row>
    <row r="105" s="2" customFormat="1" ht="21.75" customHeight="1">
      <c r="A105" s="40"/>
      <c r="B105" s="41"/>
      <c r="C105" s="229" t="s">
        <v>85</v>
      </c>
      <c r="D105" s="229" t="s">
        <v>222</v>
      </c>
      <c r="E105" s="230" t="s">
        <v>1837</v>
      </c>
      <c r="F105" s="231" t="s">
        <v>1838</v>
      </c>
      <c r="G105" s="232" t="s">
        <v>670</v>
      </c>
      <c r="H105" s="233">
        <v>1</v>
      </c>
      <c r="I105" s="234"/>
      <c r="J105" s="235"/>
      <c r="K105" s="236">
        <f>ROUND(P105*H105,2)</f>
        <v>0</v>
      </c>
      <c r="L105" s="231" t="s">
        <v>20</v>
      </c>
      <c r="M105" s="237"/>
      <c r="N105" s="238" t="s">
        <v>20</v>
      </c>
      <c r="O105" s="223" t="s">
        <v>45</v>
      </c>
      <c r="P105" s="224">
        <f>I105+J105</f>
        <v>0</v>
      </c>
      <c r="Q105" s="224">
        <f>ROUND(I105*H105,2)</f>
        <v>0</v>
      </c>
      <c r="R105" s="224">
        <f>ROUND(J105*H105,2)</f>
        <v>0</v>
      </c>
      <c r="S105" s="86"/>
      <c r="T105" s="225">
        <f>S105*H105</f>
        <v>0</v>
      </c>
      <c r="U105" s="225">
        <v>0</v>
      </c>
      <c r="V105" s="225">
        <f>U105*H105</f>
        <v>0</v>
      </c>
      <c r="W105" s="225">
        <v>0</v>
      </c>
      <c r="X105" s="226">
        <f>W105*H105</f>
        <v>0</v>
      </c>
      <c r="Y105" s="40"/>
      <c r="Z105" s="40"/>
      <c r="AA105" s="40"/>
      <c r="AB105" s="40"/>
      <c r="AC105" s="40"/>
      <c r="AD105" s="40"/>
      <c r="AE105" s="40"/>
      <c r="AR105" s="227" t="s">
        <v>246</v>
      </c>
      <c r="AT105" s="227" t="s">
        <v>222</v>
      </c>
      <c r="AU105" s="227" t="s">
        <v>76</v>
      </c>
      <c r="AY105" s="19" t="s">
        <v>212</v>
      </c>
      <c r="BE105" s="228">
        <f>IF(O105="základní",K105,0)</f>
        <v>0</v>
      </c>
      <c r="BF105" s="228">
        <f>IF(O105="snížená",K105,0)</f>
        <v>0</v>
      </c>
      <c r="BG105" s="228">
        <f>IF(O105="zákl. přenesená",K105,0)</f>
        <v>0</v>
      </c>
      <c r="BH105" s="228">
        <f>IF(O105="sníž. přenesená",K105,0)</f>
        <v>0</v>
      </c>
      <c r="BI105" s="228">
        <f>IF(O105="nulová",K105,0)</f>
        <v>0</v>
      </c>
      <c r="BJ105" s="19" t="s">
        <v>83</v>
      </c>
      <c r="BK105" s="228">
        <f>ROUND(P105*H105,2)</f>
        <v>0</v>
      </c>
      <c r="BL105" s="19" t="s">
        <v>228</v>
      </c>
      <c r="BM105" s="227" t="s">
        <v>1839</v>
      </c>
    </row>
    <row r="106" s="2" customFormat="1" ht="33" customHeight="1">
      <c r="A106" s="40"/>
      <c r="B106" s="41"/>
      <c r="C106" s="229" t="s">
        <v>105</v>
      </c>
      <c r="D106" s="229" t="s">
        <v>222</v>
      </c>
      <c r="E106" s="230" t="s">
        <v>1840</v>
      </c>
      <c r="F106" s="231" t="s">
        <v>1841</v>
      </c>
      <c r="G106" s="232" t="s">
        <v>670</v>
      </c>
      <c r="H106" s="233">
        <v>1</v>
      </c>
      <c r="I106" s="234"/>
      <c r="J106" s="235"/>
      <c r="K106" s="236">
        <f>ROUND(P106*H106,2)</f>
        <v>0</v>
      </c>
      <c r="L106" s="231" t="s">
        <v>20</v>
      </c>
      <c r="M106" s="237"/>
      <c r="N106" s="238" t="s">
        <v>20</v>
      </c>
      <c r="O106" s="223" t="s">
        <v>45</v>
      </c>
      <c r="P106" s="224">
        <f>I106+J106</f>
        <v>0</v>
      </c>
      <c r="Q106" s="224">
        <f>ROUND(I106*H106,2)</f>
        <v>0</v>
      </c>
      <c r="R106" s="224">
        <f>ROUND(J106*H106,2)</f>
        <v>0</v>
      </c>
      <c r="S106" s="86"/>
      <c r="T106" s="225">
        <f>S106*H106</f>
        <v>0</v>
      </c>
      <c r="U106" s="225">
        <v>0</v>
      </c>
      <c r="V106" s="225">
        <f>U106*H106</f>
        <v>0</v>
      </c>
      <c r="W106" s="225">
        <v>0</v>
      </c>
      <c r="X106" s="226">
        <f>W106*H106</f>
        <v>0</v>
      </c>
      <c r="Y106" s="40"/>
      <c r="Z106" s="40"/>
      <c r="AA106" s="40"/>
      <c r="AB106" s="40"/>
      <c r="AC106" s="40"/>
      <c r="AD106" s="40"/>
      <c r="AE106" s="40"/>
      <c r="AR106" s="227" t="s">
        <v>246</v>
      </c>
      <c r="AT106" s="227" t="s">
        <v>222</v>
      </c>
      <c r="AU106" s="227" t="s">
        <v>76</v>
      </c>
      <c r="AY106" s="19" t="s">
        <v>212</v>
      </c>
      <c r="BE106" s="228">
        <f>IF(O106="základní",K106,0)</f>
        <v>0</v>
      </c>
      <c r="BF106" s="228">
        <f>IF(O106="snížená",K106,0)</f>
        <v>0</v>
      </c>
      <c r="BG106" s="228">
        <f>IF(O106="zákl. přenesená",K106,0)</f>
        <v>0</v>
      </c>
      <c r="BH106" s="228">
        <f>IF(O106="sníž. přenesená",K106,0)</f>
        <v>0</v>
      </c>
      <c r="BI106" s="228">
        <f>IF(O106="nulová",K106,0)</f>
        <v>0</v>
      </c>
      <c r="BJ106" s="19" t="s">
        <v>83</v>
      </c>
      <c r="BK106" s="228">
        <f>ROUND(P106*H106,2)</f>
        <v>0</v>
      </c>
      <c r="BL106" s="19" t="s">
        <v>228</v>
      </c>
      <c r="BM106" s="227" t="s">
        <v>1842</v>
      </c>
    </row>
    <row r="107" s="11" customFormat="1" ht="25.92" customHeight="1">
      <c r="A107" s="11"/>
      <c r="B107" s="200"/>
      <c r="C107" s="201"/>
      <c r="D107" s="202" t="s">
        <v>75</v>
      </c>
      <c r="E107" s="203" t="s">
        <v>1326</v>
      </c>
      <c r="F107" s="203" t="s">
        <v>1327</v>
      </c>
      <c r="G107" s="201"/>
      <c r="H107" s="201"/>
      <c r="I107" s="204"/>
      <c r="J107" s="204"/>
      <c r="K107" s="205">
        <f>BK107</f>
        <v>0</v>
      </c>
      <c r="L107" s="201"/>
      <c r="M107" s="206"/>
      <c r="N107" s="207"/>
      <c r="O107" s="208"/>
      <c r="P107" s="208"/>
      <c r="Q107" s="209">
        <f>Q108+SUM(Q109:Q116)+Q173</f>
        <v>0</v>
      </c>
      <c r="R107" s="209">
        <f>R108+SUM(R109:R116)+R173</f>
        <v>0</v>
      </c>
      <c r="S107" s="208"/>
      <c r="T107" s="210">
        <f>T108+SUM(T109:T116)+T173</f>
        <v>0</v>
      </c>
      <c r="U107" s="208"/>
      <c r="V107" s="210">
        <f>V108+SUM(V109:V116)+V173</f>
        <v>45.330157500000013</v>
      </c>
      <c r="W107" s="208"/>
      <c r="X107" s="211">
        <f>X108+SUM(X109:X116)+X173</f>
        <v>0</v>
      </c>
      <c r="Y107" s="11"/>
      <c r="Z107" s="11"/>
      <c r="AA107" s="11"/>
      <c r="AB107" s="11"/>
      <c r="AC107" s="11"/>
      <c r="AD107" s="11"/>
      <c r="AE107" s="11"/>
      <c r="AR107" s="212" t="s">
        <v>85</v>
      </c>
      <c r="AT107" s="213" t="s">
        <v>75</v>
      </c>
      <c r="AU107" s="213" t="s">
        <v>76</v>
      </c>
      <c r="AY107" s="212" t="s">
        <v>212</v>
      </c>
      <c r="BK107" s="214">
        <f>BK108+SUM(BK109:BK116)+BK173</f>
        <v>0</v>
      </c>
    </row>
    <row r="108" s="2" customFormat="1" ht="16.5" customHeight="1">
      <c r="A108" s="40"/>
      <c r="B108" s="41"/>
      <c r="C108" s="215" t="s">
        <v>228</v>
      </c>
      <c r="D108" s="215" t="s">
        <v>213</v>
      </c>
      <c r="E108" s="216" t="s">
        <v>1843</v>
      </c>
      <c r="F108" s="217" t="s">
        <v>1844</v>
      </c>
      <c r="G108" s="218" t="s">
        <v>670</v>
      </c>
      <c r="H108" s="219">
        <v>36</v>
      </c>
      <c r="I108" s="220"/>
      <c r="J108" s="220"/>
      <c r="K108" s="221">
        <f>ROUND(P108*H108,2)</f>
        <v>0</v>
      </c>
      <c r="L108" s="217" t="s">
        <v>20</v>
      </c>
      <c r="M108" s="46"/>
      <c r="N108" s="222" t="s">
        <v>20</v>
      </c>
      <c r="O108" s="223" t="s">
        <v>45</v>
      </c>
      <c r="P108" s="224">
        <f>I108+J108</f>
        <v>0</v>
      </c>
      <c r="Q108" s="224">
        <f>ROUND(I108*H108,2)</f>
        <v>0</v>
      </c>
      <c r="R108" s="224">
        <f>ROUND(J108*H108,2)</f>
        <v>0</v>
      </c>
      <c r="S108" s="86"/>
      <c r="T108" s="225">
        <f>S108*H108</f>
        <v>0</v>
      </c>
      <c r="U108" s="225">
        <v>0</v>
      </c>
      <c r="V108" s="225">
        <f>U108*H108</f>
        <v>0</v>
      </c>
      <c r="W108" s="225">
        <v>0</v>
      </c>
      <c r="X108" s="226">
        <f>W108*H108</f>
        <v>0</v>
      </c>
      <c r="Y108" s="40"/>
      <c r="Z108" s="40"/>
      <c r="AA108" s="40"/>
      <c r="AB108" s="40"/>
      <c r="AC108" s="40"/>
      <c r="AD108" s="40"/>
      <c r="AE108" s="40"/>
      <c r="AR108" s="227" t="s">
        <v>279</v>
      </c>
      <c r="AT108" s="227" t="s">
        <v>213</v>
      </c>
      <c r="AU108" s="227" t="s">
        <v>83</v>
      </c>
      <c r="AY108" s="19" t="s">
        <v>212</v>
      </c>
      <c r="BE108" s="228">
        <f>IF(O108="základní",K108,0)</f>
        <v>0</v>
      </c>
      <c r="BF108" s="228">
        <f>IF(O108="snížená",K108,0)</f>
        <v>0</v>
      </c>
      <c r="BG108" s="228">
        <f>IF(O108="zákl. přenesená",K108,0)</f>
        <v>0</v>
      </c>
      <c r="BH108" s="228">
        <f>IF(O108="sníž. přenesená",K108,0)</f>
        <v>0</v>
      </c>
      <c r="BI108" s="228">
        <f>IF(O108="nulová",K108,0)</f>
        <v>0</v>
      </c>
      <c r="BJ108" s="19" t="s">
        <v>83</v>
      </c>
      <c r="BK108" s="228">
        <f>ROUND(P108*H108,2)</f>
        <v>0</v>
      </c>
      <c r="BL108" s="19" t="s">
        <v>279</v>
      </c>
      <c r="BM108" s="227" t="s">
        <v>1845</v>
      </c>
    </row>
    <row r="109" s="2" customFormat="1" ht="16.5" customHeight="1">
      <c r="A109" s="40"/>
      <c r="B109" s="41"/>
      <c r="C109" s="215" t="s">
        <v>234</v>
      </c>
      <c r="D109" s="215" t="s">
        <v>213</v>
      </c>
      <c r="E109" s="216" t="s">
        <v>1846</v>
      </c>
      <c r="F109" s="217" t="s">
        <v>1847</v>
      </c>
      <c r="G109" s="218" t="s">
        <v>225</v>
      </c>
      <c r="H109" s="219">
        <v>1</v>
      </c>
      <c r="I109" s="220"/>
      <c r="J109" s="220"/>
      <c r="K109" s="221">
        <f>ROUND(P109*H109,2)</f>
        <v>0</v>
      </c>
      <c r="L109" s="217" t="s">
        <v>20</v>
      </c>
      <c r="M109" s="46"/>
      <c r="N109" s="222" t="s">
        <v>20</v>
      </c>
      <c r="O109" s="223" t="s">
        <v>45</v>
      </c>
      <c r="P109" s="224">
        <f>I109+J109</f>
        <v>0</v>
      </c>
      <c r="Q109" s="224">
        <f>ROUND(I109*H109,2)</f>
        <v>0</v>
      </c>
      <c r="R109" s="224">
        <f>ROUND(J109*H109,2)</f>
        <v>0</v>
      </c>
      <c r="S109" s="86"/>
      <c r="T109" s="225">
        <f>S109*H109</f>
        <v>0</v>
      </c>
      <c r="U109" s="225">
        <v>0</v>
      </c>
      <c r="V109" s="225">
        <f>U109*H109</f>
        <v>0</v>
      </c>
      <c r="W109" s="225">
        <v>0</v>
      </c>
      <c r="X109" s="226">
        <f>W109*H109</f>
        <v>0</v>
      </c>
      <c r="Y109" s="40"/>
      <c r="Z109" s="40"/>
      <c r="AA109" s="40"/>
      <c r="AB109" s="40"/>
      <c r="AC109" s="40"/>
      <c r="AD109" s="40"/>
      <c r="AE109" s="40"/>
      <c r="AR109" s="227" t="s">
        <v>228</v>
      </c>
      <c r="AT109" s="227" t="s">
        <v>213</v>
      </c>
      <c r="AU109" s="227" t="s">
        <v>83</v>
      </c>
      <c r="AY109" s="19" t="s">
        <v>212</v>
      </c>
      <c r="BE109" s="228">
        <f>IF(O109="základní",K109,0)</f>
        <v>0</v>
      </c>
      <c r="BF109" s="228">
        <f>IF(O109="snížená",K109,0)</f>
        <v>0</v>
      </c>
      <c r="BG109" s="228">
        <f>IF(O109="zákl. přenesená",K109,0)</f>
        <v>0</v>
      </c>
      <c r="BH109" s="228">
        <f>IF(O109="sníž. přenesená",K109,0)</f>
        <v>0</v>
      </c>
      <c r="BI109" s="228">
        <f>IF(O109="nulová",K109,0)</f>
        <v>0</v>
      </c>
      <c r="BJ109" s="19" t="s">
        <v>83</v>
      </c>
      <c r="BK109" s="228">
        <f>ROUND(P109*H109,2)</f>
        <v>0</v>
      </c>
      <c r="BL109" s="19" t="s">
        <v>228</v>
      </c>
      <c r="BM109" s="227" t="s">
        <v>1848</v>
      </c>
    </row>
    <row r="110" s="2" customFormat="1" ht="16.5" customHeight="1">
      <c r="A110" s="40"/>
      <c r="B110" s="41"/>
      <c r="C110" s="215" t="s">
        <v>238</v>
      </c>
      <c r="D110" s="215" t="s">
        <v>213</v>
      </c>
      <c r="E110" s="216" t="s">
        <v>1849</v>
      </c>
      <c r="F110" s="217" t="s">
        <v>1850</v>
      </c>
      <c r="G110" s="218" t="s">
        <v>225</v>
      </c>
      <c r="H110" s="219">
        <v>27</v>
      </c>
      <c r="I110" s="220"/>
      <c r="J110" s="220"/>
      <c r="K110" s="221">
        <f>ROUND(P110*H110,2)</f>
        <v>0</v>
      </c>
      <c r="L110" s="217" t="s">
        <v>20</v>
      </c>
      <c r="M110" s="46"/>
      <c r="N110" s="222" t="s">
        <v>20</v>
      </c>
      <c r="O110" s="223" t="s">
        <v>45</v>
      </c>
      <c r="P110" s="224">
        <f>I110+J110</f>
        <v>0</v>
      </c>
      <c r="Q110" s="224">
        <f>ROUND(I110*H110,2)</f>
        <v>0</v>
      </c>
      <c r="R110" s="224">
        <f>ROUND(J110*H110,2)</f>
        <v>0</v>
      </c>
      <c r="S110" s="86"/>
      <c r="T110" s="225">
        <f>S110*H110</f>
        <v>0</v>
      </c>
      <c r="U110" s="225">
        <v>0</v>
      </c>
      <c r="V110" s="225">
        <f>U110*H110</f>
        <v>0</v>
      </c>
      <c r="W110" s="225">
        <v>0</v>
      </c>
      <c r="X110" s="226">
        <f>W110*H110</f>
        <v>0</v>
      </c>
      <c r="Y110" s="40"/>
      <c r="Z110" s="40"/>
      <c r="AA110" s="40"/>
      <c r="AB110" s="40"/>
      <c r="AC110" s="40"/>
      <c r="AD110" s="40"/>
      <c r="AE110" s="40"/>
      <c r="AR110" s="227" t="s">
        <v>228</v>
      </c>
      <c r="AT110" s="227" t="s">
        <v>213</v>
      </c>
      <c r="AU110" s="227" t="s">
        <v>83</v>
      </c>
      <c r="AY110" s="19" t="s">
        <v>212</v>
      </c>
      <c r="BE110" s="228">
        <f>IF(O110="základní",K110,0)</f>
        <v>0</v>
      </c>
      <c r="BF110" s="228">
        <f>IF(O110="snížená",K110,0)</f>
        <v>0</v>
      </c>
      <c r="BG110" s="228">
        <f>IF(O110="zákl. přenesená",K110,0)</f>
        <v>0</v>
      </c>
      <c r="BH110" s="228">
        <f>IF(O110="sníž. přenesená",K110,0)</f>
        <v>0</v>
      </c>
      <c r="BI110" s="228">
        <f>IF(O110="nulová",K110,0)</f>
        <v>0</v>
      </c>
      <c r="BJ110" s="19" t="s">
        <v>83</v>
      </c>
      <c r="BK110" s="228">
        <f>ROUND(P110*H110,2)</f>
        <v>0</v>
      </c>
      <c r="BL110" s="19" t="s">
        <v>228</v>
      </c>
      <c r="BM110" s="227" t="s">
        <v>1851</v>
      </c>
    </row>
    <row r="111" s="2" customFormat="1" ht="16.5" customHeight="1">
      <c r="A111" s="40"/>
      <c r="B111" s="41"/>
      <c r="C111" s="215" t="s">
        <v>242</v>
      </c>
      <c r="D111" s="215" t="s">
        <v>213</v>
      </c>
      <c r="E111" s="216" t="s">
        <v>1852</v>
      </c>
      <c r="F111" s="217" t="s">
        <v>1853</v>
      </c>
      <c r="G111" s="218" t="s">
        <v>225</v>
      </c>
      <c r="H111" s="219">
        <v>5</v>
      </c>
      <c r="I111" s="220"/>
      <c r="J111" s="220"/>
      <c r="K111" s="221">
        <f>ROUND(P111*H111,2)</f>
        <v>0</v>
      </c>
      <c r="L111" s="217" t="s">
        <v>20</v>
      </c>
      <c r="M111" s="46"/>
      <c r="N111" s="222" t="s">
        <v>20</v>
      </c>
      <c r="O111" s="223" t="s">
        <v>45</v>
      </c>
      <c r="P111" s="224">
        <f>I111+J111</f>
        <v>0</v>
      </c>
      <c r="Q111" s="224">
        <f>ROUND(I111*H111,2)</f>
        <v>0</v>
      </c>
      <c r="R111" s="224">
        <f>ROUND(J111*H111,2)</f>
        <v>0</v>
      </c>
      <c r="S111" s="86"/>
      <c r="T111" s="225">
        <f>S111*H111</f>
        <v>0</v>
      </c>
      <c r="U111" s="225">
        <v>0</v>
      </c>
      <c r="V111" s="225">
        <f>U111*H111</f>
        <v>0</v>
      </c>
      <c r="W111" s="225">
        <v>0</v>
      </c>
      <c r="X111" s="226">
        <f>W111*H111</f>
        <v>0</v>
      </c>
      <c r="Y111" s="40"/>
      <c r="Z111" s="40"/>
      <c r="AA111" s="40"/>
      <c r="AB111" s="40"/>
      <c r="AC111" s="40"/>
      <c r="AD111" s="40"/>
      <c r="AE111" s="40"/>
      <c r="AR111" s="227" t="s">
        <v>228</v>
      </c>
      <c r="AT111" s="227" t="s">
        <v>213</v>
      </c>
      <c r="AU111" s="227" t="s">
        <v>83</v>
      </c>
      <c r="AY111" s="19" t="s">
        <v>212</v>
      </c>
      <c r="BE111" s="228">
        <f>IF(O111="základní",K111,0)</f>
        <v>0</v>
      </c>
      <c r="BF111" s="228">
        <f>IF(O111="snížená",K111,0)</f>
        <v>0</v>
      </c>
      <c r="BG111" s="228">
        <f>IF(O111="zákl. přenesená",K111,0)</f>
        <v>0</v>
      </c>
      <c r="BH111" s="228">
        <f>IF(O111="sníž. přenesená",K111,0)</f>
        <v>0</v>
      </c>
      <c r="BI111" s="228">
        <f>IF(O111="nulová",K111,0)</f>
        <v>0</v>
      </c>
      <c r="BJ111" s="19" t="s">
        <v>83</v>
      </c>
      <c r="BK111" s="228">
        <f>ROUND(P111*H111,2)</f>
        <v>0</v>
      </c>
      <c r="BL111" s="19" t="s">
        <v>228</v>
      </c>
      <c r="BM111" s="227" t="s">
        <v>1854</v>
      </c>
    </row>
    <row r="112" s="2" customFormat="1" ht="21.75" customHeight="1">
      <c r="A112" s="40"/>
      <c r="B112" s="41"/>
      <c r="C112" s="215" t="s">
        <v>246</v>
      </c>
      <c r="D112" s="215" t="s">
        <v>213</v>
      </c>
      <c r="E112" s="216" t="s">
        <v>1855</v>
      </c>
      <c r="F112" s="217" t="s">
        <v>1856</v>
      </c>
      <c r="G112" s="218" t="s">
        <v>225</v>
      </c>
      <c r="H112" s="219">
        <v>3</v>
      </c>
      <c r="I112" s="220"/>
      <c r="J112" s="220"/>
      <c r="K112" s="221">
        <f>ROUND(P112*H112,2)</f>
        <v>0</v>
      </c>
      <c r="L112" s="217" t="s">
        <v>20</v>
      </c>
      <c r="M112" s="46"/>
      <c r="N112" s="222" t="s">
        <v>20</v>
      </c>
      <c r="O112" s="223" t="s">
        <v>45</v>
      </c>
      <c r="P112" s="224">
        <f>I112+J112</f>
        <v>0</v>
      </c>
      <c r="Q112" s="224">
        <f>ROUND(I112*H112,2)</f>
        <v>0</v>
      </c>
      <c r="R112" s="224">
        <f>ROUND(J112*H112,2)</f>
        <v>0</v>
      </c>
      <c r="S112" s="86"/>
      <c r="T112" s="225">
        <f>S112*H112</f>
        <v>0</v>
      </c>
      <c r="U112" s="225">
        <v>0</v>
      </c>
      <c r="V112" s="225">
        <f>U112*H112</f>
        <v>0</v>
      </c>
      <c r="W112" s="225">
        <v>0</v>
      </c>
      <c r="X112" s="226">
        <f>W112*H112</f>
        <v>0</v>
      </c>
      <c r="Y112" s="40"/>
      <c r="Z112" s="40"/>
      <c r="AA112" s="40"/>
      <c r="AB112" s="40"/>
      <c r="AC112" s="40"/>
      <c r="AD112" s="40"/>
      <c r="AE112" s="40"/>
      <c r="AR112" s="227" t="s">
        <v>228</v>
      </c>
      <c r="AT112" s="227" t="s">
        <v>213</v>
      </c>
      <c r="AU112" s="227" t="s">
        <v>83</v>
      </c>
      <c r="AY112" s="19" t="s">
        <v>212</v>
      </c>
      <c r="BE112" s="228">
        <f>IF(O112="základní",K112,0)</f>
        <v>0</v>
      </c>
      <c r="BF112" s="228">
        <f>IF(O112="snížená",K112,0)</f>
        <v>0</v>
      </c>
      <c r="BG112" s="228">
        <f>IF(O112="zákl. přenesená",K112,0)</f>
        <v>0</v>
      </c>
      <c r="BH112" s="228">
        <f>IF(O112="sníž. přenesená",K112,0)</f>
        <v>0</v>
      </c>
      <c r="BI112" s="228">
        <f>IF(O112="nulová",K112,0)</f>
        <v>0</v>
      </c>
      <c r="BJ112" s="19" t="s">
        <v>83</v>
      </c>
      <c r="BK112" s="228">
        <f>ROUND(P112*H112,2)</f>
        <v>0</v>
      </c>
      <c r="BL112" s="19" t="s">
        <v>228</v>
      </c>
      <c r="BM112" s="227" t="s">
        <v>1857</v>
      </c>
    </row>
    <row r="113" s="2" customFormat="1" ht="16.5" customHeight="1">
      <c r="A113" s="40"/>
      <c r="B113" s="41"/>
      <c r="C113" s="215" t="s">
        <v>250</v>
      </c>
      <c r="D113" s="215" t="s">
        <v>213</v>
      </c>
      <c r="E113" s="216" t="s">
        <v>1858</v>
      </c>
      <c r="F113" s="217" t="s">
        <v>1859</v>
      </c>
      <c r="G113" s="218" t="s">
        <v>670</v>
      </c>
      <c r="H113" s="219">
        <v>6</v>
      </c>
      <c r="I113" s="220"/>
      <c r="J113" s="220"/>
      <c r="K113" s="221">
        <f>ROUND(P113*H113,2)</f>
        <v>0</v>
      </c>
      <c r="L113" s="217" t="s">
        <v>20</v>
      </c>
      <c r="M113" s="46"/>
      <c r="N113" s="222" t="s">
        <v>20</v>
      </c>
      <c r="O113" s="223" t="s">
        <v>45</v>
      </c>
      <c r="P113" s="224">
        <f>I113+J113</f>
        <v>0</v>
      </c>
      <c r="Q113" s="224">
        <f>ROUND(I113*H113,2)</f>
        <v>0</v>
      </c>
      <c r="R113" s="224">
        <f>ROUND(J113*H113,2)</f>
        <v>0</v>
      </c>
      <c r="S113" s="86"/>
      <c r="T113" s="225">
        <f>S113*H113</f>
        <v>0</v>
      </c>
      <c r="U113" s="225">
        <v>0</v>
      </c>
      <c r="V113" s="225">
        <f>U113*H113</f>
        <v>0</v>
      </c>
      <c r="W113" s="225">
        <v>0</v>
      </c>
      <c r="X113" s="226">
        <f>W113*H113</f>
        <v>0</v>
      </c>
      <c r="Y113" s="40"/>
      <c r="Z113" s="40"/>
      <c r="AA113" s="40"/>
      <c r="AB113" s="40"/>
      <c r="AC113" s="40"/>
      <c r="AD113" s="40"/>
      <c r="AE113" s="40"/>
      <c r="AR113" s="227" t="s">
        <v>279</v>
      </c>
      <c r="AT113" s="227" t="s">
        <v>213</v>
      </c>
      <c r="AU113" s="227" t="s">
        <v>83</v>
      </c>
      <c r="AY113" s="19" t="s">
        <v>212</v>
      </c>
      <c r="BE113" s="228">
        <f>IF(O113="základní",K113,0)</f>
        <v>0</v>
      </c>
      <c r="BF113" s="228">
        <f>IF(O113="snížená",K113,0)</f>
        <v>0</v>
      </c>
      <c r="BG113" s="228">
        <f>IF(O113="zákl. přenesená",K113,0)</f>
        <v>0</v>
      </c>
      <c r="BH113" s="228">
        <f>IF(O113="sníž. přenesená",K113,0)</f>
        <v>0</v>
      </c>
      <c r="BI113" s="228">
        <f>IF(O113="nulová",K113,0)</f>
        <v>0</v>
      </c>
      <c r="BJ113" s="19" t="s">
        <v>83</v>
      </c>
      <c r="BK113" s="228">
        <f>ROUND(P113*H113,2)</f>
        <v>0</v>
      </c>
      <c r="BL113" s="19" t="s">
        <v>279</v>
      </c>
      <c r="BM113" s="227" t="s">
        <v>1860</v>
      </c>
    </row>
    <row r="114" s="2" customFormat="1" ht="24.15" customHeight="1">
      <c r="A114" s="40"/>
      <c r="B114" s="41"/>
      <c r="C114" s="229" t="s">
        <v>154</v>
      </c>
      <c r="D114" s="229" t="s">
        <v>222</v>
      </c>
      <c r="E114" s="230" t="s">
        <v>1861</v>
      </c>
      <c r="F114" s="231" t="s">
        <v>1862</v>
      </c>
      <c r="G114" s="232" t="s">
        <v>670</v>
      </c>
      <c r="H114" s="233">
        <v>3</v>
      </c>
      <c r="I114" s="234"/>
      <c r="J114" s="235"/>
      <c r="K114" s="236">
        <f>ROUND(P114*H114,2)</f>
        <v>0</v>
      </c>
      <c r="L114" s="231" t="s">
        <v>20</v>
      </c>
      <c r="M114" s="237"/>
      <c r="N114" s="238" t="s">
        <v>20</v>
      </c>
      <c r="O114" s="223" t="s">
        <v>45</v>
      </c>
      <c r="P114" s="224">
        <f>I114+J114</f>
        <v>0</v>
      </c>
      <c r="Q114" s="224">
        <f>ROUND(I114*H114,2)</f>
        <v>0</v>
      </c>
      <c r="R114" s="224">
        <f>ROUND(J114*H114,2)</f>
        <v>0</v>
      </c>
      <c r="S114" s="86"/>
      <c r="T114" s="225">
        <f>S114*H114</f>
        <v>0</v>
      </c>
      <c r="U114" s="225">
        <v>0</v>
      </c>
      <c r="V114" s="225">
        <f>U114*H114</f>
        <v>0</v>
      </c>
      <c r="W114" s="225">
        <v>0</v>
      </c>
      <c r="X114" s="226">
        <f>W114*H114</f>
        <v>0</v>
      </c>
      <c r="Y114" s="40"/>
      <c r="Z114" s="40"/>
      <c r="AA114" s="40"/>
      <c r="AB114" s="40"/>
      <c r="AC114" s="40"/>
      <c r="AD114" s="40"/>
      <c r="AE114" s="40"/>
      <c r="AR114" s="227" t="s">
        <v>246</v>
      </c>
      <c r="AT114" s="227" t="s">
        <v>222</v>
      </c>
      <c r="AU114" s="227" t="s">
        <v>83</v>
      </c>
      <c r="AY114" s="19" t="s">
        <v>212</v>
      </c>
      <c r="BE114" s="228">
        <f>IF(O114="základní",K114,0)</f>
        <v>0</v>
      </c>
      <c r="BF114" s="228">
        <f>IF(O114="snížená",K114,0)</f>
        <v>0</v>
      </c>
      <c r="BG114" s="228">
        <f>IF(O114="zákl. přenesená",K114,0)</f>
        <v>0</v>
      </c>
      <c r="BH114" s="228">
        <f>IF(O114="sníž. přenesená",K114,0)</f>
        <v>0</v>
      </c>
      <c r="BI114" s="228">
        <f>IF(O114="nulová",K114,0)</f>
        <v>0</v>
      </c>
      <c r="BJ114" s="19" t="s">
        <v>83</v>
      </c>
      <c r="BK114" s="228">
        <f>ROUND(P114*H114,2)</f>
        <v>0</v>
      </c>
      <c r="BL114" s="19" t="s">
        <v>228</v>
      </c>
      <c r="BM114" s="227" t="s">
        <v>1863</v>
      </c>
    </row>
    <row r="115" s="2" customFormat="1" ht="21.75" customHeight="1">
      <c r="A115" s="40"/>
      <c r="B115" s="41"/>
      <c r="C115" s="215" t="s">
        <v>157</v>
      </c>
      <c r="D115" s="215" t="s">
        <v>213</v>
      </c>
      <c r="E115" s="216" t="s">
        <v>1864</v>
      </c>
      <c r="F115" s="217" t="s">
        <v>1865</v>
      </c>
      <c r="G115" s="218" t="s">
        <v>225</v>
      </c>
      <c r="H115" s="219">
        <v>3</v>
      </c>
      <c r="I115" s="220"/>
      <c r="J115" s="220"/>
      <c r="K115" s="221">
        <f>ROUND(P115*H115,2)</f>
        <v>0</v>
      </c>
      <c r="L115" s="217" t="s">
        <v>20</v>
      </c>
      <c r="M115" s="46"/>
      <c r="N115" s="222" t="s">
        <v>20</v>
      </c>
      <c r="O115" s="223" t="s">
        <v>45</v>
      </c>
      <c r="P115" s="224">
        <f>I115+J115</f>
        <v>0</v>
      </c>
      <c r="Q115" s="224">
        <f>ROUND(I115*H115,2)</f>
        <v>0</v>
      </c>
      <c r="R115" s="224">
        <f>ROUND(J115*H115,2)</f>
        <v>0</v>
      </c>
      <c r="S115" s="86"/>
      <c r="T115" s="225">
        <f>S115*H115</f>
        <v>0</v>
      </c>
      <c r="U115" s="225">
        <v>0</v>
      </c>
      <c r="V115" s="225">
        <f>U115*H115</f>
        <v>0</v>
      </c>
      <c r="W115" s="225">
        <v>0</v>
      </c>
      <c r="X115" s="226">
        <f>W115*H115</f>
        <v>0</v>
      </c>
      <c r="Y115" s="40"/>
      <c r="Z115" s="40"/>
      <c r="AA115" s="40"/>
      <c r="AB115" s="40"/>
      <c r="AC115" s="40"/>
      <c r="AD115" s="40"/>
      <c r="AE115" s="40"/>
      <c r="AR115" s="227" t="s">
        <v>228</v>
      </c>
      <c r="AT115" s="227" t="s">
        <v>213</v>
      </c>
      <c r="AU115" s="227" t="s">
        <v>83</v>
      </c>
      <c r="AY115" s="19" t="s">
        <v>212</v>
      </c>
      <c r="BE115" s="228">
        <f>IF(O115="základní",K115,0)</f>
        <v>0</v>
      </c>
      <c r="BF115" s="228">
        <f>IF(O115="snížená",K115,0)</f>
        <v>0</v>
      </c>
      <c r="BG115" s="228">
        <f>IF(O115="zákl. přenesená",K115,0)</f>
        <v>0</v>
      </c>
      <c r="BH115" s="228">
        <f>IF(O115="sníž. přenesená",K115,0)</f>
        <v>0</v>
      </c>
      <c r="BI115" s="228">
        <f>IF(O115="nulová",K115,0)</f>
        <v>0</v>
      </c>
      <c r="BJ115" s="19" t="s">
        <v>83</v>
      </c>
      <c r="BK115" s="228">
        <f>ROUND(P115*H115,2)</f>
        <v>0</v>
      </c>
      <c r="BL115" s="19" t="s">
        <v>228</v>
      </c>
      <c r="BM115" s="227" t="s">
        <v>1866</v>
      </c>
    </row>
    <row r="116" s="11" customFormat="1" ht="22.8" customHeight="1">
      <c r="A116" s="11"/>
      <c r="B116" s="200"/>
      <c r="C116" s="201"/>
      <c r="D116" s="202" t="s">
        <v>75</v>
      </c>
      <c r="E116" s="256" t="s">
        <v>1493</v>
      </c>
      <c r="F116" s="256" t="s">
        <v>1494</v>
      </c>
      <c r="G116" s="201"/>
      <c r="H116" s="201"/>
      <c r="I116" s="204"/>
      <c r="J116" s="204"/>
      <c r="K116" s="257">
        <f>BK116</f>
        <v>0</v>
      </c>
      <c r="L116" s="201"/>
      <c r="M116" s="206"/>
      <c r="N116" s="207"/>
      <c r="O116" s="208"/>
      <c r="P116" s="208"/>
      <c r="Q116" s="209">
        <f>SUM(Q117:Q172)</f>
        <v>0</v>
      </c>
      <c r="R116" s="209">
        <f>SUM(R117:R172)</f>
        <v>0</v>
      </c>
      <c r="S116" s="208"/>
      <c r="T116" s="210">
        <f>SUM(T117:T172)</f>
        <v>0</v>
      </c>
      <c r="U116" s="208"/>
      <c r="V116" s="210">
        <f>SUM(V117:V172)</f>
        <v>45.330157500000013</v>
      </c>
      <c r="W116" s="208"/>
      <c r="X116" s="211">
        <f>SUM(X117:X172)</f>
        <v>0</v>
      </c>
      <c r="Y116" s="11"/>
      <c r="Z116" s="11"/>
      <c r="AA116" s="11"/>
      <c r="AB116" s="11"/>
      <c r="AC116" s="11"/>
      <c r="AD116" s="11"/>
      <c r="AE116" s="11"/>
      <c r="AR116" s="212" t="s">
        <v>85</v>
      </c>
      <c r="AT116" s="213" t="s">
        <v>75</v>
      </c>
      <c r="AU116" s="213" t="s">
        <v>83</v>
      </c>
      <c r="AY116" s="212" t="s">
        <v>212</v>
      </c>
      <c r="BK116" s="214">
        <f>SUM(BK117:BK172)</f>
        <v>0</v>
      </c>
    </row>
    <row r="117" s="2" customFormat="1" ht="37.8" customHeight="1">
      <c r="A117" s="40"/>
      <c r="B117" s="41"/>
      <c r="C117" s="215" t="s">
        <v>9</v>
      </c>
      <c r="D117" s="215" t="s">
        <v>213</v>
      </c>
      <c r="E117" s="216" t="s">
        <v>1504</v>
      </c>
      <c r="F117" s="217" t="s">
        <v>1505</v>
      </c>
      <c r="G117" s="218" t="s">
        <v>525</v>
      </c>
      <c r="H117" s="219">
        <v>110</v>
      </c>
      <c r="I117" s="220"/>
      <c r="J117" s="220"/>
      <c r="K117" s="221">
        <f>ROUND(P117*H117,2)</f>
        <v>0</v>
      </c>
      <c r="L117" s="217" t="s">
        <v>1314</v>
      </c>
      <c r="M117" s="46"/>
      <c r="N117" s="222" t="s">
        <v>20</v>
      </c>
      <c r="O117" s="223" t="s">
        <v>45</v>
      </c>
      <c r="P117" s="224">
        <f>I117+J117</f>
        <v>0</v>
      </c>
      <c r="Q117" s="224">
        <f>ROUND(I117*H117,2)</f>
        <v>0</v>
      </c>
      <c r="R117" s="224">
        <f>ROUND(J117*H117,2)</f>
        <v>0</v>
      </c>
      <c r="S117" s="86"/>
      <c r="T117" s="225">
        <f>S117*H117</f>
        <v>0</v>
      </c>
      <c r="U117" s="225">
        <v>0</v>
      </c>
      <c r="V117" s="225">
        <f>U117*H117</f>
        <v>0</v>
      </c>
      <c r="W117" s="225">
        <v>0</v>
      </c>
      <c r="X117" s="226">
        <f>W117*H117</f>
        <v>0</v>
      </c>
      <c r="Y117" s="40"/>
      <c r="Z117" s="40"/>
      <c r="AA117" s="40"/>
      <c r="AB117" s="40"/>
      <c r="AC117" s="40"/>
      <c r="AD117" s="40"/>
      <c r="AE117" s="40"/>
      <c r="AR117" s="227" t="s">
        <v>279</v>
      </c>
      <c r="AT117" s="227" t="s">
        <v>213</v>
      </c>
      <c r="AU117" s="227" t="s">
        <v>85</v>
      </c>
      <c r="AY117" s="19" t="s">
        <v>212</v>
      </c>
      <c r="BE117" s="228">
        <f>IF(O117="základní",K117,0)</f>
        <v>0</v>
      </c>
      <c r="BF117" s="228">
        <f>IF(O117="snížená",K117,0)</f>
        <v>0</v>
      </c>
      <c r="BG117" s="228">
        <f>IF(O117="zákl. přenesená",K117,0)</f>
        <v>0</v>
      </c>
      <c r="BH117" s="228">
        <f>IF(O117="sníž. přenesená",K117,0)</f>
        <v>0</v>
      </c>
      <c r="BI117" s="228">
        <f>IF(O117="nulová",K117,0)</f>
        <v>0</v>
      </c>
      <c r="BJ117" s="19" t="s">
        <v>83</v>
      </c>
      <c r="BK117" s="228">
        <f>ROUND(P117*H117,2)</f>
        <v>0</v>
      </c>
      <c r="BL117" s="19" t="s">
        <v>279</v>
      </c>
      <c r="BM117" s="227" t="s">
        <v>1867</v>
      </c>
    </row>
    <row r="118" s="2" customFormat="1">
      <c r="A118" s="40"/>
      <c r="B118" s="41"/>
      <c r="C118" s="42"/>
      <c r="D118" s="258" t="s">
        <v>1316</v>
      </c>
      <c r="E118" s="42"/>
      <c r="F118" s="259" t="s">
        <v>1868</v>
      </c>
      <c r="G118" s="42"/>
      <c r="H118" s="42"/>
      <c r="I118" s="248"/>
      <c r="J118" s="248"/>
      <c r="K118" s="42"/>
      <c r="L118" s="42"/>
      <c r="M118" s="46"/>
      <c r="N118" s="249"/>
      <c r="O118" s="250"/>
      <c r="P118" s="86"/>
      <c r="Q118" s="86"/>
      <c r="R118" s="86"/>
      <c r="S118" s="86"/>
      <c r="T118" s="86"/>
      <c r="U118" s="86"/>
      <c r="V118" s="86"/>
      <c r="W118" s="86"/>
      <c r="X118" s="87"/>
      <c r="Y118" s="40"/>
      <c r="Z118" s="40"/>
      <c r="AA118" s="40"/>
      <c r="AB118" s="40"/>
      <c r="AC118" s="40"/>
      <c r="AD118" s="40"/>
      <c r="AE118" s="40"/>
      <c r="AT118" s="19" t="s">
        <v>1316</v>
      </c>
      <c r="AU118" s="19" t="s">
        <v>85</v>
      </c>
    </row>
    <row r="119" s="2" customFormat="1" ht="24.15" customHeight="1">
      <c r="A119" s="40"/>
      <c r="B119" s="41"/>
      <c r="C119" s="229" t="s">
        <v>162</v>
      </c>
      <c r="D119" s="229" t="s">
        <v>222</v>
      </c>
      <c r="E119" s="230" t="s">
        <v>1508</v>
      </c>
      <c r="F119" s="231" t="s">
        <v>1509</v>
      </c>
      <c r="G119" s="232" t="s">
        <v>525</v>
      </c>
      <c r="H119" s="233">
        <v>115.5</v>
      </c>
      <c r="I119" s="234"/>
      <c r="J119" s="235"/>
      <c r="K119" s="236">
        <f>ROUND(P119*H119,2)</f>
        <v>0</v>
      </c>
      <c r="L119" s="231" t="s">
        <v>1314</v>
      </c>
      <c r="M119" s="237"/>
      <c r="N119" s="238" t="s">
        <v>20</v>
      </c>
      <c r="O119" s="223" t="s">
        <v>45</v>
      </c>
      <c r="P119" s="224">
        <f>I119+J119</f>
        <v>0</v>
      </c>
      <c r="Q119" s="224">
        <f>ROUND(I119*H119,2)</f>
        <v>0</v>
      </c>
      <c r="R119" s="224">
        <f>ROUND(J119*H119,2)</f>
        <v>0</v>
      </c>
      <c r="S119" s="86"/>
      <c r="T119" s="225">
        <f>S119*H119</f>
        <v>0</v>
      </c>
      <c r="U119" s="225">
        <v>0.00019000000000000001</v>
      </c>
      <c r="V119" s="225">
        <f>U119*H119</f>
        <v>0.021945000000000003</v>
      </c>
      <c r="W119" s="225">
        <v>0</v>
      </c>
      <c r="X119" s="226">
        <f>W119*H119</f>
        <v>0</v>
      </c>
      <c r="Y119" s="40"/>
      <c r="Z119" s="40"/>
      <c r="AA119" s="40"/>
      <c r="AB119" s="40"/>
      <c r="AC119" s="40"/>
      <c r="AD119" s="40"/>
      <c r="AE119" s="40"/>
      <c r="AR119" s="227" t="s">
        <v>342</v>
      </c>
      <c r="AT119" s="227" t="s">
        <v>222</v>
      </c>
      <c r="AU119" s="227" t="s">
        <v>85</v>
      </c>
      <c r="AY119" s="19" t="s">
        <v>212</v>
      </c>
      <c r="BE119" s="228">
        <f>IF(O119="základní",K119,0)</f>
        <v>0</v>
      </c>
      <c r="BF119" s="228">
        <f>IF(O119="snížená",K119,0)</f>
        <v>0</v>
      </c>
      <c r="BG119" s="228">
        <f>IF(O119="zákl. přenesená",K119,0)</f>
        <v>0</v>
      </c>
      <c r="BH119" s="228">
        <f>IF(O119="sníž. přenesená",K119,0)</f>
        <v>0</v>
      </c>
      <c r="BI119" s="228">
        <f>IF(O119="nulová",K119,0)</f>
        <v>0</v>
      </c>
      <c r="BJ119" s="19" t="s">
        <v>83</v>
      </c>
      <c r="BK119" s="228">
        <f>ROUND(P119*H119,2)</f>
        <v>0</v>
      </c>
      <c r="BL119" s="19" t="s">
        <v>279</v>
      </c>
      <c r="BM119" s="227" t="s">
        <v>1869</v>
      </c>
    </row>
    <row r="120" s="13" customFormat="1">
      <c r="A120" s="13"/>
      <c r="B120" s="260"/>
      <c r="C120" s="261"/>
      <c r="D120" s="246" t="s">
        <v>1321</v>
      </c>
      <c r="E120" s="262" t="s">
        <v>20</v>
      </c>
      <c r="F120" s="263" t="s">
        <v>1870</v>
      </c>
      <c r="G120" s="261"/>
      <c r="H120" s="264">
        <v>115.5</v>
      </c>
      <c r="I120" s="265"/>
      <c r="J120" s="265"/>
      <c r="K120" s="261"/>
      <c r="L120" s="261"/>
      <c r="M120" s="266"/>
      <c r="N120" s="267"/>
      <c r="O120" s="268"/>
      <c r="P120" s="268"/>
      <c r="Q120" s="268"/>
      <c r="R120" s="268"/>
      <c r="S120" s="268"/>
      <c r="T120" s="268"/>
      <c r="U120" s="268"/>
      <c r="V120" s="268"/>
      <c r="W120" s="268"/>
      <c r="X120" s="269"/>
      <c r="Y120" s="13"/>
      <c r="Z120" s="13"/>
      <c r="AA120" s="13"/>
      <c r="AB120" s="13"/>
      <c r="AC120" s="13"/>
      <c r="AD120" s="13"/>
      <c r="AE120" s="13"/>
      <c r="AT120" s="270" t="s">
        <v>1321</v>
      </c>
      <c r="AU120" s="270" t="s">
        <v>85</v>
      </c>
      <c r="AV120" s="13" t="s">
        <v>85</v>
      </c>
      <c r="AW120" s="13" t="s">
        <v>5</v>
      </c>
      <c r="AX120" s="13" t="s">
        <v>83</v>
      </c>
      <c r="AY120" s="270" t="s">
        <v>212</v>
      </c>
    </row>
    <row r="121" s="2" customFormat="1" ht="37.8" customHeight="1">
      <c r="A121" s="40"/>
      <c r="B121" s="41"/>
      <c r="C121" s="215" t="s">
        <v>165</v>
      </c>
      <c r="D121" s="215" t="s">
        <v>213</v>
      </c>
      <c r="E121" s="216" t="s">
        <v>1511</v>
      </c>
      <c r="F121" s="217" t="s">
        <v>1512</v>
      </c>
      <c r="G121" s="218" t="s">
        <v>525</v>
      </c>
      <c r="H121" s="219">
        <v>80</v>
      </c>
      <c r="I121" s="220"/>
      <c r="J121" s="220"/>
      <c r="K121" s="221">
        <f>ROUND(P121*H121,2)</f>
        <v>0</v>
      </c>
      <c r="L121" s="217" t="s">
        <v>1314</v>
      </c>
      <c r="M121" s="46"/>
      <c r="N121" s="222" t="s">
        <v>20</v>
      </c>
      <c r="O121" s="223" t="s">
        <v>45</v>
      </c>
      <c r="P121" s="224">
        <f>I121+J121</f>
        <v>0</v>
      </c>
      <c r="Q121" s="224">
        <f>ROUND(I121*H121,2)</f>
        <v>0</v>
      </c>
      <c r="R121" s="224">
        <f>ROUND(J121*H121,2)</f>
        <v>0</v>
      </c>
      <c r="S121" s="86"/>
      <c r="T121" s="225">
        <f>S121*H121</f>
        <v>0</v>
      </c>
      <c r="U121" s="225">
        <v>0</v>
      </c>
      <c r="V121" s="225">
        <f>U121*H121</f>
        <v>0</v>
      </c>
      <c r="W121" s="225">
        <v>0</v>
      </c>
      <c r="X121" s="226">
        <f>W121*H121</f>
        <v>0</v>
      </c>
      <c r="Y121" s="40"/>
      <c r="Z121" s="40"/>
      <c r="AA121" s="40"/>
      <c r="AB121" s="40"/>
      <c r="AC121" s="40"/>
      <c r="AD121" s="40"/>
      <c r="AE121" s="40"/>
      <c r="AR121" s="227" t="s">
        <v>279</v>
      </c>
      <c r="AT121" s="227" t="s">
        <v>213</v>
      </c>
      <c r="AU121" s="227" t="s">
        <v>85</v>
      </c>
      <c r="AY121" s="19" t="s">
        <v>212</v>
      </c>
      <c r="BE121" s="228">
        <f>IF(O121="základní",K121,0)</f>
        <v>0</v>
      </c>
      <c r="BF121" s="228">
        <f>IF(O121="snížená",K121,0)</f>
        <v>0</v>
      </c>
      <c r="BG121" s="228">
        <f>IF(O121="zákl. přenesená",K121,0)</f>
        <v>0</v>
      </c>
      <c r="BH121" s="228">
        <f>IF(O121="sníž. přenesená",K121,0)</f>
        <v>0</v>
      </c>
      <c r="BI121" s="228">
        <f>IF(O121="nulová",K121,0)</f>
        <v>0</v>
      </c>
      <c r="BJ121" s="19" t="s">
        <v>83</v>
      </c>
      <c r="BK121" s="228">
        <f>ROUND(P121*H121,2)</f>
        <v>0</v>
      </c>
      <c r="BL121" s="19" t="s">
        <v>279</v>
      </c>
      <c r="BM121" s="227" t="s">
        <v>1871</v>
      </c>
    </row>
    <row r="122" s="2" customFormat="1">
      <c r="A122" s="40"/>
      <c r="B122" s="41"/>
      <c r="C122" s="42"/>
      <c r="D122" s="258" t="s">
        <v>1316</v>
      </c>
      <c r="E122" s="42"/>
      <c r="F122" s="259" t="s">
        <v>1872</v>
      </c>
      <c r="G122" s="42"/>
      <c r="H122" s="42"/>
      <c r="I122" s="248"/>
      <c r="J122" s="248"/>
      <c r="K122" s="42"/>
      <c r="L122" s="42"/>
      <c r="M122" s="46"/>
      <c r="N122" s="249"/>
      <c r="O122" s="250"/>
      <c r="P122" s="86"/>
      <c r="Q122" s="86"/>
      <c r="R122" s="86"/>
      <c r="S122" s="86"/>
      <c r="T122" s="86"/>
      <c r="U122" s="86"/>
      <c r="V122" s="86"/>
      <c r="W122" s="86"/>
      <c r="X122" s="87"/>
      <c r="Y122" s="40"/>
      <c r="Z122" s="40"/>
      <c r="AA122" s="40"/>
      <c r="AB122" s="40"/>
      <c r="AC122" s="40"/>
      <c r="AD122" s="40"/>
      <c r="AE122" s="40"/>
      <c r="AT122" s="19" t="s">
        <v>1316</v>
      </c>
      <c r="AU122" s="19" t="s">
        <v>85</v>
      </c>
    </row>
    <row r="123" s="2" customFormat="1" ht="24.15" customHeight="1">
      <c r="A123" s="40"/>
      <c r="B123" s="41"/>
      <c r="C123" s="229" t="s">
        <v>168</v>
      </c>
      <c r="D123" s="229" t="s">
        <v>222</v>
      </c>
      <c r="E123" s="230" t="s">
        <v>1515</v>
      </c>
      <c r="F123" s="231" t="s">
        <v>1516</v>
      </c>
      <c r="G123" s="232" t="s">
        <v>525</v>
      </c>
      <c r="H123" s="233">
        <v>84</v>
      </c>
      <c r="I123" s="234"/>
      <c r="J123" s="235"/>
      <c r="K123" s="236">
        <f>ROUND(P123*H123,2)</f>
        <v>0</v>
      </c>
      <c r="L123" s="231" t="s">
        <v>1314</v>
      </c>
      <c r="M123" s="237"/>
      <c r="N123" s="238" t="s">
        <v>20</v>
      </c>
      <c r="O123" s="223" t="s">
        <v>45</v>
      </c>
      <c r="P123" s="224">
        <f>I123+J123</f>
        <v>0</v>
      </c>
      <c r="Q123" s="224">
        <f>ROUND(I123*H123,2)</f>
        <v>0</v>
      </c>
      <c r="R123" s="224">
        <f>ROUND(J123*H123,2)</f>
        <v>0</v>
      </c>
      <c r="S123" s="86"/>
      <c r="T123" s="225">
        <f>S123*H123</f>
        <v>0</v>
      </c>
      <c r="U123" s="225">
        <v>0.00031</v>
      </c>
      <c r="V123" s="225">
        <f>U123*H123</f>
        <v>0.026040000000000001</v>
      </c>
      <c r="W123" s="225">
        <v>0</v>
      </c>
      <c r="X123" s="226">
        <f>W123*H123</f>
        <v>0</v>
      </c>
      <c r="Y123" s="40"/>
      <c r="Z123" s="40"/>
      <c r="AA123" s="40"/>
      <c r="AB123" s="40"/>
      <c r="AC123" s="40"/>
      <c r="AD123" s="40"/>
      <c r="AE123" s="40"/>
      <c r="AR123" s="227" t="s">
        <v>342</v>
      </c>
      <c r="AT123" s="227" t="s">
        <v>222</v>
      </c>
      <c r="AU123" s="227" t="s">
        <v>85</v>
      </c>
      <c r="AY123" s="19" t="s">
        <v>212</v>
      </c>
      <c r="BE123" s="228">
        <f>IF(O123="základní",K123,0)</f>
        <v>0</v>
      </c>
      <c r="BF123" s="228">
        <f>IF(O123="snížená",K123,0)</f>
        <v>0</v>
      </c>
      <c r="BG123" s="228">
        <f>IF(O123="zákl. přenesená",K123,0)</f>
        <v>0</v>
      </c>
      <c r="BH123" s="228">
        <f>IF(O123="sníž. přenesená",K123,0)</f>
        <v>0</v>
      </c>
      <c r="BI123" s="228">
        <f>IF(O123="nulová",K123,0)</f>
        <v>0</v>
      </c>
      <c r="BJ123" s="19" t="s">
        <v>83</v>
      </c>
      <c r="BK123" s="228">
        <f>ROUND(P123*H123,2)</f>
        <v>0</v>
      </c>
      <c r="BL123" s="19" t="s">
        <v>279</v>
      </c>
      <c r="BM123" s="227" t="s">
        <v>1873</v>
      </c>
    </row>
    <row r="124" s="13" customFormat="1">
      <c r="A124" s="13"/>
      <c r="B124" s="260"/>
      <c r="C124" s="261"/>
      <c r="D124" s="246" t="s">
        <v>1321</v>
      </c>
      <c r="E124" s="262" t="s">
        <v>20</v>
      </c>
      <c r="F124" s="263" t="s">
        <v>1874</v>
      </c>
      <c r="G124" s="261"/>
      <c r="H124" s="264">
        <v>84</v>
      </c>
      <c r="I124" s="265"/>
      <c r="J124" s="265"/>
      <c r="K124" s="261"/>
      <c r="L124" s="261"/>
      <c r="M124" s="266"/>
      <c r="N124" s="267"/>
      <c r="O124" s="268"/>
      <c r="P124" s="268"/>
      <c r="Q124" s="268"/>
      <c r="R124" s="268"/>
      <c r="S124" s="268"/>
      <c r="T124" s="268"/>
      <c r="U124" s="268"/>
      <c r="V124" s="268"/>
      <c r="W124" s="268"/>
      <c r="X124" s="269"/>
      <c r="Y124" s="13"/>
      <c r="Z124" s="13"/>
      <c r="AA124" s="13"/>
      <c r="AB124" s="13"/>
      <c r="AC124" s="13"/>
      <c r="AD124" s="13"/>
      <c r="AE124" s="13"/>
      <c r="AT124" s="270" t="s">
        <v>1321</v>
      </c>
      <c r="AU124" s="270" t="s">
        <v>85</v>
      </c>
      <c r="AV124" s="13" t="s">
        <v>85</v>
      </c>
      <c r="AW124" s="13" t="s">
        <v>5</v>
      </c>
      <c r="AX124" s="13" t="s">
        <v>83</v>
      </c>
      <c r="AY124" s="270" t="s">
        <v>212</v>
      </c>
    </row>
    <row r="125" s="2" customFormat="1" ht="37.8" customHeight="1">
      <c r="A125" s="40"/>
      <c r="B125" s="41"/>
      <c r="C125" s="215" t="s">
        <v>279</v>
      </c>
      <c r="D125" s="215" t="s">
        <v>213</v>
      </c>
      <c r="E125" s="216" t="s">
        <v>1518</v>
      </c>
      <c r="F125" s="217" t="s">
        <v>1519</v>
      </c>
      <c r="G125" s="218" t="s">
        <v>525</v>
      </c>
      <c r="H125" s="219">
        <v>40</v>
      </c>
      <c r="I125" s="220"/>
      <c r="J125" s="220"/>
      <c r="K125" s="221">
        <f>ROUND(P125*H125,2)</f>
        <v>0</v>
      </c>
      <c r="L125" s="217" t="s">
        <v>1314</v>
      </c>
      <c r="M125" s="46"/>
      <c r="N125" s="222" t="s">
        <v>20</v>
      </c>
      <c r="O125" s="223" t="s">
        <v>45</v>
      </c>
      <c r="P125" s="224">
        <f>I125+J125</f>
        <v>0</v>
      </c>
      <c r="Q125" s="224">
        <f>ROUND(I125*H125,2)</f>
        <v>0</v>
      </c>
      <c r="R125" s="224">
        <f>ROUND(J125*H125,2)</f>
        <v>0</v>
      </c>
      <c r="S125" s="86"/>
      <c r="T125" s="225">
        <f>S125*H125</f>
        <v>0</v>
      </c>
      <c r="U125" s="225">
        <v>0</v>
      </c>
      <c r="V125" s="225">
        <f>U125*H125</f>
        <v>0</v>
      </c>
      <c r="W125" s="225">
        <v>0</v>
      </c>
      <c r="X125" s="226">
        <f>W125*H125</f>
        <v>0</v>
      </c>
      <c r="Y125" s="40"/>
      <c r="Z125" s="40"/>
      <c r="AA125" s="40"/>
      <c r="AB125" s="40"/>
      <c r="AC125" s="40"/>
      <c r="AD125" s="40"/>
      <c r="AE125" s="40"/>
      <c r="AR125" s="227" t="s">
        <v>279</v>
      </c>
      <c r="AT125" s="227" t="s">
        <v>213</v>
      </c>
      <c r="AU125" s="227" t="s">
        <v>85</v>
      </c>
      <c r="AY125" s="19" t="s">
        <v>212</v>
      </c>
      <c r="BE125" s="228">
        <f>IF(O125="základní",K125,0)</f>
        <v>0</v>
      </c>
      <c r="BF125" s="228">
        <f>IF(O125="snížená",K125,0)</f>
        <v>0</v>
      </c>
      <c r="BG125" s="228">
        <f>IF(O125="zákl. přenesená",K125,0)</f>
        <v>0</v>
      </c>
      <c r="BH125" s="228">
        <f>IF(O125="sníž. přenesená",K125,0)</f>
        <v>0</v>
      </c>
      <c r="BI125" s="228">
        <f>IF(O125="nulová",K125,0)</f>
        <v>0</v>
      </c>
      <c r="BJ125" s="19" t="s">
        <v>83</v>
      </c>
      <c r="BK125" s="228">
        <f>ROUND(P125*H125,2)</f>
        <v>0</v>
      </c>
      <c r="BL125" s="19" t="s">
        <v>279</v>
      </c>
      <c r="BM125" s="227" t="s">
        <v>1875</v>
      </c>
    </row>
    <row r="126" s="2" customFormat="1">
      <c r="A126" s="40"/>
      <c r="B126" s="41"/>
      <c r="C126" s="42"/>
      <c r="D126" s="258" t="s">
        <v>1316</v>
      </c>
      <c r="E126" s="42"/>
      <c r="F126" s="259" t="s">
        <v>1876</v>
      </c>
      <c r="G126" s="42"/>
      <c r="H126" s="42"/>
      <c r="I126" s="248"/>
      <c r="J126" s="248"/>
      <c r="K126" s="42"/>
      <c r="L126" s="42"/>
      <c r="M126" s="46"/>
      <c r="N126" s="249"/>
      <c r="O126" s="250"/>
      <c r="P126" s="86"/>
      <c r="Q126" s="86"/>
      <c r="R126" s="86"/>
      <c r="S126" s="86"/>
      <c r="T126" s="86"/>
      <c r="U126" s="86"/>
      <c r="V126" s="86"/>
      <c r="W126" s="86"/>
      <c r="X126" s="87"/>
      <c r="Y126" s="40"/>
      <c r="Z126" s="40"/>
      <c r="AA126" s="40"/>
      <c r="AB126" s="40"/>
      <c r="AC126" s="40"/>
      <c r="AD126" s="40"/>
      <c r="AE126" s="40"/>
      <c r="AT126" s="19" t="s">
        <v>1316</v>
      </c>
      <c r="AU126" s="19" t="s">
        <v>85</v>
      </c>
    </row>
    <row r="127" s="2" customFormat="1" ht="24.15" customHeight="1">
      <c r="A127" s="40"/>
      <c r="B127" s="41"/>
      <c r="C127" s="229" t="s">
        <v>283</v>
      </c>
      <c r="D127" s="229" t="s">
        <v>222</v>
      </c>
      <c r="E127" s="230" t="s">
        <v>1522</v>
      </c>
      <c r="F127" s="231" t="s">
        <v>1523</v>
      </c>
      <c r="G127" s="232" t="s">
        <v>525</v>
      </c>
      <c r="H127" s="233">
        <v>42</v>
      </c>
      <c r="I127" s="234"/>
      <c r="J127" s="235"/>
      <c r="K127" s="236">
        <f>ROUND(P127*H127,2)</f>
        <v>0</v>
      </c>
      <c r="L127" s="231" t="s">
        <v>1497</v>
      </c>
      <c r="M127" s="237"/>
      <c r="N127" s="238" t="s">
        <v>20</v>
      </c>
      <c r="O127" s="223" t="s">
        <v>45</v>
      </c>
      <c r="P127" s="224">
        <f>I127+J127</f>
        <v>0</v>
      </c>
      <c r="Q127" s="224">
        <f>ROUND(I127*H127,2)</f>
        <v>0</v>
      </c>
      <c r="R127" s="224">
        <f>ROUND(J127*H127,2)</f>
        <v>0</v>
      </c>
      <c r="S127" s="86"/>
      <c r="T127" s="225">
        <f>S127*H127</f>
        <v>0</v>
      </c>
      <c r="U127" s="225">
        <v>0.00042999999999999999</v>
      </c>
      <c r="V127" s="225">
        <f>U127*H127</f>
        <v>0.01806</v>
      </c>
      <c r="W127" s="225">
        <v>0</v>
      </c>
      <c r="X127" s="226">
        <f>W127*H127</f>
        <v>0</v>
      </c>
      <c r="Y127" s="40"/>
      <c r="Z127" s="40"/>
      <c r="AA127" s="40"/>
      <c r="AB127" s="40"/>
      <c r="AC127" s="40"/>
      <c r="AD127" s="40"/>
      <c r="AE127" s="40"/>
      <c r="AR127" s="227" t="s">
        <v>342</v>
      </c>
      <c r="AT127" s="227" t="s">
        <v>222</v>
      </c>
      <c r="AU127" s="227" t="s">
        <v>85</v>
      </c>
      <c r="AY127" s="19" t="s">
        <v>212</v>
      </c>
      <c r="BE127" s="228">
        <f>IF(O127="základní",K127,0)</f>
        <v>0</v>
      </c>
      <c r="BF127" s="228">
        <f>IF(O127="snížená",K127,0)</f>
        <v>0</v>
      </c>
      <c r="BG127" s="228">
        <f>IF(O127="zákl. přenesená",K127,0)</f>
        <v>0</v>
      </c>
      <c r="BH127" s="228">
        <f>IF(O127="sníž. přenesená",K127,0)</f>
        <v>0</v>
      </c>
      <c r="BI127" s="228">
        <f>IF(O127="nulová",K127,0)</f>
        <v>0</v>
      </c>
      <c r="BJ127" s="19" t="s">
        <v>83</v>
      </c>
      <c r="BK127" s="228">
        <f>ROUND(P127*H127,2)</f>
        <v>0</v>
      </c>
      <c r="BL127" s="19" t="s">
        <v>279</v>
      </c>
      <c r="BM127" s="227" t="s">
        <v>1877</v>
      </c>
    </row>
    <row r="128" s="13" customFormat="1">
      <c r="A128" s="13"/>
      <c r="B128" s="260"/>
      <c r="C128" s="261"/>
      <c r="D128" s="246" t="s">
        <v>1321</v>
      </c>
      <c r="E128" s="262" t="s">
        <v>20</v>
      </c>
      <c r="F128" s="263" t="s">
        <v>1878</v>
      </c>
      <c r="G128" s="261"/>
      <c r="H128" s="264">
        <v>42</v>
      </c>
      <c r="I128" s="265"/>
      <c r="J128" s="265"/>
      <c r="K128" s="261"/>
      <c r="L128" s="261"/>
      <c r="M128" s="266"/>
      <c r="N128" s="267"/>
      <c r="O128" s="268"/>
      <c r="P128" s="268"/>
      <c r="Q128" s="268"/>
      <c r="R128" s="268"/>
      <c r="S128" s="268"/>
      <c r="T128" s="268"/>
      <c r="U128" s="268"/>
      <c r="V128" s="268"/>
      <c r="W128" s="268"/>
      <c r="X128" s="269"/>
      <c r="Y128" s="13"/>
      <c r="Z128" s="13"/>
      <c r="AA128" s="13"/>
      <c r="AB128" s="13"/>
      <c r="AC128" s="13"/>
      <c r="AD128" s="13"/>
      <c r="AE128" s="13"/>
      <c r="AT128" s="270" t="s">
        <v>1321</v>
      </c>
      <c r="AU128" s="270" t="s">
        <v>85</v>
      </c>
      <c r="AV128" s="13" t="s">
        <v>85</v>
      </c>
      <c r="AW128" s="13" t="s">
        <v>5</v>
      </c>
      <c r="AX128" s="13" t="s">
        <v>83</v>
      </c>
      <c r="AY128" s="270" t="s">
        <v>212</v>
      </c>
    </row>
    <row r="129" s="2" customFormat="1" ht="44.25" customHeight="1">
      <c r="A129" s="40"/>
      <c r="B129" s="41"/>
      <c r="C129" s="215" t="s">
        <v>287</v>
      </c>
      <c r="D129" s="215" t="s">
        <v>213</v>
      </c>
      <c r="E129" s="216" t="s">
        <v>1525</v>
      </c>
      <c r="F129" s="217" t="s">
        <v>1526</v>
      </c>
      <c r="G129" s="218" t="s">
        <v>525</v>
      </c>
      <c r="H129" s="219">
        <v>75</v>
      </c>
      <c r="I129" s="220"/>
      <c r="J129" s="220"/>
      <c r="K129" s="221">
        <f>ROUND(P129*H129,2)</f>
        <v>0</v>
      </c>
      <c r="L129" s="217" t="s">
        <v>1314</v>
      </c>
      <c r="M129" s="46"/>
      <c r="N129" s="222" t="s">
        <v>20</v>
      </c>
      <c r="O129" s="223" t="s">
        <v>45</v>
      </c>
      <c r="P129" s="224">
        <f>I129+J129</f>
        <v>0</v>
      </c>
      <c r="Q129" s="224">
        <f>ROUND(I129*H129,2)</f>
        <v>0</v>
      </c>
      <c r="R129" s="224">
        <f>ROUND(J129*H129,2)</f>
        <v>0</v>
      </c>
      <c r="S129" s="86"/>
      <c r="T129" s="225">
        <f>S129*H129</f>
        <v>0</v>
      </c>
      <c r="U129" s="225">
        <v>0</v>
      </c>
      <c r="V129" s="225">
        <f>U129*H129</f>
        <v>0</v>
      </c>
      <c r="W129" s="225">
        <v>0</v>
      </c>
      <c r="X129" s="226">
        <f>W129*H129</f>
        <v>0</v>
      </c>
      <c r="Y129" s="40"/>
      <c r="Z129" s="40"/>
      <c r="AA129" s="40"/>
      <c r="AB129" s="40"/>
      <c r="AC129" s="40"/>
      <c r="AD129" s="40"/>
      <c r="AE129" s="40"/>
      <c r="AR129" s="227" t="s">
        <v>279</v>
      </c>
      <c r="AT129" s="227" t="s">
        <v>213</v>
      </c>
      <c r="AU129" s="227" t="s">
        <v>85</v>
      </c>
      <c r="AY129" s="19" t="s">
        <v>212</v>
      </c>
      <c r="BE129" s="228">
        <f>IF(O129="základní",K129,0)</f>
        <v>0</v>
      </c>
      <c r="BF129" s="228">
        <f>IF(O129="snížená",K129,0)</f>
        <v>0</v>
      </c>
      <c r="BG129" s="228">
        <f>IF(O129="zákl. přenesená",K129,0)</f>
        <v>0</v>
      </c>
      <c r="BH129" s="228">
        <f>IF(O129="sníž. přenesená",K129,0)</f>
        <v>0</v>
      </c>
      <c r="BI129" s="228">
        <f>IF(O129="nulová",K129,0)</f>
        <v>0</v>
      </c>
      <c r="BJ129" s="19" t="s">
        <v>83</v>
      </c>
      <c r="BK129" s="228">
        <f>ROUND(P129*H129,2)</f>
        <v>0</v>
      </c>
      <c r="BL129" s="19" t="s">
        <v>279</v>
      </c>
      <c r="BM129" s="227" t="s">
        <v>1879</v>
      </c>
    </row>
    <row r="130" s="2" customFormat="1">
      <c r="A130" s="40"/>
      <c r="B130" s="41"/>
      <c r="C130" s="42"/>
      <c r="D130" s="258" t="s">
        <v>1316</v>
      </c>
      <c r="E130" s="42"/>
      <c r="F130" s="259" t="s">
        <v>1880</v>
      </c>
      <c r="G130" s="42"/>
      <c r="H130" s="42"/>
      <c r="I130" s="248"/>
      <c r="J130" s="248"/>
      <c r="K130" s="42"/>
      <c r="L130" s="42"/>
      <c r="M130" s="46"/>
      <c r="N130" s="249"/>
      <c r="O130" s="250"/>
      <c r="P130" s="86"/>
      <c r="Q130" s="86"/>
      <c r="R130" s="86"/>
      <c r="S130" s="86"/>
      <c r="T130" s="86"/>
      <c r="U130" s="86"/>
      <c r="V130" s="86"/>
      <c r="W130" s="86"/>
      <c r="X130" s="87"/>
      <c r="Y130" s="40"/>
      <c r="Z130" s="40"/>
      <c r="AA130" s="40"/>
      <c r="AB130" s="40"/>
      <c r="AC130" s="40"/>
      <c r="AD130" s="40"/>
      <c r="AE130" s="40"/>
      <c r="AT130" s="19" t="s">
        <v>1316</v>
      </c>
      <c r="AU130" s="19" t="s">
        <v>85</v>
      </c>
    </row>
    <row r="131" s="2" customFormat="1">
      <c r="A131" s="40"/>
      <c r="B131" s="41"/>
      <c r="C131" s="229" t="s">
        <v>291</v>
      </c>
      <c r="D131" s="229" t="s">
        <v>222</v>
      </c>
      <c r="E131" s="230" t="s">
        <v>1529</v>
      </c>
      <c r="F131" s="231" t="s">
        <v>1530</v>
      </c>
      <c r="G131" s="232" t="s">
        <v>525</v>
      </c>
      <c r="H131" s="233">
        <v>78.75</v>
      </c>
      <c r="I131" s="234"/>
      <c r="J131" s="235"/>
      <c r="K131" s="236">
        <f>ROUND(P131*H131,2)</f>
        <v>0</v>
      </c>
      <c r="L131" s="231" t="s">
        <v>1497</v>
      </c>
      <c r="M131" s="237"/>
      <c r="N131" s="238" t="s">
        <v>20</v>
      </c>
      <c r="O131" s="223" t="s">
        <v>45</v>
      </c>
      <c r="P131" s="224">
        <f>I131+J131</f>
        <v>0</v>
      </c>
      <c r="Q131" s="224">
        <f>ROUND(I131*H131,2)</f>
        <v>0</v>
      </c>
      <c r="R131" s="224">
        <f>ROUND(J131*H131,2)</f>
        <v>0</v>
      </c>
      <c r="S131" s="86"/>
      <c r="T131" s="225">
        <f>S131*H131</f>
        <v>0</v>
      </c>
      <c r="U131" s="225">
        <v>6.9999999999999994E-05</v>
      </c>
      <c r="V131" s="225">
        <f>U131*H131</f>
        <v>0.0055124999999999992</v>
      </c>
      <c r="W131" s="225">
        <v>0</v>
      </c>
      <c r="X131" s="226">
        <f>W131*H131</f>
        <v>0</v>
      </c>
      <c r="Y131" s="40"/>
      <c r="Z131" s="40"/>
      <c r="AA131" s="40"/>
      <c r="AB131" s="40"/>
      <c r="AC131" s="40"/>
      <c r="AD131" s="40"/>
      <c r="AE131" s="40"/>
      <c r="AR131" s="227" t="s">
        <v>342</v>
      </c>
      <c r="AT131" s="227" t="s">
        <v>222</v>
      </c>
      <c r="AU131" s="227" t="s">
        <v>85</v>
      </c>
      <c r="AY131" s="19" t="s">
        <v>212</v>
      </c>
      <c r="BE131" s="228">
        <f>IF(O131="základní",K131,0)</f>
        <v>0</v>
      </c>
      <c r="BF131" s="228">
        <f>IF(O131="snížená",K131,0)</f>
        <v>0</v>
      </c>
      <c r="BG131" s="228">
        <f>IF(O131="zákl. přenesená",K131,0)</f>
        <v>0</v>
      </c>
      <c r="BH131" s="228">
        <f>IF(O131="sníž. přenesená",K131,0)</f>
        <v>0</v>
      </c>
      <c r="BI131" s="228">
        <f>IF(O131="nulová",K131,0)</f>
        <v>0</v>
      </c>
      <c r="BJ131" s="19" t="s">
        <v>83</v>
      </c>
      <c r="BK131" s="228">
        <f>ROUND(P131*H131,2)</f>
        <v>0</v>
      </c>
      <c r="BL131" s="19" t="s">
        <v>279</v>
      </c>
      <c r="BM131" s="227" t="s">
        <v>1881</v>
      </c>
    </row>
    <row r="132" s="13" customFormat="1">
      <c r="A132" s="13"/>
      <c r="B132" s="260"/>
      <c r="C132" s="261"/>
      <c r="D132" s="246" t="s">
        <v>1321</v>
      </c>
      <c r="E132" s="262" t="s">
        <v>20</v>
      </c>
      <c r="F132" s="263" t="s">
        <v>1882</v>
      </c>
      <c r="G132" s="261"/>
      <c r="H132" s="264">
        <v>78.75</v>
      </c>
      <c r="I132" s="265"/>
      <c r="J132" s="265"/>
      <c r="K132" s="261"/>
      <c r="L132" s="261"/>
      <c r="M132" s="266"/>
      <c r="N132" s="267"/>
      <c r="O132" s="268"/>
      <c r="P132" s="268"/>
      <c r="Q132" s="268"/>
      <c r="R132" s="268"/>
      <c r="S132" s="268"/>
      <c r="T132" s="268"/>
      <c r="U132" s="268"/>
      <c r="V132" s="268"/>
      <c r="W132" s="268"/>
      <c r="X132" s="269"/>
      <c r="Y132" s="13"/>
      <c r="Z132" s="13"/>
      <c r="AA132" s="13"/>
      <c r="AB132" s="13"/>
      <c r="AC132" s="13"/>
      <c r="AD132" s="13"/>
      <c r="AE132" s="13"/>
      <c r="AT132" s="270" t="s">
        <v>1321</v>
      </c>
      <c r="AU132" s="270" t="s">
        <v>85</v>
      </c>
      <c r="AV132" s="13" t="s">
        <v>85</v>
      </c>
      <c r="AW132" s="13" t="s">
        <v>5</v>
      </c>
      <c r="AX132" s="13" t="s">
        <v>83</v>
      </c>
      <c r="AY132" s="270" t="s">
        <v>212</v>
      </c>
    </row>
    <row r="133" s="2" customFormat="1" ht="37.8" customHeight="1">
      <c r="A133" s="40"/>
      <c r="B133" s="41"/>
      <c r="C133" s="215" t="s">
        <v>295</v>
      </c>
      <c r="D133" s="215" t="s">
        <v>213</v>
      </c>
      <c r="E133" s="216" t="s">
        <v>1883</v>
      </c>
      <c r="F133" s="217" t="s">
        <v>1884</v>
      </c>
      <c r="G133" s="218" t="s">
        <v>525</v>
      </c>
      <c r="H133" s="219">
        <v>125</v>
      </c>
      <c r="I133" s="220"/>
      <c r="J133" s="220"/>
      <c r="K133" s="221">
        <f>ROUND(P133*H133,2)</f>
        <v>0</v>
      </c>
      <c r="L133" s="217" t="s">
        <v>1314</v>
      </c>
      <c r="M133" s="46"/>
      <c r="N133" s="222" t="s">
        <v>20</v>
      </c>
      <c r="O133" s="223" t="s">
        <v>45</v>
      </c>
      <c r="P133" s="224">
        <f>I133+J133</f>
        <v>0</v>
      </c>
      <c r="Q133" s="224">
        <f>ROUND(I133*H133,2)</f>
        <v>0</v>
      </c>
      <c r="R133" s="224">
        <f>ROUND(J133*H133,2)</f>
        <v>0</v>
      </c>
      <c r="S133" s="86"/>
      <c r="T133" s="225">
        <f>S133*H133</f>
        <v>0</v>
      </c>
      <c r="U133" s="225">
        <v>0</v>
      </c>
      <c r="V133" s="225">
        <f>U133*H133</f>
        <v>0</v>
      </c>
      <c r="W133" s="225">
        <v>0</v>
      </c>
      <c r="X133" s="226">
        <f>W133*H133</f>
        <v>0</v>
      </c>
      <c r="Y133" s="40"/>
      <c r="Z133" s="40"/>
      <c r="AA133" s="40"/>
      <c r="AB133" s="40"/>
      <c r="AC133" s="40"/>
      <c r="AD133" s="40"/>
      <c r="AE133" s="40"/>
      <c r="AR133" s="227" t="s">
        <v>279</v>
      </c>
      <c r="AT133" s="227" t="s">
        <v>213</v>
      </c>
      <c r="AU133" s="227" t="s">
        <v>85</v>
      </c>
      <c r="AY133" s="19" t="s">
        <v>212</v>
      </c>
      <c r="BE133" s="228">
        <f>IF(O133="základní",K133,0)</f>
        <v>0</v>
      </c>
      <c r="BF133" s="228">
        <f>IF(O133="snížená",K133,0)</f>
        <v>0</v>
      </c>
      <c r="BG133" s="228">
        <f>IF(O133="zákl. přenesená",K133,0)</f>
        <v>0</v>
      </c>
      <c r="BH133" s="228">
        <f>IF(O133="sníž. přenesená",K133,0)</f>
        <v>0</v>
      </c>
      <c r="BI133" s="228">
        <f>IF(O133="nulová",K133,0)</f>
        <v>0</v>
      </c>
      <c r="BJ133" s="19" t="s">
        <v>83</v>
      </c>
      <c r="BK133" s="228">
        <f>ROUND(P133*H133,2)</f>
        <v>0</v>
      </c>
      <c r="BL133" s="19" t="s">
        <v>279</v>
      </c>
      <c r="BM133" s="227" t="s">
        <v>1885</v>
      </c>
    </row>
    <row r="134" s="2" customFormat="1">
      <c r="A134" s="40"/>
      <c r="B134" s="41"/>
      <c r="C134" s="42"/>
      <c r="D134" s="258" t="s">
        <v>1316</v>
      </c>
      <c r="E134" s="42"/>
      <c r="F134" s="259" t="s">
        <v>1886</v>
      </c>
      <c r="G134" s="42"/>
      <c r="H134" s="42"/>
      <c r="I134" s="248"/>
      <c r="J134" s="248"/>
      <c r="K134" s="42"/>
      <c r="L134" s="42"/>
      <c r="M134" s="46"/>
      <c r="N134" s="249"/>
      <c r="O134" s="250"/>
      <c r="P134" s="86"/>
      <c r="Q134" s="86"/>
      <c r="R134" s="86"/>
      <c r="S134" s="86"/>
      <c r="T134" s="86"/>
      <c r="U134" s="86"/>
      <c r="V134" s="86"/>
      <c r="W134" s="86"/>
      <c r="X134" s="87"/>
      <c r="Y134" s="40"/>
      <c r="Z134" s="40"/>
      <c r="AA134" s="40"/>
      <c r="AB134" s="40"/>
      <c r="AC134" s="40"/>
      <c r="AD134" s="40"/>
      <c r="AE134" s="40"/>
      <c r="AT134" s="19" t="s">
        <v>1316</v>
      </c>
      <c r="AU134" s="19" t="s">
        <v>85</v>
      </c>
    </row>
    <row r="135" s="2" customFormat="1" ht="16.5" customHeight="1">
      <c r="A135" s="40"/>
      <c r="B135" s="41"/>
      <c r="C135" s="229" t="s">
        <v>8</v>
      </c>
      <c r="D135" s="229" t="s">
        <v>222</v>
      </c>
      <c r="E135" s="230" t="s">
        <v>1887</v>
      </c>
      <c r="F135" s="231" t="s">
        <v>1888</v>
      </c>
      <c r="G135" s="232" t="s">
        <v>525</v>
      </c>
      <c r="H135" s="233">
        <v>143.75</v>
      </c>
      <c r="I135" s="234"/>
      <c r="J135" s="235"/>
      <c r="K135" s="236">
        <f>ROUND(P135*H135,2)</f>
        <v>0</v>
      </c>
      <c r="L135" s="231" t="s">
        <v>20</v>
      </c>
      <c r="M135" s="237"/>
      <c r="N135" s="238" t="s">
        <v>20</v>
      </c>
      <c r="O135" s="223" t="s">
        <v>45</v>
      </c>
      <c r="P135" s="224">
        <f>I135+J135</f>
        <v>0</v>
      </c>
      <c r="Q135" s="224">
        <f>ROUND(I135*H135,2)</f>
        <v>0</v>
      </c>
      <c r="R135" s="224">
        <f>ROUND(J135*H135,2)</f>
        <v>0</v>
      </c>
      <c r="S135" s="86"/>
      <c r="T135" s="225">
        <f>S135*H135</f>
        <v>0</v>
      </c>
      <c r="U135" s="225">
        <v>0.28000000000000003</v>
      </c>
      <c r="V135" s="225">
        <f>U135*H135</f>
        <v>40.250000000000007</v>
      </c>
      <c r="W135" s="225">
        <v>0</v>
      </c>
      <c r="X135" s="226">
        <f>W135*H135</f>
        <v>0</v>
      </c>
      <c r="Y135" s="40"/>
      <c r="Z135" s="40"/>
      <c r="AA135" s="40"/>
      <c r="AB135" s="40"/>
      <c r="AC135" s="40"/>
      <c r="AD135" s="40"/>
      <c r="AE135" s="40"/>
      <c r="AR135" s="227" t="s">
        <v>342</v>
      </c>
      <c r="AT135" s="227" t="s">
        <v>222</v>
      </c>
      <c r="AU135" s="227" t="s">
        <v>85</v>
      </c>
      <c r="AY135" s="19" t="s">
        <v>212</v>
      </c>
      <c r="BE135" s="228">
        <f>IF(O135="základní",K135,0)</f>
        <v>0</v>
      </c>
      <c r="BF135" s="228">
        <f>IF(O135="snížená",K135,0)</f>
        <v>0</v>
      </c>
      <c r="BG135" s="228">
        <f>IF(O135="zákl. přenesená",K135,0)</f>
        <v>0</v>
      </c>
      <c r="BH135" s="228">
        <f>IF(O135="sníž. přenesená",K135,0)</f>
        <v>0</v>
      </c>
      <c r="BI135" s="228">
        <f>IF(O135="nulová",K135,0)</f>
        <v>0</v>
      </c>
      <c r="BJ135" s="19" t="s">
        <v>83</v>
      </c>
      <c r="BK135" s="228">
        <f>ROUND(P135*H135,2)</f>
        <v>0</v>
      </c>
      <c r="BL135" s="19" t="s">
        <v>279</v>
      </c>
      <c r="BM135" s="227" t="s">
        <v>1889</v>
      </c>
    </row>
    <row r="136" s="13" customFormat="1">
      <c r="A136" s="13"/>
      <c r="B136" s="260"/>
      <c r="C136" s="261"/>
      <c r="D136" s="246" t="s">
        <v>1321</v>
      </c>
      <c r="E136" s="262" t="s">
        <v>20</v>
      </c>
      <c r="F136" s="263" t="s">
        <v>1890</v>
      </c>
      <c r="G136" s="261"/>
      <c r="H136" s="264">
        <v>143.75</v>
      </c>
      <c r="I136" s="265"/>
      <c r="J136" s="265"/>
      <c r="K136" s="261"/>
      <c r="L136" s="261"/>
      <c r="M136" s="266"/>
      <c r="N136" s="267"/>
      <c r="O136" s="268"/>
      <c r="P136" s="268"/>
      <c r="Q136" s="268"/>
      <c r="R136" s="268"/>
      <c r="S136" s="268"/>
      <c r="T136" s="268"/>
      <c r="U136" s="268"/>
      <c r="V136" s="268"/>
      <c r="W136" s="268"/>
      <c r="X136" s="269"/>
      <c r="Y136" s="13"/>
      <c r="Z136" s="13"/>
      <c r="AA136" s="13"/>
      <c r="AB136" s="13"/>
      <c r="AC136" s="13"/>
      <c r="AD136" s="13"/>
      <c r="AE136" s="13"/>
      <c r="AT136" s="270" t="s">
        <v>1321</v>
      </c>
      <c r="AU136" s="270" t="s">
        <v>85</v>
      </c>
      <c r="AV136" s="13" t="s">
        <v>85</v>
      </c>
      <c r="AW136" s="13" t="s">
        <v>5</v>
      </c>
      <c r="AX136" s="13" t="s">
        <v>83</v>
      </c>
      <c r="AY136" s="270" t="s">
        <v>212</v>
      </c>
    </row>
    <row r="137" s="2" customFormat="1" ht="37.8" customHeight="1">
      <c r="A137" s="40"/>
      <c r="B137" s="41"/>
      <c r="C137" s="215" t="s">
        <v>302</v>
      </c>
      <c r="D137" s="215" t="s">
        <v>213</v>
      </c>
      <c r="E137" s="216" t="s">
        <v>1539</v>
      </c>
      <c r="F137" s="217" t="s">
        <v>1540</v>
      </c>
      <c r="G137" s="218" t="s">
        <v>525</v>
      </c>
      <c r="H137" s="219">
        <v>450</v>
      </c>
      <c r="I137" s="220"/>
      <c r="J137" s="220"/>
      <c r="K137" s="221">
        <f>ROUND(P137*H137,2)</f>
        <v>0</v>
      </c>
      <c r="L137" s="217" t="s">
        <v>1314</v>
      </c>
      <c r="M137" s="46"/>
      <c r="N137" s="222" t="s">
        <v>20</v>
      </c>
      <c r="O137" s="223" t="s">
        <v>45</v>
      </c>
      <c r="P137" s="224">
        <f>I137+J137</f>
        <v>0</v>
      </c>
      <c r="Q137" s="224">
        <f>ROUND(I137*H137,2)</f>
        <v>0</v>
      </c>
      <c r="R137" s="224">
        <f>ROUND(J137*H137,2)</f>
        <v>0</v>
      </c>
      <c r="S137" s="86"/>
      <c r="T137" s="225">
        <f>S137*H137</f>
        <v>0</v>
      </c>
      <c r="U137" s="225">
        <v>0</v>
      </c>
      <c r="V137" s="225">
        <f>U137*H137</f>
        <v>0</v>
      </c>
      <c r="W137" s="225">
        <v>0</v>
      </c>
      <c r="X137" s="226">
        <f>W137*H137</f>
        <v>0</v>
      </c>
      <c r="Y137" s="40"/>
      <c r="Z137" s="40"/>
      <c r="AA137" s="40"/>
      <c r="AB137" s="40"/>
      <c r="AC137" s="40"/>
      <c r="AD137" s="40"/>
      <c r="AE137" s="40"/>
      <c r="AR137" s="227" t="s">
        <v>279</v>
      </c>
      <c r="AT137" s="227" t="s">
        <v>213</v>
      </c>
      <c r="AU137" s="227" t="s">
        <v>85</v>
      </c>
      <c r="AY137" s="19" t="s">
        <v>212</v>
      </c>
      <c r="BE137" s="228">
        <f>IF(O137="základní",K137,0)</f>
        <v>0</v>
      </c>
      <c r="BF137" s="228">
        <f>IF(O137="snížená",K137,0)</f>
        <v>0</v>
      </c>
      <c r="BG137" s="228">
        <f>IF(O137="zákl. přenesená",K137,0)</f>
        <v>0</v>
      </c>
      <c r="BH137" s="228">
        <f>IF(O137="sníž. přenesená",K137,0)</f>
        <v>0</v>
      </c>
      <c r="BI137" s="228">
        <f>IF(O137="nulová",K137,0)</f>
        <v>0</v>
      </c>
      <c r="BJ137" s="19" t="s">
        <v>83</v>
      </c>
      <c r="BK137" s="228">
        <f>ROUND(P137*H137,2)</f>
        <v>0</v>
      </c>
      <c r="BL137" s="19" t="s">
        <v>279</v>
      </c>
      <c r="BM137" s="227" t="s">
        <v>1891</v>
      </c>
    </row>
    <row r="138" s="2" customFormat="1">
      <c r="A138" s="40"/>
      <c r="B138" s="41"/>
      <c r="C138" s="42"/>
      <c r="D138" s="258" t="s">
        <v>1316</v>
      </c>
      <c r="E138" s="42"/>
      <c r="F138" s="259" t="s">
        <v>1892</v>
      </c>
      <c r="G138" s="42"/>
      <c r="H138" s="42"/>
      <c r="I138" s="248"/>
      <c r="J138" s="248"/>
      <c r="K138" s="42"/>
      <c r="L138" s="42"/>
      <c r="M138" s="46"/>
      <c r="N138" s="249"/>
      <c r="O138" s="250"/>
      <c r="P138" s="86"/>
      <c r="Q138" s="86"/>
      <c r="R138" s="86"/>
      <c r="S138" s="86"/>
      <c r="T138" s="86"/>
      <c r="U138" s="86"/>
      <c r="V138" s="86"/>
      <c r="W138" s="86"/>
      <c r="X138" s="87"/>
      <c r="Y138" s="40"/>
      <c r="Z138" s="40"/>
      <c r="AA138" s="40"/>
      <c r="AB138" s="40"/>
      <c r="AC138" s="40"/>
      <c r="AD138" s="40"/>
      <c r="AE138" s="40"/>
      <c r="AT138" s="19" t="s">
        <v>1316</v>
      </c>
      <c r="AU138" s="19" t="s">
        <v>85</v>
      </c>
    </row>
    <row r="139" s="2" customFormat="1" ht="24.15" customHeight="1">
      <c r="A139" s="40"/>
      <c r="B139" s="41"/>
      <c r="C139" s="229" t="s">
        <v>306</v>
      </c>
      <c r="D139" s="229" t="s">
        <v>222</v>
      </c>
      <c r="E139" s="230" t="s">
        <v>1543</v>
      </c>
      <c r="F139" s="231" t="s">
        <v>1544</v>
      </c>
      <c r="G139" s="232" t="s">
        <v>525</v>
      </c>
      <c r="H139" s="233">
        <v>450</v>
      </c>
      <c r="I139" s="234"/>
      <c r="J139" s="235"/>
      <c r="K139" s="236">
        <f>ROUND(P139*H139,2)</f>
        <v>0</v>
      </c>
      <c r="L139" s="231" t="s">
        <v>1314</v>
      </c>
      <c r="M139" s="237"/>
      <c r="N139" s="238" t="s">
        <v>20</v>
      </c>
      <c r="O139" s="223" t="s">
        <v>45</v>
      </c>
      <c r="P139" s="224">
        <f>I139+J139</f>
        <v>0</v>
      </c>
      <c r="Q139" s="224">
        <f>ROUND(I139*H139,2)</f>
        <v>0</v>
      </c>
      <c r="R139" s="224">
        <f>ROUND(J139*H139,2)</f>
        <v>0</v>
      </c>
      <c r="S139" s="86"/>
      <c r="T139" s="225">
        <f>S139*H139</f>
        <v>0</v>
      </c>
      <c r="U139" s="225">
        <v>0.00012</v>
      </c>
      <c r="V139" s="225">
        <f>U139*H139</f>
        <v>0.053999999999999999</v>
      </c>
      <c r="W139" s="225">
        <v>0</v>
      </c>
      <c r="X139" s="226">
        <f>W139*H139</f>
        <v>0</v>
      </c>
      <c r="Y139" s="40"/>
      <c r="Z139" s="40"/>
      <c r="AA139" s="40"/>
      <c r="AB139" s="40"/>
      <c r="AC139" s="40"/>
      <c r="AD139" s="40"/>
      <c r="AE139" s="40"/>
      <c r="AR139" s="227" t="s">
        <v>342</v>
      </c>
      <c r="AT139" s="227" t="s">
        <v>222</v>
      </c>
      <c r="AU139" s="227" t="s">
        <v>85</v>
      </c>
      <c r="AY139" s="19" t="s">
        <v>212</v>
      </c>
      <c r="BE139" s="228">
        <f>IF(O139="základní",K139,0)</f>
        <v>0</v>
      </c>
      <c r="BF139" s="228">
        <f>IF(O139="snížená",K139,0)</f>
        <v>0</v>
      </c>
      <c r="BG139" s="228">
        <f>IF(O139="zákl. přenesená",K139,0)</f>
        <v>0</v>
      </c>
      <c r="BH139" s="228">
        <f>IF(O139="sníž. přenesená",K139,0)</f>
        <v>0</v>
      </c>
      <c r="BI139" s="228">
        <f>IF(O139="nulová",K139,0)</f>
        <v>0</v>
      </c>
      <c r="BJ139" s="19" t="s">
        <v>83</v>
      </c>
      <c r="BK139" s="228">
        <f>ROUND(P139*H139,2)</f>
        <v>0</v>
      </c>
      <c r="BL139" s="19" t="s">
        <v>279</v>
      </c>
      <c r="BM139" s="227" t="s">
        <v>1893</v>
      </c>
    </row>
    <row r="140" s="13" customFormat="1">
      <c r="A140" s="13"/>
      <c r="B140" s="260"/>
      <c r="C140" s="261"/>
      <c r="D140" s="246" t="s">
        <v>1321</v>
      </c>
      <c r="E140" s="262" t="s">
        <v>20</v>
      </c>
      <c r="F140" s="263" t="s">
        <v>1894</v>
      </c>
      <c r="G140" s="261"/>
      <c r="H140" s="264">
        <v>450</v>
      </c>
      <c r="I140" s="265"/>
      <c r="J140" s="265"/>
      <c r="K140" s="261"/>
      <c r="L140" s="261"/>
      <c r="M140" s="266"/>
      <c r="N140" s="267"/>
      <c r="O140" s="268"/>
      <c r="P140" s="268"/>
      <c r="Q140" s="268"/>
      <c r="R140" s="268"/>
      <c r="S140" s="268"/>
      <c r="T140" s="268"/>
      <c r="U140" s="268"/>
      <c r="V140" s="268"/>
      <c r="W140" s="268"/>
      <c r="X140" s="269"/>
      <c r="Y140" s="13"/>
      <c r="Z140" s="13"/>
      <c r="AA140" s="13"/>
      <c r="AB140" s="13"/>
      <c r="AC140" s="13"/>
      <c r="AD140" s="13"/>
      <c r="AE140" s="13"/>
      <c r="AT140" s="270" t="s">
        <v>1321</v>
      </c>
      <c r="AU140" s="270" t="s">
        <v>85</v>
      </c>
      <c r="AV140" s="13" t="s">
        <v>85</v>
      </c>
      <c r="AW140" s="13" t="s">
        <v>5</v>
      </c>
      <c r="AX140" s="13" t="s">
        <v>83</v>
      </c>
      <c r="AY140" s="270" t="s">
        <v>212</v>
      </c>
    </row>
    <row r="141" s="2" customFormat="1" ht="37.8" customHeight="1">
      <c r="A141" s="40"/>
      <c r="B141" s="41"/>
      <c r="C141" s="215" t="s">
        <v>310</v>
      </c>
      <c r="D141" s="215" t="s">
        <v>213</v>
      </c>
      <c r="E141" s="216" t="s">
        <v>1546</v>
      </c>
      <c r="F141" s="217" t="s">
        <v>1547</v>
      </c>
      <c r="G141" s="218" t="s">
        <v>525</v>
      </c>
      <c r="H141" s="219">
        <v>60</v>
      </c>
      <c r="I141" s="220"/>
      <c r="J141" s="220"/>
      <c r="K141" s="221">
        <f>ROUND(P141*H141,2)</f>
        <v>0</v>
      </c>
      <c r="L141" s="217" t="s">
        <v>1314</v>
      </c>
      <c r="M141" s="46"/>
      <c r="N141" s="222" t="s">
        <v>20</v>
      </c>
      <c r="O141" s="223" t="s">
        <v>45</v>
      </c>
      <c r="P141" s="224">
        <f>I141+J141</f>
        <v>0</v>
      </c>
      <c r="Q141" s="224">
        <f>ROUND(I141*H141,2)</f>
        <v>0</v>
      </c>
      <c r="R141" s="224">
        <f>ROUND(J141*H141,2)</f>
        <v>0</v>
      </c>
      <c r="S141" s="86"/>
      <c r="T141" s="225">
        <f>S141*H141</f>
        <v>0</v>
      </c>
      <c r="U141" s="225">
        <v>0</v>
      </c>
      <c r="V141" s="225">
        <f>U141*H141</f>
        <v>0</v>
      </c>
      <c r="W141" s="225">
        <v>0</v>
      </c>
      <c r="X141" s="226">
        <f>W141*H141</f>
        <v>0</v>
      </c>
      <c r="Y141" s="40"/>
      <c r="Z141" s="40"/>
      <c r="AA141" s="40"/>
      <c r="AB141" s="40"/>
      <c r="AC141" s="40"/>
      <c r="AD141" s="40"/>
      <c r="AE141" s="40"/>
      <c r="AR141" s="227" t="s">
        <v>279</v>
      </c>
      <c r="AT141" s="227" t="s">
        <v>213</v>
      </c>
      <c r="AU141" s="227" t="s">
        <v>85</v>
      </c>
      <c r="AY141" s="19" t="s">
        <v>212</v>
      </c>
      <c r="BE141" s="228">
        <f>IF(O141="základní",K141,0)</f>
        <v>0</v>
      </c>
      <c r="BF141" s="228">
        <f>IF(O141="snížená",K141,0)</f>
        <v>0</v>
      </c>
      <c r="BG141" s="228">
        <f>IF(O141="zákl. přenesená",K141,0)</f>
        <v>0</v>
      </c>
      <c r="BH141" s="228">
        <f>IF(O141="sníž. přenesená",K141,0)</f>
        <v>0</v>
      </c>
      <c r="BI141" s="228">
        <f>IF(O141="nulová",K141,0)</f>
        <v>0</v>
      </c>
      <c r="BJ141" s="19" t="s">
        <v>83</v>
      </c>
      <c r="BK141" s="228">
        <f>ROUND(P141*H141,2)</f>
        <v>0</v>
      </c>
      <c r="BL141" s="19" t="s">
        <v>279</v>
      </c>
      <c r="BM141" s="227" t="s">
        <v>1895</v>
      </c>
    </row>
    <row r="142" s="2" customFormat="1">
      <c r="A142" s="40"/>
      <c r="B142" s="41"/>
      <c r="C142" s="42"/>
      <c r="D142" s="258" t="s">
        <v>1316</v>
      </c>
      <c r="E142" s="42"/>
      <c r="F142" s="259" t="s">
        <v>1896</v>
      </c>
      <c r="G142" s="42"/>
      <c r="H142" s="42"/>
      <c r="I142" s="248"/>
      <c r="J142" s="248"/>
      <c r="K142" s="42"/>
      <c r="L142" s="42"/>
      <c r="M142" s="46"/>
      <c r="N142" s="249"/>
      <c r="O142" s="250"/>
      <c r="P142" s="86"/>
      <c r="Q142" s="86"/>
      <c r="R142" s="86"/>
      <c r="S142" s="86"/>
      <c r="T142" s="86"/>
      <c r="U142" s="86"/>
      <c r="V142" s="86"/>
      <c r="W142" s="86"/>
      <c r="X142" s="87"/>
      <c r="Y142" s="40"/>
      <c r="Z142" s="40"/>
      <c r="AA142" s="40"/>
      <c r="AB142" s="40"/>
      <c r="AC142" s="40"/>
      <c r="AD142" s="40"/>
      <c r="AE142" s="40"/>
      <c r="AT142" s="19" t="s">
        <v>1316</v>
      </c>
      <c r="AU142" s="19" t="s">
        <v>85</v>
      </c>
    </row>
    <row r="143" s="2" customFormat="1" ht="24.15" customHeight="1">
      <c r="A143" s="40"/>
      <c r="B143" s="41"/>
      <c r="C143" s="229" t="s">
        <v>314</v>
      </c>
      <c r="D143" s="229" t="s">
        <v>222</v>
      </c>
      <c r="E143" s="230" t="s">
        <v>1550</v>
      </c>
      <c r="F143" s="231" t="s">
        <v>1551</v>
      </c>
      <c r="G143" s="232" t="s">
        <v>525</v>
      </c>
      <c r="H143" s="233">
        <v>60</v>
      </c>
      <c r="I143" s="234"/>
      <c r="J143" s="235"/>
      <c r="K143" s="236">
        <f>ROUND(P143*H143,2)</f>
        <v>0</v>
      </c>
      <c r="L143" s="231" t="s">
        <v>1314</v>
      </c>
      <c r="M143" s="237"/>
      <c r="N143" s="238" t="s">
        <v>20</v>
      </c>
      <c r="O143" s="223" t="s">
        <v>45</v>
      </c>
      <c r="P143" s="224">
        <f>I143+J143</f>
        <v>0</v>
      </c>
      <c r="Q143" s="224">
        <f>ROUND(I143*H143,2)</f>
        <v>0</v>
      </c>
      <c r="R143" s="224">
        <f>ROUND(J143*H143,2)</f>
        <v>0</v>
      </c>
      <c r="S143" s="86"/>
      <c r="T143" s="225">
        <f>S143*H143</f>
        <v>0</v>
      </c>
      <c r="U143" s="225">
        <v>0.00017000000000000001</v>
      </c>
      <c r="V143" s="225">
        <f>U143*H143</f>
        <v>0.010200000000000001</v>
      </c>
      <c r="W143" s="225">
        <v>0</v>
      </c>
      <c r="X143" s="226">
        <f>W143*H143</f>
        <v>0</v>
      </c>
      <c r="Y143" s="40"/>
      <c r="Z143" s="40"/>
      <c r="AA143" s="40"/>
      <c r="AB143" s="40"/>
      <c r="AC143" s="40"/>
      <c r="AD143" s="40"/>
      <c r="AE143" s="40"/>
      <c r="AR143" s="227" t="s">
        <v>342</v>
      </c>
      <c r="AT143" s="227" t="s">
        <v>222</v>
      </c>
      <c r="AU143" s="227" t="s">
        <v>85</v>
      </c>
      <c r="AY143" s="19" t="s">
        <v>212</v>
      </c>
      <c r="BE143" s="228">
        <f>IF(O143="základní",K143,0)</f>
        <v>0</v>
      </c>
      <c r="BF143" s="228">
        <f>IF(O143="snížená",K143,0)</f>
        <v>0</v>
      </c>
      <c r="BG143" s="228">
        <f>IF(O143="zákl. přenesená",K143,0)</f>
        <v>0</v>
      </c>
      <c r="BH143" s="228">
        <f>IF(O143="sníž. přenesená",K143,0)</f>
        <v>0</v>
      </c>
      <c r="BI143" s="228">
        <f>IF(O143="nulová",K143,0)</f>
        <v>0</v>
      </c>
      <c r="BJ143" s="19" t="s">
        <v>83</v>
      </c>
      <c r="BK143" s="228">
        <f>ROUND(P143*H143,2)</f>
        <v>0</v>
      </c>
      <c r="BL143" s="19" t="s">
        <v>279</v>
      </c>
      <c r="BM143" s="227" t="s">
        <v>1897</v>
      </c>
    </row>
    <row r="144" s="2" customFormat="1" ht="37.8" customHeight="1">
      <c r="A144" s="40"/>
      <c r="B144" s="41"/>
      <c r="C144" s="215" t="s">
        <v>318</v>
      </c>
      <c r="D144" s="215" t="s">
        <v>213</v>
      </c>
      <c r="E144" s="216" t="s">
        <v>1554</v>
      </c>
      <c r="F144" s="217" t="s">
        <v>1555</v>
      </c>
      <c r="G144" s="218" t="s">
        <v>525</v>
      </c>
      <c r="H144" s="219">
        <v>60</v>
      </c>
      <c r="I144" s="220"/>
      <c r="J144" s="220"/>
      <c r="K144" s="221">
        <f>ROUND(P144*H144,2)</f>
        <v>0</v>
      </c>
      <c r="L144" s="217" t="s">
        <v>1314</v>
      </c>
      <c r="M144" s="46"/>
      <c r="N144" s="222" t="s">
        <v>20</v>
      </c>
      <c r="O144" s="223" t="s">
        <v>45</v>
      </c>
      <c r="P144" s="224">
        <f>I144+J144</f>
        <v>0</v>
      </c>
      <c r="Q144" s="224">
        <f>ROUND(I144*H144,2)</f>
        <v>0</v>
      </c>
      <c r="R144" s="224">
        <f>ROUND(J144*H144,2)</f>
        <v>0</v>
      </c>
      <c r="S144" s="86"/>
      <c r="T144" s="225">
        <f>S144*H144</f>
        <v>0</v>
      </c>
      <c r="U144" s="225">
        <v>0</v>
      </c>
      <c r="V144" s="225">
        <f>U144*H144</f>
        <v>0</v>
      </c>
      <c r="W144" s="225">
        <v>0</v>
      </c>
      <c r="X144" s="226">
        <f>W144*H144</f>
        <v>0</v>
      </c>
      <c r="Y144" s="40"/>
      <c r="Z144" s="40"/>
      <c r="AA144" s="40"/>
      <c r="AB144" s="40"/>
      <c r="AC144" s="40"/>
      <c r="AD144" s="40"/>
      <c r="AE144" s="40"/>
      <c r="AR144" s="227" t="s">
        <v>279</v>
      </c>
      <c r="AT144" s="227" t="s">
        <v>213</v>
      </c>
      <c r="AU144" s="227" t="s">
        <v>85</v>
      </c>
      <c r="AY144" s="19" t="s">
        <v>212</v>
      </c>
      <c r="BE144" s="228">
        <f>IF(O144="základní",K144,0)</f>
        <v>0</v>
      </c>
      <c r="BF144" s="228">
        <f>IF(O144="snížená",K144,0)</f>
        <v>0</v>
      </c>
      <c r="BG144" s="228">
        <f>IF(O144="zákl. přenesená",K144,0)</f>
        <v>0</v>
      </c>
      <c r="BH144" s="228">
        <f>IF(O144="sníž. přenesená",K144,0)</f>
        <v>0</v>
      </c>
      <c r="BI144" s="228">
        <f>IF(O144="nulová",K144,0)</f>
        <v>0</v>
      </c>
      <c r="BJ144" s="19" t="s">
        <v>83</v>
      </c>
      <c r="BK144" s="228">
        <f>ROUND(P144*H144,2)</f>
        <v>0</v>
      </c>
      <c r="BL144" s="19" t="s">
        <v>279</v>
      </c>
      <c r="BM144" s="227" t="s">
        <v>1898</v>
      </c>
    </row>
    <row r="145" s="2" customFormat="1">
      <c r="A145" s="40"/>
      <c r="B145" s="41"/>
      <c r="C145" s="42"/>
      <c r="D145" s="258" t="s">
        <v>1316</v>
      </c>
      <c r="E145" s="42"/>
      <c r="F145" s="259" t="s">
        <v>1899</v>
      </c>
      <c r="G145" s="42"/>
      <c r="H145" s="42"/>
      <c r="I145" s="248"/>
      <c r="J145" s="248"/>
      <c r="K145" s="42"/>
      <c r="L145" s="42"/>
      <c r="M145" s="46"/>
      <c r="N145" s="249"/>
      <c r="O145" s="250"/>
      <c r="P145" s="86"/>
      <c r="Q145" s="86"/>
      <c r="R145" s="86"/>
      <c r="S145" s="86"/>
      <c r="T145" s="86"/>
      <c r="U145" s="86"/>
      <c r="V145" s="86"/>
      <c r="W145" s="86"/>
      <c r="X145" s="87"/>
      <c r="Y145" s="40"/>
      <c r="Z145" s="40"/>
      <c r="AA145" s="40"/>
      <c r="AB145" s="40"/>
      <c r="AC145" s="40"/>
      <c r="AD145" s="40"/>
      <c r="AE145" s="40"/>
      <c r="AT145" s="19" t="s">
        <v>1316</v>
      </c>
      <c r="AU145" s="19" t="s">
        <v>85</v>
      </c>
    </row>
    <row r="146" s="2" customFormat="1" ht="24.15" customHeight="1">
      <c r="A146" s="40"/>
      <c r="B146" s="41"/>
      <c r="C146" s="229" t="s">
        <v>322</v>
      </c>
      <c r="D146" s="229" t="s">
        <v>222</v>
      </c>
      <c r="E146" s="230" t="s">
        <v>1562</v>
      </c>
      <c r="F146" s="231" t="s">
        <v>1563</v>
      </c>
      <c r="G146" s="232" t="s">
        <v>525</v>
      </c>
      <c r="H146" s="233">
        <v>60</v>
      </c>
      <c r="I146" s="234"/>
      <c r="J146" s="235"/>
      <c r="K146" s="236">
        <f>ROUND(P146*H146,2)</f>
        <v>0</v>
      </c>
      <c r="L146" s="231" t="s">
        <v>1314</v>
      </c>
      <c r="M146" s="237"/>
      <c r="N146" s="238" t="s">
        <v>20</v>
      </c>
      <c r="O146" s="223" t="s">
        <v>45</v>
      </c>
      <c r="P146" s="224">
        <f>I146+J146</f>
        <v>0</v>
      </c>
      <c r="Q146" s="224">
        <f>ROUND(I146*H146,2)</f>
        <v>0</v>
      </c>
      <c r="R146" s="224">
        <f>ROUND(J146*H146,2)</f>
        <v>0</v>
      </c>
      <c r="S146" s="86"/>
      <c r="T146" s="225">
        <f>S146*H146</f>
        <v>0</v>
      </c>
      <c r="U146" s="225">
        <v>0.00025000000000000001</v>
      </c>
      <c r="V146" s="225">
        <f>U146*H146</f>
        <v>0.014999999999999999</v>
      </c>
      <c r="W146" s="225">
        <v>0</v>
      </c>
      <c r="X146" s="226">
        <f>W146*H146</f>
        <v>0</v>
      </c>
      <c r="Y146" s="40"/>
      <c r="Z146" s="40"/>
      <c r="AA146" s="40"/>
      <c r="AB146" s="40"/>
      <c r="AC146" s="40"/>
      <c r="AD146" s="40"/>
      <c r="AE146" s="40"/>
      <c r="AR146" s="227" t="s">
        <v>342</v>
      </c>
      <c r="AT146" s="227" t="s">
        <v>222</v>
      </c>
      <c r="AU146" s="227" t="s">
        <v>85</v>
      </c>
      <c r="AY146" s="19" t="s">
        <v>212</v>
      </c>
      <c r="BE146" s="228">
        <f>IF(O146="základní",K146,0)</f>
        <v>0</v>
      </c>
      <c r="BF146" s="228">
        <f>IF(O146="snížená",K146,0)</f>
        <v>0</v>
      </c>
      <c r="BG146" s="228">
        <f>IF(O146="zákl. přenesená",K146,0)</f>
        <v>0</v>
      </c>
      <c r="BH146" s="228">
        <f>IF(O146="sníž. přenesená",K146,0)</f>
        <v>0</v>
      </c>
      <c r="BI146" s="228">
        <f>IF(O146="nulová",K146,0)</f>
        <v>0</v>
      </c>
      <c r="BJ146" s="19" t="s">
        <v>83</v>
      </c>
      <c r="BK146" s="228">
        <f>ROUND(P146*H146,2)</f>
        <v>0</v>
      </c>
      <c r="BL146" s="19" t="s">
        <v>279</v>
      </c>
      <c r="BM146" s="227" t="s">
        <v>1900</v>
      </c>
    </row>
    <row r="147" s="13" customFormat="1">
      <c r="A147" s="13"/>
      <c r="B147" s="260"/>
      <c r="C147" s="261"/>
      <c r="D147" s="246" t="s">
        <v>1321</v>
      </c>
      <c r="E147" s="262" t="s">
        <v>20</v>
      </c>
      <c r="F147" s="263" t="s">
        <v>1901</v>
      </c>
      <c r="G147" s="261"/>
      <c r="H147" s="264">
        <v>60</v>
      </c>
      <c r="I147" s="265"/>
      <c r="J147" s="265"/>
      <c r="K147" s="261"/>
      <c r="L147" s="261"/>
      <c r="M147" s="266"/>
      <c r="N147" s="267"/>
      <c r="O147" s="268"/>
      <c r="P147" s="268"/>
      <c r="Q147" s="268"/>
      <c r="R147" s="268"/>
      <c r="S147" s="268"/>
      <c r="T147" s="268"/>
      <c r="U147" s="268"/>
      <c r="V147" s="268"/>
      <c r="W147" s="268"/>
      <c r="X147" s="269"/>
      <c r="Y147" s="13"/>
      <c r="Z147" s="13"/>
      <c r="AA147" s="13"/>
      <c r="AB147" s="13"/>
      <c r="AC147" s="13"/>
      <c r="AD147" s="13"/>
      <c r="AE147" s="13"/>
      <c r="AT147" s="270" t="s">
        <v>1321</v>
      </c>
      <c r="AU147" s="270" t="s">
        <v>85</v>
      </c>
      <c r="AV147" s="13" t="s">
        <v>85</v>
      </c>
      <c r="AW147" s="13" t="s">
        <v>5</v>
      </c>
      <c r="AX147" s="13" t="s">
        <v>83</v>
      </c>
      <c r="AY147" s="270" t="s">
        <v>212</v>
      </c>
    </row>
    <row r="148" s="2" customFormat="1" ht="44.25" customHeight="1">
      <c r="A148" s="40"/>
      <c r="B148" s="41"/>
      <c r="C148" s="215" t="s">
        <v>326</v>
      </c>
      <c r="D148" s="215" t="s">
        <v>213</v>
      </c>
      <c r="E148" s="216" t="s">
        <v>1902</v>
      </c>
      <c r="F148" s="217" t="s">
        <v>1903</v>
      </c>
      <c r="G148" s="218" t="s">
        <v>525</v>
      </c>
      <c r="H148" s="219">
        <v>250</v>
      </c>
      <c r="I148" s="220"/>
      <c r="J148" s="220"/>
      <c r="K148" s="221">
        <f>ROUND(P148*H148,2)</f>
        <v>0</v>
      </c>
      <c r="L148" s="217" t="s">
        <v>1314</v>
      </c>
      <c r="M148" s="46"/>
      <c r="N148" s="222" t="s">
        <v>20</v>
      </c>
      <c r="O148" s="223" t="s">
        <v>45</v>
      </c>
      <c r="P148" s="224">
        <f>I148+J148</f>
        <v>0</v>
      </c>
      <c r="Q148" s="224">
        <f>ROUND(I148*H148,2)</f>
        <v>0</v>
      </c>
      <c r="R148" s="224">
        <f>ROUND(J148*H148,2)</f>
        <v>0</v>
      </c>
      <c r="S148" s="86"/>
      <c r="T148" s="225">
        <f>S148*H148</f>
        <v>0</v>
      </c>
      <c r="U148" s="225">
        <v>0</v>
      </c>
      <c r="V148" s="225">
        <f>U148*H148</f>
        <v>0</v>
      </c>
      <c r="W148" s="225">
        <v>0</v>
      </c>
      <c r="X148" s="226">
        <f>W148*H148</f>
        <v>0</v>
      </c>
      <c r="Y148" s="40"/>
      <c r="Z148" s="40"/>
      <c r="AA148" s="40"/>
      <c r="AB148" s="40"/>
      <c r="AC148" s="40"/>
      <c r="AD148" s="40"/>
      <c r="AE148" s="40"/>
      <c r="AR148" s="227" t="s">
        <v>279</v>
      </c>
      <c r="AT148" s="227" t="s">
        <v>213</v>
      </c>
      <c r="AU148" s="227" t="s">
        <v>85</v>
      </c>
      <c r="AY148" s="19" t="s">
        <v>212</v>
      </c>
      <c r="BE148" s="228">
        <f>IF(O148="základní",K148,0)</f>
        <v>0</v>
      </c>
      <c r="BF148" s="228">
        <f>IF(O148="snížená",K148,0)</f>
        <v>0</v>
      </c>
      <c r="BG148" s="228">
        <f>IF(O148="zákl. přenesená",K148,0)</f>
        <v>0</v>
      </c>
      <c r="BH148" s="228">
        <f>IF(O148="sníž. přenesená",K148,0)</f>
        <v>0</v>
      </c>
      <c r="BI148" s="228">
        <f>IF(O148="nulová",K148,0)</f>
        <v>0</v>
      </c>
      <c r="BJ148" s="19" t="s">
        <v>83</v>
      </c>
      <c r="BK148" s="228">
        <f>ROUND(P148*H148,2)</f>
        <v>0</v>
      </c>
      <c r="BL148" s="19" t="s">
        <v>279</v>
      </c>
      <c r="BM148" s="227" t="s">
        <v>1904</v>
      </c>
    </row>
    <row r="149" s="2" customFormat="1">
      <c r="A149" s="40"/>
      <c r="B149" s="41"/>
      <c r="C149" s="42"/>
      <c r="D149" s="258" t="s">
        <v>1316</v>
      </c>
      <c r="E149" s="42"/>
      <c r="F149" s="259" t="s">
        <v>1905</v>
      </c>
      <c r="G149" s="42"/>
      <c r="H149" s="42"/>
      <c r="I149" s="248"/>
      <c r="J149" s="248"/>
      <c r="K149" s="42"/>
      <c r="L149" s="42"/>
      <c r="M149" s="46"/>
      <c r="N149" s="249"/>
      <c r="O149" s="250"/>
      <c r="P149" s="86"/>
      <c r="Q149" s="86"/>
      <c r="R149" s="86"/>
      <c r="S149" s="86"/>
      <c r="T149" s="86"/>
      <c r="U149" s="86"/>
      <c r="V149" s="86"/>
      <c r="W149" s="86"/>
      <c r="X149" s="87"/>
      <c r="Y149" s="40"/>
      <c r="Z149" s="40"/>
      <c r="AA149" s="40"/>
      <c r="AB149" s="40"/>
      <c r="AC149" s="40"/>
      <c r="AD149" s="40"/>
      <c r="AE149" s="40"/>
      <c r="AT149" s="19" t="s">
        <v>1316</v>
      </c>
      <c r="AU149" s="19" t="s">
        <v>85</v>
      </c>
    </row>
    <row r="150" s="2" customFormat="1" ht="44.25" customHeight="1">
      <c r="A150" s="40"/>
      <c r="B150" s="41"/>
      <c r="C150" s="229" t="s">
        <v>330</v>
      </c>
      <c r="D150" s="229" t="s">
        <v>222</v>
      </c>
      <c r="E150" s="230" t="s">
        <v>1906</v>
      </c>
      <c r="F150" s="231" t="s">
        <v>1907</v>
      </c>
      <c r="G150" s="232" t="s">
        <v>525</v>
      </c>
      <c r="H150" s="233">
        <v>250</v>
      </c>
      <c r="I150" s="234"/>
      <c r="J150" s="235"/>
      <c r="K150" s="236">
        <f>ROUND(P150*H150,2)</f>
        <v>0</v>
      </c>
      <c r="L150" s="231" t="s">
        <v>1314</v>
      </c>
      <c r="M150" s="237"/>
      <c r="N150" s="238" t="s">
        <v>20</v>
      </c>
      <c r="O150" s="223" t="s">
        <v>45</v>
      </c>
      <c r="P150" s="224">
        <f>I150+J150</f>
        <v>0</v>
      </c>
      <c r="Q150" s="224">
        <f>ROUND(I150*H150,2)</f>
        <v>0</v>
      </c>
      <c r="R150" s="224">
        <f>ROUND(J150*H150,2)</f>
        <v>0</v>
      </c>
      <c r="S150" s="86"/>
      <c r="T150" s="225">
        <f>S150*H150</f>
        <v>0</v>
      </c>
      <c r="U150" s="225">
        <v>5.0000000000000002E-05</v>
      </c>
      <c r="V150" s="225">
        <f>U150*H150</f>
        <v>0.012500000000000001</v>
      </c>
      <c r="W150" s="225">
        <v>0</v>
      </c>
      <c r="X150" s="226">
        <f>W150*H150</f>
        <v>0</v>
      </c>
      <c r="Y150" s="40"/>
      <c r="Z150" s="40"/>
      <c r="AA150" s="40"/>
      <c r="AB150" s="40"/>
      <c r="AC150" s="40"/>
      <c r="AD150" s="40"/>
      <c r="AE150" s="40"/>
      <c r="AR150" s="227" t="s">
        <v>342</v>
      </c>
      <c r="AT150" s="227" t="s">
        <v>222</v>
      </c>
      <c r="AU150" s="227" t="s">
        <v>85</v>
      </c>
      <c r="AY150" s="19" t="s">
        <v>212</v>
      </c>
      <c r="BE150" s="228">
        <f>IF(O150="základní",K150,0)</f>
        <v>0</v>
      </c>
      <c r="BF150" s="228">
        <f>IF(O150="snížená",K150,0)</f>
        <v>0</v>
      </c>
      <c r="BG150" s="228">
        <f>IF(O150="zákl. přenesená",K150,0)</f>
        <v>0</v>
      </c>
      <c r="BH150" s="228">
        <f>IF(O150="sníž. přenesená",K150,0)</f>
        <v>0</v>
      </c>
      <c r="BI150" s="228">
        <f>IF(O150="nulová",K150,0)</f>
        <v>0</v>
      </c>
      <c r="BJ150" s="19" t="s">
        <v>83</v>
      </c>
      <c r="BK150" s="228">
        <f>ROUND(P150*H150,2)</f>
        <v>0</v>
      </c>
      <c r="BL150" s="19" t="s">
        <v>279</v>
      </c>
      <c r="BM150" s="227" t="s">
        <v>1908</v>
      </c>
    </row>
    <row r="151" s="13" customFormat="1">
      <c r="A151" s="13"/>
      <c r="B151" s="260"/>
      <c r="C151" s="261"/>
      <c r="D151" s="246" t="s">
        <v>1321</v>
      </c>
      <c r="E151" s="262" t="s">
        <v>20</v>
      </c>
      <c r="F151" s="263" t="s">
        <v>1909</v>
      </c>
      <c r="G151" s="261"/>
      <c r="H151" s="264">
        <v>250</v>
      </c>
      <c r="I151" s="265"/>
      <c r="J151" s="265"/>
      <c r="K151" s="261"/>
      <c r="L151" s="261"/>
      <c r="M151" s="266"/>
      <c r="N151" s="267"/>
      <c r="O151" s="268"/>
      <c r="P151" s="268"/>
      <c r="Q151" s="268"/>
      <c r="R151" s="268"/>
      <c r="S151" s="268"/>
      <c r="T151" s="268"/>
      <c r="U151" s="268"/>
      <c r="V151" s="268"/>
      <c r="W151" s="268"/>
      <c r="X151" s="269"/>
      <c r="Y151" s="13"/>
      <c r="Z151" s="13"/>
      <c r="AA151" s="13"/>
      <c r="AB151" s="13"/>
      <c r="AC151" s="13"/>
      <c r="AD151" s="13"/>
      <c r="AE151" s="13"/>
      <c r="AT151" s="270" t="s">
        <v>1321</v>
      </c>
      <c r="AU151" s="270" t="s">
        <v>85</v>
      </c>
      <c r="AV151" s="13" t="s">
        <v>85</v>
      </c>
      <c r="AW151" s="13" t="s">
        <v>5</v>
      </c>
      <c r="AX151" s="13" t="s">
        <v>83</v>
      </c>
      <c r="AY151" s="270" t="s">
        <v>212</v>
      </c>
    </row>
    <row r="152" s="2" customFormat="1" ht="44.25" customHeight="1">
      <c r="A152" s="40"/>
      <c r="B152" s="41"/>
      <c r="C152" s="215" t="s">
        <v>334</v>
      </c>
      <c r="D152" s="215" t="s">
        <v>213</v>
      </c>
      <c r="E152" s="216" t="s">
        <v>1910</v>
      </c>
      <c r="F152" s="217" t="s">
        <v>1911</v>
      </c>
      <c r="G152" s="218" t="s">
        <v>525</v>
      </c>
      <c r="H152" s="219">
        <v>2150</v>
      </c>
      <c r="I152" s="220"/>
      <c r="J152" s="220"/>
      <c r="K152" s="221">
        <f>ROUND(P152*H152,2)</f>
        <v>0</v>
      </c>
      <c r="L152" s="217" t="s">
        <v>1314</v>
      </c>
      <c r="M152" s="46"/>
      <c r="N152" s="222" t="s">
        <v>20</v>
      </c>
      <c r="O152" s="223" t="s">
        <v>45</v>
      </c>
      <c r="P152" s="224">
        <f>I152+J152</f>
        <v>0</v>
      </c>
      <c r="Q152" s="224">
        <f>ROUND(I152*H152,2)</f>
        <v>0</v>
      </c>
      <c r="R152" s="224">
        <f>ROUND(J152*H152,2)</f>
        <v>0</v>
      </c>
      <c r="S152" s="86"/>
      <c r="T152" s="225">
        <f>S152*H152</f>
        <v>0</v>
      </c>
      <c r="U152" s="225">
        <v>0</v>
      </c>
      <c r="V152" s="225">
        <f>U152*H152</f>
        <v>0</v>
      </c>
      <c r="W152" s="225">
        <v>0</v>
      </c>
      <c r="X152" s="226">
        <f>W152*H152</f>
        <v>0</v>
      </c>
      <c r="Y152" s="40"/>
      <c r="Z152" s="40"/>
      <c r="AA152" s="40"/>
      <c r="AB152" s="40"/>
      <c r="AC152" s="40"/>
      <c r="AD152" s="40"/>
      <c r="AE152" s="40"/>
      <c r="AR152" s="227" t="s">
        <v>279</v>
      </c>
      <c r="AT152" s="227" t="s">
        <v>213</v>
      </c>
      <c r="AU152" s="227" t="s">
        <v>85</v>
      </c>
      <c r="AY152" s="19" t="s">
        <v>212</v>
      </c>
      <c r="BE152" s="228">
        <f>IF(O152="základní",K152,0)</f>
        <v>0</v>
      </c>
      <c r="BF152" s="228">
        <f>IF(O152="snížená",K152,0)</f>
        <v>0</v>
      </c>
      <c r="BG152" s="228">
        <f>IF(O152="zákl. přenesená",K152,0)</f>
        <v>0</v>
      </c>
      <c r="BH152" s="228">
        <f>IF(O152="sníž. přenesená",K152,0)</f>
        <v>0</v>
      </c>
      <c r="BI152" s="228">
        <f>IF(O152="nulová",K152,0)</f>
        <v>0</v>
      </c>
      <c r="BJ152" s="19" t="s">
        <v>83</v>
      </c>
      <c r="BK152" s="228">
        <f>ROUND(P152*H152,2)</f>
        <v>0</v>
      </c>
      <c r="BL152" s="19" t="s">
        <v>279</v>
      </c>
      <c r="BM152" s="227" t="s">
        <v>1912</v>
      </c>
    </row>
    <row r="153" s="2" customFormat="1">
      <c r="A153" s="40"/>
      <c r="B153" s="41"/>
      <c r="C153" s="42"/>
      <c r="D153" s="258" t="s">
        <v>1316</v>
      </c>
      <c r="E153" s="42"/>
      <c r="F153" s="259" t="s">
        <v>1913</v>
      </c>
      <c r="G153" s="42"/>
      <c r="H153" s="42"/>
      <c r="I153" s="248"/>
      <c r="J153" s="248"/>
      <c r="K153" s="42"/>
      <c r="L153" s="42"/>
      <c r="M153" s="46"/>
      <c r="N153" s="249"/>
      <c r="O153" s="250"/>
      <c r="P153" s="86"/>
      <c r="Q153" s="86"/>
      <c r="R153" s="86"/>
      <c r="S153" s="86"/>
      <c r="T153" s="86"/>
      <c r="U153" s="86"/>
      <c r="V153" s="86"/>
      <c r="W153" s="86"/>
      <c r="X153" s="87"/>
      <c r="Y153" s="40"/>
      <c r="Z153" s="40"/>
      <c r="AA153" s="40"/>
      <c r="AB153" s="40"/>
      <c r="AC153" s="40"/>
      <c r="AD153" s="40"/>
      <c r="AE153" s="40"/>
      <c r="AT153" s="19" t="s">
        <v>1316</v>
      </c>
      <c r="AU153" s="19" t="s">
        <v>85</v>
      </c>
    </row>
    <row r="154" s="2" customFormat="1" ht="37.8" customHeight="1">
      <c r="A154" s="40"/>
      <c r="B154" s="41"/>
      <c r="C154" s="229" t="s">
        <v>338</v>
      </c>
      <c r="D154" s="229" t="s">
        <v>222</v>
      </c>
      <c r="E154" s="230" t="s">
        <v>1914</v>
      </c>
      <c r="F154" s="231" t="s">
        <v>1915</v>
      </c>
      <c r="G154" s="232" t="s">
        <v>525</v>
      </c>
      <c r="H154" s="233">
        <v>2150</v>
      </c>
      <c r="I154" s="234"/>
      <c r="J154" s="235"/>
      <c r="K154" s="236">
        <f>ROUND(P154*H154,2)</f>
        <v>0</v>
      </c>
      <c r="L154" s="231" t="s">
        <v>1314</v>
      </c>
      <c r="M154" s="237"/>
      <c r="N154" s="238" t="s">
        <v>20</v>
      </c>
      <c r="O154" s="223" t="s">
        <v>45</v>
      </c>
      <c r="P154" s="224">
        <f>I154+J154</f>
        <v>0</v>
      </c>
      <c r="Q154" s="224">
        <f>ROUND(I154*H154,2)</f>
        <v>0</v>
      </c>
      <c r="R154" s="224">
        <f>ROUND(J154*H154,2)</f>
        <v>0</v>
      </c>
      <c r="S154" s="86"/>
      <c r="T154" s="225">
        <f>S154*H154</f>
        <v>0</v>
      </c>
      <c r="U154" s="225">
        <v>8.0000000000000007E-05</v>
      </c>
      <c r="V154" s="225">
        <f>U154*H154</f>
        <v>0.17200000000000001</v>
      </c>
      <c r="W154" s="225">
        <v>0</v>
      </c>
      <c r="X154" s="226">
        <f>W154*H154</f>
        <v>0</v>
      </c>
      <c r="Y154" s="40"/>
      <c r="Z154" s="40"/>
      <c r="AA154" s="40"/>
      <c r="AB154" s="40"/>
      <c r="AC154" s="40"/>
      <c r="AD154" s="40"/>
      <c r="AE154" s="40"/>
      <c r="AR154" s="227" t="s">
        <v>342</v>
      </c>
      <c r="AT154" s="227" t="s">
        <v>222</v>
      </c>
      <c r="AU154" s="227" t="s">
        <v>85</v>
      </c>
      <c r="AY154" s="19" t="s">
        <v>212</v>
      </c>
      <c r="BE154" s="228">
        <f>IF(O154="základní",K154,0)</f>
        <v>0</v>
      </c>
      <c r="BF154" s="228">
        <f>IF(O154="snížená",K154,0)</f>
        <v>0</v>
      </c>
      <c r="BG154" s="228">
        <f>IF(O154="zákl. přenesená",K154,0)</f>
        <v>0</v>
      </c>
      <c r="BH154" s="228">
        <f>IF(O154="sníž. přenesená",K154,0)</f>
        <v>0</v>
      </c>
      <c r="BI154" s="228">
        <f>IF(O154="nulová",K154,0)</f>
        <v>0</v>
      </c>
      <c r="BJ154" s="19" t="s">
        <v>83</v>
      </c>
      <c r="BK154" s="228">
        <f>ROUND(P154*H154,2)</f>
        <v>0</v>
      </c>
      <c r="BL154" s="19" t="s">
        <v>279</v>
      </c>
      <c r="BM154" s="227" t="s">
        <v>1916</v>
      </c>
    </row>
    <row r="155" s="13" customFormat="1">
      <c r="A155" s="13"/>
      <c r="B155" s="260"/>
      <c r="C155" s="261"/>
      <c r="D155" s="246" t="s">
        <v>1321</v>
      </c>
      <c r="E155" s="262" t="s">
        <v>20</v>
      </c>
      <c r="F155" s="263" t="s">
        <v>1917</v>
      </c>
      <c r="G155" s="261"/>
      <c r="H155" s="264">
        <v>2150</v>
      </c>
      <c r="I155" s="265"/>
      <c r="J155" s="265"/>
      <c r="K155" s="261"/>
      <c r="L155" s="261"/>
      <c r="M155" s="266"/>
      <c r="N155" s="267"/>
      <c r="O155" s="268"/>
      <c r="P155" s="268"/>
      <c r="Q155" s="268"/>
      <c r="R155" s="268"/>
      <c r="S155" s="268"/>
      <c r="T155" s="268"/>
      <c r="U155" s="268"/>
      <c r="V155" s="268"/>
      <c r="W155" s="268"/>
      <c r="X155" s="269"/>
      <c r="Y155" s="13"/>
      <c r="Z155" s="13"/>
      <c r="AA155" s="13"/>
      <c r="AB155" s="13"/>
      <c r="AC155" s="13"/>
      <c r="AD155" s="13"/>
      <c r="AE155" s="13"/>
      <c r="AT155" s="270" t="s">
        <v>1321</v>
      </c>
      <c r="AU155" s="270" t="s">
        <v>85</v>
      </c>
      <c r="AV155" s="13" t="s">
        <v>85</v>
      </c>
      <c r="AW155" s="13" t="s">
        <v>5</v>
      </c>
      <c r="AX155" s="13" t="s">
        <v>83</v>
      </c>
      <c r="AY155" s="270" t="s">
        <v>212</v>
      </c>
    </row>
    <row r="156" s="2" customFormat="1" ht="44.25" customHeight="1">
      <c r="A156" s="40"/>
      <c r="B156" s="41"/>
      <c r="C156" s="215" t="s">
        <v>342</v>
      </c>
      <c r="D156" s="215" t="s">
        <v>213</v>
      </c>
      <c r="E156" s="216" t="s">
        <v>1910</v>
      </c>
      <c r="F156" s="217" t="s">
        <v>1911</v>
      </c>
      <c r="G156" s="218" t="s">
        <v>525</v>
      </c>
      <c r="H156" s="219">
        <v>650</v>
      </c>
      <c r="I156" s="220"/>
      <c r="J156" s="220"/>
      <c r="K156" s="221">
        <f>ROUND(P156*H156,2)</f>
        <v>0</v>
      </c>
      <c r="L156" s="217" t="s">
        <v>1314</v>
      </c>
      <c r="M156" s="46"/>
      <c r="N156" s="222" t="s">
        <v>20</v>
      </c>
      <c r="O156" s="223" t="s">
        <v>45</v>
      </c>
      <c r="P156" s="224">
        <f>I156+J156</f>
        <v>0</v>
      </c>
      <c r="Q156" s="224">
        <f>ROUND(I156*H156,2)</f>
        <v>0</v>
      </c>
      <c r="R156" s="224">
        <f>ROUND(J156*H156,2)</f>
        <v>0</v>
      </c>
      <c r="S156" s="86"/>
      <c r="T156" s="225">
        <f>S156*H156</f>
        <v>0</v>
      </c>
      <c r="U156" s="225">
        <v>0</v>
      </c>
      <c r="V156" s="225">
        <f>U156*H156</f>
        <v>0</v>
      </c>
      <c r="W156" s="225">
        <v>0</v>
      </c>
      <c r="X156" s="226">
        <f>W156*H156</f>
        <v>0</v>
      </c>
      <c r="Y156" s="40"/>
      <c r="Z156" s="40"/>
      <c r="AA156" s="40"/>
      <c r="AB156" s="40"/>
      <c r="AC156" s="40"/>
      <c r="AD156" s="40"/>
      <c r="AE156" s="40"/>
      <c r="AR156" s="227" t="s">
        <v>279</v>
      </c>
      <c r="AT156" s="227" t="s">
        <v>213</v>
      </c>
      <c r="AU156" s="227" t="s">
        <v>85</v>
      </c>
      <c r="AY156" s="19" t="s">
        <v>212</v>
      </c>
      <c r="BE156" s="228">
        <f>IF(O156="základní",K156,0)</f>
        <v>0</v>
      </c>
      <c r="BF156" s="228">
        <f>IF(O156="snížená",K156,0)</f>
        <v>0</v>
      </c>
      <c r="BG156" s="228">
        <f>IF(O156="zákl. přenesená",K156,0)</f>
        <v>0</v>
      </c>
      <c r="BH156" s="228">
        <f>IF(O156="sníž. přenesená",K156,0)</f>
        <v>0</v>
      </c>
      <c r="BI156" s="228">
        <f>IF(O156="nulová",K156,0)</f>
        <v>0</v>
      </c>
      <c r="BJ156" s="19" t="s">
        <v>83</v>
      </c>
      <c r="BK156" s="228">
        <f>ROUND(P156*H156,2)</f>
        <v>0</v>
      </c>
      <c r="BL156" s="19" t="s">
        <v>279</v>
      </c>
      <c r="BM156" s="227" t="s">
        <v>1918</v>
      </c>
    </row>
    <row r="157" s="2" customFormat="1">
      <c r="A157" s="40"/>
      <c r="B157" s="41"/>
      <c r="C157" s="42"/>
      <c r="D157" s="258" t="s">
        <v>1316</v>
      </c>
      <c r="E157" s="42"/>
      <c r="F157" s="259" t="s">
        <v>1913</v>
      </c>
      <c r="G157" s="42"/>
      <c r="H157" s="42"/>
      <c r="I157" s="248"/>
      <c r="J157" s="248"/>
      <c r="K157" s="42"/>
      <c r="L157" s="42"/>
      <c r="M157" s="46"/>
      <c r="N157" s="249"/>
      <c r="O157" s="250"/>
      <c r="P157" s="86"/>
      <c r="Q157" s="86"/>
      <c r="R157" s="86"/>
      <c r="S157" s="86"/>
      <c r="T157" s="86"/>
      <c r="U157" s="86"/>
      <c r="V157" s="86"/>
      <c r="W157" s="86"/>
      <c r="X157" s="87"/>
      <c r="Y157" s="40"/>
      <c r="Z157" s="40"/>
      <c r="AA157" s="40"/>
      <c r="AB157" s="40"/>
      <c r="AC157" s="40"/>
      <c r="AD157" s="40"/>
      <c r="AE157" s="40"/>
      <c r="AT157" s="19" t="s">
        <v>1316</v>
      </c>
      <c r="AU157" s="19" t="s">
        <v>85</v>
      </c>
    </row>
    <row r="158" s="2" customFormat="1" ht="37.8" customHeight="1">
      <c r="A158" s="40"/>
      <c r="B158" s="41"/>
      <c r="C158" s="229" t="s">
        <v>346</v>
      </c>
      <c r="D158" s="229" t="s">
        <v>222</v>
      </c>
      <c r="E158" s="230" t="s">
        <v>1919</v>
      </c>
      <c r="F158" s="231" t="s">
        <v>1920</v>
      </c>
      <c r="G158" s="232" t="s">
        <v>525</v>
      </c>
      <c r="H158" s="233">
        <v>650</v>
      </c>
      <c r="I158" s="234"/>
      <c r="J158" s="235"/>
      <c r="K158" s="236">
        <f>ROUND(P158*H158,2)</f>
        <v>0</v>
      </c>
      <c r="L158" s="231" t="s">
        <v>1314</v>
      </c>
      <c r="M158" s="237"/>
      <c r="N158" s="238" t="s">
        <v>20</v>
      </c>
      <c r="O158" s="223" t="s">
        <v>45</v>
      </c>
      <c r="P158" s="224">
        <f>I158+J158</f>
        <v>0</v>
      </c>
      <c r="Q158" s="224">
        <f>ROUND(I158*H158,2)</f>
        <v>0</v>
      </c>
      <c r="R158" s="224">
        <f>ROUND(J158*H158,2)</f>
        <v>0</v>
      </c>
      <c r="S158" s="86"/>
      <c r="T158" s="225">
        <f>S158*H158</f>
        <v>0</v>
      </c>
      <c r="U158" s="225">
        <v>0.00012</v>
      </c>
      <c r="V158" s="225">
        <f>U158*H158</f>
        <v>0.078</v>
      </c>
      <c r="W158" s="225">
        <v>0</v>
      </c>
      <c r="X158" s="226">
        <f>W158*H158</f>
        <v>0</v>
      </c>
      <c r="Y158" s="40"/>
      <c r="Z158" s="40"/>
      <c r="AA158" s="40"/>
      <c r="AB158" s="40"/>
      <c r="AC158" s="40"/>
      <c r="AD158" s="40"/>
      <c r="AE158" s="40"/>
      <c r="AR158" s="227" t="s">
        <v>342</v>
      </c>
      <c r="AT158" s="227" t="s">
        <v>222</v>
      </c>
      <c r="AU158" s="227" t="s">
        <v>85</v>
      </c>
      <c r="AY158" s="19" t="s">
        <v>212</v>
      </c>
      <c r="BE158" s="228">
        <f>IF(O158="základní",K158,0)</f>
        <v>0</v>
      </c>
      <c r="BF158" s="228">
        <f>IF(O158="snížená",K158,0)</f>
        <v>0</v>
      </c>
      <c r="BG158" s="228">
        <f>IF(O158="zákl. přenesená",K158,0)</f>
        <v>0</v>
      </c>
      <c r="BH158" s="228">
        <f>IF(O158="sníž. přenesená",K158,0)</f>
        <v>0</v>
      </c>
      <c r="BI158" s="228">
        <f>IF(O158="nulová",K158,0)</f>
        <v>0</v>
      </c>
      <c r="BJ158" s="19" t="s">
        <v>83</v>
      </c>
      <c r="BK158" s="228">
        <f>ROUND(P158*H158,2)</f>
        <v>0</v>
      </c>
      <c r="BL158" s="19" t="s">
        <v>279</v>
      </c>
      <c r="BM158" s="227" t="s">
        <v>1921</v>
      </c>
    </row>
    <row r="159" s="13" customFormat="1">
      <c r="A159" s="13"/>
      <c r="B159" s="260"/>
      <c r="C159" s="261"/>
      <c r="D159" s="246" t="s">
        <v>1321</v>
      </c>
      <c r="E159" s="262" t="s">
        <v>20</v>
      </c>
      <c r="F159" s="263" t="s">
        <v>1922</v>
      </c>
      <c r="G159" s="261"/>
      <c r="H159" s="264">
        <v>650</v>
      </c>
      <c r="I159" s="265"/>
      <c r="J159" s="265"/>
      <c r="K159" s="261"/>
      <c r="L159" s="261"/>
      <c r="M159" s="266"/>
      <c r="N159" s="267"/>
      <c r="O159" s="268"/>
      <c r="P159" s="268"/>
      <c r="Q159" s="268"/>
      <c r="R159" s="268"/>
      <c r="S159" s="268"/>
      <c r="T159" s="268"/>
      <c r="U159" s="268"/>
      <c r="V159" s="268"/>
      <c r="W159" s="268"/>
      <c r="X159" s="269"/>
      <c r="Y159" s="13"/>
      <c r="Z159" s="13"/>
      <c r="AA159" s="13"/>
      <c r="AB159" s="13"/>
      <c r="AC159" s="13"/>
      <c r="AD159" s="13"/>
      <c r="AE159" s="13"/>
      <c r="AT159" s="270" t="s">
        <v>1321</v>
      </c>
      <c r="AU159" s="270" t="s">
        <v>85</v>
      </c>
      <c r="AV159" s="13" t="s">
        <v>85</v>
      </c>
      <c r="AW159" s="13" t="s">
        <v>5</v>
      </c>
      <c r="AX159" s="13" t="s">
        <v>83</v>
      </c>
      <c r="AY159" s="270" t="s">
        <v>212</v>
      </c>
    </row>
    <row r="160" s="2" customFormat="1" ht="44.25" customHeight="1">
      <c r="A160" s="40"/>
      <c r="B160" s="41"/>
      <c r="C160" s="215" t="s">
        <v>350</v>
      </c>
      <c r="D160" s="215" t="s">
        <v>213</v>
      </c>
      <c r="E160" s="216" t="s">
        <v>1923</v>
      </c>
      <c r="F160" s="217" t="s">
        <v>1924</v>
      </c>
      <c r="G160" s="218" t="s">
        <v>525</v>
      </c>
      <c r="H160" s="219">
        <v>80</v>
      </c>
      <c r="I160" s="220"/>
      <c r="J160" s="220"/>
      <c r="K160" s="221">
        <f>ROUND(P160*H160,2)</f>
        <v>0</v>
      </c>
      <c r="L160" s="217" t="s">
        <v>1314</v>
      </c>
      <c r="M160" s="46"/>
      <c r="N160" s="222" t="s">
        <v>20</v>
      </c>
      <c r="O160" s="223" t="s">
        <v>45</v>
      </c>
      <c r="P160" s="224">
        <f>I160+J160</f>
        <v>0</v>
      </c>
      <c r="Q160" s="224">
        <f>ROUND(I160*H160,2)</f>
        <v>0</v>
      </c>
      <c r="R160" s="224">
        <f>ROUND(J160*H160,2)</f>
        <v>0</v>
      </c>
      <c r="S160" s="86"/>
      <c r="T160" s="225">
        <f>S160*H160</f>
        <v>0</v>
      </c>
      <c r="U160" s="225">
        <v>0</v>
      </c>
      <c r="V160" s="225">
        <f>U160*H160</f>
        <v>0</v>
      </c>
      <c r="W160" s="225">
        <v>0</v>
      </c>
      <c r="X160" s="226">
        <f>W160*H160</f>
        <v>0</v>
      </c>
      <c r="Y160" s="40"/>
      <c r="Z160" s="40"/>
      <c r="AA160" s="40"/>
      <c r="AB160" s="40"/>
      <c r="AC160" s="40"/>
      <c r="AD160" s="40"/>
      <c r="AE160" s="40"/>
      <c r="AR160" s="227" t="s">
        <v>279</v>
      </c>
      <c r="AT160" s="227" t="s">
        <v>213</v>
      </c>
      <c r="AU160" s="227" t="s">
        <v>85</v>
      </c>
      <c r="AY160" s="19" t="s">
        <v>212</v>
      </c>
      <c r="BE160" s="228">
        <f>IF(O160="základní",K160,0)</f>
        <v>0</v>
      </c>
      <c r="BF160" s="228">
        <f>IF(O160="snížená",K160,0)</f>
        <v>0</v>
      </c>
      <c r="BG160" s="228">
        <f>IF(O160="zákl. přenesená",K160,0)</f>
        <v>0</v>
      </c>
      <c r="BH160" s="228">
        <f>IF(O160="sníž. přenesená",K160,0)</f>
        <v>0</v>
      </c>
      <c r="BI160" s="228">
        <f>IF(O160="nulová",K160,0)</f>
        <v>0</v>
      </c>
      <c r="BJ160" s="19" t="s">
        <v>83</v>
      </c>
      <c r="BK160" s="228">
        <f>ROUND(P160*H160,2)</f>
        <v>0</v>
      </c>
      <c r="BL160" s="19" t="s">
        <v>279</v>
      </c>
      <c r="BM160" s="227" t="s">
        <v>1925</v>
      </c>
    </row>
    <row r="161" s="2" customFormat="1">
      <c r="A161" s="40"/>
      <c r="B161" s="41"/>
      <c r="C161" s="42"/>
      <c r="D161" s="258" t="s">
        <v>1316</v>
      </c>
      <c r="E161" s="42"/>
      <c r="F161" s="259" t="s">
        <v>1926</v>
      </c>
      <c r="G161" s="42"/>
      <c r="H161" s="42"/>
      <c r="I161" s="248"/>
      <c r="J161" s="248"/>
      <c r="K161" s="42"/>
      <c r="L161" s="42"/>
      <c r="M161" s="46"/>
      <c r="N161" s="249"/>
      <c r="O161" s="250"/>
      <c r="P161" s="86"/>
      <c r="Q161" s="86"/>
      <c r="R161" s="86"/>
      <c r="S161" s="86"/>
      <c r="T161" s="86"/>
      <c r="U161" s="86"/>
      <c r="V161" s="86"/>
      <c r="W161" s="86"/>
      <c r="X161" s="87"/>
      <c r="Y161" s="40"/>
      <c r="Z161" s="40"/>
      <c r="AA161" s="40"/>
      <c r="AB161" s="40"/>
      <c r="AC161" s="40"/>
      <c r="AD161" s="40"/>
      <c r="AE161" s="40"/>
      <c r="AT161" s="19" t="s">
        <v>1316</v>
      </c>
      <c r="AU161" s="19" t="s">
        <v>85</v>
      </c>
    </row>
    <row r="162" s="2" customFormat="1" ht="16.5" customHeight="1">
      <c r="A162" s="40"/>
      <c r="B162" s="41"/>
      <c r="C162" s="229" t="s">
        <v>354</v>
      </c>
      <c r="D162" s="229" t="s">
        <v>222</v>
      </c>
      <c r="E162" s="230" t="s">
        <v>1927</v>
      </c>
      <c r="F162" s="231" t="s">
        <v>1928</v>
      </c>
      <c r="G162" s="232" t="s">
        <v>525</v>
      </c>
      <c r="H162" s="233">
        <v>80</v>
      </c>
      <c r="I162" s="234"/>
      <c r="J162" s="235"/>
      <c r="K162" s="236">
        <f>ROUND(P162*H162,2)</f>
        <v>0</v>
      </c>
      <c r="L162" s="231" t="s">
        <v>20</v>
      </c>
      <c r="M162" s="237"/>
      <c r="N162" s="238" t="s">
        <v>20</v>
      </c>
      <c r="O162" s="223" t="s">
        <v>45</v>
      </c>
      <c r="P162" s="224">
        <f>I162+J162</f>
        <v>0</v>
      </c>
      <c r="Q162" s="224">
        <f>ROUND(I162*H162,2)</f>
        <v>0</v>
      </c>
      <c r="R162" s="224">
        <f>ROUND(J162*H162,2)</f>
        <v>0</v>
      </c>
      <c r="S162" s="86"/>
      <c r="T162" s="225">
        <f>S162*H162</f>
        <v>0</v>
      </c>
      <c r="U162" s="225">
        <v>0.050999999999999997</v>
      </c>
      <c r="V162" s="225">
        <f>U162*H162</f>
        <v>4.0800000000000001</v>
      </c>
      <c r="W162" s="225">
        <v>0</v>
      </c>
      <c r="X162" s="226">
        <f>W162*H162</f>
        <v>0</v>
      </c>
      <c r="Y162" s="40"/>
      <c r="Z162" s="40"/>
      <c r="AA162" s="40"/>
      <c r="AB162" s="40"/>
      <c r="AC162" s="40"/>
      <c r="AD162" s="40"/>
      <c r="AE162" s="40"/>
      <c r="AR162" s="227" t="s">
        <v>342</v>
      </c>
      <c r="AT162" s="227" t="s">
        <v>222</v>
      </c>
      <c r="AU162" s="227" t="s">
        <v>85</v>
      </c>
      <c r="AY162" s="19" t="s">
        <v>212</v>
      </c>
      <c r="BE162" s="228">
        <f>IF(O162="základní",K162,0)</f>
        <v>0</v>
      </c>
      <c r="BF162" s="228">
        <f>IF(O162="snížená",K162,0)</f>
        <v>0</v>
      </c>
      <c r="BG162" s="228">
        <f>IF(O162="zákl. přenesená",K162,0)</f>
        <v>0</v>
      </c>
      <c r="BH162" s="228">
        <f>IF(O162="sníž. přenesená",K162,0)</f>
        <v>0</v>
      </c>
      <c r="BI162" s="228">
        <f>IF(O162="nulová",K162,0)</f>
        <v>0</v>
      </c>
      <c r="BJ162" s="19" t="s">
        <v>83</v>
      </c>
      <c r="BK162" s="228">
        <f>ROUND(P162*H162,2)</f>
        <v>0</v>
      </c>
      <c r="BL162" s="19" t="s">
        <v>279</v>
      </c>
      <c r="BM162" s="227" t="s">
        <v>1929</v>
      </c>
    </row>
    <row r="163" s="2" customFormat="1" ht="37.8" customHeight="1">
      <c r="A163" s="40"/>
      <c r="B163" s="41"/>
      <c r="C163" s="215" t="s">
        <v>358</v>
      </c>
      <c r="D163" s="215" t="s">
        <v>213</v>
      </c>
      <c r="E163" s="216" t="s">
        <v>1577</v>
      </c>
      <c r="F163" s="217" t="s">
        <v>1578</v>
      </c>
      <c r="G163" s="218" t="s">
        <v>670</v>
      </c>
      <c r="H163" s="219">
        <v>850</v>
      </c>
      <c r="I163" s="220"/>
      <c r="J163" s="220"/>
      <c r="K163" s="221">
        <f>ROUND(P163*H163,2)</f>
        <v>0</v>
      </c>
      <c r="L163" s="217" t="s">
        <v>1314</v>
      </c>
      <c r="M163" s="46"/>
      <c r="N163" s="222" t="s">
        <v>20</v>
      </c>
      <c r="O163" s="223" t="s">
        <v>45</v>
      </c>
      <c r="P163" s="224">
        <f>I163+J163</f>
        <v>0</v>
      </c>
      <c r="Q163" s="224">
        <f>ROUND(I163*H163,2)</f>
        <v>0</v>
      </c>
      <c r="R163" s="224">
        <f>ROUND(J163*H163,2)</f>
        <v>0</v>
      </c>
      <c r="S163" s="86"/>
      <c r="T163" s="225">
        <f>S163*H163</f>
        <v>0</v>
      </c>
      <c r="U163" s="225">
        <v>0</v>
      </c>
      <c r="V163" s="225">
        <f>U163*H163</f>
        <v>0</v>
      </c>
      <c r="W163" s="225">
        <v>0</v>
      </c>
      <c r="X163" s="226">
        <f>W163*H163</f>
        <v>0</v>
      </c>
      <c r="Y163" s="40"/>
      <c r="Z163" s="40"/>
      <c r="AA163" s="40"/>
      <c r="AB163" s="40"/>
      <c r="AC163" s="40"/>
      <c r="AD163" s="40"/>
      <c r="AE163" s="40"/>
      <c r="AR163" s="227" t="s">
        <v>279</v>
      </c>
      <c r="AT163" s="227" t="s">
        <v>213</v>
      </c>
      <c r="AU163" s="227" t="s">
        <v>85</v>
      </c>
      <c r="AY163" s="19" t="s">
        <v>212</v>
      </c>
      <c r="BE163" s="228">
        <f>IF(O163="základní",K163,0)</f>
        <v>0</v>
      </c>
      <c r="BF163" s="228">
        <f>IF(O163="snížená",K163,0)</f>
        <v>0</v>
      </c>
      <c r="BG163" s="228">
        <f>IF(O163="zákl. přenesená",K163,0)</f>
        <v>0</v>
      </c>
      <c r="BH163" s="228">
        <f>IF(O163="sníž. přenesená",K163,0)</f>
        <v>0</v>
      </c>
      <c r="BI163" s="228">
        <f>IF(O163="nulová",K163,0)</f>
        <v>0</v>
      </c>
      <c r="BJ163" s="19" t="s">
        <v>83</v>
      </c>
      <c r="BK163" s="228">
        <f>ROUND(P163*H163,2)</f>
        <v>0</v>
      </c>
      <c r="BL163" s="19" t="s">
        <v>279</v>
      </c>
      <c r="BM163" s="227" t="s">
        <v>1930</v>
      </c>
    </row>
    <row r="164" s="2" customFormat="1">
      <c r="A164" s="40"/>
      <c r="B164" s="41"/>
      <c r="C164" s="42"/>
      <c r="D164" s="258" t="s">
        <v>1316</v>
      </c>
      <c r="E164" s="42"/>
      <c r="F164" s="259" t="s">
        <v>1580</v>
      </c>
      <c r="G164" s="42"/>
      <c r="H164" s="42"/>
      <c r="I164" s="248"/>
      <c r="J164" s="248"/>
      <c r="K164" s="42"/>
      <c r="L164" s="42"/>
      <c r="M164" s="46"/>
      <c r="N164" s="249"/>
      <c r="O164" s="250"/>
      <c r="P164" s="86"/>
      <c r="Q164" s="86"/>
      <c r="R164" s="86"/>
      <c r="S164" s="86"/>
      <c r="T164" s="86"/>
      <c r="U164" s="86"/>
      <c r="V164" s="86"/>
      <c r="W164" s="86"/>
      <c r="X164" s="87"/>
      <c r="Y164" s="40"/>
      <c r="Z164" s="40"/>
      <c r="AA164" s="40"/>
      <c r="AB164" s="40"/>
      <c r="AC164" s="40"/>
      <c r="AD164" s="40"/>
      <c r="AE164" s="40"/>
      <c r="AT164" s="19" t="s">
        <v>1316</v>
      </c>
      <c r="AU164" s="19" t="s">
        <v>85</v>
      </c>
    </row>
    <row r="165" s="2" customFormat="1" ht="33" customHeight="1">
      <c r="A165" s="40"/>
      <c r="B165" s="41"/>
      <c r="C165" s="215" t="s">
        <v>362</v>
      </c>
      <c r="D165" s="215" t="s">
        <v>213</v>
      </c>
      <c r="E165" s="216" t="s">
        <v>1581</v>
      </c>
      <c r="F165" s="217" t="s">
        <v>1582</v>
      </c>
      <c r="G165" s="218" t="s">
        <v>670</v>
      </c>
      <c r="H165" s="219">
        <v>1</v>
      </c>
      <c r="I165" s="220"/>
      <c r="J165" s="220"/>
      <c r="K165" s="221">
        <f>ROUND(P165*H165,2)</f>
        <v>0</v>
      </c>
      <c r="L165" s="217" t="s">
        <v>1314</v>
      </c>
      <c r="M165" s="46"/>
      <c r="N165" s="222" t="s">
        <v>20</v>
      </c>
      <c r="O165" s="223" t="s">
        <v>45</v>
      </c>
      <c r="P165" s="224">
        <f>I165+J165</f>
        <v>0</v>
      </c>
      <c r="Q165" s="224">
        <f>ROUND(I165*H165,2)</f>
        <v>0</v>
      </c>
      <c r="R165" s="224">
        <f>ROUND(J165*H165,2)</f>
        <v>0</v>
      </c>
      <c r="S165" s="86"/>
      <c r="T165" s="225">
        <f>S165*H165</f>
        <v>0</v>
      </c>
      <c r="U165" s="225">
        <v>0</v>
      </c>
      <c r="V165" s="225">
        <f>U165*H165</f>
        <v>0</v>
      </c>
      <c r="W165" s="225">
        <v>0</v>
      </c>
      <c r="X165" s="226">
        <f>W165*H165</f>
        <v>0</v>
      </c>
      <c r="Y165" s="40"/>
      <c r="Z165" s="40"/>
      <c r="AA165" s="40"/>
      <c r="AB165" s="40"/>
      <c r="AC165" s="40"/>
      <c r="AD165" s="40"/>
      <c r="AE165" s="40"/>
      <c r="AR165" s="227" t="s">
        <v>279</v>
      </c>
      <c r="AT165" s="227" t="s">
        <v>213</v>
      </c>
      <c r="AU165" s="227" t="s">
        <v>85</v>
      </c>
      <c r="AY165" s="19" t="s">
        <v>212</v>
      </c>
      <c r="BE165" s="228">
        <f>IF(O165="základní",K165,0)</f>
        <v>0</v>
      </c>
      <c r="BF165" s="228">
        <f>IF(O165="snížená",K165,0)</f>
        <v>0</v>
      </c>
      <c r="BG165" s="228">
        <f>IF(O165="zákl. přenesená",K165,0)</f>
        <v>0</v>
      </c>
      <c r="BH165" s="228">
        <f>IF(O165="sníž. přenesená",K165,0)</f>
        <v>0</v>
      </c>
      <c r="BI165" s="228">
        <f>IF(O165="nulová",K165,0)</f>
        <v>0</v>
      </c>
      <c r="BJ165" s="19" t="s">
        <v>83</v>
      </c>
      <c r="BK165" s="228">
        <f>ROUND(P165*H165,2)</f>
        <v>0</v>
      </c>
      <c r="BL165" s="19" t="s">
        <v>279</v>
      </c>
      <c r="BM165" s="227" t="s">
        <v>1931</v>
      </c>
    </row>
    <row r="166" s="2" customFormat="1">
      <c r="A166" s="40"/>
      <c r="B166" s="41"/>
      <c r="C166" s="42"/>
      <c r="D166" s="258" t="s">
        <v>1316</v>
      </c>
      <c r="E166" s="42"/>
      <c r="F166" s="259" t="s">
        <v>1932</v>
      </c>
      <c r="G166" s="42"/>
      <c r="H166" s="42"/>
      <c r="I166" s="248"/>
      <c r="J166" s="248"/>
      <c r="K166" s="42"/>
      <c r="L166" s="42"/>
      <c r="M166" s="46"/>
      <c r="N166" s="249"/>
      <c r="O166" s="250"/>
      <c r="P166" s="86"/>
      <c r="Q166" s="86"/>
      <c r="R166" s="86"/>
      <c r="S166" s="86"/>
      <c r="T166" s="86"/>
      <c r="U166" s="86"/>
      <c r="V166" s="86"/>
      <c r="W166" s="86"/>
      <c r="X166" s="87"/>
      <c r="Y166" s="40"/>
      <c r="Z166" s="40"/>
      <c r="AA166" s="40"/>
      <c r="AB166" s="40"/>
      <c r="AC166" s="40"/>
      <c r="AD166" s="40"/>
      <c r="AE166" s="40"/>
      <c r="AT166" s="19" t="s">
        <v>1316</v>
      </c>
      <c r="AU166" s="19" t="s">
        <v>85</v>
      </c>
    </row>
    <row r="167" s="2" customFormat="1" ht="33" customHeight="1">
      <c r="A167" s="40"/>
      <c r="B167" s="41"/>
      <c r="C167" s="215" t="s">
        <v>366</v>
      </c>
      <c r="D167" s="215" t="s">
        <v>213</v>
      </c>
      <c r="E167" s="216" t="s">
        <v>1585</v>
      </c>
      <c r="F167" s="217" t="s">
        <v>1586</v>
      </c>
      <c r="G167" s="218" t="s">
        <v>525</v>
      </c>
      <c r="H167" s="219">
        <v>80</v>
      </c>
      <c r="I167" s="220"/>
      <c r="J167" s="220"/>
      <c r="K167" s="221">
        <f>ROUND(P167*H167,2)</f>
        <v>0</v>
      </c>
      <c r="L167" s="217" t="s">
        <v>1314</v>
      </c>
      <c r="M167" s="46"/>
      <c r="N167" s="222" t="s">
        <v>20</v>
      </c>
      <c r="O167" s="223" t="s">
        <v>45</v>
      </c>
      <c r="P167" s="224">
        <f>I167+J167</f>
        <v>0</v>
      </c>
      <c r="Q167" s="224">
        <f>ROUND(I167*H167,2)</f>
        <v>0</v>
      </c>
      <c r="R167" s="224">
        <f>ROUND(J167*H167,2)</f>
        <v>0</v>
      </c>
      <c r="S167" s="86"/>
      <c r="T167" s="225">
        <f>S167*H167</f>
        <v>0</v>
      </c>
      <c r="U167" s="225">
        <v>0</v>
      </c>
      <c r="V167" s="225">
        <f>U167*H167</f>
        <v>0</v>
      </c>
      <c r="W167" s="225">
        <v>0</v>
      </c>
      <c r="X167" s="226">
        <f>W167*H167</f>
        <v>0</v>
      </c>
      <c r="Y167" s="40"/>
      <c r="Z167" s="40"/>
      <c r="AA167" s="40"/>
      <c r="AB167" s="40"/>
      <c r="AC167" s="40"/>
      <c r="AD167" s="40"/>
      <c r="AE167" s="40"/>
      <c r="AR167" s="227" t="s">
        <v>279</v>
      </c>
      <c r="AT167" s="227" t="s">
        <v>213</v>
      </c>
      <c r="AU167" s="227" t="s">
        <v>85</v>
      </c>
      <c r="AY167" s="19" t="s">
        <v>212</v>
      </c>
      <c r="BE167" s="228">
        <f>IF(O167="základní",K167,0)</f>
        <v>0</v>
      </c>
      <c r="BF167" s="228">
        <f>IF(O167="snížená",K167,0)</f>
        <v>0</v>
      </c>
      <c r="BG167" s="228">
        <f>IF(O167="zákl. přenesená",K167,0)</f>
        <v>0</v>
      </c>
      <c r="BH167" s="228">
        <f>IF(O167="sníž. přenesená",K167,0)</f>
        <v>0</v>
      </c>
      <c r="BI167" s="228">
        <f>IF(O167="nulová",K167,0)</f>
        <v>0</v>
      </c>
      <c r="BJ167" s="19" t="s">
        <v>83</v>
      </c>
      <c r="BK167" s="228">
        <f>ROUND(P167*H167,2)</f>
        <v>0</v>
      </c>
      <c r="BL167" s="19" t="s">
        <v>279</v>
      </c>
      <c r="BM167" s="227" t="s">
        <v>1933</v>
      </c>
    </row>
    <row r="168" s="2" customFormat="1">
      <c r="A168" s="40"/>
      <c r="B168" s="41"/>
      <c r="C168" s="42"/>
      <c r="D168" s="258" t="s">
        <v>1316</v>
      </c>
      <c r="E168" s="42"/>
      <c r="F168" s="259" t="s">
        <v>1934</v>
      </c>
      <c r="G168" s="42"/>
      <c r="H168" s="42"/>
      <c r="I168" s="248"/>
      <c r="J168" s="248"/>
      <c r="K168" s="42"/>
      <c r="L168" s="42"/>
      <c r="M168" s="46"/>
      <c r="N168" s="249"/>
      <c r="O168" s="250"/>
      <c r="P168" s="86"/>
      <c r="Q168" s="86"/>
      <c r="R168" s="86"/>
      <c r="S168" s="86"/>
      <c r="T168" s="86"/>
      <c r="U168" s="86"/>
      <c r="V168" s="86"/>
      <c r="W168" s="86"/>
      <c r="X168" s="87"/>
      <c r="Y168" s="40"/>
      <c r="Z168" s="40"/>
      <c r="AA168" s="40"/>
      <c r="AB168" s="40"/>
      <c r="AC168" s="40"/>
      <c r="AD168" s="40"/>
      <c r="AE168" s="40"/>
      <c r="AT168" s="19" t="s">
        <v>1316</v>
      </c>
      <c r="AU168" s="19" t="s">
        <v>85</v>
      </c>
    </row>
    <row r="169" s="2" customFormat="1" ht="16.5" customHeight="1">
      <c r="A169" s="40"/>
      <c r="B169" s="41"/>
      <c r="C169" s="229" t="s">
        <v>370</v>
      </c>
      <c r="D169" s="229" t="s">
        <v>222</v>
      </c>
      <c r="E169" s="230" t="s">
        <v>1589</v>
      </c>
      <c r="F169" s="231" t="s">
        <v>1590</v>
      </c>
      <c r="G169" s="232" t="s">
        <v>525</v>
      </c>
      <c r="H169" s="233">
        <v>80</v>
      </c>
      <c r="I169" s="234"/>
      <c r="J169" s="235"/>
      <c r="K169" s="236">
        <f>ROUND(P169*H169,2)</f>
        <v>0</v>
      </c>
      <c r="L169" s="231" t="s">
        <v>20</v>
      </c>
      <c r="M169" s="237"/>
      <c r="N169" s="238" t="s">
        <v>20</v>
      </c>
      <c r="O169" s="223" t="s">
        <v>45</v>
      </c>
      <c r="P169" s="224">
        <f>I169+J169</f>
        <v>0</v>
      </c>
      <c r="Q169" s="224">
        <f>ROUND(I169*H169,2)</f>
        <v>0</v>
      </c>
      <c r="R169" s="224">
        <f>ROUND(J169*H169,2)</f>
        <v>0</v>
      </c>
      <c r="S169" s="86"/>
      <c r="T169" s="225">
        <f>S169*H169</f>
        <v>0</v>
      </c>
      <c r="U169" s="225">
        <v>0.0035300000000000002</v>
      </c>
      <c r="V169" s="225">
        <f>U169*H169</f>
        <v>0.28239999999999998</v>
      </c>
      <c r="W169" s="225">
        <v>0</v>
      </c>
      <c r="X169" s="226">
        <f>W169*H169</f>
        <v>0</v>
      </c>
      <c r="Y169" s="40"/>
      <c r="Z169" s="40"/>
      <c r="AA169" s="40"/>
      <c r="AB169" s="40"/>
      <c r="AC169" s="40"/>
      <c r="AD169" s="40"/>
      <c r="AE169" s="40"/>
      <c r="AR169" s="227" t="s">
        <v>342</v>
      </c>
      <c r="AT169" s="227" t="s">
        <v>222</v>
      </c>
      <c r="AU169" s="227" t="s">
        <v>85</v>
      </c>
      <c r="AY169" s="19" t="s">
        <v>212</v>
      </c>
      <c r="BE169" s="228">
        <f>IF(O169="základní",K169,0)</f>
        <v>0</v>
      </c>
      <c r="BF169" s="228">
        <f>IF(O169="snížená",K169,0)</f>
        <v>0</v>
      </c>
      <c r="BG169" s="228">
        <f>IF(O169="zákl. přenesená",K169,0)</f>
        <v>0</v>
      </c>
      <c r="BH169" s="228">
        <f>IF(O169="sníž. přenesená",K169,0)</f>
        <v>0</v>
      </c>
      <c r="BI169" s="228">
        <f>IF(O169="nulová",K169,0)</f>
        <v>0</v>
      </c>
      <c r="BJ169" s="19" t="s">
        <v>83</v>
      </c>
      <c r="BK169" s="228">
        <f>ROUND(P169*H169,2)</f>
        <v>0</v>
      </c>
      <c r="BL169" s="19" t="s">
        <v>279</v>
      </c>
      <c r="BM169" s="227" t="s">
        <v>1935</v>
      </c>
    </row>
    <row r="170" s="2" customFormat="1" ht="33" customHeight="1">
      <c r="A170" s="40"/>
      <c r="B170" s="41"/>
      <c r="C170" s="215" t="s">
        <v>374</v>
      </c>
      <c r="D170" s="215" t="s">
        <v>213</v>
      </c>
      <c r="E170" s="216" t="s">
        <v>1592</v>
      </c>
      <c r="F170" s="217" t="s">
        <v>1593</v>
      </c>
      <c r="G170" s="218" t="s">
        <v>525</v>
      </c>
      <c r="H170" s="219">
        <v>70</v>
      </c>
      <c r="I170" s="220"/>
      <c r="J170" s="220"/>
      <c r="K170" s="221">
        <f>ROUND(P170*H170,2)</f>
        <v>0</v>
      </c>
      <c r="L170" s="217" t="s">
        <v>1314</v>
      </c>
      <c r="M170" s="46"/>
      <c r="N170" s="222" t="s">
        <v>20</v>
      </c>
      <c r="O170" s="223" t="s">
        <v>45</v>
      </c>
      <c r="P170" s="224">
        <f>I170+J170</f>
        <v>0</v>
      </c>
      <c r="Q170" s="224">
        <f>ROUND(I170*H170,2)</f>
        <v>0</v>
      </c>
      <c r="R170" s="224">
        <f>ROUND(J170*H170,2)</f>
        <v>0</v>
      </c>
      <c r="S170" s="86"/>
      <c r="T170" s="225">
        <f>S170*H170</f>
        <v>0</v>
      </c>
      <c r="U170" s="225">
        <v>0</v>
      </c>
      <c r="V170" s="225">
        <f>U170*H170</f>
        <v>0</v>
      </c>
      <c r="W170" s="225">
        <v>0</v>
      </c>
      <c r="X170" s="226">
        <f>W170*H170</f>
        <v>0</v>
      </c>
      <c r="Y170" s="40"/>
      <c r="Z170" s="40"/>
      <c r="AA170" s="40"/>
      <c r="AB170" s="40"/>
      <c r="AC170" s="40"/>
      <c r="AD170" s="40"/>
      <c r="AE170" s="40"/>
      <c r="AR170" s="227" t="s">
        <v>279</v>
      </c>
      <c r="AT170" s="227" t="s">
        <v>213</v>
      </c>
      <c r="AU170" s="227" t="s">
        <v>85</v>
      </c>
      <c r="AY170" s="19" t="s">
        <v>212</v>
      </c>
      <c r="BE170" s="228">
        <f>IF(O170="základní",K170,0)</f>
        <v>0</v>
      </c>
      <c r="BF170" s="228">
        <f>IF(O170="snížená",K170,0)</f>
        <v>0</v>
      </c>
      <c r="BG170" s="228">
        <f>IF(O170="zákl. přenesená",K170,0)</f>
        <v>0</v>
      </c>
      <c r="BH170" s="228">
        <f>IF(O170="sníž. přenesená",K170,0)</f>
        <v>0</v>
      </c>
      <c r="BI170" s="228">
        <f>IF(O170="nulová",K170,0)</f>
        <v>0</v>
      </c>
      <c r="BJ170" s="19" t="s">
        <v>83</v>
      </c>
      <c r="BK170" s="228">
        <f>ROUND(P170*H170,2)</f>
        <v>0</v>
      </c>
      <c r="BL170" s="19" t="s">
        <v>279</v>
      </c>
      <c r="BM170" s="227" t="s">
        <v>1936</v>
      </c>
    </row>
    <row r="171" s="2" customFormat="1">
      <c r="A171" s="40"/>
      <c r="B171" s="41"/>
      <c r="C171" s="42"/>
      <c r="D171" s="258" t="s">
        <v>1316</v>
      </c>
      <c r="E171" s="42"/>
      <c r="F171" s="259" t="s">
        <v>1937</v>
      </c>
      <c r="G171" s="42"/>
      <c r="H171" s="42"/>
      <c r="I171" s="248"/>
      <c r="J171" s="248"/>
      <c r="K171" s="42"/>
      <c r="L171" s="42"/>
      <c r="M171" s="46"/>
      <c r="N171" s="249"/>
      <c r="O171" s="250"/>
      <c r="P171" s="86"/>
      <c r="Q171" s="86"/>
      <c r="R171" s="86"/>
      <c r="S171" s="86"/>
      <c r="T171" s="86"/>
      <c r="U171" s="86"/>
      <c r="V171" s="86"/>
      <c r="W171" s="86"/>
      <c r="X171" s="87"/>
      <c r="Y171" s="40"/>
      <c r="Z171" s="40"/>
      <c r="AA171" s="40"/>
      <c r="AB171" s="40"/>
      <c r="AC171" s="40"/>
      <c r="AD171" s="40"/>
      <c r="AE171" s="40"/>
      <c r="AT171" s="19" t="s">
        <v>1316</v>
      </c>
      <c r="AU171" s="19" t="s">
        <v>85</v>
      </c>
    </row>
    <row r="172" s="2" customFormat="1" ht="16.5" customHeight="1">
      <c r="A172" s="40"/>
      <c r="B172" s="41"/>
      <c r="C172" s="229" t="s">
        <v>381</v>
      </c>
      <c r="D172" s="229" t="s">
        <v>222</v>
      </c>
      <c r="E172" s="230" t="s">
        <v>1596</v>
      </c>
      <c r="F172" s="231" t="s">
        <v>1597</v>
      </c>
      <c r="G172" s="232" t="s">
        <v>525</v>
      </c>
      <c r="H172" s="233">
        <v>70</v>
      </c>
      <c r="I172" s="234"/>
      <c r="J172" s="235"/>
      <c r="K172" s="236">
        <f>ROUND(P172*H172,2)</f>
        <v>0</v>
      </c>
      <c r="L172" s="231" t="s">
        <v>20</v>
      </c>
      <c r="M172" s="237"/>
      <c r="N172" s="238" t="s">
        <v>20</v>
      </c>
      <c r="O172" s="223" t="s">
        <v>45</v>
      </c>
      <c r="P172" s="224">
        <f>I172+J172</f>
        <v>0</v>
      </c>
      <c r="Q172" s="224">
        <f>ROUND(I172*H172,2)</f>
        <v>0</v>
      </c>
      <c r="R172" s="224">
        <f>ROUND(J172*H172,2)</f>
        <v>0</v>
      </c>
      <c r="S172" s="86"/>
      <c r="T172" s="225">
        <f>S172*H172</f>
        <v>0</v>
      </c>
      <c r="U172" s="225">
        <v>0.0043499999999999997</v>
      </c>
      <c r="V172" s="225">
        <f>U172*H172</f>
        <v>0.30449999999999999</v>
      </c>
      <c r="W172" s="225">
        <v>0</v>
      </c>
      <c r="X172" s="226">
        <f>W172*H172</f>
        <v>0</v>
      </c>
      <c r="Y172" s="40"/>
      <c r="Z172" s="40"/>
      <c r="AA172" s="40"/>
      <c r="AB172" s="40"/>
      <c r="AC172" s="40"/>
      <c r="AD172" s="40"/>
      <c r="AE172" s="40"/>
      <c r="AR172" s="227" t="s">
        <v>342</v>
      </c>
      <c r="AT172" s="227" t="s">
        <v>222</v>
      </c>
      <c r="AU172" s="227" t="s">
        <v>85</v>
      </c>
      <c r="AY172" s="19" t="s">
        <v>212</v>
      </c>
      <c r="BE172" s="228">
        <f>IF(O172="základní",K172,0)</f>
        <v>0</v>
      </c>
      <c r="BF172" s="228">
        <f>IF(O172="snížená",K172,0)</f>
        <v>0</v>
      </c>
      <c r="BG172" s="228">
        <f>IF(O172="zákl. přenesená",K172,0)</f>
        <v>0</v>
      </c>
      <c r="BH172" s="228">
        <f>IF(O172="sníž. přenesená",K172,0)</f>
        <v>0</v>
      </c>
      <c r="BI172" s="228">
        <f>IF(O172="nulová",K172,0)</f>
        <v>0</v>
      </c>
      <c r="BJ172" s="19" t="s">
        <v>83</v>
      </c>
      <c r="BK172" s="228">
        <f>ROUND(P172*H172,2)</f>
        <v>0</v>
      </c>
      <c r="BL172" s="19" t="s">
        <v>279</v>
      </c>
      <c r="BM172" s="227" t="s">
        <v>1938</v>
      </c>
    </row>
    <row r="173" s="11" customFormat="1" ht="22.8" customHeight="1">
      <c r="A173" s="11"/>
      <c r="B173" s="200"/>
      <c r="C173" s="201"/>
      <c r="D173" s="202" t="s">
        <v>75</v>
      </c>
      <c r="E173" s="256" t="s">
        <v>1939</v>
      </c>
      <c r="F173" s="256" t="s">
        <v>1940</v>
      </c>
      <c r="G173" s="201"/>
      <c r="H173" s="201"/>
      <c r="I173" s="204"/>
      <c r="J173" s="204"/>
      <c r="K173" s="257">
        <f>BK173</f>
        <v>0</v>
      </c>
      <c r="L173" s="201"/>
      <c r="M173" s="206"/>
      <c r="N173" s="207"/>
      <c r="O173" s="208"/>
      <c r="P173" s="208"/>
      <c r="Q173" s="209">
        <f>SUM(Q174:Q181)</f>
        <v>0</v>
      </c>
      <c r="R173" s="209">
        <f>SUM(R174:R181)</f>
        <v>0</v>
      </c>
      <c r="S173" s="208"/>
      <c r="T173" s="210">
        <f>SUM(T174:T181)</f>
        <v>0</v>
      </c>
      <c r="U173" s="208"/>
      <c r="V173" s="210">
        <f>SUM(V174:V181)</f>
        <v>0</v>
      </c>
      <c r="W173" s="208"/>
      <c r="X173" s="211">
        <f>SUM(X174:X181)</f>
        <v>0</v>
      </c>
      <c r="Y173" s="11"/>
      <c r="Z173" s="11"/>
      <c r="AA173" s="11"/>
      <c r="AB173" s="11"/>
      <c r="AC173" s="11"/>
      <c r="AD173" s="11"/>
      <c r="AE173" s="11"/>
      <c r="AR173" s="212" t="s">
        <v>85</v>
      </c>
      <c r="AT173" s="213" t="s">
        <v>75</v>
      </c>
      <c r="AU173" s="213" t="s">
        <v>83</v>
      </c>
      <c r="AY173" s="212" t="s">
        <v>212</v>
      </c>
      <c r="BK173" s="214">
        <f>SUM(BK174:BK181)</f>
        <v>0</v>
      </c>
    </row>
    <row r="174" s="2" customFormat="1" ht="24.15" customHeight="1">
      <c r="A174" s="40"/>
      <c r="B174" s="41"/>
      <c r="C174" s="215" t="s">
        <v>385</v>
      </c>
      <c r="D174" s="215" t="s">
        <v>213</v>
      </c>
      <c r="E174" s="216" t="s">
        <v>1941</v>
      </c>
      <c r="F174" s="217" t="s">
        <v>1942</v>
      </c>
      <c r="G174" s="218" t="s">
        <v>670</v>
      </c>
      <c r="H174" s="219">
        <v>340</v>
      </c>
      <c r="I174" s="220"/>
      <c r="J174" s="220"/>
      <c r="K174" s="221">
        <f>ROUND(P174*H174,2)</f>
        <v>0</v>
      </c>
      <c r="L174" s="217" t="s">
        <v>1649</v>
      </c>
      <c r="M174" s="46"/>
      <c r="N174" s="222" t="s">
        <v>20</v>
      </c>
      <c r="O174" s="223" t="s">
        <v>45</v>
      </c>
      <c r="P174" s="224">
        <f>I174+J174</f>
        <v>0</v>
      </c>
      <c r="Q174" s="224">
        <f>ROUND(I174*H174,2)</f>
        <v>0</v>
      </c>
      <c r="R174" s="224">
        <f>ROUND(J174*H174,2)</f>
        <v>0</v>
      </c>
      <c r="S174" s="86"/>
      <c r="T174" s="225">
        <f>S174*H174</f>
        <v>0</v>
      </c>
      <c r="U174" s="225">
        <v>0</v>
      </c>
      <c r="V174" s="225">
        <f>U174*H174</f>
        <v>0</v>
      </c>
      <c r="W174" s="225">
        <v>0</v>
      </c>
      <c r="X174" s="226">
        <f>W174*H174</f>
        <v>0</v>
      </c>
      <c r="Y174" s="40"/>
      <c r="Z174" s="40"/>
      <c r="AA174" s="40"/>
      <c r="AB174" s="40"/>
      <c r="AC174" s="40"/>
      <c r="AD174" s="40"/>
      <c r="AE174" s="40"/>
      <c r="AR174" s="227" t="s">
        <v>279</v>
      </c>
      <c r="AT174" s="227" t="s">
        <v>213</v>
      </c>
      <c r="AU174" s="227" t="s">
        <v>85</v>
      </c>
      <c r="AY174" s="19" t="s">
        <v>212</v>
      </c>
      <c r="BE174" s="228">
        <f>IF(O174="základní",K174,0)</f>
        <v>0</v>
      </c>
      <c r="BF174" s="228">
        <f>IF(O174="snížená",K174,0)</f>
        <v>0</v>
      </c>
      <c r="BG174" s="228">
        <f>IF(O174="zákl. přenesená",K174,0)</f>
        <v>0</v>
      </c>
      <c r="BH174" s="228">
        <f>IF(O174="sníž. přenesená",K174,0)</f>
        <v>0</v>
      </c>
      <c r="BI174" s="228">
        <f>IF(O174="nulová",K174,0)</f>
        <v>0</v>
      </c>
      <c r="BJ174" s="19" t="s">
        <v>83</v>
      </c>
      <c r="BK174" s="228">
        <f>ROUND(P174*H174,2)</f>
        <v>0</v>
      </c>
      <c r="BL174" s="19" t="s">
        <v>279</v>
      </c>
      <c r="BM174" s="227" t="s">
        <v>1943</v>
      </c>
    </row>
    <row r="175" s="2" customFormat="1">
      <c r="A175" s="40"/>
      <c r="B175" s="41"/>
      <c r="C175" s="42"/>
      <c r="D175" s="258" t="s">
        <v>1316</v>
      </c>
      <c r="E175" s="42"/>
      <c r="F175" s="259" t="s">
        <v>1944</v>
      </c>
      <c r="G175" s="42"/>
      <c r="H175" s="42"/>
      <c r="I175" s="248"/>
      <c r="J175" s="248"/>
      <c r="K175" s="42"/>
      <c r="L175" s="42"/>
      <c r="M175" s="46"/>
      <c r="N175" s="249"/>
      <c r="O175" s="250"/>
      <c r="P175" s="86"/>
      <c r="Q175" s="86"/>
      <c r="R175" s="86"/>
      <c r="S175" s="86"/>
      <c r="T175" s="86"/>
      <c r="U175" s="86"/>
      <c r="V175" s="86"/>
      <c r="W175" s="86"/>
      <c r="X175" s="87"/>
      <c r="Y175" s="40"/>
      <c r="Z175" s="40"/>
      <c r="AA175" s="40"/>
      <c r="AB175" s="40"/>
      <c r="AC175" s="40"/>
      <c r="AD175" s="40"/>
      <c r="AE175" s="40"/>
      <c r="AT175" s="19" t="s">
        <v>1316</v>
      </c>
      <c r="AU175" s="19" t="s">
        <v>85</v>
      </c>
    </row>
    <row r="176" s="2" customFormat="1" ht="16.5" customHeight="1">
      <c r="A176" s="40"/>
      <c r="B176" s="41"/>
      <c r="C176" s="215" t="s">
        <v>389</v>
      </c>
      <c r="D176" s="215" t="s">
        <v>213</v>
      </c>
      <c r="E176" s="216" t="s">
        <v>1945</v>
      </c>
      <c r="F176" s="217" t="s">
        <v>1946</v>
      </c>
      <c r="G176" s="218" t="s">
        <v>670</v>
      </c>
      <c r="H176" s="219">
        <v>140</v>
      </c>
      <c r="I176" s="220"/>
      <c r="J176" s="220"/>
      <c r="K176" s="221">
        <f>ROUND(P176*H176,2)</f>
        <v>0</v>
      </c>
      <c r="L176" s="217" t="s">
        <v>20</v>
      </c>
      <c r="M176" s="46"/>
      <c r="N176" s="222" t="s">
        <v>20</v>
      </c>
      <c r="O176" s="223" t="s">
        <v>45</v>
      </c>
      <c r="P176" s="224">
        <f>I176+J176</f>
        <v>0</v>
      </c>
      <c r="Q176" s="224">
        <f>ROUND(I176*H176,2)</f>
        <v>0</v>
      </c>
      <c r="R176" s="224">
        <f>ROUND(J176*H176,2)</f>
        <v>0</v>
      </c>
      <c r="S176" s="86"/>
      <c r="T176" s="225">
        <f>S176*H176</f>
        <v>0</v>
      </c>
      <c r="U176" s="225">
        <v>0</v>
      </c>
      <c r="V176" s="225">
        <f>U176*H176</f>
        <v>0</v>
      </c>
      <c r="W176" s="225">
        <v>0</v>
      </c>
      <c r="X176" s="226">
        <f>W176*H176</f>
        <v>0</v>
      </c>
      <c r="Y176" s="40"/>
      <c r="Z176" s="40"/>
      <c r="AA176" s="40"/>
      <c r="AB176" s="40"/>
      <c r="AC176" s="40"/>
      <c r="AD176" s="40"/>
      <c r="AE176" s="40"/>
      <c r="AR176" s="227" t="s">
        <v>279</v>
      </c>
      <c r="AT176" s="227" t="s">
        <v>213</v>
      </c>
      <c r="AU176" s="227" t="s">
        <v>85</v>
      </c>
      <c r="AY176" s="19" t="s">
        <v>212</v>
      </c>
      <c r="BE176" s="228">
        <f>IF(O176="základní",K176,0)</f>
        <v>0</v>
      </c>
      <c r="BF176" s="228">
        <f>IF(O176="snížená",K176,0)</f>
        <v>0</v>
      </c>
      <c r="BG176" s="228">
        <f>IF(O176="zákl. přenesená",K176,0)</f>
        <v>0</v>
      </c>
      <c r="BH176" s="228">
        <f>IF(O176="sníž. přenesená",K176,0)</f>
        <v>0</v>
      </c>
      <c r="BI176" s="228">
        <f>IF(O176="nulová",K176,0)</f>
        <v>0</v>
      </c>
      <c r="BJ176" s="19" t="s">
        <v>83</v>
      </c>
      <c r="BK176" s="228">
        <f>ROUND(P176*H176,2)</f>
        <v>0</v>
      </c>
      <c r="BL176" s="19" t="s">
        <v>279</v>
      </c>
      <c r="BM176" s="227" t="s">
        <v>1947</v>
      </c>
    </row>
    <row r="177" s="2" customFormat="1" ht="21.75" customHeight="1">
      <c r="A177" s="40"/>
      <c r="B177" s="41"/>
      <c r="C177" s="215" t="s">
        <v>393</v>
      </c>
      <c r="D177" s="215" t="s">
        <v>213</v>
      </c>
      <c r="E177" s="216" t="s">
        <v>1948</v>
      </c>
      <c r="F177" s="217" t="s">
        <v>1949</v>
      </c>
      <c r="G177" s="218" t="s">
        <v>670</v>
      </c>
      <c r="H177" s="219">
        <v>230</v>
      </c>
      <c r="I177" s="220"/>
      <c r="J177" s="220"/>
      <c r="K177" s="221">
        <f>ROUND(P177*H177,2)</f>
        <v>0</v>
      </c>
      <c r="L177" s="217" t="s">
        <v>20</v>
      </c>
      <c r="M177" s="46"/>
      <c r="N177" s="222" t="s">
        <v>20</v>
      </c>
      <c r="O177" s="223" t="s">
        <v>45</v>
      </c>
      <c r="P177" s="224">
        <f>I177+J177</f>
        <v>0</v>
      </c>
      <c r="Q177" s="224">
        <f>ROUND(I177*H177,2)</f>
        <v>0</v>
      </c>
      <c r="R177" s="224">
        <f>ROUND(J177*H177,2)</f>
        <v>0</v>
      </c>
      <c r="S177" s="86"/>
      <c r="T177" s="225">
        <f>S177*H177</f>
        <v>0</v>
      </c>
      <c r="U177" s="225">
        <v>0</v>
      </c>
      <c r="V177" s="225">
        <f>U177*H177</f>
        <v>0</v>
      </c>
      <c r="W177" s="225">
        <v>0</v>
      </c>
      <c r="X177" s="226">
        <f>W177*H177</f>
        <v>0</v>
      </c>
      <c r="Y177" s="40"/>
      <c r="Z177" s="40"/>
      <c r="AA177" s="40"/>
      <c r="AB177" s="40"/>
      <c r="AC177" s="40"/>
      <c r="AD177" s="40"/>
      <c r="AE177" s="40"/>
      <c r="AR177" s="227" t="s">
        <v>279</v>
      </c>
      <c r="AT177" s="227" t="s">
        <v>213</v>
      </c>
      <c r="AU177" s="227" t="s">
        <v>85</v>
      </c>
      <c r="AY177" s="19" t="s">
        <v>212</v>
      </c>
      <c r="BE177" s="228">
        <f>IF(O177="základní",K177,0)</f>
        <v>0</v>
      </c>
      <c r="BF177" s="228">
        <f>IF(O177="snížená",K177,0)</f>
        <v>0</v>
      </c>
      <c r="BG177" s="228">
        <f>IF(O177="zákl. přenesená",K177,0)</f>
        <v>0</v>
      </c>
      <c r="BH177" s="228">
        <f>IF(O177="sníž. přenesená",K177,0)</f>
        <v>0</v>
      </c>
      <c r="BI177" s="228">
        <f>IF(O177="nulová",K177,0)</f>
        <v>0</v>
      </c>
      <c r="BJ177" s="19" t="s">
        <v>83</v>
      </c>
      <c r="BK177" s="228">
        <f>ROUND(P177*H177,2)</f>
        <v>0</v>
      </c>
      <c r="BL177" s="19" t="s">
        <v>279</v>
      </c>
      <c r="BM177" s="227" t="s">
        <v>1950</v>
      </c>
    </row>
    <row r="178" s="2" customFormat="1" ht="16.5" customHeight="1">
      <c r="A178" s="40"/>
      <c r="B178" s="41"/>
      <c r="C178" s="215" t="s">
        <v>397</v>
      </c>
      <c r="D178" s="215" t="s">
        <v>213</v>
      </c>
      <c r="E178" s="216" t="s">
        <v>1951</v>
      </c>
      <c r="F178" s="217" t="s">
        <v>1952</v>
      </c>
      <c r="G178" s="218" t="s">
        <v>264</v>
      </c>
      <c r="H178" s="219">
        <v>60</v>
      </c>
      <c r="I178" s="220"/>
      <c r="J178" s="220"/>
      <c r="K178" s="221">
        <f>ROUND(P178*H178,2)</f>
        <v>0</v>
      </c>
      <c r="L178" s="217" t="s">
        <v>20</v>
      </c>
      <c r="M178" s="46"/>
      <c r="N178" s="222" t="s">
        <v>20</v>
      </c>
      <c r="O178" s="223" t="s">
        <v>45</v>
      </c>
      <c r="P178" s="224">
        <f>I178+J178</f>
        <v>0</v>
      </c>
      <c r="Q178" s="224">
        <f>ROUND(I178*H178,2)</f>
        <v>0</v>
      </c>
      <c r="R178" s="224">
        <f>ROUND(J178*H178,2)</f>
        <v>0</v>
      </c>
      <c r="S178" s="86"/>
      <c r="T178" s="225">
        <f>S178*H178</f>
        <v>0</v>
      </c>
      <c r="U178" s="225">
        <v>0</v>
      </c>
      <c r="V178" s="225">
        <f>U178*H178</f>
        <v>0</v>
      </c>
      <c r="W178" s="225">
        <v>0</v>
      </c>
      <c r="X178" s="226">
        <f>W178*H178</f>
        <v>0</v>
      </c>
      <c r="Y178" s="40"/>
      <c r="Z178" s="40"/>
      <c r="AA178" s="40"/>
      <c r="AB178" s="40"/>
      <c r="AC178" s="40"/>
      <c r="AD178" s="40"/>
      <c r="AE178" s="40"/>
      <c r="AR178" s="227" t="s">
        <v>279</v>
      </c>
      <c r="AT178" s="227" t="s">
        <v>213</v>
      </c>
      <c r="AU178" s="227" t="s">
        <v>85</v>
      </c>
      <c r="AY178" s="19" t="s">
        <v>212</v>
      </c>
      <c r="BE178" s="228">
        <f>IF(O178="základní",K178,0)</f>
        <v>0</v>
      </c>
      <c r="BF178" s="228">
        <f>IF(O178="snížená",K178,0)</f>
        <v>0</v>
      </c>
      <c r="BG178" s="228">
        <f>IF(O178="zákl. přenesená",K178,0)</f>
        <v>0</v>
      </c>
      <c r="BH178" s="228">
        <f>IF(O178="sníž. přenesená",K178,0)</f>
        <v>0</v>
      </c>
      <c r="BI178" s="228">
        <f>IF(O178="nulová",K178,0)</f>
        <v>0</v>
      </c>
      <c r="BJ178" s="19" t="s">
        <v>83</v>
      </c>
      <c r="BK178" s="228">
        <f>ROUND(P178*H178,2)</f>
        <v>0</v>
      </c>
      <c r="BL178" s="19" t="s">
        <v>279</v>
      </c>
      <c r="BM178" s="227" t="s">
        <v>1953</v>
      </c>
    </row>
    <row r="179" s="13" customFormat="1">
      <c r="A179" s="13"/>
      <c r="B179" s="260"/>
      <c r="C179" s="261"/>
      <c r="D179" s="246" t="s">
        <v>1321</v>
      </c>
      <c r="E179" s="262" t="s">
        <v>20</v>
      </c>
      <c r="F179" s="263" t="s">
        <v>1954</v>
      </c>
      <c r="G179" s="261"/>
      <c r="H179" s="264">
        <v>60</v>
      </c>
      <c r="I179" s="265"/>
      <c r="J179" s="265"/>
      <c r="K179" s="261"/>
      <c r="L179" s="261"/>
      <c r="M179" s="266"/>
      <c r="N179" s="267"/>
      <c r="O179" s="268"/>
      <c r="P179" s="268"/>
      <c r="Q179" s="268"/>
      <c r="R179" s="268"/>
      <c r="S179" s="268"/>
      <c r="T179" s="268"/>
      <c r="U179" s="268"/>
      <c r="V179" s="268"/>
      <c r="W179" s="268"/>
      <c r="X179" s="269"/>
      <c r="Y179" s="13"/>
      <c r="Z179" s="13"/>
      <c r="AA179" s="13"/>
      <c r="AB179" s="13"/>
      <c r="AC179" s="13"/>
      <c r="AD179" s="13"/>
      <c r="AE179" s="13"/>
      <c r="AT179" s="270" t="s">
        <v>1321</v>
      </c>
      <c r="AU179" s="270" t="s">
        <v>85</v>
      </c>
      <c r="AV179" s="13" t="s">
        <v>85</v>
      </c>
      <c r="AW179" s="13" t="s">
        <v>5</v>
      </c>
      <c r="AX179" s="13" t="s">
        <v>83</v>
      </c>
      <c r="AY179" s="270" t="s">
        <v>212</v>
      </c>
    </row>
    <row r="180" s="2" customFormat="1" ht="16.5" customHeight="1">
      <c r="A180" s="40"/>
      <c r="B180" s="41"/>
      <c r="C180" s="215" t="s">
        <v>401</v>
      </c>
      <c r="D180" s="215" t="s">
        <v>213</v>
      </c>
      <c r="E180" s="216" t="s">
        <v>1785</v>
      </c>
      <c r="F180" s="217" t="s">
        <v>1955</v>
      </c>
      <c r="G180" s="218" t="s">
        <v>670</v>
      </c>
      <c r="H180" s="219">
        <v>10</v>
      </c>
      <c r="I180" s="220"/>
      <c r="J180" s="220"/>
      <c r="K180" s="221">
        <f>ROUND(P180*H180,2)</f>
        <v>0</v>
      </c>
      <c r="L180" s="217" t="s">
        <v>20</v>
      </c>
      <c r="M180" s="46"/>
      <c r="N180" s="222" t="s">
        <v>20</v>
      </c>
      <c r="O180" s="223" t="s">
        <v>45</v>
      </c>
      <c r="P180" s="224">
        <f>I180+J180</f>
        <v>0</v>
      </c>
      <c r="Q180" s="224">
        <f>ROUND(I180*H180,2)</f>
        <v>0</v>
      </c>
      <c r="R180" s="224">
        <f>ROUND(J180*H180,2)</f>
        <v>0</v>
      </c>
      <c r="S180" s="86"/>
      <c r="T180" s="225">
        <f>S180*H180</f>
        <v>0</v>
      </c>
      <c r="U180" s="225">
        <v>0</v>
      </c>
      <c r="V180" s="225">
        <f>U180*H180</f>
        <v>0</v>
      </c>
      <c r="W180" s="225">
        <v>0</v>
      </c>
      <c r="X180" s="226">
        <f>W180*H180</f>
        <v>0</v>
      </c>
      <c r="Y180" s="40"/>
      <c r="Z180" s="40"/>
      <c r="AA180" s="40"/>
      <c r="AB180" s="40"/>
      <c r="AC180" s="40"/>
      <c r="AD180" s="40"/>
      <c r="AE180" s="40"/>
      <c r="AR180" s="227" t="s">
        <v>279</v>
      </c>
      <c r="AT180" s="227" t="s">
        <v>213</v>
      </c>
      <c r="AU180" s="227" t="s">
        <v>85</v>
      </c>
      <c r="AY180" s="19" t="s">
        <v>212</v>
      </c>
      <c r="BE180" s="228">
        <f>IF(O180="základní",K180,0)</f>
        <v>0</v>
      </c>
      <c r="BF180" s="228">
        <f>IF(O180="snížená",K180,0)</f>
        <v>0</v>
      </c>
      <c r="BG180" s="228">
        <f>IF(O180="zákl. přenesená",K180,0)</f>
        <v>0</v>
      </c>
      <c r="BH180" s="228">
        <f>IF(O180="sníž. přenesená",K180,0)</f>
        <v>0</v>
      </c>
      <c r="BI180" s="228">
        <f>IF(O180="nulová",K180,0)</f>
        <v>0</v>
      </c>
      <c r="BJ180" s="19" t="s">
        <v>83</v>
      </c>
      <c r="BK180" s="228">
        <f>ROUND(P180*H180,2)</f>
        <v>0</v>
      </c>
      <c r="BL180" s="19" t="s">
        <v>279</v>
      </c>
      <c r="BM180" s="227" t="s">
        <v>1956</v>
      </c>
    </row>
    <row r="181" s="2" customFormat="1" ht="16.5" customHeight="1">
      <c r="A181" s="40"/>
      <c r="B181" s="41"/>
      <c r="C181" s="229" t="s">
        <v>405</v>
      </c>
      <c r="D181" s="229" t="s">
        <v>222</v>
      </c>
      <c r="E181" s="230" t="s">
        <v>1957</v>
      </c>
      <c r="F181" s="231" t="s">
        <v>1958</v>
      </c>
      <c r="G181" s="232" t="s">
        <v>670</v>
      </c>
      <c r="H181" s="233">
        <v>10</v>
      </c>
      <c r="I181" s="234"/>
      <c r="J181" s="235"/>
      <c r="K181" s="236">
        <f>ROUND(P181*H181,2)</f>
        <v>0</v>
      </c>
      <c r="L181" s="231" t="s">
        <v>20</v>
      </c>
      <c r="M181" s="237"/>
      <c r="N181" s="238" t="s">
        <v>20</v>
      </c>
      <c r="O181" s="223" t="s">
        <v>45</v>
      </c>
      <c r="P181" s="224">
        <f>I181+J181</f>
        <v>0</v>
      </c>
      <c r="Q181" s="224">
        <f>ROUND(I181*H181,2)</f>
        <v>0</v>
      </c>
      <c r="R181" s="224">
        <f>ROUND(J181*H181,2)</f>
        <v>0</v>
      </c>
      <c r="S181" s="86"/>
      <c r="T181" s="225">
        <f>S181*H181</f>
        <v>0</v>
      </c>
      <c r="U181" s="225">
        <v>0</v>
      </c>
      <c r="V181" s="225">
        <f>U181*H181</f>
        <v>0</v>
      </c>
      <c r="W181" s="225">
        <v>0</v>
      </c>
      <c r="X181" s="226">
        <f>W181*H181</f>
        <v>0</v>
      </c>
      <c r="Y181" s="40"/>
      <c r="Z181" s="40"/>
      <c r="AA181" s="40"/>
      <c r="AB181" s="40"/>
      <c r="AC181" s="40"/>
      <c r="AD181" s="40"/>
      <c r="AE181" s="40"/>
      <c r="AR181" s="227" t="s">
        <v>342</v>
      </c>
      <c r="AT181" s="227" t="s">
        <v>222</v>
      </c>
      <c r="AU181" s="227" t="s">
        <v>85</v>
      </c>
      <c r="AY181" s="19" t="s">
        <v>212</v>
      </c>
      <c r="BE181" s="228">
        <f>IF(O181="základní",K181,0)</f>
        <v>0</v>
      </c>
      <c r="BF181" s="228">
        <f>IF(O181="snížená",K181,0)</f>
        <v>0</v>
      </c>
      <c r="BG181" s="228">
        <f>IF(O181="zákl. přenesená",K181,0)</f>
        <v>0</v>
      </c>
      <c r="BH181" s="228">
        <f>IF(O181="sníž. přenesená",K181,0)</f>
        <v>0</v>
      </c>
      <c r="BI181" s="228">
        <f>IF(O181="nulová",K181,0)</f>
        <v>0</v>
      </c>
      <c r="BJ181" s="19" t="s">
        <v>83</v>
      </c>
      <c r="BK181" s="228">
        <f>ROUND(P181*H181,2)</f>
        <v>0</v>
      </c>
      <c r="BL181" s="19" t="s">
        <v>279</v>
      </c>
      <c r="BM181" s="227" t="s">
        <v>1959</v>
      </c>
    </row>
    <row r="182" s="11" customFormat="1" ht="25.92" customHeight="1">
      <c r="A182" s="11"/>
      <c r="B182" s="200"/>
      <c r="C182" s="201"/>
      <c r="D182" s="202" t="s">
        <v>75</v>
      </c>
      <c r="E182" s="203" t="s">
        <v>222</v>
      </c>
      <c r="F182" s="203" t="s">
        <v>1608</v>
      </c>
      <c r="G182" s="201"/>
      <c r="H182" s="201"/>
      <c r="I182" s="204"/>
      <c r="J182" s="204"/>
      <c r="K182" s="205">
        <f>BK182</f>
        <v>0</v>
      </c>
      <c r="L182" s="201"/>
      <c r="M182" s="206"/>
      <c r="N182" s="207"/>
      <c r="O182" s="208"/>
      <c r="P182" s="208"/>
      <c r="Q182" s="209">
        <f>Q183</f>
        <v>0</v>
      </c>
      <c r="R182" s="209">
        <f>R183</f>
        <v>0</v>
      </c>
      <c r="S182" s="208"/>
      <c r="T182" s="210">
        <f>T183</f>
        <v>0</v>
      </c>
      <c r="U182" s="208"/>
      <c r="V182" s="210">
        <f>V183</f>
        <v>0</v>
      </c>
      <c r="W182" s="208"/>
      <c r="X182" s="211">
        <f>X183</f>
        <v>0</v>
      </c>
      <c r="Y182" s="11"/>
      <c r="Z182" s="11"/>
      <c r="AA182" s="11"/>
      <c r="AB182" s="11"/>
      <c r="AC182" s="11"/>
      <c r="AD182" s="11"/>
      <c r="AE182" s="11"/>
      <c r="AR182" s="212" t="s">
        <v>105</v>
      </c>
      <c r="AT182" s="213" t="s">
        <v>75</v>
      </c>
      <c r="AU182" s="213" t="s">
        <v>76</v>
      </c>
      <c r="AY182" s="212" t="s">
        <v>212</v>
      </c>
      <c r="BK182" s="214">
        <f>BK183</f>
        <v>0</v>
      </c>
    </row>
    <row r="183" s="11" customFormat="1" ht="22.8" customHeight="1">
      <c r="A183" s="11"/>
      <c r="B183" s="200"/>
      <c r="C183" s="201"/>
      <c r="D183" s="202" t="s">
        <v>75</v>
      </c>
      <c r="E183" s="256" t="s">
        <v>1609</v>
      </c>
      <c r="F183" s="256" t="s">
        <v>1610</v>
      </c>
      <c r="G183" s="201"/>
      <c r="H183" s="201"/>
      <c r="I183" s="204"/>
      <c r="J183" s="204"/>
      <c r="K183" s="257">
        <f>BK183</f>
        <v>0</v>
      </c>
      <c r="L183" s="201"/>
      <c r="M183" s="206"/>
      <c r="N183" s="207"/>
      <c r="O183" s="208"/>
      <c r="P183" s="208"/>
      <c r="Q183" s="209">
        <f>SUM(Q184:Q185)</f>
        <v>0</v>
      </c>
      <c r="R183" s="209">
        <f>SUM(R184:R185)</f>
        <v>0</v>
      </c>
      <c r="S183" s="208"/>
      <c r="T183" s="210">
        <f>SUM(T184:T185)</f>
        <v>0</v>
      </c>
      <c r="U183" s="208"/>
      <c r="V183" s="210">
        <f>SUM(V184:V185)</f>
        <v>0</v>
      </c>
      <c r="W183" s="208"/>
      <c r="X183" s="211">
        <f>SUM(X184:X185)</f>
        <v>0</v>
      </c>
      <c r="Y183" s="11"/>
      <c r="Z183" s="11"/>
      <c r="AA183" s="11"/>
      <c r="AB183" s="11"/>
      <c r="AC183" s="11"/>
      <c r="AD183" s="11"/>
      <c r="AE183" s="11"/>
      <c r="AR183" s="212" t="s">
        <v>105</v>
      </c>
      <c r="AT183" s="213" t="s">
        <v>75</v>
      </c>
      <c r="AU183" s="213" t="s">
        <v>83</v>
      </c>
      <c r="AY183" s="212" t="s">
        <v>212</v>
      </c>
      <c r="BK183" s="214">
        <f>SUM(BK184:BK185)</f>
        <v>0</v>
      </c>
    </row>
    <row r="184" s="2" customFormat="1" ht="49.05" customHeight="1">
      <c r="A184" s="40"/>
      <c r="B184" s="41"/>
      <c r="C184" s="215" t="s">
        <v>409</v>
      </c>
      <c r="D184" s="215" t="s">
        <v>213</v>
      </c>
      <c r="E184" s="216" t="s">
        <v>1611</v>
      </c>
      <c r="F184" s="217" t="s">
        <v>1612</v>
      </c>
      <c r="G184" s="218" t="s">
        <v>670</v>
      </c>
      <c r="H184" s="219">
        <v>1</v>
      </c>
      <c r="I184" s="220"/>
      <c r="J184" s="220"/>
      <c r="K184" s="221">
        <f>ROUND(P184*H184,2)</f>
        <v>0</v>
      </c>
      <c r="L184" s="217" t="s">
        <v>1314</v>
      </c>
      <c r="M184" s="46"/>
      <c r="N184" s="222" t="s">
        <v>20</v>
      </c>
      <c r="O184" s="223" t="s">
        <v>45</v>
      </c>
      <c r="P184" s="224">
        <f>I184+J184</f>
        <v>0</v>
      </c>
      <c r="Q184" s="224">
        <f>ROUND(I184*H184,2)</f>
        <v>0</v>
      </c>
      <c r="R184" s="224">
        <f>ROUND(J184*H184,2)</f>
        <v>0</v>
      </c>
      <c r="S184" s="86"/>
      <c r="T184" s="225">
        <f>S184*H184</f>
        <v>0</v>
      </c>
      <c r="U184" s="225">
        <v>0</v>
      </c>
      <c r="V184" s="225">
        <f>U184*H184</f>
        <v>0</v>
      </c>
      <c r="W184" s="225">
        <v>0</v>
      </c>
      <c r="X184" s="226">
        <f>W184*H184</f>
        <v>0</v>
      </c>
      <c r="Y184" s="40"/>
      <c r="Z184" s="40"/>
      <c r="AA184" s="40"/>
      <c r="AB184" s="40"/>
      <c r="AC184" s="40"/>
      <c r="AD184" s="40"/>
      <c r="AE184" s="40"/>
      <c r="AR184" s="227" t="s">
        <v>217</v>
      </c>
      <c r="AT184" s="227" t="s">
        <v>213</v>
      </c>
      <c r="AU184" s="227" t="s">
        <v>85</v>
      </c>
      <c r="AY184" s="19" t="s">
        <v>212</v>
      </c>
      <c r="BE184" s="228">
        <f>IF(O184="základní",K184,0)</f>
        <v>0</v>
      </c>
      <c r="BF184" s="228">
        <f>IF(O184="snížená",K184,0)</f>
        <v>0</v>
      </c>
      <c r="BG184" s="228">
        <f>IF(O184="zákl. přenesená",K184,0)</f>
        <v>0</v>
      </c>
      <c r="BH184" s="228">
        <f>IF(O184="sníž. přenesená",K184,0)</f>
        <v>0</v>
      </c>
      <c r="BI184" s="228">
        <f>IF(O184="nulová",K184,0)</f>
        <v>0</v>
      </c>
      <c r="BJ184" s="19" t="s">
        <v>83</v>
      </c>
      <c r="BK184" s="228">
        <f>ROUND(P184*H184,2)</f>
        <v>0</v>
      </c>
      <c r="BL184" s="19" t="s">
        <v>217</v>
      </c>
      <c r="BM184" s="227" t="s">
        <v>1960</v>
      </c>
    </row>
    <row r="185" s="2" customFormat="1">
      <c r="A185" s="40"/>
      <c r="B185" s="41"/>
      <c r="C185" s="42"/>
      <c r="D185" s="258" t="s">
        <v>1316</v>
      </c>
      <c r="E185" s="42"/>
      <c r="F185" s="259" t="s">
        <v>1961</v>
      </c>
      <c r="G185" s="42"/>
      <c r="H185" s="42"/>
      <c r="I185" s="248"/>
      <c r="J185" s="248"/>
      <c r="K185" s="42"/>
      <c r="L185" s="42"/>
      <c r="M185" s="46"/>
      <c r="N185" s="249"/>
      <c r="O185" s="250"/>
      <c r="P185" s="86"/>
      <c r="Q185" s="86"/>
      <c r="R185" s="86"/>
      <c r="S185" s="86"/>
      <c r="T185" s="86"/>
      <c r="U185" s="86"/>
      <c r="V185" s="86"/>
      <c r="W185" s="86"/>
      <c r="X185" s="87"/>
      <c r="Y185" s="40"/>
      <c r="Z185" s="40"/>
      <c r="AA185" s="40"/>
      <c r="AB185" s="40"/>
      <c r="AC185" s="40"/>
      <c r="AD185" s="40"/>
      <c r="AE185" s="40"/>
      <c r="AT185" s="19" t="s">
        <v>1316</v>
      </c>
      <c r="AU185" s="19" t="s">
        <v>85</v>
      </c>
    </row>
    <row r="186" s="11" customFormat="1" ht="25.92" customHeight="1">
      <c r="A186" s="11"/>
      <c r="B186" s="200"/>
      <c r="C186" s="201"/>
      <c r="D186" s="202" t="s">
        <v>75</v>
      </c>
      <c r="E186" s="203" t="s">
        <v>171</v>
      </c>
      <c r="F186" s="203" t="s">
        <v>1615</v>
      </c>
      <c r="G186" s="201"/>
      <c r="H186" s="201"/>
      <c r="I186" s="204"/>
      <c r="J186" s="204"/>
      <c r="K186" s="205">
        <f>BK186</f>
        <v>0</v>
      </c>
      <c r="L186" s="201"/>
      <c r="M186" s="206"/>
      <c r="N186" s="207"/>
      <c r="O186" s="208"/>
      <c r="P186" s="208"/>
      <c r="Q186" s="209">
        <f>Q187+Q190+Q195+Q198</f>
        <v>0</v>
      </c>
      <c r="R186" s="209">
        <f>R187+R190+R195+R198</f>
        <v>0</v>
      </c>
      <c r="S186" s="208"/>
      <c r="T186" s="210">
        <f>T187+T190+T195+T198</f>
        <v>0</v>
      </c>
      <c r="U186" s="208"/>
      <c r="V186" s="210">
        <f>V187+V190+V195+V198</f>
        <v>0</v>
      </c>
      <c r="W186" s="208"/>
      <c r="X186" s="211">
        <f>X187+X190+X195+X198</f>
        <v>0</v>
      </c>
      <c r="Y186" s="11"/>
      <c r="Z186" s="11"/>
      <c r="AA186" s="11"/>
      <c r="AB186" s="11"/>
      <c r="AC186" s="11"/>
      <c r="AD186" s="11"/>
      <c r="AE186" s="11"/>
      <c r="AR186" s="212" t="s">
        <v>234</v>
      </c>
      <c r="AT186" s="213" t="s">
        <v>75</v>
      </c>
      <c r="AU186" s="213" t="s">
        <v>76</v>
      </c>
      <c r="AY186" s="212" t="s">
        <v>212</v>
      </c>
      <c r="BK186" s="214">
        <f>BK187+BK190+BK195+BK198</f>
        <v>0</v>
      </c>
    </row>
    <row r="187" s="11" customFormat="1" ht="22.8" customHeight="1">
      <c r="A187" s="11"/>
      <c r="B187" s="200"/>
      <c r="C187" s="201"/>
      <c r="D187" s="202" t="s">
        <v>75</v>
      </c>
      <c r="E187" s="256" t="s">
        <v>1616</v>
      </c>
      <c r="F187" s="256" t="s">
        <v>1617</v>
      </c>
      <c r="G187" s="201"/>
      <c r="H187" s="201"/>
      <c r="I187" s="204"/>
      <c r="J187" s="204"/>
      <c r="K187" s="257">
        <f>BK187</f>
        <v>0</v>
      </c>
      <c r="L187" s="201"/>
      <c r="M187" s="206"/>
      <c r="N187" s="207"/>
      <c r="O187" s="208"/>
      <c r="P187" s="208"/>
      <c r="Q187" s="209">
        <f>SUM(Q188:Q189)</f>
        <v>0</v>
      </c>
      <c r="R187" s="209">
        <f>SUM(R188:R189)</f>
        <v>0</v>
      </c>
      <c r="S187" s="208"/>
      <c r="T187" s="210">
        <f>SUM(T188:T189)</f>
        <v>0</v>
      </c>
      <c r="U187" s="208"/>
      <c r="V187" s="210">
        <f>SUM(V188:V189)</f>
        <v>0</v>
      </c>
      <c r="W187" s="208"/>
      <c r="X187" s="211">
        <f>SUM(X188:X189)</f>
        <v>0</v>
      </c>
      <c r="Y187" s="11"/>
      <c r="Z187" s="11"/>
      <c r="AA187" s="11"/>
      <c r="AB187" s="11"/>
      <c r="AC187" s="11"/>
      <c r="AD187" s="11"/>
      <c r="AE187" s="11"/>
      <c r="AR187" s="212" t="s">
        <v>234</v>
      </c>
      <c r="AT187" s="213" t="s">
        <v>75</v>
      </c>
      <c r="AU187" s="213" t="s">
        <v>83</v>
      </c>
      <c r="AY187" s="212" t="s">
        <v>212</v>
      </c>
      <c r="BK187" s="214">
        <f>SUM(BK188:BK189)</f>
        <v>0</v>
      </c>
    </row>
    <row r="188" s="2" customFormat="1" ht="24.15" customHeight="1">
      <c r="A188" s="40"/>
      <c r="B188" s="41"/>
      <c r="C188" s="215" t="s">
        <v>413</v>
      </c>
      <c r="D188" s="215" t="s">
        <v>213</v>
      </c>
      <c r="E188" s="216" t="s">
        <v>1618</v>
      </c>
      <c r="F188" s="217" t="s">
        <v>1619</v>
      </c>
      <c r="G188" s="218" t="s">
        <v>1620</v>
      </c>
      <c r="H188" s="219">
        <v>1</v>
      </c>
      <c r="I188" s="220"/>
      <c r="J188" s="220"/>
      <c r="K188" s="221">
        <f>ROUND(P188*H188,2)</f>
        <v>0</v>
      </c>
      <c r="L188" s="217" t="s">
        <v>1314</v>
      </c>
      <c r="M188" s="46"/>
      <c r="N188" s="222" t="s">
        <v>20</v>
      </c>
      <c r="O188" s="223" t="s">
        <v>45</v>
      </c>
      <c r="P188" s="224">
        <f>I188+J188</f>
        <v>0</v>
      </c>
      <c r="Q188" s="224">
        <f>ROUND(I188*H188,2)</f>
        <v>0</v>
      </c>
      <c r="R188" s="224">
        <f>ROUND(J188*H188,2)</f>
        <v>0</v>
      </c>
      <c r="S188" s="86"/>
      <c r="T188" s="225">
        <f>S188*H188</f>
        <v>0</v>
      </c>
      <c r="U188" s="225">
        <v>0</v>
      </c>
      <c r="V188" s="225">
        <f>U188*H188</f>
        <v>0</v>
      </c>
      <c r="W188" s="225">
        <v>0</v>
      </c>
      <c r="X188" s="226">
        <f>W188*H188</f>
        <v>0</v>
      </c>
      <c r="Y188" s="40"/>
      <c r="Z188" s="40"/>
      <c r="AA188" s="40"/>
      <c r="AB188" s="40"/>
      <c r="AC188" s="40"/>
      <c r="AD188" s="40"/>
      <c r="AE188" s="40"/>
      <c r="AR188" s="227" t="s">
        <v>1621</v>
      </c>
      <c r="AT188" s="227" t="s">
        <v>213</v>
      </c>
      <c r="AU188" s="227" t="s">
        <v>85</v>
      </c>
      <c r="AY188" s="19" t="s">
        <v>212</v>
      </c>
      <c r="BE188" s="228">
        <f>IF(O188="základní",K188,0)</f>
        <v>0</v>
      </c>
      <c r="BF188" s="228">
        <f>IF(O188="snížená",K188,0)</f>
        <v>0</v>
      </c>
      <c r="BG188" s="228">
        <f>IF(O188="zákl. přenesená",K188,0)</f>
        <v>0</v>
      </c>
      <c r="BH188" s="228">
        <f>IF(O188="sníž. přenesená",K188,0)</f>
        <v>0</v>
      </c>
      <c r="BI188" s="228">
        <f>IF(O188="nulová",K188,0)</f>
        <v>0</v>
      </c>
      <c r="BJ188" s="19" t="s">
        <v>83</v>
      </c>
      <c r="BK188" s="228">
        <f>ROUND(P188*H188,2)</f>
        <v>0</v>
      </c>
      <c r="BL188" s="19" t="s">
        <v>1621</v>
      </c>
      <c r="BM188" s="227" t="s">
        <v>1962</v>
      </c>
    </row>
    <row r="189" s="2" customFormat="1">
      <c r="A189" s="40"/>
      <c r="B189" s="41"/>
      <c r="C189" s="42"/>
      <c r="D189" s="258" t="s">
        <v>1316</v>
      </c>
      <c r="E189" s="42"/>
      <c r="F189" s="259" t="s">
        <v>1963</v>
      </c>
      <c r="G189" s="42"/>
      <c r="H189" s="42"/>
      <c r="I189" s="248"/>
      <c r="J189" s="248"/>
      <c r="K189" s="42"/>
      <c r="L189" s="42"/>
      <c r="M189" s="46"/>
      <c r="N189" s="249"/>
      <c r="O189" s="250"/>
      <c r="P189" s="86"/>
      <c r="Q189" s="86"/>
      <c r="R189" s="86"/>
      <c r="S189" s="86"/>
      <c r="T189" s="86"/>
      <c r="U189" s="86"/>
      <c r="V189" s="86"/>
      <c r="W189" s="86"/>
      <c r="X189" s="87"/>
      <c r="Y189" s="40"/>
      <c r="Z189" s="40"/>
      <c r="AA189" s="40"/>
      <c r="AB189" s="40"/>
      <c r="AC189" s="40"/>
      <c r="AD189" s="40"/>
      <c r="AE189" s="40"/>
      <c r="AT189" s="19" t="s">
        <v>1316</v>
      </c>
      <c r="AU189" s="19" t="s">
        <v>85</v>
      </c>
    </row>
    <row r="190" s="11" customFormat="1" ht="22.8" customHeight="1">
      <c r="A190" s="11"/>
      <c r="B190" s="200"/>
      <c r="C190" s="201"/>
      <c r="D190" s="202" t="s">
        <v>75</v>
      </c>
      <c r="E190" s="256" t="s">
        <v>1624</v>
      </c>
      <c r="F190" s="256" t="s">
        <v>1625</v>
      </c>
      <c r="G190" s="201"/>
      <c r="H190" s="201"/>
      <c r="I190" s="204"/>
      <c r="J190" s="204"/>
      <c r="K190" s="257">
        <f>BK190</f>
        <v>0</v>
      </c>
      <c r="L190" s="201"/>
      <c r="M190" s="206"/>
      <c r="N190" s="207"/>
      <c r="O190" s="208"/>
      <c r="P190" s="208"/>
      <c r="Q190" s="209">
        <f>SUM(Q191:Q194)</f>
        <v>0</v>
      </c>
      <c r="R190" s="209">
        <f>SUM(R191:R194)</f>
        <v>0</v>
      </c>
      <c r="S190" s="208"/>
      <c r="T190" s="210">
        <f>SUM(T191:T194)</f>
        <v>0</v>
      </c>
      <c r="U190" s="208"/>
      <c r="V190" s="210">
        <f>SUM(V191:V194)</f>
        <v>0</v>
      </c>
      <c r="W190" s="208"/>
      <c r="X190" s="211">
        <f>SUM(X191:X194)</f>
        <v>0</v>
      </c>
      <c r="Y190" s="11"/>
      <c r="Z190" s="11"/>
      <c r="AA190" s="11"/>
      <c r="AB190" s="11"/>
      <c r="AC190" s="11"/>
      <c r="AD190" s="11"/>
      <c r="AE190" s="11"/>
      <c r="AR190" s="212" t="s">
        <v>234</v>
      </c>
      <c r="AT190" s="213" t="s">
        <v>75</v>
      </c>
      <c r="AU190" s="213" t="s">
        <v>83</v>
      </c>
      <c r="AY190" s="212" t="s">
        <v>212</v>
      </c>
      <c r="BK190" s="214">
        <f>SUM(BK191:BK194)</f>
        <v>0</v>
      </c>
    </row>
    <row r="191" s="2" customFormat="1" ht="24.15" customHeight="1">
      <c r="A191" s="40"/>
      <c r="B191" s="41"/>
      <c r="C191" s="215" t="s">
        <v>417</v>
      </c>
      <c r="D191" s="215" t="s">
        <v>213</v>
      </c>
      <c r="E191" s="216" t="s">
        <v>1626</v>
      </c>
      <c r="F191" s="217" t="s">
        <v>1627</v>
      </c>
      <c r="G191" s="218" t="s">
        <v>264</v>
      </c>
      <c r="H191" s="219">
        <v>40</v>
      </c>
      <c r="I191" s="220"/>
      <c r="J191" s="220"/>
      <c r="K191" s="221">
        <f>ROUND(P191*H191,2)</f>
        <v>0</v>
      </c>
      <c r="L191" s="217" t="s">
        <v>1628</v>
      </c>
      <c r="M191" s="46"/>
      <c r="N191" s="222" t="s">
        <v>20</v>
      </c>
      <c r="O191" s="223" t="s">
        <v>45</v>
      </c>
      <c r="P191" s="224">
        <f>I191+J191</f>
        <v>0</v>
      </c>
      <c r="Q191" s="224">
        <f>ROUND(I191*H191,2)</f>
        <v>0</v>
      </c>
      <c r="R191" s="224">
        <f>ROUND(J191*H191,2)</f>
        <v>0</v>
      </c>
      <c r="S191" s="86"/>
      <c r="T191" s="225">
        <f>S191*H191</f>
        <v>0</v>
      </c>
      <c r="U191" s="225">
        <v>0</v>
      </c>
      <c r="V191" s="225">
        <f>U191*H191</f>
        <v>0</v>
      </c>
      <c r="W191" s="225">
        <v>0</v>
      </c>
      <c r="X191" s="226">
        <f>W191*H191</f>
        <v>0</v>
      </c>
      <c r="Y191" s="40"/>
      <c r="Z191" s="40"/>
      <c r="AA191" s="40"/>
      <c r="AB191" s="40"/>
      <c r="AC191" s="40"/>
      <c r="AD191" s="40"/>
      <c r="AE191" s="40"/>
      <c r="AR191" s="227" t="s">
        <v>1621</v>
      </c>
      <c r="AT191" s="227" t="s">
        <v>213</v>
      </c>
      <c r="AU191" s="227" t="s">
        <v>85</v>
      </c>
      <c r="AY191" s="19" t="s">
        <v>212</v>
      </c>
      <c r="BE191" s="228">
        <f>IF(O191="základní",K191,0)</f>
        <v>0</v>
      </c>
      <c r="BF191" s="228">
        <f>IF(O191="snížená",K191,0)</f>
        <v>0</v>
      </c>
      <c r="BG191" s="228">
        <f>IF(O191="zákl. přenesená",K191,0)</f>
        <v>0</v>
      </c>
      <c r="BH191" s="228">
        <f>IF(O191="sníž. přenesená",K191,0)</f>
        <v>0</v>
      </c>
      <c r="BI191" s="228">
        <f>IF(O191="nulová",K191,0)</f>
        <v>0</v>
      </c>
      <c r="BJ191" s="19" t="s">
        <v>83</v>
      </c>
      <c r="BK191" s="228">
        <f>ROUND(P191*H191,2)</f>
        <v>0</v>
      </c>
      <c r="BL191" s="19" t="s">
        <v>1621</v>
      </c>
      <c r="BM191" s="227" t="s">
        <v>1964</v>
      </c>
    </row>
    <row r="192" s="2" customFormat="1">
      <c r="A192" s="40"/>
      <c r="B192" s="41"/>
      <c r="C192" s="42"/>
      <c r="D192" s="258" t="s">
        <v>1316</v>
      </c>
      <c r="E192" s="42"/>
      <c r="F192" s="259" t="s">
        <v>1630</v>
      </c>
      <c r="G192" s="42"/>
      <c r="H192" s="42"/>
      <c r="I192" s="248"/>
      <c r="J192" s="248"/>
      <c r="K192" s="42"/>
      <c r="L192" s="42"/>
      <c r="M192" s="46"/>
      <c r="N192" s="249"/>
      <c r="O192" s="250"/>
      <c r="P192" s="86"/>
      <c r="Q192" s="86"/>
      <c r="R192" s="86"/>
      <c r="S192" s="86"/>
      <c r="T192" s="86"/>
      <c r="U192" s="86"/>
      <c r="V192" s="86"/>
      <c r="W192" s="86"/>
      <c r="X192" s="87"/>
      <c r="Y192" s="40"/>
      <c r="Z192" s="40"/>
      <c r="AA192" s="40"/>
      <c r="AB192" s="40"/>
      <c r="AC192" s="40"/>
      <c r="AD192" s="40"/>
      <c r="AE192" s="40"/>
      <c r="AT192" s="19" t="s">
        <v>1316</v>
      </c>
      <c r="AU192" s="19" t="s">
        <v>85</v>
      </c>
    </row>
    <row r="193" s="2" customFormat="1" ht="24.15" customHeight="1">
      <c r="A193" s="40"/>
      <c r="B193" s="41"/>
      <c r="C193" s="215" t="s">
        <v>421</v>
      </c>
      <c r="D193" s="215" t="s">
        <v>213</v>
      </c>
      <c r="E193" s="216" t="s">
        <v>1631</v>
      </c>
      <c r="F193" s="217" t="s">
        <v>1632</v>
      </c>
      <c r="G193" s="218" t="s">
        <v>225</v>
      </c>
      <c r="H193" s="219">
        <v>1</v>
      </c>
      <c r="I193" s="220"/>
      <c r="J193" s="220"/>
      <c r="K193" s="221">
        <f>ROUND(P193*H193,2)</f>
        <v>0</v>
      </c>
      <c r="L193" s="217" t="s">
        <v>1628</v>
      </c>
      <c r="M193" s="46"/>
      <c r="N193" s="222" t="s">
        <v>20</v>
      </c>
      <c r="O193" s="223" t="s">
        <v>45</v>
      </c>
      <c r="P193" s="224">
        <f>I193+J193</f>
        <v>0</v>
      </c>
      <c r="Q193" s="224">
        <f>ROUND(I193*H193,2)</f>
        <v>0</v>
      </c>
      <c r="R193" s="224">
        <f>ROUND(J193*H193,2)</f>
        <v>0</v>
      </c>
      <c r="S193" s="86"/>
      <c r="T193" s="225">
        <f>S193*H193</f>
        <v>0</v>
      </c>
      <c r="U193" s="225">
        <v>0</v>
      </c>
      <c r="V193" s="225">
        <f>U193*H193</f>
        <v>0</v>
      </c>
      <c r="W193" s="225">
        <v>0</v>
      </c>
      <c r="X193" s="226">
        <f>W193*H193</f>
        <v>0</v>
      </c>
      <c r="Y193" s="40"/>
      <c r="Z193" s="40"/>
      <c r="AA193" s="40"/>
      <c r="AB193" s="40"/>
      <c r="AC193" s="40"/>
      <c r="AD193" s="40"/>
      <c r="AE193" s="40"/>
      <c r="AR193" s="227" t="s">
        <v>1621</v>
      </c>
      <c r="AT193" s="227" t="s">
        <v>213</v>
      </c>
      <c r="AU193" s="227" t="s">
        <v>85</v>
      </c>
      <c r="AY193" s="19" t="s">
        <v>212</v>
      </c>
      <c r="BE193" s="228">
        <f>IF(O193="základní",K193,0)</f>
        <v>0</v>
      </c>
      <c r="BF193" s="228">
        <f>IF(O193="snížená",K193,0)</f>
        <v>0</v>
      </c>
      <c r="BG193" s="228">
        <f>IF(O193="zákl. přenesená",K193,0)</f>
        <v>0</v>
      </c>
      <c r="BH193" s="228">
        <f>IF(O193="sníž. přenesená",K193,0)</f>
        <v>0</v>
      </c>
      <c r="BI193" s="228">
        <f>IF(O193="nulová",K193,0)</f>
        <v>0</v>
      </c>
      <c r="BJ193" s="19" t="s">
        <v>83</v>
      </c>
      <c r="BK193" s="228">
        <f>ROUND(P193*H193,2)</f>
        <v>0</v>
      </c>
      <c r="BL193" s="19" t="s">
        <v>1621</v>
      </c>
      <c r="BM193" s="227" t="s">
        <v>1965</v>
      </c>
    </row>
    <row r="194" s="2" customFormat="1">
      <c r="A194" s="40"/>
      <c r="B194" s="41"/>
      <c r="C194" s="42"/>
      <c r="D194" s="258" t="s">
        <v>1316</v>
      </c>
      <c r="E194" s="42"/>
      <c r="F194" s="259" t="s">
        <v>1634</v>
      </c>
      <c r="G194" s="42"/>
      <c r="H194" s="42"/>
      <c r="I194" s="248"/>
      <c r="J194" s="248"/>
      <c r="K194" s="42"/>
      <c r="L194" s="42"/>
      <c r="M194" s="46"/>
      <c r="N194" s="249"/>
      <c r="O194" s="250"/>
      <c r="P194" s="86"/>
      <c r="Q194" s="86"/>
      <c r="R194" s="86"/>
      <c r="S194" s="86"/>
      <c r="T194" s="86"/>
      <c r="U194" s="86"/>
      <c r="V194" s="86"/>
      <c r="W194" s="86"/>
      <c r="X194" s="87"/>
      <c r="Y194" s="40"/>
      <c r="Z194" s="40"/>
      <c r="AA194" s="40"/>
      <c r="AB194" s="40"/>
      <c r="AC194" s="40"/>
      <c r="AD194" s="40"/>
      <c r="AE194" s="40"/>
      <c r="AT194" s="19" t="s">
        <v>1316</v>
      </c>
      <c r="AU194" s="19" t="s">
        <v>85</v>
      </c>
    </row>
    <row r="195" s="11" customFormat="1" ht="22.8" customHeight="1">
      <c r="A195" s="11"/>
      <c r="B195" s="200"/>
      <c r="C195" s="201"/>
      <c r="D195" s="202" t="s">
        <v>75</v>
      </c>
      <c r="E195" s="256" t="s">
        <v>1635</v>
      </c>
      <c r="F195" s="256" t="s">
        <v>1636</v>
      </c>
      <c r="G195" s="201"/>
      <c r="H195" s="201"/>
      <c r="I195" s="204"/>
      <c r="J195" s="204"/>
      <c r="K195" s="257">
        <f>BK195</f>
        <v>0</v>
      </c>
      <c r="L195" s="201"/>
      <c r="M195" s="206"/>
      <c r="N195" s="207"/>
      <c r="O195" s="208"/>
      <c r="P195" s="208"/>
      <c r="Q195" s="209">
        <f>SUM(Q196:Q197)</f>
        <v>0</v>
      </c>
      <c r="R195" s="209">
        <f>SUM(R196:R197)</f>
        <v>0</v>
      </c>
      <c r="S195" s="208"/>
      <c r="T195" s="210">
        <f>SUM(T196:T197)</f>
        <v>0</v>
      </c>
      <c r="U195" s="208"/>
      <c r="V195" s="210">
        <f>SUM(V196:V197)</f>
        <v>0</v>
      </c>
      <c r="W195" s="208"/>
      <c r="X195" s="211">
        <f>SUM(X196:X197)</f>
        <v>0</v>
      </c>
      <c r="Y195" s="11"/>
      <c r="Z195" s="11"/>
      <c r="AA195" s="11"/>
      <c r="AB195" s="11"/>
      <c r="AC195" s="11"/>
      <c r="AD195" s="11"/>
      <c r="AE195" s="11"/>
      <c r="AR195" s="212" t="s">
        <v>234</v>
      </c>
      <c r="AT195" s="213" t="s">
        <v>75</v>
      </c>
      <c r="AU195" s="213" t="s">
        <v>83</v>
      </c>
      <c r="AY195" s="212" t="s">
        <v>212</v>
      </c>
      <c r="BK195" s="214">
        <f>SUM(BK196:BK197)</f>
        <v>0</v>
      </c>
    </row>
    <row r="196" s="2" customFormat="1" ht="24.15" customHeight="1">
      <c r="A196" s="40"/>
      <c r="B196" s="41"/>
      <c r="C196" s="215" t="s">
        <v>425</v>
      </c>
      <c r="D196" s="215" t="s">
        <v>213</v>
      </c>
      <c r="E196" s="216" t="s">
        <v>1637</v>
      </c>
      <c r="F196" s="217" t="s">
        <v>1638</v>
      </c>
      <c r="G196" s="218" t="s">
        <v>1620</v>
      </c>
      <c r="H196" s="219">
        <v>1</v>
      </c>
      <c r="I196" s="220"/>
      <c r="J196" s="220"/>
      <c r="K196" s="221">
        <f>ROUND(P196*H196,2)</f>
        <v>0</v>
      </c>
      <c r="L196" s="217" t="s">
        <v>1497</v>
      </c>
      <c r="M196" s="46"/>
      <c r="N196" s="222" t="s">
        <v>20</v>
      </c>
      <c r="O196" s="223" t="s">
        <v>45</v>
      </c>
      <c r="P196" s="224">
        <f>I196+J196</f>
        <v>0</v>
      </c>
      <c r="Q196" s="224">
        <f>ROUND(I196*H196,2)</f>
        <v>0</v>
      </c>
      <c r="R196" s="224">
        <f>ROUND(J196*H196,2)</f>
        <v>0</v>
      </c>
      <c r="S196" s="86"/>
      <c r="T196" s="225">
        <f>S196*H196</f>
        <v>0</v>
      </c>
      <c r="U196" s="225">
        <v>0</v>
      </c>
      <c r="V196" s="225">
        <f>U196*H196</f>
        <v>0</v>
      </c>
      <c r="W196" s="225">
        <v>0</v>
      </c>
      <c r="X196" s="226">
        <f>W196*H196</f>
        <v>0</v>
      </c>
      <c r="Y196" s="40"/>
      <c r="Z196" s="40"/>
      <c r="AA196" s="40"/>
      <c r="AB196" s="40"/>
      <c r="AC196" s="40"/>
      <c r="AD196" s="40"/>
      <c r="AE196" s="40"/>
      <c r="AR196" s="227" t="s">
        <v>1621</v>
      </c>
      <c r="AT196" s="227" t="s">
        <v>213</v>
      </c>
      <c r="AU196" s="227" t="s">
        <v>85</v>
      </c>
      <c r="AY196" s="19" t="s">
        <v>212</v>
      </c>
      <c r="BE196" s="228">
        <f>IF(O196="základní",K196,0)</f>
        <v>0</v>
      </c>
      <c r="BF196" s="228">
        <f>IF(O196="snížená",K196,0)</f>
        <v>0</v>
      </c>
      <c r="BG196" s="228">
        <f>IF(O196="zákl. přenesená",K196,0)</f>
        <v>0</v>
      </c>
      <c r="BH196" s="228">
        <f>IF(O196="sníž. přenesená",K196,0)</f>
        <v>0</v>
      </c>
      <c r="BI196" s="228">
        <f>IF(O196="nulová",K196,0)</f>
        <v>0</v>
      </c>
      <c r="BJ196" s="19" t="s">
        <v>83</v>
      </c>
      <c r="BK196" s="228">
        <f>ROUND(P196*H196,2)</f>
        <v>0</v>
      </c>
      <c r="BL196" s="19" t="s">
        <v>1621</v>
      </c>
      <c r="BM196" s="227" t="s">
        <v>1966</v>
      </c>
    </row>
    <row r="197" s="2" customFormat="1">
      <c r="A197" s="40"/>
      <c r="B197" s="41"/>
      <c r="C197" s="42"/>
      <c r="D197" s="258" t="s">
        <v>1316</v>
      </c>
      <c r="E197" s="42"/>
      <c r="F197" s="259" t="s">
        <v>1640</v>
      </c>
      <c r="G197" s="42"/>
      <c r="H197" s="42"/>
      <c r="I197" s="248"/>
      <c r="J197" s="248"/>
      <c r="K197" s="42"/>
      <c r="L197" s="42"/>
      <c r="M197" s="46"/>
      <c r="N197" s="249"/>
      <c r="O197" s="250"/>
      <c r="P197" s="86"/>
      <c r="Q197" s="86"/>
      <c r="R197" s="86"/>
      <c r="S197" s="86"/>
      <c r="T197" s="86"/>
      <c r="U197" s="86"/>
      <c r="V197" s="86"/>
      <c r="W197" s="86"/>
      <c r="X197" s="87"/>
      <c r="Y197" s="40"/>
      <c r="Z197" s="40"/>
      <c r="AA197" s="40"/>
      <c r="AB197" s="40"/>
      <c r="AC197" s="40"/>
      <c r="AD197" s="40"/>
      <c r="AE197" s="40"/>
      <c r="AT197" s="19" t="s">
        <v>1316</v>
      </c>
      <c r="AU197" s="19" t="s">
        <v>85</v>
      </c>
    </row>
    <row r="198" s="11" customFormat="1" ht="22.8" customHeight="1">
      <c r="A198" s="11"/>
      <c r="B198" s="200"/>
      <c r="C198" s="201"/>
      <c r="D198" s="202" t="s">
        <v>75</v>
      </c>
      <c r="E198" s="256" t="s">
        <v>1641</v>
      </c>
      <c r="F198" s="256" t="s">
        <v>1642</v>
      </c>
      <c r="G198" s="201"/>
      <c r="H198" s="201"/>
      <c r="I198" s="204"/>
      <c r="J198" s="204"/>
      <c r="K198" s="257">
        <f>BK198</f>
        <v>0</v>
      </c>
      <c r="L198" s="201"/>
      <c r="M198" s="206"/>
      <c r="N198" s="207"/>
      <c r="O198" s="208"/>
      <c r="P198" s="208"/>
      <c r="Q198" s="209">
        <f>SUM(Q199:Q202)</f>
        <v>0</v>
      </c>
      <c r="R198" s="209">
        <f>SUM(R199:R202)</f>
        <v>0</v>
      </c>
      <c r="S198" s="208"/>
      <c r="T198" s="210">
        <f>SUM(T199:T202)</f>
        <v>0</v>
      </c>
      <c r="U198" s="208"/>
      <c r="V198" s="210">
        <f>SUM(V199:V202)</f>
        <v>0</v>
      </c>
      <c r="W198" s="208"/>
      <c r="X198" s="211">
        <f>SUM(X199:X202)</f>
        <v>0</v>
      </c>
      <c r="Y198" s="11"/>
      <c r="Z198" s="11"/>
      <c r="AA198" s="11"/>
      <c r="AB198" s="11"/>
      <c r="AC198" s="11"/>
      <c r="AD198" s="11"/>
      <c r="AE198" s="11"/>
      <c r="AR198" s="212" t="s">
        <v>234</v>
      </c>
      <c r="AT198" s="213" t="s">
        <v>75</v>
      </c>
      <c r="AU198" s="213" t="s">
        <v>83</v>
      </c>
      <c r="AY198" s="212" t="s">
        <v>212</v>
      </c>
      <c r="BK198" s="214">
        <f>SUM(BK199:BK202)</f>
        <v>0</v>
      </c>
    </row>
    <row r="199" s="2" customFormat="1" ht="24.15" customHeight="1">
      <c r="A199" s="40"/>
      <c r="B199" s="41"/>
      <c r="C199" s="215" t="s">
        <v>429</v>
      </c>
      <c r="D199" s="215" t="s">
        <v>213</v>
      </c>
      <c r="E199" s="216" t="s">
        <v>1643</v>
      </c>
      <c r="F199" s="217" t="s">
        <v>1644</v>
      </c>
      <c r="G199" s="218" t="s">
        <v>225</v>
      </c>
      <c r="H199" s="219">
        <v>1</v>
      </c>
      <c r="I199" s="220"/>
      <c r="J199" s="220"/>
      <c r="K199" s="221">
        <f>ROUND(P199*H199,2)</f>
        <v>0</v>
      </c>
      <c r="L199" s="217" t="s">
        <v>1628</v>
      </c>
      <c r="M199" s="46"/>
      <c r="N199" s="222" t="s">
        <v>20</v>
      </c>
      <c r="O199" s="223" t="s">
        <v>45</v>
      </c>
      <c r="P199" s="224">
        <f>I199+J199</f>
        <v>0</v>
      </c>
      <c r="Q199" s="224">
        <f>ROUND(I199*H199,2)</f>
        <v>0</v>
      </c>
      <c r="R199" s="224">
        <f>ROUND(J199*H199,2)</f>
        <v>0</v>
      </c>
      <c r="S199" s="86"/>
      <c r="T199" s="225">
        <f>S199*H199</f>
        <v>0</v>
      </c>
      <c r="U199" s="225">
        <v>0</v>
      </c>
      <c r="V199" s="225">
        <f>U199*H199</f>
        <v>0</v>
      </c>
      <c r="W199" s="225">
        <v>0</v>
      </c>
      <c r="X199" s="226">
        <f>W199*H199</f>
        <v>0</v>
      </c>
      <c r="Y199" s="40"/>
      <c r="Z199" s="40"/>
      <c r="AA199" s="40"/>
      <c r="AB199" s="40"/>
      <c r="AC199" s="40"/>
      <c r="AD199" s="40"/>
      <c r="AE199" s="40"/>
      <c r="AR199" s="227" t="s">
        <v>1621</v>
      </c>
      <c r="AT199" s="227" t="s">
        <v>213</v>
      </c>
      <c r="AU199" s="227" t="s">
        <v>85</v>
      </c>
      <c r="AY199" s="19" t="s">
        <v>212</v>
      </c>
      <c r="BE199" s="228">
        <f>IF(O199="základní",K199,0)</f>
        <v>0</v>
      </c>
      <c r="BF199" s="228">
        <f>IF(O199="snížená",K199,0)</f>
        <v>0</v>
      </c>
      <c r="BG199" s="228">
        <f>IF(O199="zákl. přenesená",K199,0)</f>
        <v>0</v>
      </c>
      <c r="BH199" s="228">
        <f>IF(O199="sníž. přenesená",K199,0)</f>
        <v>0</v>
      </c>
      <c r="BI199" s="228">
        <f>IF(O199="nulová",K199,0)</f>
        <v>0</v>
      </c>
      <c r="BJ199" s="19" t="s">
        <v>83</v>
      </c>
      <c r="BK199" s="228">
        <f>ROUND(P199*H199,2)</f>
        <v>0</v>
      </c>
      <c r="BL199" s="19" t="s">
        <v>1621</v>
      </c>
      <c r="BM199" s="227" t="s">
        <v>1967</v>
      </c>
    </row>
    <row r="200" s="2" customFormat="1">
      <c r="A200" s="40"/>
      <c r="B200" s="41"/>
      <c r="C200" s="42"/>
      <c r="D200" s="258" t="s">
        <v>1316</v>
      </c>
      <c r="E200" s="42"/>
      <c r="F200" s="259" t="s">
        <v>1646</v>
      </c>
      <c r="G200" s="42"/>
      <c r="H200" s="42"/>
      <c r="I200" s="248"/>
      <c r="J200" s="248"/>
      <c r="K200" s="42"/>
      <c r="L200" s="42"/>
      <c r="M200" s="46"/>
      <c r="N200" s="249"/>
      <c r="O200" s="250"/>
      <c r="P200" s="86"/>
      <c r="Q200" s="86"/>
      <c r="R200" s="86"/>
      <c r="S200" s="86"/>
      <c r="T200" s="86"/>
      <c r="U200" s="86"/>
      <c r="V200" s="86"/>
      <c r="W200" s="86"/>
      <c r="X200" s="87"/>
      <c r="Y200" s="40"/>
      <c r="Z200" s="40"/>
      <c r="AA200" s="40"/>
      <c r="AB200" s="40"/>
      <c r="AC200" s="40"/>
      <c r="AD200" s="40"/>
      <c r="AE200" s="40"/>
      <c r="AT200" s="19" t="s">
        <v>1316</v>
      </c>
      <c r="AU200" s="19" t="s">
        <v>85</v>
      </c>
    </row>
    <row r="201" s="2" customFormat="1" ht="24.15" customHeight="1">
      <c r="A201" s="40"/>
      <c r="B201" s="41"/>
      <c r="C201" s="215" t="s">
        <v>433</v>
      </c>
      <c r="D201" s="215" t="s">
        <v>213</v>
      </c>
      <c r="E201" s="216" t="s">
        <v>1647</v>
      </c>
      <c r="F201" s="217" t="s">
        <v>1648</v>
      </c>
      <c r="G201" s="218" t="s">
        <v>1620</v>
      </c>
      <c r="H201" s="219">
        <v>1</v>
      </c>
      <c r="I201" s="220"/>
      <c r="J201" s="220"/>
      <c r="K201" s="221">
        <f>ROUND(P201*H201,2)</f>
        <v>0</v>
      </c>
      <c r="L201" s="217" t="s">
        <v>1649</v>
      </c>
      <c r="M201" s="46"/>
      <c r="N201" s="222" t="s">
        <v>20</v>
      </c>
      <c r="O201" s="223" t="s">
        <v>45</v>
      </c>
      <c r="P201" s="224">
        <f>I201+J201</f>
        <v>0</v>
      </c>
      <c r="Q201" s="224">
        <f>ROUND(I201*H201,2)</f>
        <v>0</v>
      </c>
      <c r="R201" s="224">
        <f>ROUND(J201*H201,2)</f>
        <v>0</v>
      </c>
      <c r="S201" s="86"/>
      <c r="T201" s="225">
        <f>S201*H201</f>
        <v>0</v>
      </c>
      <c r="U201" s="225">
        <v>0</v>
      </c>
      <c r="V201" s="225">
        <f>U201*H201</f>
        <v>0</v>
      </c>
      <c r="W201" s="225">
        <v>0</v>
      </c>
      <c r="X201" s="226">
        <f>W201*H201</f>
        <v>0</v>
      </c>
      <c r="Y201" s="40"/>
      <c r="Z201" s="40"/>
      <c r="AA201" s="40"/>
      <c r="AB201" s="40"/>
      <c r="AC201" s="40"/>
      <c r="AD201" s="40"/>
      <c r="AE201" s="40"/>
      <c r="AR201" s="227" t="s">
        <v>1621</v>
      </c>
      <c r="AT201" s="227" t="s">
        <v>213</v>
      </c>
      <c r="AU201" s="227" t="s">
        <v>85</v>
      </c>
      <c r="AY201" s="19" t="s">
        <v>212</v>
      </c>
      <c r="BE201" s="228">
        <f>IF(O201="základní",K201,0)</f>
        <v>0</v>
      </c>
      <c r="BF201" s="228">
        <f>IF(O201="snížená",K201,0)</f>
        <v>0</v>
      </c>
      <c r="BG201" s="228">
        <f>IF(O201="zákl. přenesená",K201,0)</f>
        <v>0</v>
      </c>
      <c r="BH201" s="228">
        <f>IF(O201="sníž. přenesená",K201,0)</f>
        <v>0</v>
      </c>
      <c r="BI201" s="228">
        <f>IF(O201="nulová",K201,0)</f>
        <v>0</v>
      </c>
      <c r="BJ201" s="19" t="s">
        <v>83</v>
      </c>
      <c r="BK201" s="228">
        <f>ROUND(P201*H201,2)</f>
        <v>0</v>
      </c>
      <c r="BL201" s="19" t="s">
        <v>1621</v>
      </c>
      <c r="BM201" s="227" t="s">
        <v>1968</v>
      </c>
    </row>
    <row r="202" s="2" customFormat="1">
      <c r="A202" s="40"/>
      <c r="B202" s="41"/>
      <c r="C202" s="42"/>
      <c r="D202" s="258" t="s">
        <v>1316</v>
      </c>
      <c r="E202" s="42"/>
      <c r="F202" s="259" t="s">
        <v>1651</v>
      </c>
      <c r="G202" s="42"/>
      <c r="H202" s="42"/>
      <c r="I202" s="248"/>
      <c r="J202" s="248"/>
      <c r="K202" s="42"/>
      <c r="L202" s="42"/>
      <c r="M202" s="46"/>
      <c r="N202" s="298"/>
      <c r="O202" s="299"/>
      <c r="P202" s="242"/>
      <c r="Q202" s="242"/>
      <c r="R202" s="242"/>
      <c r="S202" s="242"/>
      <c r="T202" s="242"/>
      <c r="U202" s="242"/>
      <c r="V202" s="242"/>
      <c r="W202" s="242"/>
      <c r="X202" s="300"/>
      <c r="Y202" s="40"/>
      <c r="Z202" s="40"/>
      <c r="AA202" s="40"/>
      <c r="AB202" s="40"/>
      <c r="AC202" s="40"/>
      <c r="AD202" s="40"/>
      <c r="AE202" s="40"/>
      <c r="AT202" s="19" t="s">
        <v>1316</v>
      </c>
      <c r="AU202" s="19" t="s">
        <v>85</v>
      </c>
    </row>
    <row r="203" s="2" customFormat="1" ht="6.96" customHeight="1">
      <c r="A203" s="40"/>
      <c r="B203" s="61"/>
      <c r="C203" s="62"/>
      <c r="D203" s="62"/>
      <c r="E203" s="62"/>
      <c r="F203" s="62"/>
      <c r="G203" s="62"/>
      <c r="H203" s="62"/>
      <c r="I203" s="62"/>
      <c r="J203" s="62"/>
      <c r="K203" s="62"/>
      <c r="L203" s="62"/>
      <c r="M203" s="46"/>
      <c r="N203" s="40"/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</row>
  </sheetData>
  <sheetProtection sheet="1" autoFilter="0" formatColumns="0" formatRows="0" objects="1" scenarios="1" spinCount="100000" saltValue="o+luz5Nzd5nV6g+Oxx9RM9vfD/fsMBLyIcck0ny+2thGIc1sda1VM0FMM/CWjv4Ypvpyr7A7OoKPuIC+hHB1kQ==" hashValue="WfolBeZvTKG0c/YCAQ/tAHgkAA2UyQgPqy5s2e9oK5of52UEbIzbuec67jidH7FoezucnPK05hN/gTczqbMgow==" algorithmName="SHA-512" password="CC35"/>
  <autoFilter ref="C102:L202"/>
  <mergeCells count="15">
    <mergeCell ref="E7:H7"/>
    <mergeCell ref="E11:H11"/>
    <mergeCell ref="E9:H9"/>
    <mergeCell ref="E13:H13"/>
    <mergeCell ref="E22:H22"/>
    <mergeCell ref="E31:H31"/>
    <mergeCell ref="E54:H54"/>
    <mergeCell ref="E58:H58"/>
    <mergeCell ref="E56:H56"/>
    <mergeCell ref="E60:H60"/>
    <mergeCell ref="E89:H89"/>
    <mergeCell ref="E93:H93"/>
    <mergeCell ref="E91:H91"/>
    <mergeCell ref="E95:H95"/>
    <mergeCell ref="M2:Z2"/>
  </mergeCells>
  <hyperlinks>
    <hyperlink ref="F118" r:id="rId1" display="https://podminky.urs.cz/item/CS_URS_2024_02/741110001"/>
    <hyperlink ref="F122" r:id="rId2" display="https://podminky.urs.cz/item/CS_URS_2024_02/741110002"/>
    <hyperlink ref="F126" r:id="rId3" display="https://podminky.urs.cz/item/CS_URS_2024_02/741110013"/>
    <hyperlink ref="F130" r:id="rId4" display="https://podminky.urs.cz/item/CS_URS_2024_02/741110232"/>
    <hyperlink ref="F134" r:id="rId5" display="https://podminky.urs.cz/item/CS_URS_2024_02/741122011"/>
    <hyperlink ref="F138" r:id="rId6" display="https://podminky.urs.cz/item/CS_URS_2024_02/741122015"/>
    <hyperlink ref="F142" r:id="rId7" display="https://podminky.urs.cz/item/CS_URS_2024_02/741122016"/>
    <hyperlink ref="F145" r:id="rId8" display="https://podminky.urs.cz/item/CS_URS_2024_02/741122031"/>
    <hyperlink ref="F149" r:id="rId9" display="https://podminky.urs.cz/item/CS_URS_2024_02/741124701"/>
    <hyperlink ref="F153" r:id="rId10" display="https://podminky.urs.cz/item/CS_URS_2024_02/741124703"/>
    <hyperlink ref="F157" r:id="rId11" display="https://podminky.urs.cz/item/CS_URS_2024_02/741124703"/>
    <hyperlink ref="F161" r:id="rId12" display="https://podminky.urs.cz/item/CS_URS_2024_02/741124731"/>
    <hyperlink ref="F164" r:id="rId13" display="https://podminky.urs.cz/item/CS_URS_2024_02/741130021"/>
    <hyperlink ref="F166" r:id="rId14" display="https://podminky.urs.cz/item/CS_URS_2024_02/741210001"/>
    <hyperlink ref="F168" r:id="rId15" display="https://podminky.urs.cz/item/CS_URS_2024_02/741910412"/>
    <hyperlink ref="F171" r:id="rId16" display="https://podminky.urs.cz/item/CS_URS_2024_02/741910414"/>
    <hyperlink ref="F175" r:id="rId17" display="https://podminky.urs.cz/item/CS_URS_2021_02/742210421"/>
    <hyperlink ref="F185" r:id="rId18" display="https://podminky.urs.cz/item/CS_URS_2024_02/210280002"/>
    <hyperlink ref="F189" r:id="rId19" display="https://podminky.urs.cz/item/CS_URS_2024_02/013254000"/>
    <hyperlink ref="F192" r:id="rId20" display="https://podminky.urs.cz/item/CS_URS_2021_01/043002000"/>
    <hyperlink ref="F194" r:id="rId21" display="https://podminky.urs.cz/item/CS_URS_2021_01/045002000"/>
    <hyperlink ref="F197" r:id="rId22" display="https://podminky.urs.cz/item/CS_URS_2022_01/065002000"/>
    <hyperlink ref="F200" r:id="rId23" display="https://podminky.urs.cz/item/CS_URS_2021_01/090001000"/>
    <hyperlink ref="F202" r:id="rId24" display="https://podminky.urs.cz/item/CS_URS_2021_02/092203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5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15.5" style="1" customWidth="1"/>
    <col min="13" max="13" width="9.332031" style="1" customWidth="1"/>
    <col min="14" max="14" width="10.83203" style="1" hidden="1" customWidth="1"/>
    <col min="15" max="15" width="9.332031" style="1" hidden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4.16016" style="1" hidden="1" customWidth="1"/>
    <col min="23" max="23" width="14.16016" style="1" hidden="1" customWidth="1"/>
    <col min="24" max="24" width="14.16016" style="1" hidden="1" customWidth="1"/>
    <col min="25" max="25" width="12.33203" style="1" hidden="1" customWidth="1"/>
    <col min="26" max="26" width="16.33203" style="1" customWidth="1"/>
    <col min="27" max="27" width="12.33203" style="1" customWidth="1"/>
    <col min="28" max="28" width="15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T2" s="19" t="s">
        <v>115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22"/>
      <c r="AT3" s="19" t="s">
        <v>85</v>
      </c>
    </row>
    <row r="4" s="1" customFormat="1" ht="24.96" customHeight="1">
      <c r="B4" s="22"/>
      <c r="D4" s="148" t="s">
        <v>174</v>
      </c>
      <c r="M4" s="22"/>
      <c r="N4" s="149" t="s">
        <v>11</v>
      </c>
      <c r="AT4" s="19" t="s">
        <v>4</v>
      </c>
    </row>
    <row r="5" s="1" customFormat="1" ht="6.96" customHeight="1">
      <c r="B5" s="22"/>
      <c r="M5" s="22"/>
    </row>
    <row r="6" s="1" customFormat="1" ht="12" customHeight="1">
      <c r="B6" s="22"/>
      <c r="D6" s="150" t="s">
        <v>17</v>
      </c>
      <c r="M6" s="22"/>
    </row>
    <row r="7" s="1" customFormat="1" ht="26.25" customHeight="1">
      <c r="B7" s="22"/>
      <c r="E7" s="151" t="str">
        <f>'Rekapitulace stavby'!K6</f>
        <v>Rekonstrukce plynové kotelny v IB, instalace plynové kogenerační jednotky včetně tepelných čerpadel</v>
      </c>
      <c r="F7" s="150"/>
      <c r="G7" s="150"/>
      <c r="H7" s="150"/>
      <c r="M7" s="22"/>
    </row>
    <row r="8">
      <c r="B8" s="22"/>
      <c r="D8" s="150" t="s">
        <v>175</v>
      </c>
      <c r="M8" s="22"/>
    </row>
    <row r="9" s="1" customFormat="1" ht="16.5" customHeight="1">
      <c r="B9" s="22"/>
      <c r="E9" s="151" t="s">
        <v>176</v>
      </c>
      <c r="F9" s="1"/>
      <c r="G9" s="1"/>
      <c r="H9" s="1"/>
      <c r="M9" s="22"/>
    </row>
    <row r="10" s="1" customFormat="1" ht="12" customHeight="1">
      <c r="B10" s="22"/>
      <c r="D10" s="150" t="s">
        <v>177</v>
      </c>
      <c r="M10" s="22"/>
    </row>
    <row r="11" s="2" customFormat="1" ht="16.5" customHeight="1">
      <c r="A11" s="40"/>
      <c r="B11" s="46"/>
      <c r="C11" s="40"/>
      <c r="D11" s="40"/>
      <c r="E11" s="164" t="s">
        <v>1482</v>
      </c>
      <c r="F11" s="40"/>
      <c r="G11" s="40"/>
      <c r="H11" s="40"/>
      <c r="I11" s="40"/>
      <c r="J11" s="40"/>
      <c r="K11" s="40"/>
      <c r="L11" s="40"/>
      <c r="M11" s="152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50" t="s">
        <v>1483</v>
      </c>
      <c r="E12" s="40"/>
      <c r="F12" s="40"/>
      <c r="G12" s="40"/>
      <c r="H12" s="40"/>
      <c r="I12" s="40"/>
      <c r="J12" s="40"/>
      <c r="K12" s="40"/>
      <c r="L12" s="40"/>
      <c r="M12" s="152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6.5" customHeight="1">
      <c r="A13" s="40"/>
      <c r="B13" s="46"/>
      <c r="C13" s="40"/>
      <c r="D13" s="40"/>
      <c r="E13" s="153" t="s">
        <v>1969</v>
      </c>
      <c r="F13" s="40"/>
      <c r="G13" s="40"/>
      <c r="H13" s="40"/>
      <c r="I13" s="40"/>
      <c r="J13" s="40"/>
      <c r="K13" s="40"/>
      <c r="L13" s="40"/>
      <c r="M13" s="152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>
      <c r="A14" s="40"/>
      <c r="B14" s="46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152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2" customHeight="1">
      <c r="A15" s="40"/>
      <c r="B15" s="46"/>
      <c r="C15" s="40"/>
      <c r="D15" s="150" t="s">
        <v>19</v>
      </c>
      <c r="E15" s="40"/>
      <c r="F15" s="137" t="s">
        <v>20</v>
      </c>
      <c r="G15" s="40"/>
      <c r="H15" s="40"/>
      <c r="I15" s="150" t="s">
        <v>21</v>
      </c>
      <c r="J15" s="137" t="s">
        <v>20</v>
      </c>
      <c r="K15" s="40"/>
      <c r="L15" s="40"/>
      <c r="M15" s="152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50" t="s">
        <v>22</v>
      </c>
      <c r="E16" s="40"/>
      <c r="F16" s="137" t="s">
        <v>33</v>
      </c>
      <c r="G16" s="40"/>
      <c r="H16" s="40"/>
      <c r="I16" s="150" t="s">
        <v>24</v>
      </c>
      <c r="J16" s="154" t="str">
        <f>'Rekapitulace stavby'!AN8</f>
        <v>24. 1. 2025</v>
      </c>
      <c r="K16" s="40"/>
      <c r="L16" s="40"/>
      <c r="M16" s="152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0.8" customHeight="1">
      <c r="A17" s="40"/>
      <c r="B17" s="46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152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2" customHeight="1">
      <c r="A18" s="40"/>
      <c r="B18" s="46"/>
      <c r="C18" s="40"/>
      <c r="D18" s="150" t="s">
        <v>26</v>
      </c>
      <c r="E18" s="40"/>
      <c r="F18" s="40"/>
      <c r="G18" s="40"/>
      <c r="H18" s="40"/>
      <c r="I18" s="150" t="s">
        <v>27</v>
      </c>
      <c r="J18" s="137" t="s">
        <v>20</v>
      </c>
      <c r="K18" s="40"/>
      <c r="L18" s="40"/>
      <c r="M18" s="152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8" customHeight="1">
      <c r="A19" s="40"/>
      <c r="B19" s="46"/>
      <c r="C19" s="40"/>
      <c r="D19" s="40"/>
      <c r="E19" s="137" t="s">
        <v>33</v>
      </c>
      <c r="F19" s="40"/>
      <c r="G19" s="40"/>
      <c r="H19" s="40"/>
      <c r="I19" s="150" t="s">
        <v>29</v>
      </c>
      <c r="J19" s="137" t="s">
        <v>20</v>
      </c>
      <c r="K19" s="40"/>
      <c r="L19" s="40"/>
      <c r="M19" s="152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6.96" customHeight="1">
      <c r="A20" s="40"/>
      <c r="B20" s="46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152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2" customHeight="1">
      <c r="A21" s="40"/>
      <c r="B21" s="46"/>
      <c r="C21" s="40"/>
      <c r="D21" s="150" t="s">
        <v>30</v>
      </c>
      <c r="E21" s="40"/>
      <c r="F21" s="40"/>
      <c r="G21" s="40"/>
      <c r="H21" s="40"/>
      <c r="I21" s="150" t="s">
        <v>27</v>
      </c>
      <c r="J21" s="35" t="str">
        <f>'Rekapitulace stavby'!AN13</f>
        <v>Vyplň údaj</v>
      </c>
      <c r="K21" s="40"/>
      <c r="L21" s="40"/>
      <c r="M21" s="152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8" customHeight="1">
      <c r="A22" s="40"/>
      <c r="B22" s="46"/>
      <c r="C22" s="40"/>
      <c r="D22" s="40"/>
      <c r="E22" s="35" t="str">
        <f>'Rekapitulace stavby'!E14</f>
        <v>Vyplň údaj</v>
      </c>
      <c r="F22" s="137"/>
      <c r="G22" s="137"/>
      <c r="H22" s="137"/>
      <c r="I22" s="150" t="s">
        <v>29</v>
      </c>
      <c r="J22" s="35" t="str">
        <f>'Rekapitulace stavby'!AN14</f>
        <v>Vyplň údaj</v>
      </c>
      <c r="K22" s="40"/>
      <c r="L22" s="40"/>
      <c r="M22" s="152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6.96" customHeight="1">
      <c r="A23" s="40"/>
      <c r="B23" s="46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152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2" customHeight="1">
      <c r="A24" s="40"/>
      <c r="B24" s="46"/>
      <c r="C24" s="40"/>
      <c r="D24" s="150" t="s">
        <v>32</v>
      </c>
      <c r="E24" s="40"/>
      <c r="F24" s="40"/>
      <c r="G24" s="40"/>
      <c r="H24" s="40"/>
      <c r="I24" s="150" t="s">
        <v>27</v>
      </c>
      <c r="J24" s="137" t="s">
        <v>20</v>
      </c>
      <c r="K24" s="40"/>
      <c r="L24" s="40"/>
      <c r="M24" s="152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8" customHeight="1">
      <c r="A25" s="40"/>
      <c r="B25" s="46"/>
      <c r="C25" s="40"/>
      <c r="D25" s="40"/>
      <c r="E25" s="137" t="s">
        <v>33</v>
      </c>
      <c r="F25" s="40"/>
      <c r="G25" s="40"/>
      <c r="H25" s="40"/>
      <c r="I25" s="150" t="s">
        <v>29</v>
      </c>
      <c r="J25" s="137" t="s">
        <v>20</v>
      </c>
      <c r="K25" s="40"/>
      <c r="L25" s="40"/>
      <c r="M25" s="152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6.96" customHeight="1">
      <c r="A26" s="40"/>
      <c r="B26" s="46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152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12" customHeight="1">
      <c r="A27" s="40"/>
      <c r="B27" s="46"/>
      <c r="C27" s="40"/>
      <c r="D27" s="150" t="s">
        <v>34</v>
      </c>
      <c r="E27" s="40"/>
      <c r="F27" s="40"/>
      <c r="G27" s="40"/>
      <c r="H27" s="40"/>
      <c r="I27" s="150" t="s">
        <v>27</v>
      </c>
      <c r="J27" s="137" t="s">
        <v>20</v>
      </c>
      <c r="K27" s="40"/>
      <c r="L27" s="40"/>
      <c r="M27" s="152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8" customHeight="1">
      <c r="A28" s="40"/>
      <c r="B28" s="46"/>
      <c r="C28" s="40"/>
      <c r="D28" s="40"/>
      <c r="E28" s="137" t="s">
        <v>33</v>
      </c>
      <c r="F28" s="40"/>
      <c r="G28" s="40"/>
      <c r="H28" s="40"/>
      <c r="I28" s="150" t="s">
        <v>29</v>
      </c>
      <c r="J28" s="137" t="s">
        <v>20</v>
      </c>
      <c r="K28" s="40"/>
      <c r="L28" s="40"/>
      <c r="M28" s="152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152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12" customHeight="1">
      <c r="A30" s="40"/>
      <c r="B30" s="46"/>
      <c r="C30" s="40"/>
      <c r="D30" s="150" t="s">
        <v>38</v>
      </c>
      <c r="E30" s="40"/>
      <c r="F30" s="40"/>
      <c r="G30" s="40"/>
      <c r="H30" s="40"/>
      <c r="I30" s="40"/>
      <c r="J30" s="40"/>
      <c r="K30" s="40"/>
      <c r="L30" s="40"/>
      <c r="M30" s="152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8" customFormat="1" ht="16.5" customHeight="1">
      <c r="A31" s="155"/>
      <c r="B31" s="156"/>
      <c r="C31" s="155"/>
      <c r="D31" s="155"/>
      <c r="E31" s="157" t="s">
        <v>20</v>
      </c>
      <c r="F31" s="157"/>
      <c r="G31" s="157"/>
      <c r="H31" s="157"/>
      <c r="I31" s="155"/>
      <c r="J31" s="155"/>
      <c r="K31" s="155"/>
      <c r="L31" s="155"/>
      <c r="M31" s="158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</row>
    <row r="32" s="2" customFormat="1" ht="6.96" customHeight="1">
      <c r="A32" s="40"/>
      <c r="B32" s="46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152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9"/>
      <c r="E33" s="159"/>
      <c r="F33" s="159"/>
      <c r="G33" s="159"/>
      <c r="H33" s="159"/>
      <c r="I33" s="159"/>
      <c r="J33" s="159"/>
      <c r="K33" s="159"/>
      <c r="L33" s="159"/>
      <c r="M33" s="152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>
      <c r="A34" s="40"/>
      <c r="B34" s="46"/>
      <c r="C34" s="40"/>
      <c r="D34" s="40"/>
      <c r="E34" s="150" t="s">
        <v>179</v>
      </c>
      <c r="F34" s="40"/>
      <c r="G34" s="40"/>
      <c r="H34" s="40"/>
      <c r="I34" s="40"/>
      <c r="J34" s="40"/>
      <c r="K34" s="160">
        <f>I69</f>
        <v>0</v>
      </c>
      <c r="L34" s="40"/>
      <c r="M34" s="152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>
      <c r="A35" s="40"/>
      <c r="B35" s="46"/>
      <c r="C35" s="40"/>
      <c r="D35" s="40"/>
      <c r="E35" s="150" t="s">
        <v>180</v>
      </c>
      <c r="F35" s="40"/>
      <c r="G35" s="40"/>
      <c r="H35" s="40"/>
      <c r="I35" s="40"/>
      <c r="J35" s="40"/>
      <c r="K35" s="160">
        <f>J69</f>
        <v>0</v>
      </c>
      <c r="L35" s="40"/>
      <c r="M35" s="152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25.44" customHeight="1">
      <c r="A36" s="40"/>
      <c r="B36" s="46"/>
      <c r="C36" s="40"/>
      <c r="D36" s="161" t="s">
        <v>40</v>
      </c>
      <c r="E36" s="40"/>
      <c r="F36" s="40"/>
      <c r="G36" s="40"/>
      <c r="H36" s="40"/>
      <c r="I36" s="40"/>
      <c r="J36" s="40"/>
      <c r="K36" s="162">
        <f>ROUND(K96, 2)</f>
        <v>0</v>
      </c>
      <c r="L36" s="40"/>
      <c r="M36" s="152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s="2" customFormat="1" ht="6.96" customHeight="1">
      <c r="A37" s="40"/>
      <c r="B37" s="46"/>
      <c r="C37" s="40"/>
      <c r="D37" s="159"/>
      <c r="E37" s="159"/>
      <c r="F37" s="159"/>
      <c r="G37" s="159"/>
      <c r="H37" s="159"/>
      <c r="I37" s="159"/>
      <c r="J37" s="159"/>
      <c r="K37" s="159"/>
      <c r="L37" s="159"/>
      <c r="M37" s="152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14.4" customHeight="1">
      <c r="A38" s="40"/>
      <c r="B38" s="46"/>
      <c r="C38" s="40"/>
      <c r="D38" s="40"/>
      <c r="E38" s="40"/>
      <c r="F38" s="163" t="s">
        <v>42</v>
      </c>
      <c r="G38" s="40"/>
      <c r="H38" s="40"/>
      <c r="I38" s="163" t="s">
        <v>41</v>
      </c>
      <c r="J38" s="40"/>
      <c r="K38" s="163" t="s">
        <v>43</v>
      </c>
      <c r="L38" s="40"/>
      <c r="M38" s="152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14.4" customHeight="1">
      <c r="A39" s="40"/>
      <c r="B39" s="46"/>
      <c r="C39" s="40"/>
      <c r="D39" s="164" t="s">
        <v>44</v>
      </c>
      <c r="E39" s="150" t="s">
        <v>45</v>
      </c>
      <c r="F39" s="160">
        <f>ROUND((SUM(BE96:BE169)),  2)</f>
        <v>0</v>
      </c>
      <c r="G39" s="40"/>
      <c r="H39" s="40"/>
      <c r="I39" s="165">
        <v>0.20999999999999999</v>
      </c>
      <c r="J39" s="40"/>
      <c r="K39" s="160">
        <f>ROUND(((SUM(BE96:BE169))*I39),  2)</f>
        <v>0</v>
      </c>
      <c r="L39" s="40"/>
      <c r="M39" s="152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46"/>
      <c r="C40" s="40"/>
      <c r="D40" s="40"/>
      <c r="E40" s="150" t="s">
        <v>46</v>
      </c>
      <c r="F40" s="160">
        <f>ROUND((SUM(BF96:BF169)),  2)</f>
        <v>0</v>
      </c>
      <c r="G40" s="40"/>
      <c r="H40" s="40"/>
      <c r="I40" s="165">
        <v>0.12</v>
      </c>
      <c r="J40" s="40"/>
      <c r="K40" s="160">
        <f>ROUND(((SUM(BF96:BF169))*I40),  2)</f>
        <v>0</v>
      </c>
      <c r="L40" s="40"/>
      <c r="M40" s="152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hidden="1" s="2" customFormat="1" ht="14.4" customHeight="1">
      <c r="A41" s="40"/>
      <c r="B41" s="46"/>
      <c r="C41" s="40"/>
      <c r="D41" s="40"/>
      <c r="E41" s="150" t="s">
        <v>47</v>
      </c>
      <c r="F41" s="160">
        <f>ROUND((SUM(BG96:BG169)),  2)</f>
        <v>0</v>
      </c>
      <c r="G41" s="40"/>
      <c r="H41" s="40"/>
      <c r="I41" s="165">
        <v>0.20999999999999999</v>
      </c>
      <c r="J41" s="40"/>
      <c r="K41" s="160">
        <f>0</f>
        <v>0</v>
      </c>
      <c r="L41" s="40"/>
      <c r="M41" s="152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hidden="1" s="2" customFormat="1" ht="14.4" customHeight="1">
      <c r="A42" s="40"/>
      <c r="B42" s="46"/>
      <c r="C42" s="40"/>
      <c r="D42" s="40"/>
      <c r="E42" s="150" t="s">
        <v>48</v>
      </c>
      <c r="F42" s="160">
        <f>ROUND((SUM(BH96:BH169)),  2)</f>
        <v>0</v>
      </c>
      <c r="G42" s="40"/>
      <c r="H42" s="40"/>
      <c r="I42" s="165">
        <v>0.12</v>
      </c>
      <c r="J42" s="40"/>
      <c r="K42" s="160">
        <f>0</f>
        <v>0</v>
      </c>
      <c r="L42" s="40"/>
      <c r="M42" s="152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3" hidden="1" s="2" customFormat="1" ht="14.4" customHeight="1">
      <c r="A43" s="40"/>
      <c r="B43" s="46"/>
      <c r="C43" s="40"/>
      <c r="D43" s="40"/>
      <c r="E43" s="150" t="s">
        <v>49</v>
      </c>
      <c r="F43" s="160">
        <f>ROUND((SUM(BI96:BI169)),  2)</f>
        <v>0</v>
      </c>
      <c r="G43" s="40"/>
      <c r="H43" s="40"/>
      <c r="I43" s="165">
        <v>0</v>
      </c>
      <c r="J43" s="40"/>
      <c r="K43" s="160">
        <f>0</f>
        <v>0</v>
      </c>
      <c r="L43" s="40"/>
      <c r="M43" s="152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4" s="2" customFormat="1" ht="6.96" customHeight="1">
      <c r="A44" s="40"/>
      <c r="B44" s="46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152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5.44" customHeight="1">
      <c r="A45" s="40"/>
      <c r="B45" s="46"/>
      <c r="C45" s="166"/>
      <c r="D45" s="167" t="s">
        <v>50</v>
      </c>
      <c r="E45" s="168"/>
      <c r="F45" s="168"/>
      <c r="G45" s="169" t="s">
        <v>51</v>
      </c>
      <c r="H45" s="170" t="s">
        <v>52</v>
      </c>
      <c r="I45" s="168"/>
      <c r="J45" s="168"/>
      <c r="K45" s="171">
        <f>SUM(K36:K43)</f>
        <v>0</v>
      </c>
      <c r="L45" s="172"/>
      <c r="M45" s="152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14.4" customHeight="1">
      <c r="A46" s="40"/>
      <c r="B46" s="173"/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52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50" s="2" customFormat="1" ht="6.96" customHeight="1">
      <c r="A50" s="40"/>
      <c r="B50" s="175"/>
      <c r="C50" s="176"/>
      <c r="D50" s="176"/>
      <c r="E50" s="176"/>
      <c r="F50" s="176"/>
      <c r="G50" s="176"/>
      <c r="H50" s="176"/>
      <c r="I50" s="176"/>
      <c r="J50" s="176"/>
      <c r="K50" s="176"/>
      <c r="L50" s="176"/>
      <c r="M50" s="152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24.96" customHeight="1">
      <c r="A51" s="40"/>
      <c r="B51" s="41"/>
      <c r="C51" s="25" t="s">
        <v>181</v>
      </c>
      <c r="D51" s="42"/>
      <c r="E51" s="42"/>
      <c r="F51" s="42"/>
      <c r="G51" s="42"/>
      <c r="H51" s="42"/>
      <c r="I51" s="42"/>
      <c r="J51" s="42"/>
      <c r="K51" s="42"/>
      <c r="L51" s="42"/>
      <c r="M51" s="152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6.96" customHeight="1">
      <c r="A52" s="40"/>
      <c r="B52" s="41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152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17</v>
      </c>
      <c r="D53" s="42"/>
      <c r="E53" s="42"/>
      <c r="F53" s="42"/>
      <c r="G53" s="42"/>
      <c r="H53" s="42"/>
      <c r="I53" s="42"/>
      <c r="J53" s="42"/>
      <c r="K53" s="42"/>
      <c r="L53" s="42"/>
      <c r="M53" s="152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6.25" customHeight="1">
      <c r="A54" s="40"/>
      <c r="B54" s="41"/>
      <c r="C54" s="42"/>
      <c r="D54" s="42"/>
      <c r="E54" s="177" t="str">
        <f>E7</f>
        <v>Rekonstrukce plynové kotelny v IB, instalace plynové kogenerační jednotky včetně tepelných čerpadel</v>
      </c>
      <c r="F54" s="34"/>
      <c r="G54" s="34"/>
      <c r="H54" s="34"/>
      <c r="I54" s="42"/>
      <c r="J54" s="42"/>
      <c r="K54" s="42"/>
      <c r="L54" s="42"/>
      <c r="M54" s="152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1" customFormat="1" ht="12" customHeight="1">
      <c r="B55" s="23"/>
      <c r="C55" s="34" t="s">
        <v>175</v>
      </c>
      <c r="D55" s="24"/>
      <c r="E55" s="24"/>
      <c r="F55" s="24"/>
      <c r="G55" s="24"/>
      <c r="H55" s="24"/>
      <c r="I55" s="24"/>
      <c r="J55" s="24"/>
      <c r="K55" s="24"/>
      <c r="L55" s="24"/>
      <c r="M55" s="22"/>
    </row>
    <row r="56" s="1" customFormat="1" ht="16.5" customHeight="1">
      <c r="B56" s="23"/>
      <c r="C56" s="24"/>
      <c r="D56" s="24"/>
      <c r="E56" s="177" t="s">
        <v>176</v>
      </c>
      <c r="F56" s="24"/>
      <c r="G56" s="24"/>
      <c r="H56" s="24"/>
      <c r="I56" s="24"/>
      <c r="J56" s="24"/>
      <c r="K56" s="24"/>
      <c r="L56" s="24"/>
      <c r="M56" s="22"/>
    </row>
    <row r="57" s="1" customFormat="1" ht="12" customHeight="1">
      <c r="B57" s="23"/>
      <c r="C57" s="34" t="s">
        <v>177</v>
      </c>
      <c r="D57" s="24"/>
      <c r="E57" s="24"/>
      <c r="F57" s="24"/>
      <c r="G57" s="24"/>
      <c r="H57" s="24"/>
      <c r="I57" s="24"/>
      <c r="J57" s="24"/>
      <c r="K57" s="24"/>
      <c r="L57" s="24"/>
      <c r="M57" s="22"/>
    </row>
    <row r="58" s="2" customFormat="1" ht="16.5" customHeight="1">
      <c r="A58" s="40"/>
      <c r="B58" s="41"/>
      <c r="C58" s="42"/>
      <c r="D58" s="42"/>
      <c r="E58" s="297" t="s">
        <v>1482</v>
      </c>
      <c r="F58" s="42"/>
      <c r="G58" s="42"/>
      <c r="H58" s="42"/>
      <c r="I58" s="42"/>
      <c r="J58" s="42"/>
      <c r="K58" s="42"/>
      <c r="L58" s="42"/>
      <c r="M58" s="152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2" customHeight="1">
      <c r="A59" s="40"/>
      <c r="B59" s="41"/>
      <c r="C59" s="34" t="s">
        <v>1483</v>
      </c>
      <c r="D59" s="42"/>
      <c r="E59" s="42"/>
      <c r="F59" s="42"/>
      <c r="G59" s="42"/>
      <c r="H59" s="42"/>
      <c r="I59" s="42"/>
      <c r="J59" s="42"/>
      <c r="K59" s="42"/>
      <c r="L59" s="42"/>
      <c r="M59" s="152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6.5" customHeight="1">
      <c r="A60" s="40"/>
      <c r="B60" s="41"/>
      <c r="C60" s="42"/>
      <c r="D60" s="42"/>
      <c r="E60" s="71" t="str">
        <f>E13</f>
        <v>04 - Rozvaděč DT</v>
      </c>
      <c r="F60" s="42"/>
      <c r="G60" s="42"/>
      <c r="H60" s="42"/>
      <c r="I60" s="42"/>
      <c r="J60" s="42"/>
      <c r="K60" s="42"/>
      <c r="L60" s="42"/>
      <c r="M60" s="152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6.96" customHeight="1">
      <c r="A61" s="40"/>
      <c r="B61" s="41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152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2" customHeight="1">
      <c r="A62" s="40"/>
      <c r="B62" s="41"/>
      <c r="C62" s="34" t="s">
        <v>22</v>
      </c>
      <c r="D62" s="42"/>
      <c r="E62" s="42"/>
      <c r="F62" s="29" t="str">
        <f>F16</f>
        <v xml:space="preserve"> </v>
      </c>
      <c r="G62" s="42"/>
      <c r="H62" s="42"/>
      <c r="I62" s="34" t="s">
        <v>24</v>
      </c>
      <c r="J62" s="74" t="str">
        <f>IF(J16="","",J16)</f>
        <v>24. 1. 2025</v>
      </c>
      <c r="K62" s="42"/>
      <c r="L62" s="42"/>
      <c r="M62" s="152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6.96" customHeight="1">
      <c r="A63" s="40"/>
      <c r="B63" s="41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152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15.15" customHeight="1">
      <c r="A64" s="40"/>
      <c r="B64" s="41"/>
      <c r="C64" s="34" t="s">
        <v>26</v>
      </c>
      <c r="D64" s="42"/>
      <c r="E64" s="42"/>
      <c r="F64" s="29" t="str">
        <f>E19</f>
        <v xml:space="preserve"> </v>
      </c>
      <c r="G64" s="42"/>
      <c r="H64" s="42"/>
      <c r="I64" s="34" t="s">
        <v>32</v>
      </c>
      <c r="J64" s="38" t="str">
        <f>E25</f>
        <v xml:space="preserve"> </v>
      </c>
      <c r="K64" s="42"/>
      <c r="L64" s="42"/>
      <c r="M64" s="152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15.15" customHeight="1">
      <c r="A65" s="40"/>
      <c r="B65" s="41"/>
      <c r="C65" s="34" t="s">
        <v>30</v>
      </c>
      <c r="D65" s="42"/>
      <c r="E65" s="42"/>
      <c r="F65" s="29" t="str">
        <f>IF(E22="","",E22)</f>
        <v>Vyplň údaj</v>
      </c>
      <c r="G65" s="42"/>
      <c r="H65" s="42"/>
      <c r="I65" s="34" t="s">
        <v>34</v>
      </c>
      <c r="J65" s="38" t="str">
        <f>E28</f>
        <v xml:space="preserve"> </v>
      </c>
      <c r="K65" s="42"/>
      <c r="L65" s="42"/>
      <c r="M65" s="152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10.32" customHeight="1">
      <c r="A66" s="40"/>
      <c r="B66" s="41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152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67" s="2" customFormat="1" ht="29.28" customHeight="1">
      <c r="A67" s="40"/>
      <c r="B67" s="41"/>
      <c r="C67" s="178" t="s">
        <v>182</v>
      </c>
      <c r="D67" s="179"/>
      <c r="E67" s="179"/>
      <c r="F67" s="179"/>
      <c r="G67" s="179"/>
      <c r="H67" s="179"/>
      <c r="I67" s="180" t="s">
        <v>183</v>
      </c>
      <c r="J67" s="180" t="s">
        <v>184</v>
      </c>
      <c r="K67" s="180" t="s">
        <v>185</v>
      </c>
      <c r="L67" s="179"/>
      <c r="M67" s="152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10.32" customHeight="1">
      <c r="A68" s="40"/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152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22.8" customHeight="1">
      <c r="A69" s="40"/>
      <c r="B69" s="41"/>
      <c r="C69" s="181" t="s">
        <v>74</v>
      </c>
      <c r="D69" s="42"/>
      <c r="E69" s="42"/>
      <c r="F69" s="42"/>
      <c r="G69" s="42"/>
      <c r="H69" s="42"/>
      <c r="I69" s="104">
        <f>Q96</f>
        <v>0</v>
      </c>
      <c r="J69" s="104">
        <f>R96</f>
        <v>0</v>
      </c>
      <c r="K69" s="104">
        <f>K96</f>
        <v>0</v>
      </c>
      <c r="L69" s="42"/>
      <c r="M69" s="152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U69" s="19" t="s">
        <v>186</v>
      </c>
    </row>
    <row r="70" s="9" customFormat="1" ht="24.96" customHeight="1">
      <c r="A70" s="9"/>
      <c r="B70" s="182"/>
      <c r="C70" s="183"/>
      <c r="D70" s="184" t="s">
        <v>1300</v>
      </c>
      <c r="E70" s="185"/>
      <c r="F70" s="185"/>
      <c r="G70" s="185"/>
      <c r="H70" s="185"/>
      <c r="I70" s="186">
        <f>Q97</f>
        <v>0</v>
      </c>
      <c r="J70" s="186">
        <f>R97</f>
        <v>0</v>
      </c>
      <c r="K70" s="186">
        <f>K97</f>
        <v>0</v>
      </c>
      <c r="L70" s="183"/>
      <c r="M70" s="187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12" customFormat="1" ht="19.92" customHeight="1">
      <c r="A71" s="12"/>
      <c r="B71" s="251"/>
      <c r="C71" s="129"/>
      <c r="D71" s="252" t="s">
        <v>1485</v>
      </c>
      <c r="E71" s="253"/>
      <c r="F71" s="253"/>
      <c r="G71" s="253"/>
      <c r="H71" s="253"/>
      <c r="I71" s="254">
        <f>Q98</f>
        <v>0</v>
      </c>
      <c r="J71" s="254">
        <f>R98</f>
        <v>0</v>
      </c>
      <c r="K71" s="254">
        <f>K98</f>
        <v>0</v>
      </c>
      <c r="L71" s="129"/>
      <c r="M71" s="255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="12" customFormat="1" ht="19.92" customHeight="1">
      <c r="A72" s="12"/>
      <c r="B72" s="251"/>
      <c r="C72" s="129"/>
      <c r="D72" s="252" t="s">
        <v>1833</v>
      </c>
      <c r="E72" s="253"/>
      <c r="F72" s="253"/>
      <c r="G72" s="253"/>
      <c r="H72" s="253"/>
      <c r="I72" s="254">
        <f>Q163</f>
        <v>0</v>
      </c>
      <c r="J72" s="254">
        <f>R163</f>
        <v>0</v>
      </c>
      <c r="K72" s="254">
        <f>K163</f>
        <v>0</v>
      </c>
      <c r="L72" s="129"/>
      <c r="M72" s="255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="2" customFormat="1" ht="21.84" customHeight="1">
      <c r="A73" s="40"/>
      <c r="B73" s="41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152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6.96" customHeight="1">
      <c r="A74" s="40"/>
      <c r="B74" s="61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152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8" s="2" customFormat="1" ht="6.96" customHeight="1">
      <c r="A78" s="40"/>
      <c r="B78" s="63"/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152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24.96" customHeight="1">
      <c r="A79" s="40"/>
      <c r="B79" s="41"/>
      <c r="C79" s="25" t="s">
        <v>193</v>
      </c>
      <c r="D79" s="42"/>
      <c r="E79" s="42"/>
      <c r="F79" s="42"/>
      <c r="G79" s="42"/>
      <c r="H79" s="42"/>
      <c r="I79" s="42"/>
      <c r="J79" s="42"/>
      <c r="K79" s="42"/>
      <c r="L79" s="42"/>
      <c r="M79" s="152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6.96" customHeight="1">
      <c r="A80" s="40"/>
      <c r="B80" s="41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152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2" customHeight="1">
      <c r="A81" s="40"/>
      <c r="B81" s="41"/>
      <c r="C81" s="34" t="s">
        <v>17</v>
      </c>
      <c r="D81" s="42"/>
      <c r="E81" s="42"/>
      <c r="F81" s="42"/>
      <c r="G81" s="42"/>
      <c r="H81" s="42"/>
      <c r="I81" s="42"/>
      <c r="J81" s="42"/>
      <c r="K81" s="42"/>
      <c r="L81" s="42"/>
      <c r="M81" s="152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26.25" customHeight="1">
      <c r="A82" s="40"/>
      <c r="B82" s="41"/>
      <c r="C82" s="42"/>
      <c r="D82" s="42"/>
      <c r="E82" s="177" t="str">
        <f>E7</f>
        <v>Rekonstrukce plynové kotelny v IB, instalace plynové kogenerační jednotky včetně tepelných čerpadel</v>
      </c>
      <c r="F82" s="34"/>
      <c r="G82" s="34"/>
      <c r="H82" s="34"/>
      <c r="I82" s="42"/>
      <c r="J82" s="42"/>
      <c r="K82" s="42"/>
      <c r="L82" s="42"/>
      <c r="M82" s="152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1" customFormat="1" ht="12" customHeight="1">
      <c r="B83" s="23"/>
      <c r="C83" s="34" t="s">
        <v>175</v>
      </c>
      <c r="D83" s="24"/>
      <c r="E83" s="24"/>
      <c r="F83" s="24"/>
      <c r="G83" s="24"/>
      <c r="H83" s="24"/>
      <c r="I83" s="24"/>
      <c r="J83" s="24"/>
      <c r="K83" s="24"/>
      <c r="L83" s="24"/>
      <c r="M83" s="22"/>
    </row>
    <row r="84" s="1" customFormat="1" ht="16.5" customHeight="1">
      <c r="B84" s="23"/>
      <c r="C84" s="24"/>
      <c r="D84" s="24"/>
      <c r="E84" s="177" t="s">
        <v>176</v>
      </c>
      <c r="F84" s="24"/>
      <c r="G84" s="24"/>
      <c r="H84" s="24"/>
      <c r="I84" s="24"/>
      <c r="J84" s="24"/>
      <c r="K84" s="24"/>
      <c r="L84" s="24"/>
      <c r="M84" s="22"/>
    </row>
    <row r="85" s="1" customFormat="1" ht="12" customHeight="1">
      <c r="B85" s="23"/>
      <c r="C85" s="34" t="s">
        <v>177</v>
      </c>
      <c r="D85" s="24"/>
      <c r="E85" s="24"/>
      <c r="F85" s="24"/>
      <c r="G85" s="24"/>
      <c r="H85" s="24"/>
      <c r="I85" s="24"/>
      <c r="J85" s="24"/>
      <c r="K85" s="24"/>
      <c r="L85" s="24"/>
      <c r="M85" s="22"/>
    </row>
    <row r="86" s="2" customFormat="1" ht="16.5" customHeight="1">
      <c r="A86" s="40"/>
      <c r="B86" s="41"/>
      <c r="C86" s="42"/>
      <c r="D86" s="42"/>
      <c r="E86" s="297" t="s">
        <v>1482</v>
      </c>
      <c r="F86" s="42"/>
      <c r="G86" s="42"/>
      <c r="H86" s="42"/>
      <c r="I86" s="42"/>
      <c r="J86" s="42"/>
      <c r="K86" s="42"/>
      <c r="L86" s="42"/>
      <c r="M86" s="152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2" customHeight="1">
      <c r="A87" s="40"/>
      <c r="B87" s="41"/>
      <c r="C87" s="34" t="s">
        <v>1483</v>
      </c>
      <c r="D87" s="42"/>
      <c r="E87" s="42"/>
      <c r="F87" s="42"/>
      <c r="G87" s="42"/>
      <c r="H87" s="42"/>
      <c r="I87" s="42"/>
      <c r="J87" s="42"/>
      <c r="K87" s="42"/>
      <c r="L87" s="42"/>
      <c r="M87" s="152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6.5" customHeight="1">
      <c r="A88" s="40"/>
      <c r="B88" s="41"/>
      <c r="C88" s="42"/>
      <c r="D88" s="42"/>
      <c r="E88" s="71" t="str">
        <f>E13</f>
        <v>04 - Rozvaděč DT</v>
      </c>
      <c r="F88" s="42"/>
      <c r="G88" s="42"/>
      <c r="H88" s="42"/>
      <c r="I88" s="42"/>
      <c r="J88" s="42"/>
      <c r="K88" s="42"/>
      <c r="L88" s="42"/>
      <c r="M88" s="152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6.96" customHeight="1">
      <c r="A89" s="40"/>
      <c r="B89" s="41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152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2" customHeight="1">
      <c r="A90" s="40"/>
      <c r="B90" s="41"/>
      <c r="C90" s="34" t="s">
        <v>22</v>
      </c>
      <c r="D90" s="42"/>
      <c r="E90" s="42"/>
      <c r="F90" s="29" t="str">
        <f>F16</f>
        <v xml:space="preserve"> </v>
      </c>
      <c r="G90" s="42"/>
      <c r="H90" s="42"/>
      <c r="I90" s="34" t="s">
        <v>24</v>
      </c>
      <c r="J90" s="74" t="str">
        <f>IF(J16="","",J16)</f>
        <v>24. 1. 2025</v>
      </c>
      <c r="K90" s="42"/>
      <c r="L90" s="42"/>
      <c r="M90" s="152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6.96" customHeight="1">
      <c r="A91" s="40"/>
      <c r="B91" s="41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152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5.15" customHeight="1">
      <c r="A92" s="40"/>
      <c r="B92" s="41"/>
      <c r="C92" s="34" t="s">
        <v>26</v>
      </c>
      <c r="D92" s="42"/>
      <c r="E92" s="42"/>
      <c r="F92" s="29" t="str">
        <f>E19</f>
        <v xml:space="preserve"> </v>
      </c>
      <c r="G92" s="42"/>
      <c r="H92" s="42"/>
      <c r="I92" s="34" t="s">
        <v>32</v>
      </c>
      <c r="J92" s="38" t="str">
        <f>E25</f>
        <v xml:space="preserve"> </v>
      </c>
      <c r="K92" s="42"/>
      <c r="L92" s="42"/>
      <c r="M92" s="152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15.15" customHeight="1">
      <c r="A93" s="40"/>
      <c r="B93" s="41"/>
      <c r="C93" s="34" t="s">
        <v>30</v>
      </c>
      <c r="D93" s="42"/>
      <c r="E93" s="42"/>
      <c r="F93" s="29" t="str">
        <f>IF(E22="","",E22)</f>
        <v>Vyplň údaj</v>
      </c>
      <c r="G93" s="42"/>
      <c r="H93" s="42"/>
      <c r="I93" s="34" t="s">
        <v>34</v>
      </c>
      <c r="J93" s="38" t="str">
        <f>E28</f>
        <v xml:space="preserve"> </v>
      </c>
      <c r="K93" s="42"/>
      <c r="L93" s="42"/>
      <c r="M93" s="152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10.32" customHeight="1">
      <c r="A94" s="40"/>
      <c r="B94" s="41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152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10" customFormat="1" ht="29.28" customHeight="1">
      <c r="A95" s="188"/>
      <c r="B95" s="189"/>
      <c r="C95" s="190" t="s">
        <v>194</v>
      </c>
      <c r="D95" s="191" t="s">
        <v>59</v>
      </c>
      <c r="E95" s="191" t="s">
        <v>55</v>
      </c>
      <c r="F95" s="191" t="s">
        <v>56</v>
      </c>
      <c r="G95" s="191" t="s">
        <v>195</v>
      </c>
      <c r="H95" s="191" t="s">
        <v>196</v>
      </c>
      <c r="I95" s="191" t="s">
        <v>197</v>
      </c>
      <c r="J95" s="191" t="s">
        <v>198</v>
      </c>
      <c r="K95" s="191" t="s">
        <v>185</v>
      </c>
      <c r="L95" s="192" t="s">
        <v>199</v>
      </c>
      <c r="M95" s="193"/>
      <c r="N95" s="94" t="s">
        <v>20</v>
      </c>
      <c r="O95" s="95" t="s">
        <v>44</v>
      </c>
      <c r="P95" s="95" t="s">
        <v>200</v>
      </c>
      <c r="Q95" s="95" t="s">
        <v>201</v>
      </c>
      <c r="R95" s="95" t="s">
        <v>202</v>
      </c>
      <c r="S95" s="95" t="s">
        <v>203</v>
      </c>
      <c r="T95" s="95" t="s">
        <v>204</v>
      </c>
      <c r="U95" s="95" t="s">
        <v>205</v>
      </c>
      <c r="V95" s="95" t="s">
        <v>206</v>
      </c>
      <c r="W95" s="95" t="s">
        <v>207</v>
      </c>
      <c r="X95" s="96" t="s">
        <v>208</v>
      </c>
      <c r="Y95" s="188"/>
      <c r="Z95" s="188"/>
      <c r="AA95" s="188"/>
      <c r="AB95" s="188"/>
      <c r="AC95" s="188"/>
      <c r="AD95" s="188"/>
      <c r="AE95" s="188"/>
    </row>
    <row r="96" s="2" customFormat="1" ht="22.8" customHeight="1">
      <c r="A96" s="40"/>
      <c r="B96" s="41"/>
      <c r="C96" s="101" t="s">
        <v>209</v>
      </c>
      <c r="D96" s="42"/>
      <c r="E96" s="42"/>
      <c r="F96" s="42"/>
      <c r="G96" s="42"/>
      <c r="H96" s="42"/>
      <c r="I96" s="42"/>
      <c r="J96" s="42"/>
      <c r="K96" s="194">
        <f>BK96</f>
        <v>0</v>
      </c>
      <c r="L96" s="42"/>
      <c r="M96" s="46"/>
      <c r="N96" s="97"/>
      <c r="O96" s="195"/>
      <c r="P96" s="98"/>
      <c r="Q96" s="196">
        <f>Q97</f>
        <v>0</v>
      </c>
      <c r="R96" s="196">
        <f>R97</f>
        <v>0</v>
      </c>
      <c r="S96" s="98"/>
      <c r="T96" s="197">
        <f>T97</f>
        <v>0</v>
      </c>
      <c r="U96" s="98"/>
      <c r="V96" s="197">
        <f>V97</f>
        <v>0.12334999999999999</v>
      </c>
      <c r="W96" s="98"/>
      <c r="X96" s="198">
        <f>X97</f>
        <v>0</v>
      </c>
      <c r="Y96" s="40"/>
      <c r="Z96" s="40"/>
      <c r="AA96" s="40"/>
      <c r="AB96" s="40"/>
      <c r="AC96" s="40"/>
      <c r="AD96" s="40"/>
      <c r="AE96" s="40"/>
      <c r="AT96" s="19" t="s">
        <v>75</v>
      </c>
      <c r="AU96" s="19" t="s">
        <v>186</v>
      </c>
      <c r="BK96" s="199">
        <f>BK97</f>
        <v>0</v>
      </c>
    </row>
    <row r="97" s="11" customFormat="1" ht="25.92" customHeight="1">
      <c r="A97" s="11"/>
      <c r="B97" s="200"/>
      <c r="C97" s="201"/>
      <c r="D97" s="202" t="s">
        <v>75</v>
      </c>
      <c r="E97" s="203" t="s">
        <v>1326</v>
      </c>
      <c r="F97" s="203" t="s">
        <v>1327</v>
      </c>
      <c r="G97" s="201"/>
      <c r="H97" s="201"/>
      <c r="I97" s="204"/>
      <c r="J97" s="204"/>
      <c r="K97" s="205">
        <f>BK97</f>
        <v>0</v>
      </c>
      <c r="L97" s="201"/>
      <c r="M97" s="206"/>
      <c r="N97" s="207"/>
      <c r="O97" s="208"/>
      <c r="P97" s="208"/>
      <c r="Q97" s="209">
        <f>Q98+Q163</f>
        <v>0</v>
      </c>
      <c r="R97" s="209">
        <f>R98+R163</f>
        <v>0</v>
      </c>
      <c r="S97" s="208"/>
      <c r="T97" s="210">
        <f>T98+T163</f>
        <v>0</v>
      </c>
      <c r="U97" s="208"/>
      <c r="V97" s="210">
        <f>V98+V163</f>
        <v>0.12334999999999999</v>
      </c>
      <c r="W97" s="208"/>
      <c r="X97" s="211">
        <f>X98+X163</f>
        <v>0</v>
      </c>
      <c r="Y97" s="11"/>
      <c r="Z97" s="11"/>
      <c r="AA97" s="11"/>
      <c r="AB97" s="11"/>
      <c r="AC97" s="11"/>
      <c r="AD97" s="11"/>
      <c r="AE97" s="11"/>
      <c r="AR97" s="212" t="s">
        <v>85</v>
      </c>
      <c r="AT97" s="213" t="s">
        <v>75</v>
      </c>
      <c r="AU97" s="213" t="s">
        <v>76</v>
      </c>
      <c r="AY97" s="212" t="s">
        <v>212</v>
      </c>
      <c r="BK97" s="214">
        <f>BK98+BK163</f>
        <v>0</v>
      </c>
    </row>
    <row r="98" s="11" customFormat="1" ht="22.8" customHeight="1">
      <c r="A98" s="11"/>
      <c r="B98" s="200"/>
      <c r="C98" s="201"/>
      <c r="D98" s="202" t="s">
        <v>75</v>
      </c>
      <c r="E98" s="256" t="s">
        <v>1493</v>
      </c>
      <c r="F98" s="256" t="s">
        <v>1494</v>
      </c>
      <c r="G98" s="201"/>
      <c r="H98" s="201"/>
      <c r="I98" s="204"/>
      <c r="J98" s="204"/>
      <c r="K98" s="257">
        <f>BK98</f>
        <v>0</v>
      </c>
      <c r="L98" s="201"/>
      <c r="M98" s="206"/>
      <c r="N98" s="207"/>
      <c r="O98" s="208"/>
      <c r="P98" s="208"/>
      <c r="Q98" s="209">
        <f>SUM(Q99:Q162)</f>
        <v>0</v>
      </c>
      <c r="R98" s="209">
        <f>SUM(R99:R162)</f>
        <v>0</v>
      </c>
      <c r="S98" s="208"/>
      <c r="T98" s="210">
        <f>SUM(T99:T162)</f>
        <v>0</v>
      </c>
      <c r="U98" s="208"/>
      <c r="V98" s="210">
        <f>SUM(V99:V162)</f>
        <v>0.11334999999999999</v>
      </c>
      <c r="W98" s="208"/>
      <c r="X98" s="211">
        <f>SUM(X99:X162)</f>
        <v>0</v>
      </c>
      <c r="Y98" s="11"/>
      <c r="Z98" s="11"/>
      <c r="AA98" s="11"/>
      <c r="AB98" s="11"/>
      <c r="AC98" s="11"/>
      <c r="AD98" s="11"/>
      <c r="AE98" s="11"/>
      <c r="AR98" s="212" t="s">
        <v>85</v>
      </c>
      <c r="AT98" s="213" t="s">
        <v>75</v>
      </c>
      <c r="AU98" s="213" t="s">
        <v>83</v>
      </c>
      <c r="AY98" s="212" t="s">
        <v>212</v>
      </c>
      <c r="BK98" s="214">
        <f>SUM(BK99:BK162)</f>
        <v>0</v>
      </c>
    </row>
    <row r="99" s="2" customFormat="1" ht="16.5" customHeight="1">
      <c r="A99" s="40"/>
      <c r="B99" s="41"/>
      <c r="C99" s="229" t="s">
        <v>83</v>
      </c>
      <c r="D99" s="229" t="s">
        <v>222</v>
      </c>
      <c r="E99" s="230" t="s">
        <v>1970</v>
      </c>
      <c r="F99" s="231" t="s">
        <v>1971</v>
      </c>
      <c r="G99" s="232" t="s">
        <v>670</v>
      </c>
      <c r="H99" s="233">
        <v>2</v>
      </c>
      <c r="I99" s="234"/>
      <c r="J99" s="235"/>
      <c r="K99" s="236">
        <f>ROUND(P99*H99,2)</f>
        <v>0</v>
      </c>
      <c r="L99" s="231" t="s">
        <v>20</v>
      </c>
      <c r="M99" s="237"/>
      <c r="N99" s="238" t="s">
        <v>20</v>
      </c>
      <c r="O99" s="223" t="s">
        <v>45</v>
      </c>
      <c r="P99" s="224">
        <f>I99+J99</f>
        <v>0</v>
      </c>
      <c r="Q99" s="224">
        <f>ROUND(I99*H99,2)</f>
        <v>0</v>
      </c>
      <c r="R99" s="224">
        <f>ROUND(J99*H99,2)</f>
        <v>0</v>
      </c>
      <c r="S99" s="86"/>
      <c r="T99" s="225">
        <f>S99*H99</f>
        <v>0</v>
      </c>
      <c r="U99" s="225">
        <v>0</v>
      </c>
      <c r="V99" s="225">
        <f>U99*H99</f>
        <v>0</v>
      </c>
      <c r="W99" s="225">
        <v>0</v>
      </c>
      <c r="X99" s="226">
        <f>W99*H99</f>
        <v>0</v>
      </c>
      <c r="Y99" s="40"/>
      <c r="Z99" s="40"/>
      <c r="AA99" s="40"/>
      <c r="AB99" s="40"/>
      <c r="AC99" s="40"/>
      <c r="AD99" s="40"/>
      <c r="AE99" s="40"/>
      <c r="AR99" s="227" t="s">
        <v>342</v>
      </c>
      <c r="AT99" s="227" t="s">
        <v>222</v>
      </c>
      <c r="AU99" s="227" t="s">
        <v>85</v>
      </c>
      <c r="AY99" s="19" t="s">
        <v>212</v>
      </c>
      <c r="BE99" s="228">
        <f>IF(O99="základní",K99,0)</f>
        <v>0</v>
      </c>
      <c r="BF99" s="228">
        <f>IF(O99="snížená",K99,0)</f>
        <v>0</v>
      </c>
      <c r="BG99" s="228">
        <f>IF(O99="zákl. přenesená",K99,0)</f>
        <v>0</v>
      </c>
      <c r="BH99" s="228">
        <f>IF(O99="sníž. přenesená",K99,0)</f>
        <v>0</v>
      </c>
      <c r="BI99" s="228">
        <f>IF(O99="nulová",K99,0)</f>
        <v>0</v>
      </c>
      <c r="BJ99" s="19" t="s">
        <v>83</v>
      </c>
      <c r="BK99" s="228">
        <f>ROUND(P99*H99,2)</f>
        <v>0</v>
      </c>
      <c r="BL99" s="19" t="s">
        <v>279</v>
      </c>
      <c r="BM99" s="227" t="s">
        <v>1972</v>
      </c>
    </row>
    <row r="100" s="2" customFormat="1" ht="16.5" customHeight="1">
      <c r="A100" s="40"/>
      <c r="B100" s="41"/>
      <c r="C100" s="229" t="s">
        <v>85</v>
      </c>
      <c r="D100" s="229" t="s">
        <v>222</v>
      </c>
      <c r="E100" s="230" t="s">
        <v>1973</v>
      </c>
      <c r="F100" s="231" t="s">
        <v>1974</v>
      </c>
      <c r="G100" s="232" t="s">
        <v>670</v>
      </c>
      <c r="H100" s="233">
        <v>6</v>
      </c>
      <c r="I100" s="234"/>
      <c r="J100" s="235"/>
      <c r="K100" s="236">
        <f>ROUND(P100*H100,2)</f>
        <v>0</v>
      </c>
      <c r="L100" s="231" t="s">
        <v>20</v>
      </c>
      <c r="M100" s="237"/>
      <c r="N100" s="238" t="s">
        <v>20</v>
      </c>
      <c r="O100" s="223" t="s">
        <v>45</v>
      </c>
      <c r="P100" s="224">
        <f>I100+J100</f>
        <v>0</v>
      </c>
      <c r="Q100" s="224">
        <f>ROUND(I100*H100,2)</f>
        <v>0</v>
      </c>
      <c r="R100" s="224">
        <f>ROUND(J100*H100,2)</f>
        <v>0</v>
      </c>
      <c r="S100" s="86"/>
      <c r="T100" s="225">
        <f>S100*H100</f>
        <v>0</v>
      </c>
      <c r="U100" s="225">
        <v>0</v>
      </c>
      <c r="V100" s="225">
        <f>U100*H100</f>
        <v>0</v>
      </c>
      <c r="W100" s="225">
        <v>0</v>
      </c>
      <c r="X100" s="226">
        <f>W100*H100</f>
        <v>0</v>
      </c>
      <c r="Y100" s="40"/>
      <c r="Z100" s="40"/>
      <c r="AA100" s="40"/>
      <c r="AB100" s="40"/>
      <c r="AC100" s="40"/>
      <c r="AD100" s="40"/>
      <c r="AE100" s="40"/>
      <c r="AR100" s="227" t="s">
        <v>342</v>
      </c>
      <c r="AT100" s="227" t="s">
        <v>222</v>
      </c>
      <c r="AU100" s="227" t="s">
        <v>85</v>
      </c>
      <c r="AY100" s="19" t="s">
        <v>212</v>
      </c>
      <c r="BE100" s="228">
        <f>IF(O100="základní",K100,0)</f>
        <v>0</v>
      </c>
      <c r="BF100" s="228">
        <f>IF(O100="snížená",K100,0)</f>
        <v>0</v>
      </c>
      <c r="BG100" s="228">
        <f>IF(O100="zákl. přenesená",K100,0)</f>
        <v>0</v>
      </c>
      <c r="BH100" s="228">
        <f>IF(O100="sníž. přenesená",K100,0)</f>
        <v>0</v>
      </c>
      <c r="BI100" s="228">
        <f>IF(O100="nulová",K100,0)</f>
        <v>0</v>
      </c>
      <c r="BJ100" s="19" t="s">
        <v>83</v>
      </c>
      <c r="BK100" s="228">
        <f>ROUND(P100*H100,2)</f>
        <v>0</v>
      </c>
      <c r="BL100" s="19" t="s">
        <v>279</v>
      </c>
      <c r="BM100" s="227" t="s">
        <v>1975</v>
      </c>
    </row>
    <row r="101" s="2" customFormat="1" ht="44.25" customHeight="1">
      <c r="A101" s="40"/>
      <c r="B101" s="41"/>
      <c r="C101" s="215" t="s">
        <v>105</v>
      </c>
      <c r="D101" s="215" t="s">
        <v>213</v>
      </c>
      <c r="E101" s="216" t="s">
        <v>1659</v>
      </c>
      <c r="F101" s="217" t="s">
        <v>1660</v>
      </c>
      <c r="G101" s="218" t="s">
        <v>525</v>
      </c>
      <c r="H101" s="219">
        <v>12</v>
      </c>
      <c r="I101" s="220"/>
      <c r="J101" s="220"/>
      <c r="K101" s="221">
        <f>ROUND(P101*H101,2)</f>
        <v>0</v>
      </c>
      <c r="L101" s="217" t="s">
        <v>1314</v>
      </c>
      <c r="M101" s="46"/>
      <c r="N101" s="222" t="s">
        <v>20</v>
      </c>
      <c r="O101" s="223" t="s">
        <v>45</v>
      </c>
      <c r="P101" s="224">
        <f>I101+J101</f>
        <v>0</v>
      </c>
      <c r="Q101" s="224">
        <f>ROUND(I101*H101,2)</f>
        <v>0</v>
      </c>
      <c r="R101" s="224">
        <f>ROUND(J101*H101,2)</f>
        <v>0</v>
      </c>
      <c r="S101" s="86"/>
      <c r="T101" s="225">
        <f>S101*H101</f>
        <v>0</v>
      </c>
      <c r="U101" s="225">
        <v>0</v>
      </c>
      <c r="V101" s="225">
        <f>U101*H101</f>
        <v>0</v>
      </c>
      <c r="W101" s="225">
        <v>0</v>
      </c>
      <c r="X101" s="226">
        <f>W101*H101</f>
        <v>0</v>
      </c>
      <c r="Y101" s="40"/>
      <c r="Z101" s="40"/>
      <c r="AA101" s="40"/>
      <c r="AB101" s="40"/>
      <c r="AC101" s="40"/>
      <c r="AD101" s="40"/>
      <c r="AE101" s="40"/>
      <c r="AR101" s="227" t="s">
        <v>279</v>
      </c>
      <c r="AT101" s="227" t="s">
        <v>213</v>
      </c>
      <c r="AU101" s="227" t="s">
        <v>85</v>
      </c>
      <c r="AY101" s="19" t="s">
        <v>212</v>
      </c>
      <c r="BE101" s="228">
        <f>IF(O101="základní",K101,0)</f>
        <v>0</v>
      </c>
      <c r="BF101" s="228">
        <f>IF(O101="snížená",K101,0)</f>
        <v>0</v>
      </c>
      <c r="BG101" s="228">
        <f>IF(O101="zákl. přenesená",K101,0)</f>
        <v>0</v>
      </c>
      <c r="BH101" s="228">
        <f>IF(O101="sníž. přenesená",K101,0)</f>
        <v>0</v>
      </c>
      <c r="BI101" s="228">
        <f>IF(O101="nulová",K101,0)</f>
        <v>0</v>
      </c>
      <c r="BJ101" s="19" t="s">
        <v>83</v>
      </c>
      <c r="BK101" s="228">
        <f>ROUND(P101*H101,2)</f>
        <v>0</v>
      </c>
      <c r="BL101" s="19" t="s">
        <v>279</v>
      </c>
      <c r="BM101" s="227" t="s">
        <v>1976</v>
      </c>
    </row>
    <row r="102" s="2" customFormat="1">
      <c r="A102" s="40"/>
      <c r="B102" s="41"/>
      <c r="C102" s="42"/>
      <c r="D102" s="258" t="s">
        <v>1316</v>
      </c>
      <c r="E102" s="42"/>
      <c r="F102" s="259" t="s">
        <v>1977</v>
      </c>
      <c r="G102" s="42"/>
      <c r="H102" s="42"/>
      <c r="I102" s="248"/>
      <c r="J102" s="248"/>
      <c r="K102" s="42"/>
      <c r="L102" s="42"/>
      <c r="M102" s="46"/>
      <c r="N102" s="249"/>
      <c r="O102" s="250"/>
      <c r="P102" s="86"/>
      <c r="Q102" s="86"/>
      <c r="R102" s="86"/>
      <c r="S102" s="86"/>
      <c r="T102" s="86"/>
      <c r="U102" s="86"/>
      <c r="V102" s="86"/>
      <c r="W102" s="86"/>
      <c r="X102" s="87"/>
      <c r="Y102" s="40"/>
      <c r="Z102" s="40"/>
      <c r="AA102" s="40"/>
      <c r="AB102" s="40"/>
      <c r="AC102" s="40"/>
      <c r="AD102" s="40"/>
      <c r="AE102" s="40"/>
      <c r="AT102" s="19" t="s">
        <v>1316</v>
      </c>
      <c r="AU102" s="19" t="s">
        <v>85</v>
      </c>
    </row>
    <row r="103" s="2" customFormat="1" ht="24.15" customHeight="1">
      <c r="A103" s="40"/>
      <c r="B103" s="41"/>
      <c r="C103" s="229" t="s">
        <v>228</v>
      </c>
      <c r="D103" s="229" t="s">
        <v>222</v>
      </c>
      <c r="E103" s="230" t="s">
        <v>1663</v>
      </c>
      <c r="F103" s="231" t="s">
        <v>1664</v>
      </c>
      <c r="G103" s="232" t="s">
        <v>525</v>
      </c>
      <c r="H103" s="233">
        <v>12</v>
      </c>
      <c r="I103" s="234"/>
      <c r="J103" s="235"/>
      <c r="K103" s="236">
        <f>ROUND(P103*H103,2)</f>
        <v>0</v>
      </c>
      <c r="L103" s="231" t="s">
        <v>1314</v>
      </c>
      <c r="M103" s="237"/>
      <c r="N103" s="238" t="s">
        <v>20</v>
      </c>
      <c r="O103" s="223" t="s">
        <v>45</v>
      </c>
      <c r="P103" s="224">
        <f>I103+J103</f>
        <v>0</v>
      </c>
      <c r="Q103" s="224">
        <f>ROUND(I103*H103,2)</f>
        <v>0</v>
      </c>
      <c r="R103" s="224">
        <f>ROUND(J103*H103,2)</f>
        <v>0</v>
      </c>
      <c r="S103" s="86"/>
      <c r="T103" s="225">
        <f>S103*H103</f>
        <v>0</v>
      </c>
      <c r="U103" s="225">
        <v>1.0000000000000001E-05</v>
      </c>
      <c r="V103" s="225">
        <f>U103*H103</f>
        <v>0.00012000000000000002</v>
      </c>
      <c r="W103" s="225">
        <v>0</v>
      </c>
      <c r="X103" s="226">
        <f>W103*H103</f>
        <v>0</v>
      </c>
      <c r="Y103" s="40"/>
      <c r="Z103" s="40"/>
      <c r="AA103" s="40"/>
      <c r="AB103" s="40"/>
      <c r="AC103" s="40"/>
      <c r="AD103" s="40"/>
      <c r="AE103" s="40"/>
      <c r="AR103" s="227" t="s">
        <v>342</v>
      </c>
      <c r="AT103" s="227" t="s">
        <v>222</v>
      </c>
      <c r="AU103" s="227" t="s">
        <v>85</v>
      </c>
      <c r="AY103" s="19" t="s">
        <v>212</v>
      </c>
      <c r="BE103" s="228">
        <f>IF(O103="základní",K103,0)</f>
        <v>0</v>
      </c>
      <c r="BF103" s="228">
        <f>IF(O103="snížená",K103,0)</f>
        <v>0</v>
      </c>
      <c r="BG103" s="228">
        <f>IF(O103="zákl. přenesená",K103,0)</f>
        <v>0</v>
      </c>
      <c r="BH103" s="228">
        <f>IF(O103="sníž. přenesená",K103,0)</f>
        <v>0</v>
      </c>
      <c r="BI103" s="228">
        <f>IF(O103="nulová",K103,0)</f>
        <v>0</v>
      </c>
      <c r="BJ103" s="19" t="s">
        <v>83</v>
      </c>
      <c r="BK103" s="228">
        <f>ROUND(P103*H103,2)</f>
        <v>0</v>
      </c>
      <c r="BL103" s="19" t="s">
        <v>279</v>
      </c>
      <c r="BM103" s="227" t="s">
        <v>1978</v>
      </c>
    </row>
    <row r="104" s="2" customFormat="1" ht="37.8" customHeight="1">
      <c r="A104" s="40"/>
      <c r="B104" s="41"/>
      <c r="C104" s="215" t="s">
        <v>234</v>
      </c>
      <c r="D104" s="215" t="s">
        <v>213</v>
      </c>
      <c r="E104" s="216" t="s">
        <v>1667</v>
      </c>
      <c r="F104" s="217" t="s">
        <v>1668</v>
      </c>
      <c r="G104" s="218" t="s">
        <v>525</v>
      </c>
      <c r="H104" s="219">
        <v>100</v>
      </c>
      <c r="I104" s="220"/>
      <c r="J104" s="220"/>
      <c r="K104" s="221">
        <f>ROUND(P104*H104,2)</f>
        <v>0</v>
      </c>
      <c r="L104" s="217" t="s">
        <v>1314</v>
      </c>
      <c r="M104" s="46"/>
      <c r="N104" s="222" t="s">
        <v>20</v>
      </c>
      <c r="O104" s="223" t="s">
        <v>45</v>
      </c>
      <c r="P104" s="224">
        <f>I104+J104</f>
        <v>0</v>
      </c>
      <c r="Q104" s="224">
        <f>ROUND(I104*H104,2)</f>
        <v>0</v>
      </c>
      <c r="R104" s="224">
        <f>ROUND(J104*H104,2)</f>
        <v>0</v>
      </c>
      <c r="S104" s="86"/>
      <c r="T104" s="225">
        <f>S104*H104</f>
        <v>0</v>
      </c>
      <c r="U104" s="225">
        <v>0</v>
      </c>
      <c r="V104" s="225">
        <f>U104*H104</f>
        <v>0</v>
      </c>
      <c r="W104" s="225">
        <v>0</v>
      </c>
      <c r="X104" s="226">
        <f>W104*H104</f>
        <v>0</v>
      </c>
      <c r="Y104" s="40"/>
      <c r="Z104" s="40"/>
      <c r="AA104" s="40"/>
      <c r="AB104" s="40"/>
      <c r="AC104" s="40"/>
      <c r="AD104" s="40"/>
      <c r="AE104" s="40"/>
      <c r="AR104" s="227" t="s">
        <v>279</v>
      </c>
      <c r="AT104" s="227" t="s">
        <v>213</v>
      </c>
      <c r="AU104" s="227" t="s">
        <v>85</v>
      </c>
      <c r="AY104" s="19" t="s">
        <v>212</v>
      </c>
      <c r="BE104" s="228">
        <f>IF(O104="základní",K104,0)</f>
        <v>0</v>
      </c>
      <c r="BF104" s="228">
        <f>IF(O104="snížená",K104,0)</f>
        <v>0</v>
      </c>
      <c r="BG104" s="228">
        <f>IF(O104="zákl. přenesená",K104,0)</f>
        <v>0</v>
      </c>
      <c r="BH104" s="228">
        <f>IF(O104="sníž. přenesená",K104,0)</f>
        <v>0</v>
      </c>
      <c r="BI104" s="228">
        <f>IF(O104="nulová",K104,0)</f>
        <v>0</v>
      </c>
      <c r="BJ104" s="19" t="s">
        <v>83</v>
      </c>
      <c r="BK104" s="228">
        <f>ROUND(P104*H104,2)</f>
        <v>0</v>
      </c>
      <c r="BL104" s="19" t="s">
        <v>279</v>
      </c>
      <c r="BM104" s="227" t="s">
        <v>1979</v>
      </c>
    </row>
    <row r="105" s="2" customFormat="1">
      <c r="A105" s="40"/>
      <c r="B105" s="41"/>
      <c r="C105" s="42"/>
      <c r="D105" s="258" t="s">
        <v>1316</v>
      </c>
      <c r="E105" s="42"/>
      <c r="F105" s="259" t="s">
        <v>1980</v>
      </c>
      <c r="G105" s="42"/>
      <c r="H105" s="42"/>
      <c r="I105" s="248"/>
      <c r="J105" s="248"/>
      <c r="K105" s="42"/>
      <c r="L105" s="42"/>
      <c r="M105" s="46"/>
      <c r="N105" s="249"/>
      <c r="O105" s="250"/>
      <c r="P105" s="86"/>
      <c r="Q105" s="86"/>
      <c r="R105" s="86"/>
      <c r="S105" s="86"/>
      <c r="T105" s="86"/>
      <c r="U105" s="86"/>
      <c r="V105" s="86"/>
      <c r="W105" s="86"/>
      <c r="X105" s="87"/>
      <c r="Y105" s="40"/>
      <c r="Z105" s="40"/>
      <c r="AA105" s="40"/>
      <c r="AB105" s="40"/>
      <c r="AC105" s="40"/>
      <c r="AD105" s="40"/>
      <c r="AE105" s="40"/>
      <c r="AT105" s="19" t="s">
        <v>1316</v>
      </c>
      <c r="AU105" s="19" t="s">
        <v>85</v>
      </c>
    </row>
    <row r="106" s="2" customFormat="1" ht="24.15" customHeight="1">
      <c r="A106" s="40"/>
      <c r="B106" s="41"/>
      <c r="C106" s="229" t="s">
        <v>238</v>
      </c>
      <c r="D106" s="229" t="s">
        <v>222</v>
      </c>
      <c r="E106" s="230" t="s">
        <v>1671</v>
      </c>
      <c r="F106" s="231" t="s">
        <v>1672</v>
      </c>
      <c r="G106" s="232" t="s">
        <v>525</v>
      </c>
      <c r="H106" s="233">
        <v>100</v>
      </c>
      <c r="I106" s="234"/>
      <c r="J106" s="235"/>
      <c r="K106" s="236">
        <f>ROUND(P106*H106,2)</f>
        <v>0</v>
      </c>
      <c r="L106" s="231" t="s">
        <v>1314</v>
      </c>
      <c r="M106" s="237"/>
      <c r="N106" s="238" t="s">
        <v>20</v>
      </c>
      <c r="O106" s="223" t="s">
        <v>45</v>
      </c>
      <c r="P106" s="224">
        <f>I106+J106</f>
        <v>0</v>
      </c>
      <c r="Q106" s="224">
        <f>ROUND(I106*H106,2)</f>
        <v>0</v>
      </c>
      <c r="R106" s="224">
        <f>ROUND(J106*H106,2)</f>
        <v>0</v>
      </c>
      <c r="S106" s="86"/>
      <c r="T106" s="225">
        <f>S106*H106</f>
        <v>0</v>
      </c>
      <c r="U106" s="225">
        <v>4.0000000000000003E-05</v>
      </c>
      <c r="V106" s="225">
        <f>U106*H106</f>
        <v>0.0040000000000000001</v>
      </c>
      <c r="W106" s="225">
        <v>0</v>
      </c>
      <c r="X106" s="226">
        <f>W106*H106</f>
        <v>0</v>
      </c>
      <c r="Y106" s="40"/>
      <c r="Z106" s="40"/>
      <c r="AA106" s="40"/>
      <c r="AB106" s="40"/>
      <c r="AC106" s="40"/>
      <c r="AD106" s="40"/>
      <c r="AE106" s="40"/>
      <c r="AR106" s="227" t="s">
        <v>342</v>
      </c>
      <c r="AT106" s="227" t="s">
        <v>222</v>
      </c>
      <c r="AU106" s="227" t="s">
        <v>85</v>
      </c>
      <c r="AY106" s="19" t="s">
        <v>212</v>
      </c>
      <c r="BE106" s="228">
        <f>IF(O106="základní",K106,0)</f>
        <v>0</v>
      </c>
      <c r="BF106" s="228">
        <f>IF(O106="snížená",K106,0)</f>
        <v>0</v>
      </c>
      <c r="BG106" s="228">
        <f>IF(O106="zákl. přenesená",K106,0)</f>
        <v>0</v>
      </c>
      <c r="BH106" s="228">
        <f>IF(O106="sníž. přenesená",K106,0)</f>
        <v>0</v>
      </c>
      <c r="BI106" s="228">
        <f>IF(O106="nulová",K106,0)</f>
        <v>0</v>
      </c>
      <c r="BJ106" s="19" t="s">
        <v>83</v>
      </c>
      <c r="BK106" s="228">
        <f>ROUND(P106*H106,2)</f>
        <v>0</v>
      </c>
      <c r="BL106" s="19" t="s">
        <v>279</v>
      </c>
      <c r="BM106" s="227" t="s">
        <v>1981</v>
      </c>
    </row>
    <row r="107" s="2" customFormat="1" ht="37.8" customHeight="1">
      <c r="A107" s="40"/>
      <c r="B107" s="41"/>
      <c r="C107" s="215" t="s">
        <v>242</v>
      </c>
      <c r="D107" s="215" t="s">
        <v>213</v>
      </c>
      <c r="E107" s="216" t="s">
        <v>1577</v>
      </c>
      <c r="F107" s="217" t="s">
        <v>1578</v>
      </c>
      <c r="G107" s="218" t="s">
        <v>670</v>
      </c>
      <c r="H107" s="219">
        <v>230</v>
      </c>
      <c r="I107" s="220"/>
      <c r="J107" s="220"/>
      <c r="K107" s="221">
        <f>ROUND(P107*H107,2)</f>
        <v>0</v>
      </c>
      <c r="L107" s="217" t="s">
        <v>1314</v>
      </c>
      <c r="M107" s="46"/>
      <c r="N107" s="222" t="s">
        <v>20</v>
      </c>
      <c r="O107" s="223" t="s">
        <v>45</v>
      </c>
      <c r="P107" s="224">
        <f>I107+J107</f>
        <v>0</v>
      </c>
      <c r="Q107" s="224">
        <f>ROUND(I107*H107,2)</f>
        <v>0</v>
      </c>
      <c r="R107" s="224">
        <f>ROUND(J107*H107,2)</f>
        <v>0</v>
      </c>
      <c r="S107" s="86"/>
      <c r="T107" s="225">
        <f>S107*H107</f>
        <v>0</v>
      </c>
      <c r="U107" s="225">
        <v>0</v>
      </c>
      <c r="V107" s="225">
        <f>U107*H107</f>
        <v>0</v>
      </c>
      <c r="W107" s="225">
        <v>0</v>
      </c>
      <c r="X107" s="226">
        <f>W107*H107</f>
        <v>0</v>
      </c>
      <c r="Y107" s="40"/>
      <c r="Z107" s="40"/>
      <c r="AA107" s="40"/>
      <c r="AB107" s="40"/>
      <c r="AC107" s="40"/>
      <c r="AD107" s="40"/>
      <c r="AE107" s="40"/>
      <c r="AR107" s="227" t="s">
        <v>279</v>
      </c>
      <c r="AT107" s="227" t="s">
        <v>213</v>
      </c>
      <c r="AU107" s="227" t="s">
        <v>85</v>
      </c>
      <c r="AY107" s="19" t="s">
        <v>212</v>
      </c>
      <c r="BE107" s="228">
        <f>IF(O107="základní",K107,0)</f>
        <v>0</v>
      </c>
      <c r="BF107" s="228">
        <f>IF(O107="snížená",K107,0)</f>
        <v>0</v>
      </c>
      <c r="BG107" s="228">
        <f>IF(O107="zákl. přenesená",K107,0)</f>
        <v>0</v>
      </c>
      <c r="BH107" s="228">
        <f>IF(O107="sníž. přenesená",K107,0)</f>
        <v>0</v>
      </c>
      <c r="BI107" s="228">
        <f>IF(O107="nulová",K107,0)</f>
        <v>0</v>
      </c>
      <c r="BJ107" s="19" t="s">
        <v>83</v>
      </c>
      <c r="BK107" s="228">
        <f>ROUND(P107*H107,2)</f>
        <v>0</v>
      </c>
      <c r="BL107" s="19" t="s">
        <v>279</v>
      </c>
      <c r="BM107" s="227" t="s">
        <v>1982</v>
      </c>
    </row>
    <row r="108" s="2" customFormat="1">
      <c r="A108" s="40"/>
      <c r="B108" s="41"/>
      <c r="C108" s="42"/>
      <c r="D108" s="258" t="s">
        <v>1316</v>
      </c>
      <c r="E108" s="42"/>
      <c r="F108" s="259" t="s">
        <v>1580</v>
      </c>
      <c r="G108" s="42"/>
      <c r="H108" s="42"/>
      <c r="I108" s="248"/>
      <c r="J108" s="248"/>
      <c r="K108" s="42"/>
      <c r="L108" s="42"/>
      <c r="M108" s="46"/>
      <c r="N108" s="249"/>
      <c r="O108" s="250"/>
      <c r="P108" s="86"/>
      <c r="Q108" s="86"/>
      <c r="R108" s="86"/>
      <c r="S108" s="86"/>
      <c r="T108" s="86"/>
      <c r="U108" s="86"/>
      <c r="V108" s="86"/>
      <c r="W108" s="86"/>
      <c r="X108" s="87"/>
      <c r="Y108" s="40"/>
      <c r="Z108" s="40"/>
      <c r="AA108" s="40"/>
      <c r="AB108" s="40"/>
      <c r="AC108" s="40"/>
      <c r="AD108" s="40"/>
      <c r="AE108" s="40"/>
      <c r="AT108" s="19" t="s">
        <v>1316</v>
      </c>
      <c r="AU108" s="19" t="s">
        <v>85</v>
      </c>
    </row>
    <row r="109" s="2" customFormat="1" ht="24.15" customHeight="1">
      <c r="A109" s="40"/>
      <c r="B109" s="41"/>
      <c r="C109" s="215" t="s">
        <v>246</v>
      </c>
      <c r="D109" s="215" t="s">
        <v>213</v>
      </c>
      <c r="E109" s="216" t="s">
        <v>1683</v>
      </c>
      <c r="F109" s="217" t="s">
        <v>1684</v>
      </c>
      <c r="G109" s="218" t="s">
        <v>670</v>
      </c>
      <c r="H109" s="219">
        <v>26</v>
      </c>
      <c r="I109" s="220"/>
      <c r="J109" s="220"/>
      <c r="K109" s="221">
        <f>ROUND(P109*H109,2)</f>
        <v>0</v>
      </c>
      <c r="L109" s="217" t="s">
        <v>1314</v>
      </c>
      <c r="M109" s="46"/>
      <c r="N109" s="222" t="s">
        <v>20</v>
      </c>
      <c r="O109" s="223" t="s">
        <v>45</v>
      </c>
      <c r="P109" s="224">
        <f>I109+J109</f>
        <v>0</v>
      </c>
      <c r="Q109" s="224">
        <f>ROUND(I109*H109,2)</f>
        <v>0</v>
      </c>
      <c r="R109" s="224">
        <f>ROUND(J109*H109,2)</f>
        <v>0</v>
      </c>
      <c r="S109" s="86"/>
      <c r="T109" s="225">
        <f>S109*H109</f>
        <v>0</v>
      </c>
      <c r="U109" s="225">
        <v>0</v>
      </c>
      <c r="V109" s="225">
        <f>U109*H109</f>
        <v>0</v>
      </c>
      <c r="W109" s="225">
        <v>0</v>
      </c>
      <c r="X109" s="226">
        <f>W109*H109</f>
        <v>0</v>
      </c>
      <c r="Y109" s="40"/>
      <c r="Z109" s="40"/>
      <c r="AA109" s="40"/>
      <c r="AB109" s="40"/>
      <c r="AC109" s="40"/>
      <c r="AD109" s="40"/>
      <c r="AE109" s="40"/>
      <c r="AR109" s="227" t="s">
        <v>279</v>
      </c>
      <c r="AT109" s="227" t="s">
        <v>213</v>
      </c>
      <c r="AU109" s="227" t="s">
        <v>85</v>
      </c>
      <c r="AY109" s="19" t="s">
        <v>212</v>
      </c>
      <c r="BE109" s="228">
        <f>IF(O109="základní",K109,0)</f>
        <v>0</v>
      </c>
      <c r="BF109" s="228">
        <f>IF(O109="snížená",K109,0)</f>
        <v>0</v>
      </c>
      <c r="BG109" s="228">
        <f>IF(O109="zákl. přenesená",K109,0)</f>
        <v>0</v>
      </c>
      <c r="BH109" s="228">
        <f>IF(O109="sníž. přenesená",K109,0)</f>
        <v>0</v>
      </c>
      <c r="BI109" s="228">
        <f>IF(O109="nulová",K109,0)</f>
        <v>0</v>
      </c>
      <c r="BJ109" s="19" t="s">
        <v>83</v>
      </c>
      <c r="BK109" s="228">
        <f>ROUND(P109*H109,2)</f>
        <v>0</v>
      </c>
      <c r="BL109" s="19" t="s">
        <v>279</v>
      </c>
      <c r="BM109" s="227" t="s">
        <v>1983</v>
      </c>
    </row>
    <row r="110" s="2" customFormat="1">
      <c r="A110" s="40"/>
      <c r="B110" s="41"/>
      <c r="C110" s="42"/>
      <c r="D110" s="258" t="s">
        <v>1316</v>
      </c>
      <c r="E110" s="42"/>
      <c r="F110" s="259" t="s">
        <v>1984</v>
      </c>
      <c r="G110" s="42"/>
      <c r="H110" s="42"/>
      <c r="I110" s="248"/>
      <c r="J110" s="248"/>
      <c r="K110" s="42"/>
      <c r="L110" s="42"/>
      <c r="M110" s="46"/>
      <c r="N110" s="249"/>
      <c r="O110" s="250"/>
      <c r="P110" s="86"/>
      <c r="Q110" s="86"/>
      <c r="R110" s="86"/>
      <c r="S110" s="86"/>
      <c r="T110" s="86"/>
      <c r="U110" s="86"/>
      <c r="V110" s="86"/>
      <c r="W110" s="86"/>
      <c r="X110" s="87"/>
      <c r="Y110" s="40"/>
      <c r="Z110" s="40"/>
      <c r="AA110" s="40"/>
      <c r="AB110" s="40"/>
      <c r="AC110" s="40"/>
      <c r="AD110" s="40"/>
      <c r="AE110" s="40"/>
      <c r="AT110" s="19" t="s">
        <v>1316</v>
      </c>
      <c r="AU110" s="19" t="s">
        <v>85</v>
      </c>
    </row>
    <row r="111" s="2" customFormat="1" ht="24.15" customHeight="1">
      <c r="A111" s="40"/>
      <c r="B111" s="41"/>
      <c r="C111" s="229" t="s">
        <v>250</v>
      </c>
      <c r="D111" s="229" t="s">
        <v>222</v>
      </c>
      <c r="E111" s="230" t="s">
        <v>1687</v>
      </c>
      <c r="F111" s="231" t="s">
        <v>1688</v>
      </c>
      <c r="G111" s="232" t="s">
        <v>670</v>
      </c>
      <c r="H111" s="233">
        <v>3</v>
      </c>
      <c r="I111" s="234"/>
      <c r="J111" s="235"/>
      <c r="K111" s="236">
        <f>ROUND(P111*H111,2)</f>
        <v>0</v>
      </c>
      <c r="L111" s="231" t="s">
        <v>20</v>
      </c>
      <c r="M111" s="237"/>
      <c r="N111" s="238" t="s">
        <v>20</v>
      </c>
      <c r="O111" s="223" t="s">
        <v>45</v>
      </c>
      <c r="P111" s="224">
        <f>I111+J111</f>
        <v>0</v>
      </c>
      <c r="Q111" s="224">
        <f>ROUND(I111*H111,2)</f>
        <v>0</v>
      </c>
      <c r="R111" s="224">
        <f>ROUND(J111*H111,2)</f>
        <v>0</v>
      </c>
      <c r="S111" s="86"/>
      <c r="T111" s="225">
        <f>S111*H111</f>
        <v>0</v>
      </c>
      <c r="U111" s="225">
        <v>0</v>
      </c>
      <c r="V111" s="225">
        <f>U111*H111</f>
        <v>0</v>
      </c>
      <c r="W111" s="225">
        <v>0</v>
      </c>
      <c r="X111" s="226">
        <f>W111*H111</f>
        <v>0</v>
      </c>
      <c r="Y111" s="40"/>
      <c r="Z111" s="40"/>
      <c r="AA111" s="40"/>
      <c r="AB111" s="40"/>
      <c r="AC111" s="40"/>
      <c r="AD111" s="40"/>
      <c r="AE111" s="40"/>
      <c r="AR111" s="227" t="s">
        <v>342</v>
      </c>
      <c r="AT111" s="227" t="s">
        <v>222</v>
      </c>
      <c r="AU111" s="227" t="s">
        <v>85</v>
      </c>
      <c r="AY111" s="19" t="s">
        <v>212</v>
      </c>
      <c r="BE111" s="228">
        <f>IF(O111="základní",K111,0)</f>
        <v>0</v>
      </c>
      <c r="BF111" s="228">
        <f>IF(O111="snížená",K111,0)</f>
        <v>0</v>
      </c>
      <c r="BG111" s="228">
        <f>IF(O111="zákl. přenesená",K111,0)</f>
        <v>0</v>
      </c>
      <c r="BH111" s="228">
        <f>IF(O111="sníž. přenesená",K111,0)</f>
        <v>0</v>
      </c>
      <c r="BI111" s="228">
        <f>IF(O111="nulová",K111,0)</f>
        <v>0</v>
      </c>
      <c r="BJ111" s="19" t="s">
        <v>83</v>
      </c>
      <c r="BK111" s="228">
        <f>ROUND(P111*H111,2)</f>
        <v>0</v>
      </c>
      <c r="BL111" s="19" t="s">
        <v>279</v>
      </c>
      <c r="BM111" s="227" t="s">
        <v>1985</v>
      </c>
    </row>
    <row r="112" s="2" customFormat="1" ht="37.8" customHeight="1">
      <c r="A112" s="40"/>
      <c r="B112" s="41"/>
      <c r="C112" s="215" t="s">
        <v>154</v>
      </c>
      <c r="D112" s="215" t="s">
        <v>213</v>
      </c>
      <c r="E112" s="216" t="s">
        <v>1690</v>
      </c>
      <c r="F112" s="217" t="s">
        <v>1691</v>
      </c>
      <c r="G112" s="218" t="s">
        <v>670</v>
      </c>
      <c r="H112" s="219">
        <v>1</v>
      </c>
      <c r="I112" s="220"/>
      <c r="J112" s="220"/>
      <c r="K112" s="221">
        <f>ROUND(P112*H112,2)</f>
        <v>0</v>
      </c>
      <c r="L112" s="217" t="s">
        <v>1314</v>
      </c>
      <c r="M112" s="46"/>
      <c r="N112" s="222" t="s">
        <v>20</v>
      </c>
      <c r="O112" s="223" t="s">
        <v>45</v>
      </c>
      <c r="P112" s="224">
        <f>I112+J112</f>
        <v>0</v>
      </c>
      <c r="Q112" s="224">
        <f>ROUND(I112*H112,2)</f>
        <v>0</v>
      </c>
      <c r="R112" s="224">
        <f>ROUND(J112*H112,2)</f>
        <v>0</v>
      </c>
      <c r="S112" s="86"/>
      <c r="T112" s="225">
        <f>S112*H112</f>
        <v>0</v>
      </c>
      <c r="U112" s="225">
        <v>0</v>
      </c>
      <c r="V112" s="225">
        <f>U112*H112</f>
        <v>0</v>
      </c>
      <c r="W112" s="225">
        <v>0</v>
      </c>
      <c r="X112" s="226">
        <f>W112*H112</f>
        <v>0</v>
      </c>
      <c r="Y112" s="40"/>
      <c r="Z112" s="40"/>
      <c r="AA112" s="40"/>
      <c r="AB112" s="40"/>
      <c r="AC112" s="40"/>
      <c r="AD112" s="40"/>
      <c r="AE112" s="40"/>
      <c r="AR112" s="227" t="s">
        <v>279</v>
      </c>
      <c r="AT112" s="227" t="s">
        <v>213</v>
      </c>
      <c r="AU112" s="227" t="s">
        <v>85</v>
      </c>
      <c r="AY112" s="19" t="s">
        <v>212</v>
      </c>
      <c r="BE112" s="228">
        <f>IF(O112="základní",K112,0)</f>
        <v>0</v>
      </c>
      <c r="BF112" s="228">
        <f>IF(O112="snížená",K112,0)</f>
        <v>0</v>
      </c>
      <c r="BG112" s="228">
        <f>IF(O112="zákl. přenesená",K112,0)</f>
        <v>0</v>
      </c>
      <c r="BH112" s="228">
        <f>IF(O112="sníž. přenesená",K112,0)</f>
        <v>0</v>
      </c>
      <c r="BI112" s="228">
        <f>IF(O112="nulová",K112,0)</f>
        <v>0</v>
      </c>
      <c r="BJ112" s="19" t="s">
        <v>83</v>
      </c>
      <c r="BK112" s="228">
        <f>ROUND(P112*H112,2)</f>
        <v>0</v>
      </c>
      <c r="BL112" s="19" t="s">
        <v>279</v>
      </c>
      <c r="BM112" s="227" t="s">
        <v>1986</v>
      </c>
    </row>
    <row r="113" s="2" customFormat="1">
      <c r="A113" s="40"/>
      <c r="B113" s="41"/>
      <c r="C113" s="42"/>
      <c r="D113" s="258" t="s">
        <v>1316</v>
      </c>
      <c r="E113" s="42"/>
      <c r="F113" s="259" t="s">
        <v>1987</v>
      </c>
      <c r="G113" s="42"/>
      <c r="H113" s="42"/>
      <c r="I113" s="248"/>
      <c r="J113" s="248"/>
      <c r="K113" s="42"/>
      <c r="L113" s="42"/>
      <c r="M113" s="46"/>
      <c r="N113" s="249"/>
      <c r="O113" s="250"/>
      <c r="P113" s="86"/>
      <c r="Q113" s="86"/>
      <c r="R113" s="86"/>
      <c r="S113" s="86"/>
      <c r="T113" s="86"/>
      <c r="U113" s="86"/>
      <c r="V113" s="86"/>
      <c r="W113" s="86"/>
      <c r="X113" s="87"/>
      <c r="Y113" s="40"/>
      <c r="Z113" s="40"/>
      <c r="AA113" s="40"/>
      <c r="AB113" s="40"/>
      <c r="AC113" s="40"/>
      <c r="AD113" s="40"/>
      <c r="AE113" s="40"/>
      <c r="AT113" s="19" t="s">
        <v>1316</v>
      </c>
      <c r="AU113" s="19" t="s">
        <v>85</v>
      </c>
    </row>
    <row r="114" s="2" customFormat="1" ht="16.5" customHeight="1">
      <c r="A114" s="40"/>
      <c r="B114" s="41"/>
      <c r="C114" s="229" t="s">
        <v>157</v>
      </c>
      <c r="D114" s="229" t="s">
        <v>222</v>
      </c>
      <c r="E114" s="230" t="s">
        <v>1694</v>
      </c>
      <c r="F114" s="231" t="s">
        <v>1695</v>
      </c>
      <c r="G114" s="232" t="s">
        <v>670</v>
      </c>
      <c r="H114" s="233">
        <v>1</v>
      </c>
      <c r="I114" s="234"/>
      <c r="J114" s="235"/>
      <c r="K114" s="236">
        <f>ROUND(P114*H114,2)</f>
        <v>0</v>
      </c>
      <c r="L114" s="231" t="s">
        <v>20</v>
      </c>
      <c r="M114" s="237"/>
      <c r="N114" s="238" t="s">
        <v>20</v>
      </c>
      <c r="O114" s="223" t="s">
        <v>45</v>
      </c>
      <c r="P114" s="224">
        <f>I114+J114</f>
        <v>0</v>
      </c>
      <c r="Q114" s="224">
        <f>ROUND(I114*H114,2)</f>
        <v>0</v>
      </c>
      <c r="R114" s="224">
        <f>ROUND(J114*H114,2)</f>
        <v>0</v>
      </c>
      <c r="S114" s="86"/>
      <c r="T114" s="225">
        <f>S114*H114</f>
        <v>0</v>
      </c>
      <c r="U114" s="225">
        <v>0</v>
      </c>
      <c r="V114" s="225">
        <f>U114*H114</f>
        <v>0</v>
      </c>
      <c r="W114" s="225">
        <v>0</v>
      </c>
      <c r="X114" s="226">
        <f>W114*H114</f>
        <v>0</v>
      </c>
      <c r="Y114" s="40"/>
      <c r="Z114" s="40"/>
      <c r="AA114" s="40"/>
      <c r="AB114" s="40"/>
      <c r="AC114" s="40"/>
      <c r="AD114" s="40"/>
      <c r="AE114" s="40"/>
      <c r="AR114" s="227" t="s">
        <v>342</v>
      </c>
      <c r="AT114" s="227" t="s">
        <v>222</v>
      </c>
      <c r="AU114" s="227" t="s">
        <v>85</v>
      </c>
      <c r="AY114" s="19" t="s">
        <v>212</v>
      </c>
      <c r="BE114" s="228">
        <f>IF(O114="základní",K114,0)</f>
        <v>0</v>
      </c>
      <c r="BF114" s="228">
        <f>IF(O114="snížená",K114,0)</f>
        <v>0</v>
      </c>
      <c r="BG114" s="228">
        <f>IF(O114="zákl. přenesená",K114,0)</f>
        <v>0</v>
      </c>
      <c r="BH114" s="228">
        <f>IF(O114="sníž. přenesená",K114,0)</f>
        <v>0</v>
      </c>
      <c r="BI114" s="228">
        <f>IF(O114="nulová",K114,0)</f>
        <v>0</v>
      </c>
      <c r="BJ114" s="19" t="s">
        <v>83</v>
      </c>
      <c r="BK114" s="228">
        <f>ROUND(P114*H114,2)</f>
        <v>0</v>
      </c>
      <c r="BL114" s="19" t="s">
        <v>279</v>
      </c>
      <c r="BM114" s="227" t="s">
        <v>1988</v>
      </c>
    </row>
    <row r="115" s="2" customFormat="1" ht="37.8" customHeight="1">
      <c r="A115" s="40"/>
      <c r="B115" s="41"/>
      <c r="C115" s="215" t="s">
        <v>9</v>
      </c>
      <c r="D115" s="215" t="s">
        <v>213</v>
      </c>
      <c r="E115" s="216" t="s">
        <v>1697</v>
      </c>
      <c r="F115" s="217" t="s">
        <v>1698</v>
      </c>
      <c r="G115" s="218" t="s">
        <v>670</v>
      </c>
      <c r="H115" s="219">
        <v>1</v>
      </c>
      <c r="I115" s="220"/>
      <c r="J115" s="220"/>
      <c r="K115" s="221">
        <f>ROUND(P115*H115,2)</f>
        <v>0</v>
      </c>
      <c r="L115" s="217" t="s">
        <v>1314</v>
      </c>
      <c r="M115" s="46"/>
      <c r="N115" s="222" t="s">
        <v>20</v>
      </c>
      <c r="O115" s="223" t="s">
        <v>45</v>
      </c>
      <c r="P115" s="224">
        <f>I115+J115</f>
        <v>0</v>
      </c>
      <c r="Q115" s="224">
        <f>ROUND(I115*H115,2)</f>
        <v>0</v>
      </c>
      <c r="R115" s="224">
        <f>ROUND(J115*H115,2)</f>
        <v>0</v>
      </c>
      <c r="S115" s="86"/>
      <c r="T115" s="225">
        <f>S115*H115</f>
        <v>0</v>
      </c>
      <c r="U115" s="225">
        <v>0</v>
      </c>
      <c r="V115" s="225">
        <f>U115*H115</f>
        <v>0</v>
      </c>
      <c r="W115" s="225">
        <v>0</v>
      </c>
      <c r="X115" s="226">
        <f>W115*H115</f>
        <v>0</v>
      </c>
      <c r="Y115" s="40"/>
      <c r="Z115" s="40"/>
      <c r="AA115" s="40"/>
      <c r="AB115" s="40"/>
      <c r="AC115" s="40"/>
      <c r="AD115" s="40"/>
      <c r="AE115" s="40"/>
      <c r="AR115" s="227" t="s">
        <v>279</v>
      </c>
      <c r="AT115" s="227" t="s">
        <v>213</v>
      </c>
      <c r="AU115" s="227" t="s">
        <v>85</v>
      </c>
      <c r="AY115" s="19" t="s">
        <v>212</v>
      </c>
      <c r="BE115" s="228">
        <f>IF(O115="základní",K115,0)</f>
        <v>0</v>
      </c>
      <c r="BF115" s="228">
        <f>IF(O115="snížená",K115,0)</f>
        <v>0</v>
      </c>
      <c r="BG115" s="228">
        <f>IF(O115="zákl. přenesená",K115,0)</f>
        <v>0</v>
      </c>
      <c r="BH115" s="228">
        <f>IF(O115="sníž. přenesená",K115,0)</f>
        <v>0</v>
      </c>
      <c r="BI115" s="228">
        <f>IF(O115="nulová",K115,0)</f>
        <v>0</v>
      </c>
      <c r="BJ115" s="19" t="s">
        <v>83</v>
      </c>
      <c r="BK115" s="228">
        <f>ROUND(P115*H115,2)</f>
        <v>0</v>
      </c>
      <c r="BL115" s="19" t="s">
        <v>279</v>
      </c>
      <c r="BM115" s="227" t="s">
        <v>1989</v>
      </c>
    </row>
    <row r="116" s="2" customFormat="1">
      <c r="A116" s="40"/>
      <c r="B116" s="41"/>
      <c r="C116" s="42"/>
      <c r="D116" s="258" t="s">
        <v>1316</v>
      </c>
      <c r="E116" s="42"/>
      <c r="F116" s="259" t="s">
        <v>1990</v>
      </c>
      <c r="G116" s="42"/>
      <c r="H116" s="42"/>
      <c r="I116" s="248"/>
      <c r="J116" s="248"/>
      <c r="K116" s="42"/>
      <c r="L116" s="42"/>
      <c r="M116" s="46"/>
      <c r="N116" s="249"/>
      <c r="O116" s="250"/>
      <c r="P116" s="86"/>
      <c r="Q116" s="86"/>
      <c r="R116" s="86"/>
      <c r="S116" s="86"/>
      <c r="T116" s="86"/>
      <c r="U116" s="86"/>
      <c r="V116" s="86"/>
      <c r="W116" s="86"/>
      <c r="X116" s="87"/>
      <c r="Y116" s="40"/>
      <c r="Z116" s="40"/>
      <c r="AA116" s="40"/>
      <c r="AB116" s="40"/>
      <c r="AC116" s="40"/>
      <c r="AD116" s="40"/>
      <c r="AE116" s="40"/>
      <c r="AT116" s="19" t="s">
        <v>1316</v>
      </c>
      <c r="AU116" s="19" t="s">
        <v>85</v>
      </c>
    </row>
    <row r="117" s="2" customFormat="1" ht="16.5" customHeight="1">
      <c r="A117" s="40"/>
      <c r="B117" s="41"/>
      <c r="C117" s="229" t="s">
        <v>162</v>
      </c>
      <c r="D117" s="229" t="s">
        <v>222</v>
      </c>
      <c r="E117" s="230" t="s">
        <v>1701</v>
      </c>
      <c r="F117" s="231" t="s">
        <v>1702</v>
      </c>
      <c r="G117" s="232" t="s">
        <v>670</v>
      </c>
      <c r="H117" s="233">
        <v>1</v>
      </c>
      <c r="I117" s="234"/>
      <c r="J117" s="235"/>
      <c r="K117" s="236">
        <f>ROUND(P117*H117,2)</f>
        <v>0</v>
      </c>
      <c r="L117" s="231" t="s">
        <v>20</v>
      </c>
      <c r="M117" s="237"/>
      <c r="N117" s="238" t="s">
        <v>20</v>
      </c>
      <c r="O117" s="223" t="s">
        <v>45</v>
      </c>
      <c r="P117" s="224">
        <f>I117+J117</f>
        <v>0</v>
      </c>
      <c r="Q117" s="224">
        <f>ROUND(I117*H117,2)</f>
        <v>0</v>
      </c>
      <c r="R117" s="224">
        <f>ROUND(J117*H117,2)</f>
        <v>0</v>
      </c>
      <c r="S117" s="86"/>
      <c r="T117" s="225">
        <f>S117*H117</f>
        <v>0</v>
      </c>
      <c r="U117" s="225">
        <v>0.10185</v>
      </c>
      <c r="V117" s="225">
        <f>U117*H117</f>
        <v>0.10185</v>
      </c>
      <c r="W117" s="225">
        <v>0</v>
      </c>
      <c r="X117" s="226">
        <f>W117*H117</f>
        <v>0</v>
      </c>
      <c r="Y117" s="40"/>
      <c r="Z117" s="40"/>
      <c r="AA117" s="40"/>
      <c r="AB117" s="40"/>
      <c r="AC117" s="40"/>
      <c r="AD117" s="40"/>
      <c r="AE117" s="40"/>
      <c r="AR117" s="227" t="s">
        <v>342</v>
      </c>
      <c r="AT117" s="227" t="s">
        <v>222</v>
      </c>
      <c r="AU117" s="227" t="s">
        <v>85</v>
      </c>
      <c r="AY117" s="19" t="s">
        <v>212</v>
      </c>
      <c r="BE117" s="228">
        <f>IF(O117="základní",K117,0)</f>
        <v>0</v>
      </c>
      <c r="BF117" s="228">
        <f>IF(O117="snížená",K117,0)</f>
        <v>0</v>
      </c>
      <c r="BG117" s="228">
        <f>IF(O117="zákl. přenesená",K117,0)</f>
        <v>0</v>
      </c>
      <c r="BH117" s="228">
        <f>IF(O117="sníž. přenesená",K117,0)</f>
        <v>0</v>
      </c>
      <c r="BI117" s="228">
        <f>IF(O117="nulová",K117,0)</f>
        <v>0</v>
      </c>
      <c r="BJ117" s="19" t="s">
        <v>83</v>
      </c>
      <c r="BK117" s="228">
        <f>ROUND(P117*H117,2)</f>
        <v>0</v>
      </c>
      <c r="BL117" s="19" t="s">
        <v>279</v>
      </c>
      <c r="BM117" s="227" t="s">
        <v>1991</v>
      </c>
    </row>
    <row r="118" s="2" customFormat="1" ht="37.8" customHeight="1">
      <c r="A118" s="40"/>
      <c r="B118" s="41"/>
      <c r="C118" s="215" t="s">
        <v>165</v>
      </c>
      <c r="D118" s="215" t="s">
        <v>213</v>
      </c>
      <c r="E118" s="216" t="s">
        <v>1713</v>
      </c>
      <c r="F118" s="217" t="s">
        <v>1714</v>
      </c>
      <c r="G118" s="218" t="s">
        <v>670</v>
      </c>
      <c r="H118" s="219">
        <v>320</v>
      </c>
      <c r="I118" s="220"/>
      <c r="J118" s="220"/>
      <c r="K118" s="221">
        <f>ROUND(P118*H118,2)</f>
        <v>0</v>
      </c>
      <c r="L118" s="217" t="s">
        <v>1314</v>
      </c>
      <c r="M118" s="46"/>
      <c r="N118" s="222" t="s">
        <v>20</v>
      </c>
      <c r="O118" s="223" t="s">
        <v>45</v>
      </c>
      <c r="P118" s="224">
        <f>I118+J118</f>
        <v>0</v>
      </c>
      <c r="Q118" s="224">
        <f>ROUND(I118*H118,2)</f>
        <v>0</v>
      </c>
      <c r="R118" s="224">
        <f>ROUND(J118*H118,2)</f>
        <v>0</v>
      </c>
      <c r="S118" s="86"/>
      <c r="T118" s="225">
        <f>S118*H118</f>
        <v>0</v>
      </c>
      <c r="U118" s="225">
        <v>0</v>
      </c>
      <c r="V118" s="225">
        <f>U118*H118</f>
        <v>0</v>
      </c>
      <c r="W118" s="225">
        <v>0</v>
      </c>
      <c r="X118" s="226">
        <f>W118*H118</f>
        <v>0</v>
      </c>
      <c r="Y118" s="40"/>
      <c r="Z118" s="40"/>
      <c r="AA118" s="40"/>
      <c r="AB118" s="40"/>
      <c r="AC118" s="40"/>
      <c r="AD118" s="40"/>
      <c r="AE118" s="40"/>
      <c r="AR118" s="227" t="s">
        <v>279</v>
      </c>
      <c r="AT118" s="227" t="s">
        <v>213</v>
      </c>
      <c r="AU118" s="227" t="s">
        <v>85</v>
      </c>
      <c r="AY118" s="19" t="s">
        <v>212</v>
      </c>
      <c r="BE118" s="228">
        <f>IF(O118="základní",K118,0)</f>
        <v>0</v>
      </c>
      <c r="BF118" s="228">
        <f>IF(O118="snížená",K118,0)</f>
        <v>0</v>
      </c>
      <c r="BG118" s="228">
        <f>IF(O118="zákl. přenesená",K118,0)</f>
        <v>0</v>
      </c>
      <c r="BH118" s="228">
        <f>IF(O118="sníž. přenesená",K118,0)</f>
        <v>0</v>
      </c>
      <c r="BI118" s="228">
        <f>IF(O118="nulová",K118,0)</f>
        <v>0</v>
      </c>
      <c r="BJ118" s="19" t="s">
        <v>83</v>
      </c>
      <c r="BK118" s="228">
        <f>ROUND(P118*H118,2)</f>
        <v>0</v>
      </c>
      <c r="BL118" s="19" t="s">
        <v>279</v>
      </c>
      <c r="BM118" s="227" t="s">
        <v>1992</v>
      </c>
    </row>
    <row r="119" s="2" customFormat="1">
      <c r="A119" s="40"/>
      <c r="B119" s="41"/>
      <c r="C119" s="42"/>
      <c r="D119" s="258" t="s">
        <v>1316</v>
      </c>
      <c r="E119" s="42"/>
      <c r="F119" s="259" t="s">
        <v>1993</v>
      </c>
      <c r="G119" s="42"/>
      <c r="H119" s="42"/>
      <c r="I119" s="248"/>
      <c r="J119" s="248"/>
      <c r="K119" s="42"/>
      <c r="L119" s="42"/>
      <c r="M119" s="46"/>
      <c r="N119" s="249"/>
      <c r="O119" s="250"/>
      <c r="P119" s="86"/>
      <c r="Q119" s="86"/>
      <c r="R119" s="86"/>
      <c r="S119" s="86"/>
      <c r="T119" s="86"/>
      <c r="U119" s="86"/>
      <c r="V119" s="86"/>
      <c r="W119" s="86"/>
      <c r="X119" s="87"/>
      <c r="Y119" s="40"/>
      <c r="Z119" s="40"/>
      <c r="AA119" s="40"/>
      <c r="AB119" s="40"/>
      <c r="AC119" s="40"/>
      <c r="AD119" s="40"/>
      <c r="AE119" s="40"/>
      <c r="AT119" s="19" t="s">
        <v>1316</v>
      </c>
      <c r="AU119" s="19" t="s">
        <v>85</v>
      </c>
    </row>
    <row r="120" s="2" customFormat="1" ht="16.5" customHeight="1">
      <c r="A120" s="40"/>
      <c r="B120" s="41"/>
      <c r="C120" s="229" t="s">
        <v>168</v>
      </c>
      <c r="D120" s="229" t="s">
        <v>222</v>
      </c>
      <c r="E120" s="230" t="s">
        <v>1717</v>
      </c>
      <c r="F120" s="231" t="s">
        <v>1718</v>
      </c>
      <c r="G120" s="232" t="s">
        <v>670</v>
      </c>
      <c r="H120" s="233">
        <v>320</v>
      </c>
      <c r="I120" s="234"/>
      <c r="J120" s="235"/>
      <c r="K120" s="236">
        <f>ROUND(P120*H120,2)</f>
        <v>0</v>
      </c>
      <c r="L120" s="231" t="s">
        <v>20</v>
      </c>
      <c r="M120" s="237"/>
      <c r="N120" s="238" t="s">
        <v>20</v>
      </c>
      <c r="O120" s="223" t="s">
        <v>45</v>
      </c>
      <c r="P120" s="224">
        <f>I120+J120</f>
        <v>0</v>
      </c>
      <c r="Q120" s="224">
        <f>ROUND(I120*H120,2)</f>
        <v>0</v>
      </c>
      <c r="R120" s="224">
        <f>ROUND(J120*H120,2)</f>
        <v>0</v>
      </c>
      <c r="S120" s="86"/>
      <c r="T120" s="225">
        <f>S120*H120</f>
        <v>0</v>
      </c>
      <c r="U120" s="225">
        <v>0</v>
      </c>
      <c r="V120" s="225">
        <f>U120*H120</f>
        <v>0</v>
      </c>
      <c r="W120" s="225">
        <v>0</v>
      </c>
      <c r="X120" s="226">
        <f>W120*H120</f>
        <v>0</v>
      </c>
      <c r="Y120" s="40"/>
      <c r="Z120" s="40"/>
      <c r="AA120" s="40"/>
      <c r="AB120" s="40"/>
      <c r="AC120" s="40"/>
      <c r="AD120" s="40"/>
      <c r="AE120" s="40"/>
      <c r="AR120" s="227" t="s">
        <v>342</v>
      </c>
      <c r="AT120" s="227" t="s">
        <v>222</v>
      </c>
      <c r="AU120" s="227" t="s">
        <v>85</v>
      </c>
      <c r="AY120" s="19" t="s">
        <v>212</v>
      </c>
      <c r="BE120" s="228">
        <f>IF(O120="základní",K120,0)</f>
        <v>0</v>
      </c>
      <c r="BF120" s="228">
        <f>IF(O120="snížená",K120,0)</f>
        <v>0</v>
      </c>
      <c r="BG120" s="228">
        <f>IF(O120="zákl. přenesená",K120,0)</f>
        <v>0</v>
      </c>
      <c r="BH120" s="228">
        <f>IF(O120="sníž. přenesená",K120,0)</f>
        <v>0</v>
      </c>
      <c r="BI120" s="228">
        <f>IF(O120="nulová",K120,0)</f>
        <v>0</v>
      </c>
      <c r="BJ120" s="19" t="s">
        <v>83</v>
      </c>
      <c r="BK120" s="228">
        <f>ROUND(P120*H120,2)</f>
        <v>0</v>
      </c>
      <c r="BL120" s="19" t="s">
        <v>279</v>
      </c>
      <c r="BM120" s="227" t="s">
        <v>1994</v>
      </c>
    </row>
    <row r="121" s="2" customFormat="1" ht="16.5" customHeight="1">
      <c r="A121" s="40"/>
      <c r="B121" s="41"/>
      <c r="C121" s="229" t="s">
        <v>279</v>
      </c>
      <c r="D121" s="229" t="s">
        <v>222</v>
      </c>
      <c r="E121" s="230" t="s">
        <v>1720</v>
      </c>
      <c r="F121" s="231" t="s">
        <v>1721</v>
      </c>
      <c r="G121" s="232" t="s">
        <v>670</v>
      </c>
      <c r="H121" s="233">
        <v>6</v>
      </c>
      <c r="I121" s="234"/>
      <c r="J121" s="235"/>
      <c r="K121" s="236">
        <f>ROUND(P121*H121,2)</f>
        <v>0</v>
      </c>
      <c r="L121" s="231" t="s">
        <v>20</v>
      </c>
      <c r="M121" s="237"/>
      <c r="N121" s="238" t="s">
        <v>20</v>
      </c>
      <c r="O121" s="223" t="s">
        <v>45</v>
      </c>
      <c r="P121" s="224">
        <f>I121+J121</f>
        <v>0</v>
      </c>
      <c r="Q121" s="224">
        <f>ROUND(I121*H121,2)</f>
        <v>0</v>
      </c>
      <c r="R121" s="224">
        <f>ROUND(J121*H121,2)</f>
        <v>0</v>
      </c>
      <c r="S121" s="86"/>
      <c r="T121" s="225">
        <f>S121*H121</f>
        <v>0</v>
      </c>
      <c r="U121" s="225">
        <v>0</v>
      </c>
      <c r="V121" s="225">
        <f>U121*H121</f>
        <v>0</v>
      </c>
      <c r="W121" s="225">
        <v>0</v>
      </c>
      <c r="X121" s="226">
        <f>W121*H121</f>
        <v>0</v>
      </c>
      <c r="Y121" s="40"/>
      <c r="Z121" s="40"/>
      <c r="AA121" s="40"/>
      <c r="AB121" s="40"/>
      <c r="AC121" s="40"/>
      <c r="AD121" s="40"/>
      <c r="AE121" s="40"/>
      <c r="AR121" s="227" t="s">
        <v>342</v>
      </c>
      <c r="AT121" s="227" t="s">
        <v>222</v>
      </c>
      <c r="AU121" s="227" t="s">
        <v>85</v>
      </c>
      <c r="AY121" s="19" t="s">
        <v>212</v>
      </c>
      <c r="BE121" s="228">
        <f>IF(O121="základní",K121,0)</f>
        <v>0</v>
      </c>
      <c r="BF121" s="228">
        <f>IF(O121="snížená",K121,0)</f>
        <v>0</v>
      </c>
      <c r="BG121" s="228">
        <f>IF(O121="zákl. přenesená",K121,0)</f>
        <v>0</v>
      </c>
      <c r="BH121" s="228">
        <f>IF(O121="sníž. přenesená",K121,0)</f>
        <v>0</v>
      </c>
      <c r="BI121" s="228">
        <f>IF(O121="nulová",K121,0)</f>
        <v>0</v>
      </c>
      <c r="BJ121" s="19" t="s">
        <v>83</v>
      </c>
      <c r="BK121" s="228">
        <f>ROUND(P121*H121,2)</f>
        <v>0</v>
      </c>
      <c r="BL121" s="19" t="s">
        <v>279</v>
      </c>
      <c r="BM121" s="227" t="s">
        <v>1995</v>
      </c>
    </row>
    <row r="122" s="2" customFormat="1" ht="44.25" customHeight="1">
      <c r="A122" s="40"/>
      <c r="B122" s="41"/>
      <c r="C122" s="215" t="s">
        <v>283</v>
      </c>
      <c r="D122" s="215" t="s">
        <v>213</v>
      </c>
      <c r="E122" s="216" t="s">
        <v>1723</v>
      </c>
      <c r="F122" s="217" t="s">
        <v>1724</v>
      </c>
      <c r="G122" s="218" t="s">
        <v>670</v>
      </c>
      <c r="H122" s="219">
        <v>80</v>
      </c>
      <c r="I122" s="220"/>
      <c r="J122" s="220"/>
      <c r="K122" s="221">
        <f>ROUND(P122*H122,2)</f>
        <v>0</v>
      </c>
      <c r="L122" s="217" t="s">
        <v>1314</v>
      </c>
      <c r="M122" s="46"/>
      <c r="N122" s="222" t="s">
        <v>20</v>
      </c>
      <c r="O122" s="223" t="s">
        <v>45</v>
      </c>
      <c r="P122" s="224">
        <f>I122+J122</f>
        <v>0</v>
      </c>
      <c r="Q122" s="224">
        <f>ROUND(I122*H122,2)</f>
        <v>0</v>
      </c>
      <c r="R122" s="224">
        <f>ROUND(J122*H122,2)</f>
        <v>0</v>
      </c>
      <c r="S122" s="86"/>
      <c r="T122" s="225">
        <f>S122*H122</f>
        <v>0</v>
      </c>
      <c r="U122" s="225">
        <v>0</v>
      </c>
      <c r="V122" s="225">
        <f>U122*H122</f>
        <v>0</v>
      </c>
      <c r="W122" s="225">
        <v>0</v>
      </c>
      <c r="X122" s="226">
        <f>W122*H122</f>
        <v>0</v>
      </c>
      <c r="Y122" s="40"/>
      <c r="Z122" s="40"/>
      <c r="AA122" s="40"/>
      <c r="AB122" s="40"/>
      <c r="AC122" s="40"/>
      <c r="AD122" s="40"/>
      <c r="AE122" s="40"/>
      <c r="AR122" s="227" t="s">
        <v>279</v>
      </c>
      <c r="AT122" s="227" t="s">
        <v>213</v>
      </c>
      <c r="AU122" s="227" t="s">
        <v>85</v>
      </c>
      <c r="AY122" s="19" t="s">
        <v>212</v>
      </c>
      <c r="BE122" s="228">
        <f>IF(O122="základní",K122,0)</f>
        <v>0</v>
      </c>
      <c r="BF122" s="228">
        <f>IF(O122="snížená",K122,0)</f>
        <v>0</v>
      </c>
      <c r="BG122" s="228">
        <f>IF(O122="zákl. přenesená",K122,0)</f>
        <v>0</v>
      </c>
      <c r="BH122" s="228">
        <f>IF(O122="sníž. přenesená",K122,0)</f>
        <v>0</v>
      </c>
      <c r="BI122" s="228">
        <f>IF(O122="nulová",K122,0)</f>
        <v>0</v>
      </c>
      <c r="BJ122" s="19" t="s">
        <v>83</v>
      </c>
      <c r="BK122" s="228">
        <f>ROUND(P122*H122,2)</f>
        <v>0</v>
      </c>
      <c r="BL122" s="19" t="s">
        <v>279</v>
      </c>
      <c r="BM122" s="227" t="s">
        <v>1996</v>
      </c>
    </row>
    <row r="123" s="2" customFormat="1">
      <c r="A123" s="40"/>
      <c r="B123" s="41"/>
      <c r="C123" s="42"/>
      <c r="D123" s="258" t="s">
        <v>1316</v>
      </c>
      <c r="E123" s="42"/>
      <c r="F123" s="259" t="s">
        <v>1997</v>
      </c>
      <c r="G123" s="42"/>
      <c r="H123" s="42"/>
      <c r="I123" s="248"/>
      <c r="J123" s="248"/>
      <c r="K123" s="42"/>
      <c r="L123" s="42"/>
      <c r="M123" s="46"/>
      <c r="N123" s="249"/>
      <c r="O123" s="250"/>
      <c r="P123" s="86"/>
      <c r="Q123" s="86"/>
      <c r="R123" s="86"/>
      <c r="S123" s="86"/>
      <c r="T123" s="86"/>
      <c r="U123" s="86"/>
      <c r="V123" s="86"/>
      <c r="W123" s="86"/>
      <c r="X123" s="87"/>
      <c r="Y123" s="40"/>
      <c r="Z123" s="40"/>
      <c r="AA123" s="40"/>
      <c r="AB123" s="40"/>
      <c r="AC123" s="40"/>
      <c r="AD123" s="40"/>
      <c r="AE123" s="40"/>
      <c r="AT123" s="19" t="s">
        <v>1316</v>
      </c>
      <c r="AU123" s="19" t="s">
        <v>85</v>
      </c>
    </row>
    <row r="124" s="2" customFormat="1" ht="16.5" customHeight="1">
      <c r="A124" s="40"/>
      <c r="B124" s="41"/>
      <c r="C124" s="229" t="s">
        <v>287</v>
      </c>
      <c r="D124" s="229" t="s">
        <v>222</v>
      </c>
      <c r="E124" s="230" t="s">
        <v>1731</v>
      </c>
      <c r="F124" s="231" t="s">
        <v>1732</v>
      </c>
      <c r="G124" s="232" t="s">
        <v>670</v>
      </c>
      <c r="H124" s="233">
        <v>80</v>
      </c>
      <c r="I124" s="234"/>
      <c r="J124" s="235"/>
      <c r="K124" s="236">
        <f>ROUND(P124*H124,2)</f>
        <v>0</v>
      </c>
      <c r="L124" s="231" t="s">
        <v>20</v>
      </c>
      <c r="M124" s="237"/>
      <c r="N124" s="238" t="s">
        <v>20</v>
      </c>
      <c r="O124" s="223" t="s">
        <v>45</v>
      </c>
      <c r="P124" s="224">
        <f>I124+J124</f>
        <v>0</v>
      </c>
      <c r="Q124" s="224">
        <f>ROUND(I124*H124,2)</f>
        <v>0</v>
      </c>
      <c r="R124" s="224">
        <f>ROUND(J124*H124,2)</f>
        <v>0</v>
      </c>
      <c r="S124" s="86"/>
      <c r="T124" s="225">
        <f>S124*H124</f>
        <v>0</v>
      </c>
      <c r="U124" s="225">
        <v>0</v>
      </c>
      <c r="V124" s="225">
        <f>U124*H124</f>
        <v>0</v>
      </c>
      <c r="W124" s="225">
        <v>0</v>
      </c>
      <c r="X124" s="226">
        <f>W124*H124</f>
        <v>0</v>
      </c>
      <c r="Y124" s="40"/>
      <c r="Z124" s="40"/>
      <c r="AA124" s="40"/>
      <c r="AB124" s="40"/>
      <c r="AC124" s="40"/>
      <c r="AD124" s="40"/>
      <c r="AE124" s="40"/>
      <c r="AR124" s="227" t="s">
        <v>342</v>
      </c>
      <c r="AT124" s="227" t="s">
        <v>222</v>
      </c>
      <c r="AU124" s="227" t="s">
        <v>85</v>
      </c>
      <c r="AY124" s="19" t="s">
        <v>212</v>
      </c>
      <c r="BE124" s="228">
        <f>IF(O124="základní",K124,0)</f>
        <v>0</v>
      </c>
      <c r="BF124" s="228">
        <f>IF(O124="snížená",K124,0)</f>
        <v>0</v>
      </c>
      <c r="BG124" s="228">
        <f>IF(O124="zákl. přenesená",K124,0)</f>
        <v>0</v>
      </c>
      <c r="BH124" s="228">
        <f>IF(O124="sníž. přenesená",K124,0)</f>
        <v>0</v>
      </c>
      <c r="BI124" s="228">
        <f>IF(O124="nulová",K124,0)</f>
        <v>0</v>
      </c>
      <c r="BJ124" s="19" t="s">
        <v>83</v>
      </c>
      <c r="BK124" s="228">
        <f>ROUND(P124*H124,2)</f>
        <v>0</v>
      </c>
      <c r="BL124" s="19" t="s">
        <v>279</v>
      </c>
      <c r="BM124" s="227" t="s">
        <v>1998</v>
      </c>
    </row>
    <row r="125" s="2" customFormat="1" ht="33" customHeight="1">
      <c r="A125" s="40"/>
      <c r="B125" s="41"/>
      <c r="C125" s="215" t="s">
        <v>291</v>
      </c>
      <c r="D125" s="215" t="s">
        <v>213</v>
      </c>
      <c r="E125" s="216" t="s">
        <v>1744</v>
      </c>
      <c r="F125" s="217" t="s">
        <v>1745</v>
      </c>
      <c r="G125" s="218" t="s">
        <v>670</v>
      </c>
      <c r="H125" s="219">
        <v>24</v>
      </c>
      <c r="I125" s="220"/>
      <c r="J125" s="220"/>
      <c r="K125" s="221">
        <f>ROUND(P125*H125,2)</f>
        <v>0</v>
      </c>
      <c r="L125" s="217" t="s">
        <v>20</v>
      </c>
      <c r="M125" s="46"/>
      <c r="N125" s="222" t="s">
        <v>20</v>
      </c>
      <c r="O125" s="223" t="s">
        <v>45</v>
      </c>
      <c r="P125" s="224">
        <f>I125+J125</f>
        <v>0</v>
      </c>
      <c r="Q125" s="224">
        <f>ROUND(I125*H125,2)</f>
        <v>0</v>
      </c>
      <c r="R125" s="224">
        <f>ROUND(J125*H125,2)</f>
        <v>0</v>
      </c>
      <c r="S125" s="86"/>
      <c r="T125" s="225">
        <f>S125*H125</f>
        <v>0</v>
      </c>
      <c r="U125" s="225">
        <v>0</v>
      </c>
      <c r="V125" s="225">
        <f>U125*H125</f>
        <v>0</v>
      </c>
      <c r="W125" s="225">
        <v>0</v>
      </c>
      <c r="X125" s="226">
        <f>W125*H125</f>
        <v>0</v>
      </c>
      <c r="Y125" s="40"/>
      <c r="Z125" s="40"/>
      <c r="AA125" s="40"/>
      <c r="AB125" s="40"/>
      <c r="AC125" s="40"/>
      <c r="AD125" s="40"/>
      <c r="AE125" s="40"/>
      <c r="AR125" s="227" t="s">
        <v>279</v>
      </c>
      <c r="AT125" s="227" t="s">
        <v>213</v>
      </c>
      <c r="AU125" s="227" t="s">
        <v>85</v>
      </c>
      <c r="AY125" s="19" t="s">
        <v>212</v>
      </c>
      <c r="BE125" s="228">
        <f>IF(O125="základní",K125,0)</f>
        <v>0</v>
      </c>
      <c r="BF125" s="228">
        <f>IF(O125="snížená",K125,0)</f>
        <v>0</v>
      </c>
      <c r="BG125" s="228">
        <f>IF(O125="zákl. přenesená",K125,0)</f>
        <v>0</v>
      </c>
      <c r="BH125" s="228">
        <f>IF(O125="sníž. přenesená",K125,0)</f>
        <v>0</v>
      </c>
      <c r="BI125" s="228">
        <f>IF(O125="nulová",K125,0)</f>
        <v>0</v>
      </c>
      <c r="BJ125" s="19" t="s">
        <v>83</v>
      </c>
      <c r="BK125" s="228">
        <f>ROUND(P125*H125,2)</f>
        <v>0</v>
      </c>
      <c r="BL125" s="19" t="s">
        <v>279</v>
      </c>
      <c r="BM125" s="227" t="s">
        <v>1999</v>
      </c>
    </row>
    <row r="126" s="2" customFormat="1" ht="16.5" customHeight="1">
      <c r="A126" s="40"/>
      <c r="B126" s="41"/>
      <c r="C126" s="229" t="s">
        <v>295</v>
      </c>
      <c r="D126" s="229" t="s">
        <v>222</v>
      </c>
      <c r="E126" s="230" t="s">
        <v>1747</v>
      </c>
      <c r="F126" s="231" t="s">
        <v>1748</v>
      </c>
      <c r="G126" s="232" t="s">
        <v>670</v>
      </c>
      <c r="H126" s="233">
        <v>24</v>
      </c>
      <c r="I126" s="234"/>
      <c r="J126" s="235"/>
      <c r="K126" s="236">
        <f>ROUND(P126*H126,2)</f>
        <v>0</v>
      </c>
      <c r="L126" s="231" t="s">
        <v>20</v>
      </c>
      <c r="M126" s="237"/>
      <c r="N126" s="238" t="s">
        <v>20</v>
      </c>
      <c r="O126" s="223" t="s">
        <v>45</v>
      </c>
      <c r="P126" s="224">
        <f>I126+J126</f>
        <v>0</v>
      </c>
      <c r="Q126" s="224">
        <f>ROUND(I126*H126,2)</f>
        <v>0</v>
      </c>
      <c r="R126" s="224">
        <f>ROUND(J126*H126,2)</f>
        <v>0</v>
      </c>
      <c r="S126" s="86"/>
      <c r="T126" s="225">
        <f>S126*H126</f>
        <v>0</v>
      </c>
      <c r="U126" s="225">
        <v>0</v>
      </c>
      <c r="V126" s="225">
        <f>U126*H126</f>
        <v>0</v>
      </c>
      <c r="W126" s="225">
        <v>0</v>
      </c>
      <c r="X126" s="226">
        <f>W126*H126</f>
        <v>0</v>
      </c>
      <c r="Y126" s="40"/>
      <c r="Z126" s="40"/>
      <c r="AA126" s="40"/>
      <c r="AB126" s="40"/>
      <c r="AC126" s="40"/>
      <c r="AD126" s="40"/>
      <c r="AE126" s="40"/>
      <c r="AR126" s="227" t="s">
        <v>342</v>
      </c>
      <c r="AT126" s="227" t="s">
        <v>222</v>
      </c>
      <c r="AU126" s="227" t="s">
        <v>85</v>
      </c>
      <c r="AY126" s="19" t="s">
        <v>212</v>
      </c>
      <c r="BE126" s="228">
        <f>IF(O126="základní",K126,0)</f>
        <v>0</v>
      </c>
      <c r="BF126" s="228">
        <f>IF(O126="snížená",K126,0)</f>
        <v>0</v>
      </c>
      <c r="BG126" s="228">
        <f>IF(O126="zákl. přenesená",K126,0)</f>
        <v>0</v>
      </c>
      <c r="BH126" s="228">
        <f>IF(O126="sníž. přenesená",K126,0)</f>
        <v>0</v>
      </c>
      <c r="BI126" s="228">
        <f>IF(O126="nulová",K126,0)</f>
        <v>0</v>
      </c>
      <c r="BJ126" s="19" t="s">
        <v>83</v>
      </c>
      <c r="BK126" s="228">
        <f>ROUND(P126*H126,2)</f>
        <v>0</v>
      </c>
      <c r="BL126" s="19" t="s">
        <v>279</v>
      </c>
      <c r="BM126" s="227" t="s">
        <v>2000</v>
      </c>
    </row>
    <row r="127" s="2" customFormat="1" ht="37.8" customHeight="1">
      <c r="A127" s="40"/>
      <c r="B127" s="41"/>
      <c r="C127" s="215" t="s">
        <v>8</v>
      </c>
      <c r="D127" s="215" t="s">
        <v>213</v>
      </c>
      <c r="E127" s="216" t="s">
        <v>2001</v>
      </c>
      <c r="F127" s="217" t="s">
        <v>2002</v>
      </c>
      <c r="G127" s="218" t="s">
        <v>670</v>
      </c>
      <c r="H127" s="219">
        <v>1</v>
      </c>
      <c r="I127" s="220"/>
      <c r="J127" s="220"/>
      <c r="K127" s="221">
        <f>ROUND(P127*H127,2)</f>
        <v>0</v>
      </c>
      <c r="L127" s="217" t="s">
        <v>1314</v>
      </c>
      <c r="M127" s="46"/>
      <c r="N127" s="222" t="s">
        <v>20</v>
      </c>
      <c r="O127" s="223" t="s">
        <v>45</v>
      </c>
      <c r="P127" s="224">
        <f>I127+J127</f>
        <v>0</v>
      </c>
      <c r="Q127" s="224">
        <f>ROUND(I127*H127,2)</f>
        <v>0</v>
      </c>
      <c r="R127" s="224">
        <f>ROUND(J127*H127,2)</f>
        <v>0</v>
      </c>
      <c r="S127" s="86"/>
      <c r="T127" s="225">
        <f>S127*H127</f>
        <v>0</v>
      </c>
      <c r="U127" s="225">
        <v>0</v>
      </c>
      <c r="V127" s="225">
        <f>U127*H127</f>
        <v>0</v>
      </c>
      <c r="W127" s="225">
        <v>0</v>
      </c>
      <c r="X127" s="226">
        <f>W127*H127</f>
        <v>0</v>
      </c>
      <c r="Y127" s="40"/>
      <c r="Z127" s="40"/>
      <c r="AA127" s="40"/>
      <c r="AB127" s="40"/>
      <c r="AC127" s="40"/>
      <c r="AD127" s="40"/>
      <c r="AE127" s="40"/>
      <c r="AR127" s="227" t="s">
        <v>279</v>
      </c>
      <c r="AT127" s="227" t="s">
        <v>213</v>
      </c>
      <c r="AU127" s="227" t="s">
        <v>85</v>
      </c>
      <c r="AY127" s="19" t="s">
        <v>212</v>
      </c>
      <c r="BE127" s="228">
        <f>IF(O127="základní",K127,0)</f>
        <v>0</v>
      </c>
      <c r="BF127" s="228">
        <f>IF(O127="snížená",K127,0)</f>
        <v>0</v>
      </c>
      <c r="BG127" s="228">
        <f>IF(O127="zákl. přenesená",K127,0)</f>
        <v>0</v>
      </c>
      <c r="BH127" s="228">
        <f>IF(O127="sníž. přenesená",K127,0)</f>
        <v>0</v>
      </c>
      <c r="BI127" s="228">
        <f>IF(O127="nulová",K127,0)</f>
        <v>0</v>
      </c>
      <c r="BJ127" s="19" t="s">
        <v>83</v>
      </c>
      <c r="BK127" s="228">
        <f>ROUND(P127*H127,2)</f>
        <v>0</v>
      </c>
      <c r="BL127" s="19" t="s">
        <v>279</v>
      </c>
      <c r="BM127" s="227" t="s">
        <v>2003</v>
      </c>
    </row>
    <row r="128" s="2" customFormat="1">
      <c r="A128" s="40"/>
      <c r="B128" s="41"/>
      <c r="C128" s="42"/>
      <c r="D128" s="258" t="s">
        <v>1316</v>
      </c>
      <c r="E128" s="42"/>
      <c r="F128" s="259" t="s">
        <v>2004</v>
      </c>
      <c r="G128" s="42"/>
      <c r="H128" s="42"/>
      <c r="I128" s="248"/>
      <c r="J128" s="248"/>
      <c r="K128" s="42"/>
      <c r="L128" s="42"/>
      <c r="M128" s="46"/>
      <c r="N128" s="249"/>
      <c r="O128" s="250"/>
      <c r="P128" s="86"/>
      <c r="Q128" s="86"/>
      <c r="R128" s="86"/>
      <c r="S128" s="86"/>
      <c r="T128" s="86"/>
      <c r="U128" s="86"/>
      <c r="V128" s="86"/>
      <c r="W128" s="86"/>
      <c r="X128" s="87"/>
      <c r="Y128" s="40"/>
      <c r="Z128" s="40"/>
      <c r="AA128" s="40"/>
      <c r="AB128" s="40"/>
      <c r="AC128" s="40"/>
      <c r="AD128" s="40"/>
      <c r="AE128" s="40"/>
      <c r="AT128" s="19" t="s">
        <v>1316</v>
      </c>
      <c r="AU128" s="19" t="s">
        <v>85</v>
      </c>
    </row>
    <row r="129" s="2" customFormat="1" ht="24.15" customHeight="1">
      <c r="A129" s="40"/>
      <c r="B129" s="41"/>
      <c r="C129" s="229" t="s">
        <v>302</v>
      </c>
      <c r="D129" s="229" t="s">
        <v>222</v>
      </c>
      <c r="E129" s="230" t="s">
        <v>2005</v>
      </c>
      <c r="F129" s="231" t="s">
        <v>2006</v>
      </c>
      <c r="G129" s="232" t="s">
        <v>670</v>
      </c>
      <c r="H129" s="233">
        <v>1</v>
      </c>
      <c r="I129" s="234"/>
      <c r="J129" s="235"/>
      <c r="K129" s="236">
        <f>ROUND(P129*H129,2)</f>
        <v>0</v>
      </c>
      <c r="L129" s="231" t="s">
        <v>1649</v>
      </c>
      <c r="M129" s="237"/>
      <c r="N129" s="238" t="s">
        <v>20</v>
      </c>
      <c r="O129" s="223" t="s">
        <v>45</v>
      </c>
      <c r="P129" s="224">
        <f>I129+J129</f>
        <v>0</v>
      </c>
      <c r="Q129" s="224">
        <f>ROUND(I129*H129,2)</f>
        <v>0</v>
      </c>
      <c r="R129" s="224">
        <f>ROUND(J129*H129,2)</f>
        <v>0</v>
      </c>
      <c r="S129" s="86"/>
      <c r="T129" s="225">
        <f>S129*H129</f>
        <v>0</v>
      </c>
      <c r="U129" s="225">
        <v>6.0000000000000002E-05</v>
      </c>
      <c r="V129" s="225">
        <f>U129*H129</f>
        <v>6.0000000000000002E-05</v>
      </c>
      <c r="W129" s="225">
        <v>0</v>
      </c>
      <c r="X129" s="226">
        <f>W129*H129</f>
        <v>0</v>
      </c>
      <c r="Y129" s="40"/>
      <c r="Z129" s="40"/>
      <c r="AA129" s="40"/>
      <c r="AB129" s="40"/>
      <c r="AC129" s="40"/>
      <c r="AD129" s="40"/>
      <c r="AE129" s="40"/>
      <c r="AR129" s="227" t="s">
        <v>342</v>
      </c>
      <c r="AT129" s="227" t="s">
        <v>222</v>
      </c>
      <c r="AU129" s="227" t="s">
        <v>85</v>
      </c>
      <c r="AY129" s="19" t="s">
        <v>212</v>
      </c>
      <c r="BE129" s="228">
        <f>IF(O129="základní",K129,0)</f>
        <v>0</v>
      </c>
      <c r="BF129" s="228">
        <f>IF(O129="snížená",K129,0)</f>
        <v>0</v>
      </c>
      <c r="BG129" s="228">
        <f>IF(O129="zákl. přenesená",K129,0)</f>
        <v>0</v>
      </c>
      <c r="BH129" s="228">
        <f>IF(O129="sníž. přenesená",K129,0)</f>
        <v>0</v>
      </c>
      <c r="BI129" s="228">
        <f>IF(O129="nulová",K129,0)</f>
        <v>0</v>
      </c>
      <c r="BJ129" s="19" t="s">
        <v>83</v>
      </c>
      <c r="BK129" s="228">
        <f>ROUND(P129*H129,2)</f>
        <v>0</v>
      </c>
      <c r="BL129" s="19" t="s">
        <v>279</v>
      </c>
      <c r="BM129" s="227" t="s">
        <v>2007</v>
      </c>
    </row>
    <row r="130" s="2" customFormat="1" ht="24.15" customHeight="1">
      <c r="A130" s="40"/>
      <c r="B130" s="41"/>
      <c r="C130" s="215" t="s">
        <v>306</v>
      </c>
      <c r="D130" s="215" t="s">
        <v>213</v>
      </c>
      <c r="E130" s="216" t="s">
        <v>1750</v>
      </c>
      <c r="F130" s="217" t="s">
        <v>1751</v>
      </c>
      <c r="G130" s="218" t="s">
        <v>670</v>
      </c>
      <c r="H130" s="219">
        <v>24</v>
      </c>
      <c r="I130" s="220"/>
      <c r="J130" s="220"/>
      <c r="K130" s="221">
        <f>ROUND(P130*H130,2)</f>
        <v>0</v>
      </c>
      <c r="L130" s="217" t="s">
        <v>1314</v>
      </c>
      <c r="M130" s="46"/>
      <c r="N130" s="222" t="s">
        <v>20</v>
      </c>
      <c r="O130" s="223" t="s">
        <v>45</v>
      </c>
      <c r="P130" s="224">
        <f>I130+J130</f>
        <v>0</v>
      </c>
      <c r="Q130" s="224">
        <f>ROUND(I130*H130,2)</f>
        <v>0</v>
      </c>
      <c r="R130" s="224">
        <f>ROUND(J130*H130,2)</f>
        <v>0</v>
      </c>
      <c r="S130" s="86"/>
      <c r="T130" s="225">
        <f>S130*H130</f>
        <v>0</v>
      </c>
      <c r="U130" s="225">
        <v>0</v>
      </c>
      <c r="V130" s="225">
        <f>U130*H130</f>
        <v>0</v>
      </c>
      <c r="W130" s="225">
        <v>0</v>
      </c>
      <c r="X130" s="226">
        <f>W130*H130</f>
        <v>0</v>
      </c>
      <c r="Y130" s="40"/>
      <c r="Z130" s="40"/>
      <c r="AA130" s="40"/>
      <c r="AB130" s="40"/>
      <c r="AC130" s="40"/>
      <c r="AD130" s="40"/>
      <c r="AE130" s="40"/>
      <c r="AR130" s="227" t="s">
        <v>279</v>
      </c>
      <c r="AT130" s="227" t="s">
        <v>213</v>
      </c>
      <c r="AU130" s="227" t="s">
        <v>85</v>
      </c>
      <c r="AY130" s="19" t="s">
        <v>212</v>
      </c>
      <c r="BE130" s="228">
        <f>IF(O130="základní",K130,0)</f>
        <v>0</v>
      </c>
      <c r="BF130" s="228">
        <f>IF(O130="snížená",K130,0)</f>
        <v>0</v>
      </c>
      <c r="BG130" s="228">
        <f>IF(O130="zákl. přenesená",K130,0)</f>
        <v>0</v>
      </c>
      <c r="BH130" s="228">
        <f>IF(O130="sníž. přenesená",K130,0)</f>
        <v>0</v>
      </c>
      <c r="BI130" s="228">
        <f>IF(O130="nulová",K130,0)</f>
        <v>0</v>
      </c>
      <c r="BJ130" s="19" t="s">
        <v>83</v>
      </c>
      <c r="BK130" s="228">
        <f>ROUND(P130*H130,2)</f>
        <v>0</v>
      </c>
      <c r="BL130" s="19" t="s">
        <v>279</v>
      </c>
      <c r="BM130" s="227" t="s">
        <v>2008</v>
      </c>
    </row>
    <row r="131" s="2" customFormat="1">
      <c r="A131" s="40"/>
      <c r="B131" s="41"/>
      <c r="C131" s="42"/>
      <c r="D131" s="258" t="s">
        <v>1316</v>
      </c>
      <c r="E131" s="42"/>
      <c r="F131" s="259" t="s">
        <v>2009</v>
      </c>
      <c r="G131" s="42"/>
      <c r="H131" s="42"/>
      <c r="I131" s="248"/>
      <c r="J131" s="248"/>
      <c r="K131" s="42"/>
      <c r="L131" s="42"/>
      <c r="M131" s="46"/>
      <c r="N131" s="249"/>
      <c r="O131" s="250"/>
      <c r="P131" s="86"/>
      <c r="Q131" s="86"/>
      <c r="R131" s="86"/>
      <c r="S131" s="86"/>
      <c r="T131" s="86"/>
      <c r="U131" s="86"/>
      <c r="V131" s="86"/>
      <c r="W131" s="86"/>
      <c r="X131" s="87"/>
      <c r="Y131" s="40"/>
      <c r="Z131" s="40"/>
      <c r="AA131" s="40"/>
      <c r="AB131" s="40"/>
      <c r="AC131" s="40"/>
      <c r="AD131" s="40"/>
      <c r="AE131" s="40"/>
      <c r="AT131" s="19" t="s">
        <v>1316</v>
      </c>
      <c r="AU131" s="19" t="s">
        <v>85</v>
      </c>
    </row>
    <row r="132" s="2" customFormat="1" ht="16.5" customHeight="1">
      <c r="A132" s="40"/>
      <c r="B132" s="41"/>
      <c r="C132" s="229" t="s">
        <v>310</v>
      </c>
      <c r="D132" s="229" t="s">
        <v>222</v>
      </c>
      <c r="E132" s="230" t="s">
        <v>1754</v>
      </c>
      <c r="F132" s="231" t="s">
        <v>1755</v>
      </c>
      <c r="G132" s="232" t="s">
        <v>670</v>
      </c>
      <c r="H132" s="233">
        <v>24</v>
      </c>
      <c r="I132" s="234"/>
      <c r="J132" s="235"/>
      <c r="K132" s="236">
        <f>ROUND(P132*H132,2)</f>
        <v>0</v>
      </c>
      <c r="L132" s="231" t="s">
        <v>20</v>
      </c>
      <c r="M132" s="237"/>
      <c r="N132" s="238" t="s">
        <v>20</v>
      </c>
      <c r="O132" s="223" t="s">
        <v>45</v>
      </c>
      <c r="P132" s="224">
        <f>I132+J132</f>
        <v>0</v>
      </c>
      <c r="Q132" s="224">
        <f>ROUND(I132*H132,2)</f>
        <v>0</v>
      </c>
      <c r="R132" s="224">
        <f>ROUND(J132*H132,2)</f>
        <v>0</v>
      </c>
      <c r="S132" s="86"/>
      <c r="T132" s="225">
        <f>S132*H132</f>
        <v>0</v>
      </c>
      <c r="U132" s="225">
        <v>0</v>
      </c>
      <c r="V132" s="225">
        <f>U132*H132</f>
        <v>0</v>
      </c>
      <c r="W132" s="225">
        <v>0</v>
      </c>
      <c r="X132" s="226">
        <f>W132*H132</f>
        <v>0</v>
      </c>
      <c r="Y132" s="40"/>
      <c r="Z132" s="40"/>
      <c r="AA132" s="40"/>
      <c r="AB132" s="40"/>
      <c r="AC132" s="40"/>
      <c r="AD132" s="40"/>
      <c r="AE132" s="40"/>
      <c r="AR132" s="227" t="s">
        <v>342</v>
      </c>
      <c r="AT132" s="227" t="s">
        <v>222</v>
      </c>
      <c r="AU132" s="227" t="s">
        <v>85</v>
      </c>
      <c r="AY132" s="19" t="s">
        <v>212</v>
      </c>
      <c r="BE132" s="228">
        <f>IF(O132="základní",K132,0)</f>
        <v>0</v>
      </c>
      <c r="BF132" s="228">
        <f>IF(O132="snížená",K132,0)</f>
        <v>0</v>
      </c>
      <c r="BG132" s="228">
        <f>IF(O132="zákl. přenesená",K132,0)</f>
        <v>0</v>
      </c>
      <c r="BH132" s="228">
        <f>IF(O132="sníž. přenesená",K132,0)</f>
        <v>0</v>
      </c>
      <c r="BI132" s="228">
        <f>IF(O132="nulová",K132,0)</f>
        <v>0</v>
      </c>
      <c r="BJ132" s="19" t="s">
        <v>83</v>
      </c>
      <c r="BK132" s="228">
        <f>ROUND(P132*H132,2)</f>
        <v>0</v>
      </c>
      <c r="BL132" s="19" t="s">
        <v>279</v>
      </c>
      <c r="BM132" s="227" t="s">
        <v>2010</v>
      </c>
    </row>
    <row r="133" s="2" customFormat="1" ht="24.15" customHeight="1">
      <c r="A133" s="40"/>
      <c r="B133" s="41"/>
      <c r="C133" s="215" t="s">
        <v>314</v>
      </c>
      <c r="D133" s="215" t="s">
        <v>213</v>
      </c>
      <c r="E133" s="216" t="s">
        <v>1757</v>
      </c>
      <c r="F133" s="217" t="s">
        <v>1758</v>
      </c>
      <c r="G133" s="218" t="s">
        <v>670</v>
      </c>
      <c r="H133" s="219">
        <v>13</v>
      </c>
      <c r="I133" s="220"/>
      <c r="J133" s="220"/>
      <c r="K133" s="221">
        <f>ROUND(P133*H133,2)</f>
        <v>0</v>
      </c>
      <c r="L133" s="217" t="s">
        <v>1314</v>
      </c>
      <c r="M133" s="46"/>
      <c r="N133" s="222" t="s">
        <v>20</v>
      </c>
      <c r="O133" s="223" t="s">
        <v>45</v>
      </c>
      <c r="P133" s="224">
        <f>I133+J133</f>
        <v>0</v>
      </c>
      <c r="Q133" s="224">
        <f>ROUND(I133*H133,2)</f>
        <v>0</v>
      </c>
      <c r="R133" s="224">
        <f>ROUND(J133*H133,2)</f>
        <v>0</v>
      </c>
      <c r="S133" s="86"/>
      <c r="T133" s="225">
        <f>S133*H133</f>
        <v>0</v>
      </c>
      <c r="U133" s="225">
        <v>0</v>
      </c>
      <c r="V133" s="225">
        <f>U133*H133</f>
        <v>0</v>
      </c>
      <c r="W133" s="225">
        <v>0</v>
      </c>
      <c r="X133" s="226">
        <f>W133*H133</f>
        <v>0</v>
      </c>
      <c r="Y133" s="40"/>
      <c r="Z133" s="40"/>
      <c r="AA133" s="40"/>
      <c r="AB133" s="40"/>
      <c r="AC133" s="40"/>
      <c r="AD133" s="40"/>
      <c r="AE133" s="40"/>
      <c r="AR133" s="227" t="s">
        <v>279</v>
      </c>
      <c r="AT133" s="227" t="s">
        <v>213</v>
      </c>
      <c r="AU133" s="227" t="s">
        <v>85</v>
      </c>
      <c r="AY133" s="19" t="s">
        <v>212</v>
      </c>
      <c r="BE133" s="228">
        <f>IF(O133="základní",K133,0)</f>
        <v>0</v>
      </c>
      <c r="BF133" s="228">
        <f>IF(O133="snížená",K133,0)</f>
        <v>0</v>
      </c>
      <c r="BG133" s="228">
        <f>IF(O133="zákl. přenesená",K133,0)</f>
        <v>0</v>
      </c>
      <c r="BH133" s="228">
        <f>IF(O133="sníž. přenesená",K133,0)</f>
        <v>0</v>
      </c>
      <c r="BI133" s="228">
        <f>IF(O133="nulová",K133,0)</f>
        <v>0</v>
      </c>
      <c r="BJ133" s="19" t="s">
        <v>83</v>
      </c>
      <c r="BK133" s="228">
        <f>ROUND(P133*H133,2)</f>
        <v>0</v>
      </c>
      <c r="BL133" s="19" t="s">
        <v>279</v>
      </c>
      <c r="BM133" s="227" t="s">
        <v>2011</v>
      </c>
    </row>
    <row r="134" s="2" customFormat="1">
      <c r="A134" s="40"/>
      <c r="B134" s="41"/>
      <c r="C134" s="42"/>
      <c r="D134" s="258" t="s">
        <v>1316</v>
      </c>
      <c r="E134" s="42"/>
      <c r="F134" s="259" t="s">
        <v>2012</v>
      </c>
      <c r="G134" s="42"/>
      <c r="H134" s="42"/>
      <c r="I134" s="248"/>
      <c r="J134" s="248"/>
      <c r="K134" s="42"/>
      <c r="L134" s="42"/>
      <c r="M134" s="46"/>
      <c r="N134" s="249"/>
      <c r="O134" s="250"/>
      <c r="P134" s="86"/>
      <c r="Q134" s="86"/>
      <c r="R134" s="86"/>
      <c r="S134" s="86"/>
      <c r="T134" s="86"/>
      <c r="U134" s="86"/>
      <c r="V134" s="86"/>
      <c r="W134" s="86"/>
      <c r="X134" s="87"/>
      <c r="Y134" s="40"/>
      <c r="Z134" s="40"/>
      <c r="AA134" s="40"/>
      <c r="AB134" s="40"/>
      <c r="AC134" s="40"/>
      <c r="AD134" s="40"/>
      <c r="AE134" s="40"/>
      <c r="AT134" s="19" t="s">
        <v>1316</v>
      </c>
      <c r="AU134" s="19" t="s">
        <v>85</v>
      </c>
    </row>
    <row r="135" s="2" customFormat="1" ht="24.15" customHeight="1">
      <c r="A135" s="40"/>
      <c r="B135" s="41"/>
      <c r="C135" s="229" t="s">
        <v>318</v>
      </c>
      <c r="D135" s="229" t="s">
        <v>222</v>
      </c>
      <c r="E135" s="230" t="s">
        <v>1761</v>
      </c>
      <c r="F135" s="231" t="s">
        <v>1762</v>
      </c>
      <c r="G135" s="232" t="s">
        <v>670</v>
      </c>
      <c r="H135" s="233">
        <v>13</v>
      </c>
      <c r="I135" s="234"/>
      <c r="J135" s="235"/>
      <c r="K135" s="236">
        <f>ROUND(P135*H135,2)</f>
        <v>0</v>
      </c>
      <c r="L135" s="231" t="s">
        <v>20</v>
      </c>
      <c r="M135" s="237"/>
      <c r="N135" s="238" t="s">
        <v>20</v>
      </c>
      <c r="O135" s="223" t="s">
        <v>45</v>
      </c>
      <c r="P135" s="224">
        <f>I135+J135</f>
        <v>0</v>
      </c>
      <c r="Q135" s="224">
        <f>ROUND(I135*H135,2)</f>
        <v>0</v>
      </c>
      <c r="R135" s="224">
        <f>ROUND(J135*H135,2)</f>
        <v>0</v>
      </c>
      <c r="S135" s="86"/>
      <c r="T135" s="225">
        <f>S135*H135</f>
        <v>0</v>
      </c>
      <c r="U135" s="225">
        <v>0.00012</v>
      </c>
      <c r="V135" s="225">
        <f>U135*H135</f>
        <v>0.00156</v>
      </c>
      <c r="W135" s="225">
        <v>0</v>
      </c>
      <c r="X135" s="226">
        <f>W135*H135</f>
        <v>0</v>
      </c>
      <c r="Y135" s="40"/>
      <c r="Z135" s="40"/>
      <c r="AA135" s="40"/>
      <c r="AB135" s="40"/>
      <c r="AC135" s="40"/>
      <c r="AD135" s="40"/>
      <c r="AE135" s="40"/>
      <c r="AR135" s="227" t="s">
        <v>342</v>
      </c>
      <c r="AT135" s="227" t="s">
        <v>222</v>
      </c>
      <c r="AU135" s="227" t="s">
        <v>85</v>
      </c>
      <c r="AY135" s="19" t="s">
        <v>212</v>
      </c>
      <c r="BE135" s="228">
        <f>IF(O135="základní",K135,0)</f>
        <v>0</v>
      </c>
      <c r="BF135" s="228">
        <f>IF(O135="snížená",K135,0)</f>
        <v>0</v>
      </c>
      <c r="BG135" s="228">
        <f>IF(O135="zákl. přenesená",K135,0)</f>
        <v>0</v>
      </c>
      <c r="BH135" s="228">
        <f>IF(O135="sníž. přenesená",K135,0)</f>
        <v>0</v>
      </c>
      <c r="BI135" s="228">
        <f>IF(O135="nulová",K135,0)</f>
        <v>0</v>
      </c>
      <c r="BJ135" s="19" t="s">
        <v>83</v>
      </c>
      <c r="BK135" s="228">
        <f>ROUND(P135*H135,2)</f>
        <v>0</v>
      </c>
      <c r="BL135" s="19" t="s">
        <v>279</v>
      </c>
      <c r="BM135" s="227" t="s">
        <v>2013</v>
      </c>
    </row>
    <row r="136" s="2" customFormat="1" ht="24.15" customHeight="1">
      <c r="A136" s="40"/>
      <c r="B136" s="41"/>
      <c r="C136" s="215" t="s">
        <v>322</v>
      </c>
      <c r="D136" s="215" t="s">
        <v>213</v>
      </c>
      <c r="E136" s="216" t="s">
        <v>1773</v>
      </c>
      <c r="F136" s="217" t="s">
        <v>1774</v>
      </c>
      <c r="G136" s="218" t="s">
        <v>670</v>
      </c>
      <c r="H136" s="219">
        <v>1</v>
      </c>
      <c r="I136" s="220"/>
      <c r="J136" s="220"/>
      <c r="K136" s="221">
        <f>ROUND(P136*H136,2)</f>
        <v>0</v>
      </c>
      <c r="L136" s="217" t="s">
        <v>1314</v>
      </c>
      <c r="M136" s="46"/>
      <c r="N136" s="222" t="s">
        <v>20</v>
      </c>
      <c r="O136" s="223" t="s">
        <v>45</v>
      </c>
      <c r="P136" s="224">
        <f>I136+J136</f>
        <v>0</v>
      </c>
      <c r="Q136" s="224">
        <f>ROUND(I136*H136,2)</f>
        <v>0</v>
      </c>
      <c r="R136" s="224">
        <f>ROUND(J136*H136,2)</f>
        <v>0</v>
      </c>
      <c r="S136" s="86"/>
      <c r="T136" s="225">
        <f>S136*H136</f>
        <v>0</v>
      </c>
      <c r="U136" s="225">
        <v>0</v>
      </c>
      <c r="V136" s="225">
        <f>U136*H136</f>
        <v>0</v>
      </c>
      <c r="W136" s="225">
        <v>0</v>
      </c>
      <c r="X136" s="226">
        <f>W136*H136</f>
        <v>0</v>
      </c>
      <c r="Y136" s="40"/>
      <c r="Z136" s="40"/>
      <c r="AA136" s="40"/>
      <c r="AB136" s="40"/>
      <c r="AC136" s="40"/>
      <c r="AD136" s="40"/>
      <c r="AE136" s="40"/>
      <c r="AR136" s="227" t="s">
        <v>279</v>
      </c>
      <c r="AT136" s="227" t="s">
        <v>213</v>
      </c>
      <c r="AU136" s="227" t="s">
        <v>85</v>
      </c>
      <c r="AY136" s="19" t="s">
        <v>212</v>
      </c>
      <c r="BE136" s="228">
        <f>IF(O136="základní",K136,0)</f>
        <v>0</v>
      </c>
      <c r="BF136" s="228">
        <f>IF(O136="snížená",K136,0)</f>
        <v>0</v>
      </c>
      <c r="BG136" s="228">
        <f>IF(O136="zákl. přenesená",K136,0)</f>
        <v>0</v>
      </c>
      <c r="BH136" s="228">
        <f>IF(O136="sníž. přenesená",K136,0)</f>
        <v>0</v>
      </c>
      <c r="BI136" s="228">
        <f>IF(O136="nulová",K136,0)</f>
        <v>0</v>
      </c>
      <c r="BJ136" s="19" t="s">
        <v>83</v>
      </c>
      <c r="BK136" s="228">
        <f>ROUND(P136*H136,2)</f>
        <v>0</v>
      </c>
      <c r="BL136" s="19" t="s">
        <v>279</v>
      </c>
      <c r="BM136" s="227" t="s">
        <v>2014</v>
      </c>
    </row>
    <row r="137" s="2" customFormat="1">
      <c r="A137" s="40"/>
      <c r="B137" s="41"/>
      <c r="C137" s="42"/>
      <c r="D137" s="258" t="s">
        <v>1316</v>
      </c>
      <c r="E137" s="42"/>
      <c r="F137" s="259" t="s">
        <v>2015</v>
      </c>
      <c r="G137" s="42"/>
      <c r="H137" s="42"/>
      <c r="I137" s="248"/>
      <c r="J137" s="248"/>
      <c r="K137" s="42"/>
      <c r="L137" s="42"/>
      <c r="M137" s="46"/>
      <c r="N137" s="249"/>
      <c r="O137" s="250"/>
      <c r="P137" s="86"/>
      <c r="Q137" s="86"/>
      <c r="R137" s="86"/>
      <c r="S137" s="86"/>
      <c r="T137" s="86"/>
      <c r="U137" s="86"/>
      <c r="V137" s="86"/>
      <c r="W137" s="86"/>
      <c r="X137" s="87"/>
      <c r="Y137" s="40"/>
      <c r="Z137" s="40"/>
      <c r="AA137" s="40"/>
      <c r="AB137" s="40"/>
      <c r="AC137" s="40"/>
      <c r="AD137" s="40"/>
      <c r="AE137" s="40"/>
      <c r="AT137" s="19" t="s">
        <v>1316</v>
      </c>
      <c r="AU137" s="19" t="s">
        <v>85</v>
      </c>
    </row>
    <row r="138" s="2" customFormat="1" ht="24.15" customHeight="1">
      <c r="A138" s="40"/>
      <c r="B138" s="41"/>
      <c r="C138" s="229" t="s">
        <v>326</v>
      </c>
      <c r="D138" s="229" t="s">
        <v>222</v>
      </c>
      <c r="E138" s="230" t="s">
        <v>2016</v>
      </c>
      <c r="F138" s="231" t="s">
        <v>2017</v>
      </c>
      <c r="G138" s="232" t="s">
        <v>670</v>
      </c>
      <c r="H138" s="233">
        <v>1</v>
      </c>
      <c r="I138" s="234"/>
      <c r="J138" s="235"/>
      <c r="K138" s="236">
        <f>ROUND(P138*H138,2)</f>
        <v>0</v>
      </c>
      <c r="L138" s="231" t="s">
        <v>20</v>
      </c>
      <c r="M138" s="237"/>
      <c r="N138" s="238" t="s">
        <v>20</v>
      </c>
      <c r="O138" s="223" t="s">
        <v>45</v>
      </c>
      <c r="P138" s="224">
        <f>I138+J138</f>
        <v>0</v>
      </c>
      <c r="Q138" s="224">
        <f>ROUND(I138*H138,2)</f>
        <v>0</v>
      </c>
      <c r="R138" s="224">
        <f>ROUND(J138*H138,2)</f>
        <v>0</v>
      </c>
      <c r="S138" s="86"/>
      <c r="T138" s="225">
        <f>S138*H138</f>
        <v>0</v>
      </c>
      <c r="U138" s="225">
        <v>0.00036000000000000002</v>
      </c>
      <c r="V138" s="225">
        <f>U138*H138</f>
        <v>0.00036000000000000002</v>
      </c>
      <c r="W138" s="225">
        <v>0</v>
      </c>
      <c r="X138" s="226">
        <f>W138*H138</f>
        <v>0</v>
      </c>
      <c r="Y138" s="40"/>
      <c r="Z138" s="40"/>
      <c r="AA138" s="40"/>
      <c r="AB138" s="40"/>
      <c r="AC138" s="40"/>
      <c r="AD138" s="40"/>
      <c r="AE138" s="40"/>
      <c r="AR138" s="227" t="s">
        <v>342</v>
      </c>
      <c r="AT138" s="227" t="s">
        <v>222</v>
      </c>
      <c r="AU138" s="227" t="s">
        <v>85</v>
      </c>
      <c r="AY138" s="19" t="s">
        <v>212</v>
      </c>
      <c r="BE138" s="228">
        <f>IF(O138="základní",K138,0)</f>
        <v>0</v>
      </c>
      <c r="BF138" s="228">
        <f>IF(O138="snížená",K138,0)</f>
        <v>0</v>
      </c>
      <c r="BG138" s="228">
        <f>IF(O138="zákl. přenesená",K138,0)</f>
        <v>0</v>
      </c>
      <c r="BH138" s="228">
        <f>IF(O138="sníž. přenesená",K138,0)</f>
        <v>0</v>
      </c>
      <c r="BI138" s="228">
        <f>IF(O138="nulová",K138,0)</f>
        <v>0</v>
      </c>
      <c r="BJ138" s="19" t="s">
        <v>83</v>
      </c>
      <c r="BK138" s="228">
        <f>ROUND(P138*H138,2)</f>
        <v>0</v>
      </c>
      <c r="BL138" s="19" t="s">
        <v>279</v>
      </c>
      <c r="BM138" s="227" t="s">
        <v>2018</v>
      </c>
    </row>
    <row r="139" s="2" customFormat="1" ht="24.15" customHeight="1">
      <c r="A139" s="40"/>
      <c r="B139" s="41"/>
      <c r="C139" s="215" t="s">
        <v>330</v>
      </c>
      <c r="D139" s="215" t="s">
        <v>213</v>
      </c>
      <c r="E139" s="216" t="s">
        <v>1788</v>
      </c>
      <c r="F139" s="217" t="s">
        <v>1789</v>
      </c>
      <c r="G139" s="218" t="s">
        <v>670</v>
      </c>
      <c r="H139" s="219">
        <v>1</v>
      </c>
      <c r="I139" s="220"/>
      <c r="J139" s="220"/>
      <c r="K139" s="221">
        <f>ROUND(P139*H139,2)</f>
        <v>0</v>
      </c>
      <c r="L139" s="217" t="s">
        <v>1314</v>
      </c>
      <c r="M139" s="46"/>
      <c r="N139" s="222" t="s">
        <v>20</v>
      </c>
      <c r="O139" s="223" t="s">
        <v>45</v>
      </c>
      <c r="P139" s="224">
        <f>I139+J139</f>
        <v>0</v>
      </c>
      <c r="Q139" s="224">
        <f>ROUND(I139*H139,2)</f>
        <v>0</v>
      </c>
      <c r="R139" s="224">
        <f>ROUND(J139*H139,2)</f>
        <v>0</v>
      </c>
      <c r="S139" s="86"/>
      <c r="T139" s="225">
        <f>S139*H139</f>
        <v>0</v>
      </c>
      <c r="U139" s="225">
        <v>0</v>
      </c>
      <c r="V139" s="225">
        <f>U139*H139</f>
        <v>0</v>
      </c>
      <c r="W139" s="225">
        <v>0</v>
      </c>
      <c r="X139" s="226">
        <f>W139*H139</f>
        <v>0</v>
      </c>
      <c r="Y139" s="40"/>
      <c r="Z139" s="40"/>
      <c r="AA139" s="40"/>
      <c r="AB139" s="40"/>
      <c r="AC139" s="40"/>
      <c r="AD139" s="40"/>
      <c r="AE139" s="40"/>
      <c r="AR139" s="227" t="s">
        <v>279</v>
      </c>
      <c r="AT139" s="227" t="s">
        <v>213</v>
      </c>
      <c r="AU139" s="227" t="s">
        <v>85</v>
      </c>
      <c r="AY139" s="19" t="s">
        <v>212</v>
      </c>
      <c r="BE139" s="228">
        <f>IF(O139="základní",K139,0)</f>
        <v>0</v>
      </c>
      <c r="BF139" s="228">
        <f>IF(O139="snížená",K139,0)</f>
        <v>0</v>
      </c>
      <c r="BG139" s="228">
        <f>IF(O139="zákl. přenesená",K139,0)</f>
        <v>0</v>
      </c>
      <c r="BH139" s="228">
        <f>IF(O139="sníž. přenesená",K139,0)</f>
        <v>0</v>
      </c>
      <c r="BI139" s="228">
        <f>IF(O139="nulová",K139,0)</f>
        <v>0</v>
      </c>
      <c r="BJ139" s="19" t="s">
        <v>83</v>
      </c>
      <c r="BK139" s="228">
        <f>ROUND(P139*H139,2)</f>
        <v>0</v>
      </c>
      <c r="BL139" s="19" t="s">
        <v>279</v>
      </c>
      <c r="BM139" s="227" t="s">
        <v>2019</v>
      </c>
    </row>
    <row r="140" s="2" customFormat="1">
      <c r="A140" s="40"/>
      <c r="B140" s="41"/>
      <c r="C140" s="42"/>
      <c r="D140" s="258" t="s">
        <v>1316</v>
      </c>
      <c r="E140" s="42"/>
      <c r="F140" s="259" t="s">
        <v>2020</v>
      </c>
      <c r="G140" s="42"/>
      <c r="H140" s="42"/>
      <c r="I140" s="248"/>
      <c r="J140" s="248"/>
      <c r="K140" s="42"/>
      <c r="L140" s="42"/>
      <c r="M140" s="46"/>
      <c r="N140" s="249"/>
      <c r="O140" s="250"/>
      <c r="P140" s="86"/>
      <c r="Q140" s="86"/>
      <c r="R140" s="86"/>
      <c r="S140" s="86"/>
      <c r="T140" s="86"/>
      <c r="U140" s="86"/>
      <c r="V140" s="86"/>
      <c r="W140" s="86"/>
      <c r="X140" s="87"/>
      <c r="Y140" s="40"/>
      <c r="Z140" s="40"/>
      <c r="AA140" s="40"/>
      <c r="AB140" s="40"/>
      <c r="AC140" s="40"/>
      <c r="AD140" s="40"/>
      <c r="AE140" s="40"/>
      <c r="AT140" s="19" t="s">
        <v>1316</v>
      </c>
      <c r="AU140" s="19" t="s">
        <v>85</v>
      </c>
    </row>
    <row r="141" s="2" customFormat="1" ht="21.75" customHeight="1">
      <c r="A141" s="40"/>
      <c r="B141" s="41"/>
      <c r="C141" s="229" t="s">
        <v>334</v>
      </c>
      <c r="D141" s="229" t="s">
        <v>222</v>
      </c>
      <c r="E141" s="230" t="s">
        <v>1792</v>
      </c>
      <c r="F141" s="231" t="s">
        <v>2021</v>
      </c>
      <c r="G141" s="232" t="s">
        <v>670</v>
      </c>
      <c r="H141" s="233">
        <v>1</v>
      </c>
      <c r="I141" s="234"/>
      <c r="J141" s="235"/>
      <c r="K141" s="236">
        <f>ROUND(P141*H141,2)</f>
        <v>0</v>
      </c>
      <c r="L141" s="231" t="s">
        <v>20</v>
      </c>
      <c r="M141" s="237"/>
      <c r="N141" s="238" t="s">
        <v>20</v>
      </c>
      <c r="O141" s="223" t="s">
        <v>45</v>
      </c>
      <c r="P141" s="224">
        <f>I141+J141</f>
        <v>0</v>
      </c>
      <c r="Q141" s="224">
        <f>ROUND(I141*H141,2)</f>
        <v>0</v>
      </c>
      <c r="R141" s="224">
        <f>ROUND(J141*H141,2)</f>
        <v>0</v>
      </c>
      <c r="S141" s="86"/>
      <c r="T141" s="225">
        <f>S141*H141</f>
        <v>0</v>
      </c>
      <c r="U141" s="225">
        <v>0.00040000000000000002</v>
      </c>
      <c r="V141" s="225">
        <f>U141*H141</f>
        <v>0.00040000000000000002</v>
      </c>
      <c r="W141" s="225">
        <v>0</v>
      </c>
      <c r="X141" s="226">
        <f>W141*H141</f>
        <v>0</v>
      </c>
      <c r="Y141" s="40"/>
      <c r="Z141" s="40"/>
      <c r="AA141" s="40"/>
      <c r="AB141" s="40"/>
      <c r="AC141" s="40"/>
      <c r="AD141" s="40"/>
      <c r="AE141" s="40"/>
      <c r="AR141" s="227" t="s">
        <v>342</v>
      </c>
      <c r="AT141" s="227" t="s">
        <v>222</v>
      </c>
      <c r="AU141" s="227" t="s">
        <v>85</v>
      </c>
      <c r="AY141" s="19" t="s">
        <v>212</v>
      </c>
      <c r="BE141" s="228">
        <f>IF(O141="základní",K141,0)</f>
        <v>0</v>
      </c>
      <c r="BF141" s="228">
        <f>IF(O141="snížená",K141,0)</f>
        <v>0</v>
      </c>
      <c r="BG141" s="228">
        <f>IF(O141="zákl. přenesená",K141,0)</f>
        <v>0</v>
      </c>
      <c r="BH141" s="228">
        <f>IF(O141="sníž. přenesená",K141,0)</f>
        <v>0</v>
      </c>
      <c r="BI141" s="228">
        <f>IF(O141="nulová",K141,0)</f>
        <v>0</v>
      </c>
      <c r="BJ141" s="19" t="s">
        <v>83</v>
      </c>
      <c r="BK141" s="228">
        <f>ROUND(P141*H141,2)</f>
        <v>0</v>
      </c>
      <c r="BL141" s="19" t="s">
        <v>279</v>
      </c>
      <c r="BM141" s="227" t="s">
        <v>2022</v>
      </c>
    </row>
    <row r="142" s="2" customFormat="1" ht="24.15" customHeight="1">
      <c r="A142" s="40"/>
      <c r="B142" s="41"/>
      <c r="C142" s="215" t="s">
        <v>338</v>
      </c>
      <c r="D142" s="215" t="s">
        <v>213</v>
      </c>
      <c r="E142" s="216" t="s">
        <v>2023</v>
      </c>
      <c r="F142" s="217" t="s">
        <v>2024</v>
      </c>
      <c r="G142" s="218" t="s">
        <v>670</v>
      </c>
      <c r="H142" s="219">
        <v>2</v>
      </c>
      <c r="I142" s="220"/>
      <c r="J142" s="220"/>
      <c r="K142" s="221">
        <f>ROUND(P142*H142,2)</f>
        <v>0</v>
      </c>
      <c r="L142" s="217" t="s">
        <v>1314</v>
      </c>
      <c r="M142" s="46"/>
      <c r="N142" s="222" t="s">
        <v>20</v>
      </c>
      <c r="O142" s="223" t="s">
        <v>45</v>
      </c>
      <c r="P142" s="224">
        <f>I142+J142</f>
        <v>0</v>
      </c>
      <c r="Q142" s="224">
        <f>ROUND(I142*H142,2)</f>
        <v>0</v>
      </c>
      <c r="R142" s="224">
        <f>ROUND(J142*H142,2)</f>
        <v>0</v>
      </c>
      <c r="S142" s="86"/>
      <c r="T142" s="225">
        <f>S142*H142</f>
        <v>0</v>
      </c>
      <c r="U142" s="225">
        <v>0</v>
      </c>
      <c r="V142" s="225">
        <f>U142*H142</f>
        <v>0</v>
      </c>
      <c r="W142" s="225">
        <v>0</v>
      </c>
      <c r="X142" s="226">
        <f>W142*H142</f>
        <v>0</v>
      </c>
      <c r="Y142" s="40"/>
      <c r="Z142" s="40"/>
      <c r="AA142" s="40"/>
      <c r="AB142" s="40"/>
      <c r="AC142" s="40"/>
      <c r="AD142" s="40"/>
      <c r="AE142" s="40"/>
      <c r="AR142" s="227" t="s">
        <v>279</v>
      </c>
      <c r="AT142" s="227" t="s">
        <v>213</v>
      </c>
      <c r="AU142" s="227" t="s">
        <v>85</v>
      </c>
      <c r="AY142" s="19" t="s">
        <v>212</v>
      </c>
      <c r="BE142" s="228">
        <f>IF(O142="základní",K142,0)</f>
        <v>0</v>
      </c>
      <c r="BF142" s="228">
        <f>IF(O142="snížená",K142,0)</f>
        <v>0</v>
      </c>
      <c r="BG142" s="228">
        <f>IF(O142="zákl. přenesená",K142,0)</f>
        <v>0</v>
      </c>
      <c r="BH142" s="228">
        <f>IF(O142="sníž. přenesená",K142,0)</f>
        <v>0</v>
      </c>
      <c r="BI142" s="228">
        <f>IF(O142="nulová",K142,0)</f>
        <v>0</v>
      </c>
      <c r="BJ142" s="19" t="s">
        <v>83</v>
      </c>
      <c r="BK142" s="228">
        <f>ROUND(P142*H142,2)</f>
        <v>0</v>
      </c>
      <c r="BL142" s="19" t="s">
        <v>279</v>
      </c>
      <c r="BM142" s="227" t="s">
        <v>2025</v>
      </c>
    </row>
    <row r="143" s="2" customFormat="1">
      <c r="A143" s="40"/>
      <c r="B143" s="41"/>
      <c r="C143" s="42"/>
      <c r="D143" s="258" t="s">
        <v>1316</v>
      </c>
      <c r="E143" s="42"/>
      <c r="F143" s="259" t="s">
        <v>2026</v>
      </c>
      <c r="G143" s="42"/>
      <c r="H143" s="42"/>
      <c r="I143" s="248"/>
      <c r="J143" s="248"/>
      <c r="K143" s="42"/>
      <c r="L143" s="42"/>
      <c r="M143" s="46"/>
      <c r="N143" s="249"/>
      <c r="O143" s="250"/>
      <c r="P143" s="86"/>
      <c r="Q143" s="86"/>
      <c r="R143" s="86"/>
      <c r="S143" s="86"/>
      <c r="T143" s="86"/>
      <c r="U143" s="86"/>
      <c r="V143" s="86"/>
      <c r="W143" s="86"/>
      <c r="X143" s="87"/>
      <c r="Y143" s="40"/>
      <c r="Z143" s="40"/>
      <c r="AA143" s="40"/>
      <c r="AB143" s="40"/>
      <c r="AC143" s="40"/>
      <c r="AD143" s="40"/>
      <c r="AE143" s="40"/>
      <c r="AT143" s="19" t="s">
        <v>1316</v>
      </c>
      <c r="AU143" s="19" t="s">
        <v>85</v>
      </c>
    </row>
    <row r="144" s="2" customFormat="1" ht="33" customHeight="1">
      <c r="A144" s="40"/>
      <c r="B144" s="41"/>
      <c r="C144" s="229" t="s">
        <v>342</v>
      </c>
      <c r="D144" s="229" t="s">
        <v>222</v>
      </c>
      <c r="E144" s="230" t="s">
        <v>2027</v>
      </c>
      <c r="F144" s="231" t="s">
        <v>2028</v>
      </c>
      <c r="G144" s="232" t="s">
        <v>670</v>
      </c>
      <c r="H144" s="233">
        <v>2</v>
      </c>
      <c r="I144" s="234"/>
      <c r="J144" s="235"/>
      <c r="K144" s="236">
        <f>ROUND(P144*H144,2)</f>
        <v>0</v>
      </c>
      <c r="L144" s="231" t="s">
        <v>20</v>
      </c>
      <c r="M144" s="237"/>
      <c r="N144" s="238" t="s">
        <v>20</v>
      </c>
      <c r="O144" s="223" t="s">
        <v>45</v>
      </c>
      <c r="P144" s="224">
        <f>I144+J144</f>
        <v>0</v>
      </c>
      <c r="Q144" s="224">
        <f>ROUND(I144*H144,2)</f>
        <v>0</v>
      </c>
      <c r="R144" s="224">
        <f>ROUND(J144*H144,2)</f>
        <v>0</v>
      </c>
      <c r="S144" s="86"/>
      <c r="T144" s="225">
        <f>S144*H144</f>
        <v>0</v>
      </c>
      <c r="U144" s="225">
        <v>0.00020000000000000001</v>
      </c>
      <c r="V144" s="225">
        <f>U144*H144</f>
        <v>0.00040000000000000002</v>
      </c>
      <c r="W144" s="225">
        <v>0</v>
      </c>
      <c r="X144" s="226">
        <f>W144*H144</f>
        <v>0</v>
      </c>
      <c r="Y144" s="40"/>
      <c r="Z144" s="40"/>
      <c r="AA144" s="40"/>
      <c r="AB144" s="40"/>
      <c r="AC144" s="40"/>
      <c r="AD144" s="40"/>
      <c r="AE144" s="40"/>
      <c r="AR144" s="227" t="s">
        <v>342</v>
      </c>
      <c r="AT144" s="227" t="s">
        <v>222</v>
      </c>
      <c r="AU144" s="227" t="s">
        <v>85</v>
      </c>
      <c r="AY144" s="19" t="s">
        <v>212</v>
      </c>
      <c r="BE144" s="228">
        <f>IF(O144="základní",K144,0)</f>
        <v>0</v>
      </c>
      <c r="BF144" s="228">
        <f>IF(O144="snížená",K144,0)</f>
        <v>0</v>
      </c>
      <c r="BG144" s="228">
        <f>IF(O144="zákl. přenesená",K144,0)</f>
        <v>0</v>
      </c>
      <c r="BH144" s="228">
        <f>IF(O144="sníž. přenesená",K144,0)</f>
        <v>0</v>
      </c>
      <c r="BI144" s="228">
        <f>IF(O144="nulová",K144,0)</f>
        <v>0</v>
      </c>
      <c r="BJ144" s="19" t="s">
        <v>83</v>
      </c>
      <c r="BK144" s="228">
        <f>ROUND(P144*H144,2)</f>
        <v>0</v>
      </c>
      <c r="BL144" s="19" t="s">
        <v>279</v>
      </c>
      <c r="BM144" s="227" t="s">
        <v>2029</v>
      </c>
    </row>
    <row r="145" s="2" customFormat="1" ht="33" customHeight="1">
      <c r="A145" s="40"/>
      <c r="B145" s="41"/>
      <c r="C145" s="215" t="s">
        <v>346</v>
      </c>
      <c r="D145" s="215" t="s">
        <v>213</v>
      </c>
      <c r="E145" s="216" t="s">
        <v>2030</v>
      </c>
      <c r="F145" s="217" t="s">
        <v>2031</v>
      </c>
      <c r="G145" s="218" t="s">
        <v>670</v>
      </c>
      <c r="H145" s="219">
        <v>1</v>
      </c>
      <c r="I145" s="220"/>
      <c r="J145" s="220"/>
      <c r="K145" s="221">
        <f>ROUND(P145*H145,2)</f>
        <v>0</v>
      </c>
      <c r="L145" s="217" t="s">
        <v>1628</v>
      </c>
      <c r="M145" s="46"/>
      <c r="N145" s="222" t="s">
        <v>20</v>
      </c>
      <c r="O145" s="223" t="s">
        <v>45</v>
      </c>
      <c r="P145" s="224">
        <f>I145+J145</f>
        <v>0</v>
      </c>
      <c r="Q145" s="224">
        <f>ROUND(I145*H145,2)</f>
        <v>0</v>
      </c>
      <c r="R145" s="224">
        <f>ROUND(J145*H145,2)</f>
        <v>0</v>
      </c>
      <c r="S145" s="86"/>
      <c r="T145" s="225">
        <f>S145*H145</f>
        <v>0</v>
      </c>
      <c r="U145" s="225">
        <v>0</v>
      </c>
      <c r="V145" s="225">
        <f>U145*H145</f>
        <v>0</v>
      </c>
      <c r="W145" s="225">
        <v>0</v>
      </c>
      <c r="X145" s="226">
        <f>W145*H145</f>
        <v>0</v>
      </c>
      <c r="Y145" s="40"/>
      <c r="Z145" s="40"/>
      <c r="AA145" s="40"/>
      <c r="AB145" s="40"/>
      <c r="AC145" s="40"/>
      <c r="AD145" s="40"/>
      <c r="AE145" s="40"/>
      <c r="AR145" s="227" t="s">
        <v>279</v>
      </c>
      <c r="AT145" s="227" t="s">
        <v>213</v>
      </c>
      <c r="AU145" s="227" t="s">
        <v>85</v>
      </c>
      <c r="AY145" s="19" t="s">
        <v>212</v>
      </c>
      <c r="BE145" s="228">
        <f>IF(O145="základní",K145,0)</f>
        <v>0</v>
      </c>
      <c r="BF145" s="228">
        <f>IF(O145="snížená",K145,0)</f>
        <v>0</v>
      </c>
      <c r="BG145" s="228">
        <f>IF(O145="zákl. přenesená",K145,0)</f>
        <v>0</v>
      </c>
      <c r="BH145" s="228">
        <f>IF(O145="sníž. přenesená",K145,0)</f>
        <v>0</v>
      </c>
      <c r="BI145" s="228">
        <f>IF(O145="nulová",K145,0)</f>
        <v>0</v>
      </c>
      <c r="BJ145" s="19" t="s">
        <v>83</v>
      </c>
      <c r="BK145" s="228">
        <f>ROUND(P145*H145,2)</f>
        <v>0</v>
      </c>
      <c r="BL145" s="19" t="s">
        <v>279</v>
      </c>
      <c r="BM145" s="227" t="s">
        <v>2032</v>
      </c>
    </row>
    <row r="146" s="2" customFormat="1">
      <c r="A146" s="40"/>
      <c r="B146" s="41"/>
      <c r="C146" s="42"/>
      <c r="D146" s="258" t="s">
        <v>1316</v>
      </c>
      <c r="E146" s="42"/>
      <c r="F146" s="259" t="s">
        <v>2033</v>
      </c>
      <c r="G146" s="42"/>
      <c r="H146" s="42"/>
      <c r="I146" s="248"/>
      <c r="J146" s="248"/>
      <c r="K146" s="42"/>
      <c r="L146" s="42"/>
      <c r="M146" s="46"/>
      <c r="N146" s="249"/>
      <c r="O146" s="250"/>
      <c r="P146" s="86"/>
      <c r="Q146" s="86"/>
      <c r="R146" s="86"/>
      <c r="S146" s="86"/>
      <c r="T146" s="86"/>
      <c r="U146" s="86"/>
      <c r="V146" s="86"/>
      <c r="W146" s="86"/>
      <c r="X146" s="87"/>
      <c r="Y146" s="40"/>
      <c r="Z146" s="40"/>
      <c r="AA146" s="40"/>
      <c r="AB146" s="40"/>
      <c r="AC146" s="40"/>
      <c r="AD146" s="40"/>
      <c r="AE146" s="40"/>
      <c r="AT146" s="19" t="s">
        <v>1316</v>
      </c>
      <c r="AU146" s="19" t="s">
        <v>85</v>
      </c>
    </row>
    <row r="147" s="2" customFormat="1" ht="16.5" customHeight="1">
      <c r="A147" s="40"/>
      <c r="B147" s="41"/>
      <c r="C147" s="229" t="s">
        <v>350</v>
      </c>
      <c r="D147" s="229" t="s">
        <v>222</v>
      </c>
      <c r="E147" s="230" t="s">
        <v>2034</v>
      </c>
      <c r="F147" s="231" t="s">
        <v>2035</v>
      </c>
      <c r="G147" s="232" t="s">
        <v>670</v>
      </c>
      <c r="H147" s="233">
        <v>1</v>
      </c>
      <c r="I147" s="234"/>
      <c r="J147" s="235"/>
      <c r="K147" s="236">
        <f>ROUND(P147*H147,2)</f>
        <v>0</v>
      </c>
      <c r="L147" s="231" t="s">
        <v>20</v>
      </c>
      <c r="M147" s="237"/>
      <c r="N147" s="238" t="s">
        <v>20</v>
      </c>
      <c r="O147" s="223" t="s">
        <v>45</v>
      </c>
      <c r="P147" s="224">
        <f>I147+J147</f>
        <v>0</v>
      </c>
      <c r="Q147" s="224">
        <f>ROUND(I147*H147,2)</f>
        <v>0</v>
      </c>
      <c r="R147" s="224">
        <f>ROUND(J147*H147,2)</f>
        <v>0</v>
      </c>
      <c r="S147" s="86"/>
      <c r="T147" s="225">
        <f>S147*H147</f>
        <v>0</v>
      </c>
      <c r="U147" s="225">
        <v>0.00038000000000000002</v>
      </c>
      <c r="V147" s="225">
        <f>U147*H147</f>
        <v>0.00038000000000000002</v>
      </c>
      <c r="W147" s="225">
        <v>0</v>
      </c>
      <c r="X147" s="226">
        <f>W147*H147</f>
        <v>0</v>
      </c>
      <c r="Y147" s="40"/>
      <c r="Z147" s="40"/>
      <c r="AA147" s="40"/>
      <c r="AB147" s="40"/>
      <c r="AC147" s="40"/>
      <c r="AD147" s="40"/>
      <c r="AE147" s="40"/>
      <c r="AR147" s="227" t="s">
        <v>342</v>
      </c>
      <c r="AT147" s="227" t="s">
        <v>222</v>
      </c>
      <c r="AU147" s="227" t="s">
        <v>85</v>
      </c>
      <c r="AY147" s="19" t="s">
        <v>212</v>
      </c>
      <c r="BE147" s="228">
        <f>IF(O147="základní",K147,0)</f>
        <v>0</v>
      </c>
      <c r="BF147" s="228">
        <f>IF(O147="snížená",K147,0)</f>
        <v>0</v>
      </c>
      <c r="BG147" s="228">
        <f>IF(O147="zákl. přenesená",K147,0)</f>
        <v>0</v>
      </c>
      <c r="BH147" s="228">
        <f>IF(O147="sníž. přenesená",K147,0)</f>
        <v>0</v>
      </c>
      <c r="BI147" s="228">
        <f>IF(O147="nulová",K147,0)</f>
        <v>0</v>
      </c>
      <c r="BJ147" s="19" t="s">
        <v>83</v>
      </c>
      <c r="BK147" s="228">
        <f>ROUND(P147*H147,2)</f>
        <v>0</v>
      </c>
      <c r="BL147" s="19" t="s">
        <v>279</v>
      </c>
      <c r="BM147" s="227" t="s">
        <v>2036</v>
      </c>
    </row>
    <row r="148" s="2" customFormat="1" ht="33" customHeight="1">
      <c r="A148" s="40"/>
      <c r="B148" s="41"/>
      <c r="C148" s="215" t="s">
        <v>354</v>
      </c>
      <c r="D148" s="215" t="s">
        <v>213</v>
      </c>
      <c r="E148" s="216" t="s">
        <v>2037</v>
      </c>
      <c r="F148" s="217" t="s">
        <v>2038</v>
      </c>
      <c r="G148" s="218" t="s">
        <v>670</v>
      </c>
      <c r="H148" s="219">
        <v>1</v>
      </c>
      <c r="I148" s="220"/>
      <c r="J148" s="220"/>
      <c r="K148" s="221">
        <f>ROUND(P148*H148,2)</f>
        <v>0</v>
      </c>
      <c r="L148" s="217" t="s">
        <v>1497</v>
      </c>
      <c r="M148" s="46"/>
      <c r="N148" s="222" t="s">
        <v>20</v>
      </c>
      <c r="O148" s="223" t="s">
        <v>45</v>
      </c>
      <c r="P148" s="224">
        <f>I148+J148</f>
        <v>0</v>
      </c>
      <c r="Q148" s="224">
        <f>ROUND(I148*H148,2)</f>
        <v>0</v>
      </c>
      <c r="R148" s="224">
        <f>ROUND(J148*H148,2)</f>
        <v>0</v>
      </c>
      <c r="S148" s="86"/>
      <c r="T148" s="225">
        <f>S148*H148</f>
        <v>0</v>
      </c>
      <c r="U148" s="225">
        <v>0</v>
      </c>
      <c r="V148" s="225">
        <f>U148*H148</f>
        <v>0</v>
      </c>
      <c r="W148" s="225">
        <v>0</v>
      </c>
      <c r="X148" s="226">
        <f>W148*H148</f>
        <v>0</v>
      </c>
      <c r="Y148" s="40"/>
      <c r="Z148" s="40"/>
      <c r="AA148" s="40"/>
      <c r="AB148" s="40"/>
      <c r="AC148" s="40"/>
      <c r="AD148" s="40"/>
      <c r="AE148" s="40"/>
      <c r="AR148" s="227" t="s">
        <v>279</v>
      </c>
      <c r="AT148" s="227" t="s">
        <v>213</v>
      </c>
      <c r="AU148" s="227" t="s">
        <v>85</v>
      </c>
      <c r="AY148" s="19" t="s">
        <v>212</v>
      </c>
      <c r="BE148" s="228">
        <f>IF(O148="základní",K148,0)</f>
        <v>0</v>
      </c>
      <c r="BF148" s="228">
        <f>IF(O148="snížená",K148,0)</f>
        <v>0</v>
      </c>
      <c r="BG148" s="228">
        <f>IF(O148="zákl. přenesená",K148,0)</f>
        <v>0</v>
      </c>
      <c r="BH148" s="228">
        <f>IF(O148="sníž. přenesená",K148,0)</f>
        <v>0</v>
      </c>
      <c r="BI148" s="228">
        <f>IF(O148="nulová",K148,0)</f>
        <v>0</v>
      </c>
      <c r="BJ148" s="19" t="s">
        <v>83</v>
      </c>
      <c r="BK148" s="228">
        <f>ROUND(P148*H148,2)</f>
        <v>0</v>
      </c>
      <c r="BL148" s="19" t="s">
        <v>279</v>
      </c>
      <c r="BM148" s="227" t="s">
        <v>2039</v>
      </c>
    </row>
    <row r="149" s="2" customFormat="1">
      <c r="A149" s="40"/>
      <c r="B149" s="41"/>
      <c r="C149" s="42"/>
      <c r="D149" s="258" t="s">
        <v>1316</v>
      </c>
      <c r="E149" s="42"/>
      <c r="F149" s="259" t="s">
        <v>2040</v>
      </c>
      <c r="G149" s="42"/>
      <c r="H149" s="42"/>
      <c r="I149" s="248"/>
      <c r="J149" s="248"/>
      <c r="K149" s="42"/>
      <c r="L149" s="42"/>
      <c r="M149" s="46"/>
      <c r="N149" s="249"/>
      <c r="O149" s="250"/>
      <c r="P149" s="86"/>
      <c r="Q149" s="86"/>
      <c r="R149" s="86"/>
      <c r="S149" s="86"/>
      <c r="T149" s="86"/>
      <c r="U149" s="86"/>
      <c r="V149" s="86"/>
      <c r="W149" s="86"/>
      <c r="X149" s="87"/>
      <c r="Y149" s="40"/>
      <c r="Z149" s="40"/>
      <c r="AA149" s="40"/>
      <c r="AB149" s="40"/>
      <c r="AC149" s="40"/>
      <c r="AD149" s="40"/>
      <c r="AE149" s="40"/>
      <c r="AT149" s="19" t="s">
        <v>1316</v>
      </c>
      <c r="AU149" s="19" t="s">
        <v>85</v>
      </c>
    </row>
    <row r="150" s="2" customFormat="1" ht="24.15" customHeight="1">
      <c r="A150" s="40"/>
      <c r="B150" s="41"/>
      <c r="C150" s="229" t="s">
        <v>358</v>
      </c>
      <c r="D150" s="229" t="s">
        <v>222</v>
      </c>
      <c r="E150" s="230" t="s">
        <v>2041</v>
      </c>
      <c r="F150" s="231" t="s">
        <v>2042</v>
      </c>
      <c r="G150" s="232" t="s">
        <v>670</v>
      </c>
      <c r="H150" s="233">
        <v>1</v>
      </c>
      <c r="I150" s="234"/>
      <c r="J150" s="235"/>
      <c r="K150" s="236">
        <f>ROUND(P150*H150,2)</f>
        <v>0</v>
      </c>
      <c r="L150" s="231" t="s">
        <v>1649</v>
      </c>
      <c r="M150" s="237"/>
      <c r="N150" s="238" t="s">
        <v>20</v>
      </c>
      <c r="O150" s="223" t="s">
        <v>45</v>
      </c>
      <c r="P150" s="224">
        <f>I150+J150</f>
        <v>0</v>
      </c>
      <c r="Q150" s="224">
        <f>ROUND(I150*H150,2)</f>
        <v>0</v>
      </c>
      <c r="R150" s="224">
        <f>ROUND(J150*H150,2)</f>
        <v>0</v>
      </c>
      <c r="S150" s="86"/>
      <c r="T150" s="225">
        <f>S150*H150</f>
        <v>0</v>
      </c>
      <c r="U150" s="225">
        <v>8.0000000000000007E-05</v>
      </c>
      <c r="V150" s="225">
        <f>U150*H150</f>
        <v>8.0000000000000007E-05</v>
      </c>
      <c r="W150" s="225">
        <v>0</v>
      </c>
      <c r="X150" s="226">
        <f>W150*H150</f>
        <v>0</v>
      </c>
      <c r="Y150" s="40"/>
      <c r="Z150" s="40"/>
      <c r="AA150" s="40"/>
      <c r="AB150" s="40"/>
      <c r="AC150" s="40"/>
      <c r="AD150" s="40"/>
      <c r="AE150" s="40"/>
      <c r="AR150" s="227" t="s">
        <v>342</v>
      </c>
      <c r="AT150" s="227" t="s">
        <v>222</v>
      </c>
      <c r="AU150" s="227" t="s">
        <v>85</v>
      </c>
      <c r="AY150" s="19" t="s">
        <v>212</v>
      </c>
      <c r="BE150" s="228">
        <f>IF(O150="základní",K150,0)</f>
        <v>0</v>
      </c>
      <c r="BF150" s="228">
        <f>IF(O150="snížená",K150,0)</f>
        <v>0</v>
      </c>
      <c r="BG150" s="228">
        <f>IF(O150="zákl. přenesená",K150,0)</f>
        <v>0</v>
      </c>
      <c r="BH150" s="228">
        <f>IF(O150="sníž. přenesená",K150,0)</f>
        <v>0</v>
      </c>
      <c r="BI150" s="228">
        <f>IF(O150="nulová",K150,0)</f>
        <v>0</v>
      </c>
      <c r="BJ150" s="19" t="s">
        <v>83</v>
      </c>
      <c r="BK150" s="228">
        <f>ROUND(P150*H150,2)</f>
        <v>0</v>
      </c>
      <c r="BL150" s="19" t="s">
        <v>279</v>
      </c>
      <c r="BM150" s="227" t="s">
        <v>2043</v>
      </c>
    </row>
    <row r="151" s="2" customFormat="1" ht="24.15" customHeight="1">
      <c r="A151" s="40"/>
      <c r="B151" s="41"/>
      <c r="C151" s="215" t="s">
        <v>362</v>
      </c>
      <c r="D151" s="215" t="s">
        <v>213</v>
      </c>
      <c r="E151" s="216" t="s">
        <v>1809</v>
      </c>
      <c r="F151" s="217" t="s">
        <v>1810</v>
      </c>
      <c r="G151" s="218" t="s">
        <v>670</v>
      </c>
      <c r="H151" s="219">
        <v>1</v>
      </c>
      <c r="I151" s="220"/>
      <c r="J151" s="220"/>
      <c r="K151" s="221">
        <f>ROUND(P151*H151,2)</f>
        <v>0</v>
      </c>
      <c r="L151" s="217" t="s">
        <v>1314</v>
      </c>
      <c r="M151" s="46"/>
      <c r="N151" s="222" t="s">
        <v>20</v>
      </c>
      <c r="O151" s="223" t="s">
        <v>45</v>
      </c>
      <c r="P151" s="224">
        <f>I151+J151</f>
        <v>0</v>
      </c>
      <c r="Q151" s="224">
        <f>ROUND(I151*H151,2)</f>
        <v>0</v>
      </c>
      <c r="R151" s="224">
        <f>ROUND(J151*H151,2)</f>
        <v>0</v>
      </c>
      <c r="S151" s="86"/>
      <c r="T151" s="225">
        <f>S151*H151</f>
        <v>0</v>
      </c>
      <c r="U151" s="225">
        <v>0</v>
      </c>
      <c r="V151" s="225">
        <f>U151*H151</f>
        <v>0</v>
      </c>
      <c r="W151" s="225">
        <v>0</v>
      </c>
      <c r="X151" s="226">
        <f>W151*H151</f>
        <v>0</v>
      </c>
      <c r="Y151" s="40"/>
      <c r="Z151" s="40"/>
      <c r="AA151" s="40"/>
      <c r="AB151" s="40"/>
      <c r="AC151" s="40"/>
      <c r="AD151" s="40"/>
      <c r="AE151" s="40"/>
      <c r="AR151" s="227" t="s">
        <v>279</v>
      </c>
      <c r="AT151" s="227" t="s">
        <v>213</v>
      </c>
      <c r="AU151" s="227" t="s">
        <v>85</v>
      </c>
      <c r="AY151" s="19" t="s">
        <v>212</v>
      </c>
      <c r="BE151" s="228">
        <f>IF(O151="základní",K151,0)</f>
        <v>0</v>
      </c>
      <c r="BF151" s="228">
        <f>IF(O151="snížená",K151,0)</f>
        <v>0</v>
      </c>
      <c r="BG151" s="228">
        <f>IF(O151="zákl. přenesená",K151,0)</f>
        <v>0</v>
      </c>
      <c r="BH151" s="228">
        <f>IF(O151="sníž. přenesená",K151,0)</f>
        <v>0</v>
      </c>
      <c r="BI151" s="228">
        <f>IF(O151="nulová",K151,0)</f>
        <v>0</v>
      </c>
      <c r="BJ151" s="19" t="s">
        <v>83</v>
      </c>
      <c r="BK151" s="228">
        <f>ROUND(P151*H151,2)</f>
        <v>0</v>
      </c>
      <c r="BL151" s="19" t="s">
        <v>279</v>
      </c>
      <c r="BM151" s="227" t="s">
        <v>2044</v>
      </c>
    </row>
    <row r="152" s="2" customFormat="1">
      <c r="A152" s="40"/>
      <c r="B152" s="41"/>
      <c r="C152" s="42"/>
      <c r="D152" s="258" t="s">
        <v>1316</v>
      </c>
      <c r="E152" s="42"/>
      <c r="F152" s="259" t="s">
        <v>2045</v>
      </c>
      <c r="G152" s="42"/>
      <c r="H152" s="42"/>
      <c r="I152" s="248"/>
      <c r="J152" s="248"/>
      <c r="K152" s="42"/>
      <c r="L152" s="42"/>
      <c r="M152" s="46"/>
      <c r="N152" s="249"/>
      <c r="O152" s="250"/>
      <c r="P152" s="86"/>
      <c r="Q152" s="86"/>
      <c r="R152" s="86"/>
      <c r="S152" s="86"/>
      <c r="T152" s="86"/>
      <c r="U152" s="86"/>
      <c r="V152" s="86"/>
      <c r="W152" s="86"/>
      <c r="X152" s="87"/>
      <c r="Y152" s="40"/>
      <c r="Z152" s="40"/>
      <c r="AA152" s="40"/>
      <c r="AB152" s="40"/>
      <c r="AC152" s="40"/>
      <c r="AD152" s="40"/>
      <c r="AE152" s="40"/>
      <c r="AT152" s="19" t="s">
        <v>1316</v>
      </c>
      <c r="AU152" s="19" t="s">
        <v>85</v>
      </c>
    </row>
    <row r="153" s="2" customFormat="1" ht="21.75" customHeight="1">
      <c r="A153" s="40"/>
      <c r="B153" s="41"/>
      <c r="C153" s="229" t="s">
        <v>366</v>
      </c>
      <c r="D153" s="229" t="s">
        <v>222</v>
      </c>
      <c r="E153" s="230" t="s">
        <v>2046</v>
      </c>
      <c r="F153" s="231" t="s">
        <v>2047</v>
      </c>
      <c r="G153" s="232" t="s">
        <v>670</v>
      </c>
      <c r="H153" s="233">
        <v>1</v>
      </c>
      <c r="I153" s="234"/>
      <c r="J153" s="235"/>
      <c r="K153" s="236">
        <f>ROUND(P153*H153,2)</f>
        <v>0</v>
      </c>
      <c r="L153" s="231" t="s">
        <v>20</v>
      </c>
      <c r="M153" s="237"/>
      <c r="N153" s="238" t="s">
        <v>20</v>
      </c>
      <c r="O153" s="223" t="s">
        <v>45</v>
      </c>
      <c r="P153" s="224">
        <f>I153+J153</f>
        <v>0</v>
      </c>
      <c r="Q153" s="224">
        <f>ROUND(I153*H153,2)</f>
        <v>0</v>
      </c>
      <c r="R153" s="224">
        <f>ROUND(J153*H153,2)</f>
        <v>0</v>
      </c>
      <c r="S153" s="86"/>
      <c r="T153" s="225">
        <f>S153*H153</f>
        <v>0</v>
      </c>
      <c r="U153" s="225">
        <v>0.00022000000000000001</v>
      </c>
      <c r="V153" s="225">
        <f>U153*H153</f>
        <v>0.00022000000000000001</v>
      </c>
      <c r="W153" s="225">
        <v>0</v>
      </c>
      <c r="X153" s="226">
        <f>W153*H153</f>
        <v>0</v>
      </c>
      <c r="Y153" s="40"/>
      <c r="Z153" s="40"/>
      <c r="AA153" s="40"/>
      <c r="AB153" s="40"/>
      <c r="AC153" s="40"/>
      <c r="AD153" s="40"/>
      <c r="AE153" s="40"/>
      <c r="AR153" s="227" t="s">
        <v>342</v>
      </c>
      <c r="AT153" s="227" t="s">
        <v>222</v>
      </c>
      <c r="AU153" s="227" t="s">
        <v>85</v>
      </c>
      <c r="AY153" s="19" t="s">
        <v>212</v>
      </c>
      <c r="BE153" s="228">
        <f>IF(O153="základní",K153,0)</f>
        <v>0</v>
      </c>
      <c r="BF153" s="228">
        <f>IF(O153="snížená",K153,0)</f>
        <v>0</v>
      </c>
      <c r="BG153" s="228">
        <f>IF(O153="zákl. přenesená",K153,0)</f>
        <v>0</v>
      </c>
      <c r="BH153" s="228">
        <f>IF(O153="sníž. přenesená",K153,0)</f>
        <v>0</v>
      </c>
      <c r="BI153" s="228">
        <f>IF(O153="nulová",K153,0)</f>
        <v>0</v>
      </c>
      <c r="BJ153" s="19" t="s">
        <v>83</v>
      </c>
      <c r="BK153" s="228">
        <f>ROUND(P153*H153,2)</f>
        <v>0</v>
      </c>
      <c r="BL153" s="19" t="s">
        <v>279</v>
      </c>
      <c r="BM153" s="227" t="s">
        <v>2048</v>
      </c>
    </row>
    <row r="154" s="2" customFormat="1" ht="24.15" customHeight="1">
      <c r="A154" s="40"/>
      <c r="B154" s="41"/>
      <c r="C154" s="215" t="s">
        <v>370</v>
      </c>
      <c r="D154" s="215" t="s">
        <v>213</v>
      </c>
      <c r="E154" s="216" t="s">
        <v>2049</v>
      </c>
      <c r="F154" s="217" t="s">
        <v>2050</v>
      </c>
      <c r="G154" s="218" t="s">
        <v>670</v>
      </c>
      <c r="H154" s="219">
        <v>56</v>
      </c>
      <c r="I154" s="220"/>
      <c r="J154" s="220"/>
      <c r="K154" s="221">
        <f>ROUND(P154*H154,2)</f>
        <v>0</v>
      </c>
      <c r="L154" s="217" t="s">
        <v>1314</v>
      </c>
      <c r="M154" s="46"/>
      <c r="N154" s="222" t="s">
        <v>20</v>
      </c>
      <c r="O154" s="223" t="s">
        <v>45</v>
      </c>
      <c r="P154" s="224">
        <f>I154+J154</f>
        <v>0</v>
      </c>
      <c r="Q154" s="224">
        <f>ROUND(I154*H154,2)</f>
        <v>0</v>
      </c>
      <c r="R154" s="224">
        <f>ROUND(J154*H154,2)</f>
        <v>0</v>
      </c>
      <c r="S154" s="86"/>
      <c r="T154" s="225">
        <f>S154*H154</f>
        <v>0</v>
      </c>
      <c r="U154" s="225">
        <v>0</v>
      </c>
      <c r="V154" s="225">
        <f>U154*H154</f>
        <v>0</v>
      </c>
      <c r="W154" s="225">
        <v>0</v>
      </c>
      <c r="X154" s="226">
        <f>W154*H154</f>
        <v>0</v>
      </c>
      <c r="Y154" s="40"/>
      <c r="Z154" s="40"/>
      <c r="AA154" s="40"/>
      <c r="AB154" s="40"/>
      <c r="AC154" s="40"/>
      <c r="AD154" s="40"/>
      <c r="AE154" s="40"/>
      <c r="AR154" s="227" t="s">
        <v>279</v>
      </c>
      <c r="AT154" s="227" t="s">
        <v>213</v>
      </c>
      <c r="AU154" s="227" t="s">
        <v>85</v>
      </c>
      <c r="AY154" s="19" t="s">
        <v>212</v>
      </c>
      <c r="BE154" s="228">
        <f>IF(O154="základní",K154,0)</f>
        <v>0</v>
      </c>
      <c r="BF154" s="228">
        <f>IF(O154="snížená",K154,0)</f>
        <v>0</v>
      </c>
      <c r="BG154" s="228">
        <f>IF(O154="zákl. přenesená",K154,0)</f>
        <v>0</v>
      </c>
      <c r="BH154" s="228">
        <f>IF(O154="sníž. přenesená",K154,0)</f>
        <v>0</v>
      </c>
      <c r="BI154" s="228">
        <f>IF(O154="nulová",K154,0)</f>
        <v>0</v>
      </c>
      <c r="BJ154" s="19" t="s">
        <v>83</v>
      </c>
      <c r="BK154" s="228">
        <f>ROUND(P154*H154,2)</f>
        <v>0</v>
      </c>
      <c r="BL154" s="19" t="s">
        <v>279</v>
      </c>
      <c r="BM154" s="227" t="s">
        <v>2051</v>
      </c>
    </row>
    <row r="155" s="2" customFormat="1">
      <c r="A155" s="40"/>
      <c r="B155" s="41"/>
      <c r="C155" s="42"/>
      <c r="D155" s="258" t="s">
        <v>1316</v>
      </c>
      <c r="E155" s="42"/>
      <c r="F155" s="259" t="s">
        <v>2052</v>
      </c>
      <c r="G155" s="42"/>
      <c r="H155" s="42"/>
      <c r="I155" s="248"/>
      <c r="J155" s="248"/>
      <c r="K155" s="42"/>
      <c r="L155" s="42"/>
      <c r="M155" s="46"/>
      <c r="N155" s="249"/>
      <c r="O155" s="250"/>
      <c r="P155" s="86"/>
      <c r="Q155" s="86"/>
      <c r="R155" s="86"/>
      <c r="S155" s="86"/>
      <c r="T155" s="86"/>
      <c r="U155" s="86"/>
      <c r="V155" s="86"/>
      <c r="W155" s="86"/>
      <c r="X155" s="87"/>
      <c r="Y155" s="40"/>
      <c r="Z155" s="40"/>
      <c r="AA155" s="40"/>
      <c r="AB155" s="40"/>
      <c r="AC155" s="40"/>
      <c r="AD155" s="40"/>
      <c r="AE155" s="40"/>
      <c r="AT155" s="19" t="s">
        <v>1316</v>
      </c>
      <c r="AU155" s="19" t="s">
        <v>85</v>
      </c>
    </row>
    <row r="156" s="2" customFormat="1" ht="16.5" customHeight="1">
      <c r="A156" s="40"/>
      <c r="B156" s="41"/>
      <c r="C156" s="229" t="s">
        <v>374</v>
      </c>
      <c r="D156" s="229" t="s">
        <v>222</v>
      </c>
      <c r="E156" s="230" t="s">
        <v>2053</v>
      </c>
      <c r="F156" s="231" t="s">
        <v>2054</v>
      </c>
      <c r="G156" s="232" t="s">
        <v>670</v>
      </c>
      <c r="H156" s="233">
        <v>56</v>
      </c>
      <c r="I156" s="234"/>
      <c r="J156" s="235"/>
      <c r="K156" s="236">
        <f>ROUND(P156*H156,2)</f>
        <v>0</v>
      </c>
      <c r="L156" s="231" t="s">
        <v>20</v>
      </c>
      <c r="M156" s="237"/>
      <c r="N156" s="238" t="s">
        <v>20</v>
      </c>
      <c r="O156" s="223" t="s">
        <v>45</v>
      </c>
      <c r="P156" s="224">
        <f>I156+J156</f>
        <v>0</v>
      </c>
      <c r="Q156" s="224">
        <f>ROUND(I156*H156,2)</f>
        <v>0</v>
      </c>
      <c r="R156" s="224">
        <f>ROUND(J156*H156,2)</f>
        <v>0</v>
      </c>
      <c r="S156" s="86"/>
      <c r="T156" s="225">
        <f>S156*H156</f>
        <v>0</v>
      </c>
      <c r="U156" s="225">
        <v>6.9999999999999994E-05</v>
      </c>
      <c r="V156" s="225">
        <f>U156*H156</f>
        <v>0.0039199999999999999</v>
      </c>
      <c r="W156" s="225">
        <v>0</v>
      </c>
      <c r="X156" s="226">
        <f>W156*H156</f>
        <v>0</v>
      </c>
      <c r="Y156" s="40"/>
      <c r="Z156" s="40"/>
      <c r="AA156" s="40"/>
      <c r="AB156" s="40"/>
      <c r="AC156" s="40"/>
      <c r="AD156" s="40"/>
      <c r="AE156" s="40"/>
      <c r="AR156" s="227" t="s">
        <v>342</v>
      </c>
      <c r="AT156" s="227" t="s">
        <v>222</v>
      </c>
      <c r="AU156" s="227" t="s">
        <v>85</v>
      </c>
      <c r="AY156" s="19" t="s">
        <v>212</v>
      </c>
      <c r="BE156" s="228">
        <f>IF(O156="základní",K156,0)</f>
        <v>0</v>
      </c>
      <c r="BF156" s="228">
        <f>IF(O156="snížená",K156,0)</f>
        <v>0</v>
      </c>
      <c r="BG156" s="228">
        <f>IF(O156="zákl. přenesená",K156,0)</f>
        <v>0</v>
      </c>
      <c r="BH156" s="228">
        <f>IF(O156="sníž. přenesená",K156,0)</f>
        <v>0</v>
      </c>
      <c r="BI156" s="228">
        <f>IF(O156="nulová",K156,0)</f>
        <v>0</v>
      </c>
      <c r="BJ156" s="19" t="s">
        <v>83</v>
      </c>
      <c r="BK156" s="228">
        <f>ROUND(P156*H156,2)</f>
        <v>0</v>
      </c>
      <c r="BL156" s="19" t="s">
        <v>279</v>
      </c>
      <c r="BM156" s="227" t="s">
        <v>2055</v>
      </c>
    </row>
    <row r="157" s="2" customFormat="1" ht="24.15" customHeight="1">
      <c r="A157" s="40"/>
      <c r="B157" s="41"/>
      <c r="C157" s="215" t="s">
        <v>381</v>
      </c>
      <c r="D157" s="215" t="s">
        <v>213</v>
      </c>
      <c r="E157" s="216" t="s">
        <v>2056</v>
      </c>
      <c r="F157" s="217" t="s">
        <v>2057</v>
      </c>
      <c r="G157" s="218" t="s">
        <v>670</v>
      </c>
      <c r="H157" s="219">
        <v>1</v>
      </c>
      <c r="I157" s="220"/>
      <c r="J157" s="220"/>
      <c r="K157" s="221">
        <f>ROUND(P157*H157,2)</f>
        <v>0</v>
      </c>
      <c r="L157" s="217" t="s">
        <v>1649</v>
      </c>
      <c r="M157" s="46"/>
      <c r="N157" s="222" t="s">
        <v>20</v>
      </c>
      <c r="O157" s="223" t="s">
        <v>45</v>
      </c>
      <c r="P157" s="224">
        <f>I157+J157</f>
        <v>0</v>
      </c>
      <c r="Q157" s="224">
        <f>ROUND(I157*H157,2)</f>
        <v>0</v>
      </c>
      <c r="R157" s="224">
        <f>ROUND(J157*H157,2)</f>
        <v>0</v>
      </c>
      <c r="S157" s="86"/>
      <c r="T157" s="225">
        <f>S157*H157</f>
        <v>0</v>
      </c>
      <c r="U157" s="225">
        <v>0</v>
      </c>
      <c r="V157" s="225">
        <f>U157*H157</f>
        <v>0</v>
      </c>
      <c r="W157" s="225">
        <v>0</v>
      </c>
      <c r="X157" s="226">
        <f>W157*H157</f>
        <v>0</v>
      </c>
      <c r="Y157" s="40"/>
      <c r="Z157" s="40"/>
      <c r="AA157" s="40"/>
      <c r="AB157" s="40"/>
      <c r="AC157" s="40"/>
      <c r="AD157" s="40"/>
      <c r="AE157" s="40"/>
      <c r="AR157" s="227" t="s">
        <v>279</v>
      </c>
      <c r="AT157" s="227" t="s">
        <v>213</v>
      </c>
      <c r="AU157" s="227" t="s">
        <v>85</v>
      </c>
      <c r="AY157" s="19" t="s">
        <v>212</v>
      </c>
      <c r="BE157" s="228">
        <f>IF(O157="základní",K157,0)</f>
        <v>0</v>
      </c>
      <c r="BF157" s="228">
        <f>IF(O157="snížená",K157,0)</f>
        <v>0</v>
      </c>
      <c r="BG157" s="228">
        <f>IF(O157="zákl. přenesená",K157,0)</f>
        <v>0</v>
      </c>
      <c r="BH157" s="228">
        <f>IF(O157="sníž. přenesená",K157,0)</f>
        <v>0</v>
      </c>
      <c r="BI157" s="228">
        <f>IF(O157="nulová",K157,0)</f>
        <v>0</v>
      </c>
      <c r="BJ157" s="19" t="s">
        <v>83</v>
      </c>
      <c r="BK157" s="228">
        <f>ROUND(P157*H157,2)</f>
        <v>0</v>
      </c>
      <c r="BL157" s="19" t="s">
        <v>279</v>
      </c>
      <c r="BM157" s="227" t="s">
        <v>2058</v>
      </c>
    </row>
    <row r="158" s="2" customFormat="1">
      <c r="A158" s="40"/>
      <c r="B158" s="41"/>
      <c r="C158" s="42"/>
      <c r="D158" s="258" t="s">
        <v>1316</v>
      </c>
      <c r="E158" s="42"/>
      <c r="F158" s="259" t="s">
        <v>2059</v>
      </c>
      <c r="G158" s="42"/>
      <c r="H158" s="42"/>
      <c r="I158" s="248"/>
      <c r="J158" s="248"/>
      <c r="K158" s="42"/>
      <c r="L158" s="42"/>
      <c r="M158" s="46"/>
      <c r="N158" s="249"/>
      <c r="O158" s="250"/>
      <c r="P158" s="86"/>
      <c r="Q158" s="86"/>
      <c r="R158" s="86"/>
      <c r="S158" s="86"/>
      <c r="T158" s="86"/>
      <c r="U158" s="86"/>
      <c r="V158" s="86"/>
      <c r="W158" s="86"/>
      <c r="X158" s="87"/>
      <c r="Y158" s="40"/>
      <c r="Z158" s="40"/>
      <c r="AA158" s="40"/>
      <c r="AB158" s="40"/>
      <c r="AC158" s="40"/>
      <c r="AD158" s="40"/>
      <c r="AE158" s="40"/>
      <c r="AT158" s="19" t="s">
        <v>1316</v>
      </c>
      <c r="AU158" s="19" t="s">
        <v>85</v>
      </c>
    </row>
    <row r="159" s="2" customFormat="1" ht="44.25" customHeight="1">
      <c r="A159" s="40"/>
      <c r="B159" s="41"/>
      <c r="C159" s="215" t="s">
        <v>385</v>
      </c>
      <c r="D159" s="215" t="s">
        <v>213</v>
      </c>
      <c r="E159" s="216" t="s">
        <v>1816</v>
      </c>
      <c r="F159" s="217" t="s">
        <v>1817</v>
      </c>
      <c r="G159" s="218" t="s">
        <v>670</v>
      </c>
      <c r="H159" s="219">
        <v>1</v>
      </c>
      <c r="I159" s="220"/>
      <c r="J159" s="220"/>
      <c r="K159" s="221">
        <f>ROUND(P159*H159,2)</f>
        <v>0</v>
      </c>
      <c r="L159" s="217" t="s">
        <v>1314</v>
      </c>
      <c r="M159" s="46"/>
      <c r="N159" s="222" t="s">
        <v>20</v>
      </c>
      <c r="O159" s="223" t="s">
        <v>45</v>
      </c>
      <c r="P159" s="224">
        <f>I159+J159</f>
        <v>0</v>
      </c>
      <c r="Q159" s="224">
        <f>ROUND(I159*H159,2)</f>
        <v>0</v>
      </c>
      <c r="R159" s="224">
        <f>ROUND(J159*H159,2)</f>
        <v>0</v>
      </c>
      <c r="S159" s="86"/>
      <c r="T159" s="225">
        <f>S159*H159</f>
        <v>0</v>
      </c>
      <c r="U159" s="225">
        <v>0</v>
      </c>
      <c r="V159" s="225">
        <f>U159*H159</f>
        <v>0</v>
      </c>
      <c r="W159" s="225">
        <v>0</v>
      </c>
      <c r="X159" s="226">
        <f>W159*H159</f>
        <v>0</v>
      </c>
      <c r="Y159" s="40"/>
      <c r="Z159" s="40"/>
      <c r="AA159" s="40"/>
      <c r="AB159" s="40"/>
      <c r="AC159" s="40"/>
      <c r="AD159" s="40"/>
      <c r="AE159" s="40"/>
      <c r="AR159" s="227" t="s">
        <v>279</v>
      </c>
      <c r="AT159" s="227" t="s">
        <v>213</v>
      </c>
      <c r="AU159" s="227" t="s">
        <v>85</v>
      </c>
      <c r="AY159" s="19" t="s">
        <v>212</v>
      </c>
      <c r="BE159" s="228">
        <f>IF(O159="základní",K159,0)</f>
        <v>0</v>
      </c>
      <c r="BF159" s="228">
        <f>IF(O159="snížená",K159,0)</f>
        <v>0</v>
      </c>
      <c r="BG159" s="228">
        <f>IF(O159="zákl. přenesená",K159,0)</f>
        <v>0</v>
      </c>
      <c r="BH159" s="228">
        <f>IF(O159="sníž. přenesená",K159,0)</f>
        <v>0</v>
      </c>
      <c r="BI159" s="228">
        <f>IF(O159="nulová",K159,0)</f>
        <v>0</v>
      </c>
      <c r="BJ159" s="19" t="s">
        <v>83</v>
      </c>
      <c r="BK159" s="228">
        <f>ROUND(P159*H159,2)</f>
        <v>0</v>
      </c>
      <c r="BL159" s="19" t="s">
        <v>279</v>
      </c>
      <c r="BM159" s="227" t="s">
        <v>2060</v>
      </c>
    </row>
    <row r="160" s="2" customFormat="1">
      <c r="A160" s="40"/>
      <c r="B160" s="41"/>
      <c r="C160" s="42"/>
      <c r="D160" s="258" t="s">
        <v>1316</v>
      </c>
      <c r="E160" s="42"/>
      <c r="F160" s="259" t="s">
        <v>2061</v>
      </c>
      <c r="G160" s="42"/>
      <c r="H160" s="42"/>
      <c r="I160" s="248"/>
      <c r="J160" s="248"/>
      <c r="K160" s="42"/>
      <c r="L160" s="42"/>
      <c r="M160" s="46"/>
      <c r="N160" s="249"/>
      <c r="O160" s="250"/>
      <c r="P160" s="86"/>
      <c r="Q160" s="86"/>
      <c r="R160" s="86"/>
      <c r="S160" s="86"/>
      <c r="T160" s="86"/>
      <c r="U160" s="86"/>
      <c r="V160" s="86"/>
      <c r="W160" s="86"/>
      <c r="X160" s="87"/>
      <c r="Y160" s="40"/>
      <c r="Z160" s="40"/>
      <c r="AA160" s="40"/>
      <c r="AB160" s="40"/>
      <c r="AC160" s="40"/>
      <c r="AD160" s="40"/>
      <c r="AE160" s="40"/>
      <c r="AT160" s="19" t="s">
        <v>1316</v>
      </c>
      <c r="AU160" s="19" t="s">
        <v>85</v>
      </c>
    </row>
    <row r="161" s="2" customFormat="1" ht="16.5" customHeight="1">
      <c r="A161" s="40"/>
      <c r="B161" s="41"/>
      <c r="C161" s="229" t="s">
        <v>389</v>
      </c>
      <c r="D161" s="229" t="s">
        <v>222</v>
      </c>
      <c r="E161" s="230" t="s">
        <v>1783</v>
      </c>
      <c r="F161" s="231" t="s">
        <v>1037</v>
      </c>
      <c r="G161" s="232" t="s">
        <v>225</v>
      </c>
      <c r="H161" s="233">
        <v>1</v>
      </c>
      <c r="I161" s="234"/>
      <c r="J161" s="235"/>
      <c r="K161" s="236">
        <f>ROUND(P161*H161,2)</f>
        <v>0</v>
      </c>
      <c r="L161" s="231" t="s">
        <v>20</v>
      </c>
      <c r="M161" s="237"/>
      <c r="N161" s="238" t="s">
        <v>20</v>
      </c>
      <c r="O161" s="223" t="s">
        <v>45</v>
      </c>
      <c r="P161" s="224">
        <f>I161+J161</f>
        <v>0</v>
      </c>
      <c r="Q161" s="224">
        <f>ROUND(I161*H161,2)</f>
        <v>0</v>
      </c>
      <c r="R161" s="224">
        <f>ROUND(J161*H161,2)</f>
        <v>0</v>
      </c>
      <c r="S161" s="86"/>
      <c r="T161" s="225">
        <f>S161*H161</f>
        <v>0</v>
      </c>
      <c r="U161" s="225">
        <v>0</v>
      </c>
      <c r="V161" s="225">
        <f>U161*H161</f>
        <v>0</v>
      </c>
      <c r="W161" s="225">
        <v>0</v>
      </c>
      <c r="X161" s="226">
        <f>W161*H161</f>
        <v>0</v>
      </c>
      <c r="Y161" s="40"/>
      <c r="Z161" s="40"/>
      <c r="AA161" s="40"/>
      <c r="AB161" s="40"/>
      <c r="AC161" s="40"/>
      <c r="AD161" s="40"/>
      <c r="AE161" s="40"/>
      <c r="AR161" s="227" t="s">
        <v>342</v>
      </c>
      <c r="AT161" s="227" t="s">
        <v>222</v>
      </c>
      <c r="AU161" s="227" t="s">
        <v>85</v>
      </c>
      <c r="AY161" s="19" t="s">
        <v>212</v>
      </c>
      <c r="BE161" s="228">
        <f>IF(O161="základní",K161,0)</f>
        <v>0</v>
      </c>
      <c r="BF161" s="228">
        <f>IF(O161="snížená",K161,0)</f>
        <v>0</v>
      </c>
      <c r="BG161" s="228">
        <f>IF(O161="zákl. přenesená",K161,0)</f>
        <v>0</v>
      </c>
      <c r="BH161" s="228">
        <f>IF(O161="sníž. přenesená",K161,0)</f>
        <v>0</v>
      </c>
      <c r="BI161" s="228">
        <f>IF(O161="nulová",K161,0)</f>
        <v>0</v>
      </c>
      <c r="BJ161" s="19" t="s">
        <v>83</v>
      </c>
      <c r="BK161" s="228">
        <f>ROUND(P161*H161,2)</f>
        <v>0</v>
      </c>
      <c r="BL161" s="19" t="s">
        <v>279</v>
      </c>
      <c r="BM161" s="227" t="s">
        <v>2062</v>
      </c>
    </row>
    <row r="162" s="2" customFormat="1" ht="16.5" customHeight="1">
      <c r="A162" s="40"/>
      <c r="B162" s="41"/>
      <c r="C162" s="229" t="s">
        <v>393</v>
      </c>
      <c r="D162" s="229" t="s">
        <v>222</v>
      </c>
      <c r="E162" s="230" t="s">
        <v>1785</v>
      </c>
      <c r="F162" s="231" t="s">
        <v>1786</v>
      </c>
      <c r="G162" s="232" t="s">
        <v>20</v>
      </c>
      <c r="H162" s="233">
        <v>1</v>
      </c>
      <c r="I162" s="234"/>
      <c r="J162" s="235"/>
      <c r="K162" s="236">
        <f>ROUND(P162*H162,2)</f>
        <v>0</v>
      </c>
      <c r="L162" s="231" t="s">
        <v>20</v>
      </c>
      <c r="M162" s="237"/>
      <c r="N162" s="238" t="s">
        <v>20</v>
      </c>
      <c r="O162" s="223" t="s">
        <v>45</v>
      </c>
      <c r="P162" s="224">
        <f>I162+J162</f>
        <v>0</v>
      </c>
      <c r="Q162" s="224">
        <f>ROUND(I162*H162,2)</f>
        <v>0</v>
      </c>
      <c r="R162" s="224">
        <f>ROUND(J162*H162,2)</f>
        <v>0</v>
      </c>
      <c r="S162" s="86"/>
      <c r="T162" s="225">
        <f>S162*H162</f>
        <v>0</v>
      </c>
      <c r="U162" s="225">
        <v>0</v>
      </c>
      <c r="V162" s="225">
        <f>U162*H162</f>
        <v>0</v>
      </c>
      <c r="W162" s="225">
        <v>0</v>
      </c>
      <c r="X162" s="226">
        <f>W162*H162</f>
        <v>0</v>
      </c>
      <c r="Y162" s="40"/>
      <c r="Z162" s="40"/>
      <c r="AA162" s="40"/>
      <c r="AB162" s="40"/>
      <c r="AC162" s="40"/>
      <c r="AD162" s="40"/>
      <c r="AE162" s="40"/>
      <c r="AR162" s="227" t="s">
        <v>342</v>
      </c>
      <c r="AT162" s="227" t="s">
        <v>222</v>
      </c>
      <c r="AU162" s="227" t="s">
        <v>85</v>
      </c>
      <c r="AY162" s="19" t="s">
        <v>212</v>
      </c>
      <c r="BE162" s="228">
        <f>IF(O162="základní",K162,0)</f>
        <v>0</v>
      </c>
      <c r="BF162" s="228">
        <f>IF(O162="snížená",K162,0)</f>
        <v>0</v>
      </c>
      <c r="BG162" s="228">
        <f>IF(O162="zákl. přenesená",K162,0)</f>
        <v>0</v>
      </c>
      <c r="BH162" s="228">
        <f>IF(O162="sníž. přenesená",K162,0)</f>
        <v>0</v>
      </c>
      <c r="BI162" s="228">
        <f>IF(O162="nulová",K162,0)</f>
        <v>0</v>
      </c>
      <c r="BJ162" s="19" t="s">
        <v>83</v>
      </c>
      <c r="BK162" s="228">
        <f>ROUND(P162*H162,2)</f>
        <v>0</v>
      </c>
      <c r="BL162" s="19" t="s">
        <v>279</v>
      </c>
      <c r="BM162" s="227" t="s">
        <v>2063</v>
      </c>
    </row>
    <row r="163" s="11" customFormat="1" ht="22.8" customHeight="1">
      <c r="A163" s="11"/>
      <c r="B163" s="200"/>
      <c r="C163" s="201"/>
      <c r="D163" s="202" t="s">
        <v>75</v>
      </c>
      <c r="E163" s="256" t="s">
        <v>1939</v>
      </c>
      <c r="F163" s="256" t="s">
        <v>1940</v>
      </c>
      <c r="G163" s="201"/>
      <c r="H163" s="201"/>
      <c r="I163" s="204"/>
      <c r="J163" s="204"/>
      <c r="K163" s="257">
        <f>BK163</f>
        <v>0</v>
      </c>
      <c r="L163" s="201"/>
      <c r="M163" s="206"/>
      <c r="N163" s="207"/>
      <c r="O163" s="208"/>
      <c r="P163" s="208"/>
      <c r="Q163" s="209">
        <f>SUM(Q164:Q169)</f>
        <v>0</v>
      </c>
      <c r="R163" s="209">
        <f>SUM(R164:R169)</f>
        <v>0</v>
      </c>
      <c r="S163" s="208"/>
      <c r="T163" s="210">
        <f>SUM(T164:T169)</f>
        <v>0</v>
      </c>
      <c r="U163" s="208"/>
      <c r="V163" s="210">
        <f>SUM(V164:V169)</f>
        <v>0.01</v>
      </c>
      <c r="W163" s="208"/>
      <c r="X163" s="211">
        <f>SUM(X164:X169)</f>
        <v>0</v>
      </c>
      <c r="Y163" s="11"/>
      <c r="Z163" s="11"/>
      <c r="AA163" s="11"/>
      <c r="AB163" s="11"/>
      <c r="AC163" s="11"/>
      <c r="AD163" s="11"/>
      <c r="AE163" s="11"/>
      <c r="AR163" s="212" t="s">
        <v>85</v>
      </c>
      <c r="AT163" s="213" t="s">
        <v>75</v>
      </c>
      <c r="AU163" s="213" t="s">
        <v>83</v>
      </c>
      <c r="AY163" s="212" t="s">
        <v>212</v>
      </c>
      <c r="BK163" s="214">
        <f>SUM(BK164:BK169)</f>
        <v>0</v>
      </c>
    </row>
    <row r="164" s="2" customFormat="1" ht="24.15" customHeight="1">
      <c r="A164" s="40"/>
      <c r="B164" s="41"/>
      <c r="C164" s="215" t="s">
        <v>397</v>
      </c>
      <c r="D164" s="215" t="s">
        <v>213</v>
      </c>
      <c r="E164" s="216" t="s">
        <v>2064</v>
      </c>
      <c r="F164" s="217" t="s">
        <v>2065</v>
      </c>
      <c r="G164" s="218" t="s">
        <v>670</v>
      </c>
      <c r="H164" s="219">
        <v>2</v>
      </c>
      <c r="I164" s="220"/>
      <c r="J164" s="220"/>
      <c r="K164" s="221">
        <f>ROUND(P164*H164,2)</f>
        <v>0</v>
      </c>
      <c r="L164" s="217" t="s">
        <v>1649</v>
      </c>
      <c r="M164" s="46"/>
      <c r="N164" s="222" t="s">
        <v>20</v>
      </c>
      <c r="O164" s="223" t="s">
        <v>45</v>
      </c>
      <c r="P164" s="224">
        <f>I164+J164</f>
        <v>0</v>
      </c>
      <c r="Q164" s="224">
        <f>ROUND(I164*H164,2)</f>
        <v>0</v>
      </c>
      <c r="R164" s="224">
        <f>ROUND(J164*H164,2)</f>
        <v>0</v>
      </c>
      <c r="S164" s="86"/>
      <c r="T164" s="225">
        <f>S164*H164</f>
        <v>0</v>
      </c>
      <c r="U164" s="225">
        <v>0</v>
      </c>
      <c r="V164" s="225">
        <f>U164*H164</f>
        <v>0</v>
      </c>
      <c r="W164" s="225">
        <v>0</v>
      </c>
      <c r="X164" s="226">
        <f>W164*H164</f>
        <v>0</v>
      </c>
      <c r="Y164" s="40"/>
      <c r="Z164" s="40"/>
      <c r="AA164" s="40"/>
      <c r="AB164" s="40"/>
      <c r="AC164" s="40"/>
      <c r="AD164" s="40"/>
      <c r="AE164" s="40"/>
      <c r="AR164" s="227" t="s">
        <v>279</v>
      </c>
      <c r="AT164" s="227" t="s">
        <v>213</v>
      </c>
      <c r="AU164" s="227" t="s">
        <v>85</v>
      </c>
      <c r="AY164" s="19" t="s">
        <v>212</v>
      </c>
      <c r="BE164" s="228">
        <f>IF(O164="základní",K164,0)</f>
        <v>0</v>
      </c>
      <c r="BF164" s="228">
        <f>IF(O164="snížená",K164,0)</f>
        <v>0</v>
      </c>
      <c r="BG164" s="228">
        <f>IF(O164="zákl. přenesená",K164,0)</f>
        <v>0</v>
      </c>
      <c r="BH164" s="228">
        <f>IF(O164="sníž. přenesená",K164,0)</f>
        <v>0</v>
      </c>
      <c r="BI164" s="228">
        <f>IF(O164="nulová",K164,0)</f>
        <v>0</v>
      </c>
      <c r="BJ164" s="19" t="s">
        <v>83</v>
      </c>
      <c r="BK164" s="228">
        <f>ROUND(P164*H164,2)</f>
        <v>0</v>
      </c>
      <c r="BL164" s="19" t="s">
        <v>279</v>
      </c>
      <c r="BM164" s="227" t="s">
        <v>2066</v>
      </c>
    </row>
    <row r="165" s="2" customFormat="1">
      <c r="A165" s="40"/>
      <c r="B165" s="41"/>
      <c r="C165" s="42"/>
      <c r="D165" s="258" t="s">
        <v>1316</v>
      </c>
      <c r="E165" s="42"/>
      <c r="F165" s="259" t="s">
        <v>2067</v>
      </c>
      <c r="G165" s="42"/>
      <c r="H165" s="42"/>
      <c r="I165" s="248"/>
      <c r="J165" s="248"/>
      <c r="K165" s="42"/>
      <c r="L165" s="42"/>
      <c r="M165" s="46"/>
      <c r="N165" s="249"/>
      <c r="O165" s="250"/>
      <c r="P165" s="86"/>
      <c r="Q165" s="86"/>
      <c r="R165" s="86"/>
      <c r="S165" s="86"/>
      <c r="T165" s="86"/>
      <c r="U165" s="86"/>
      <c r="V165" s="86"/>
      <c r="W165" s="86"/>
      <c r="X165" s="87"/>
      <c r="Y165" s="40"/>
      <c r="Z165" s="40"/>
      <c r="AA165" s="40"/>
      <c r="AB165" s="40"/>
      <c r="AC165" s="40"/>
      <c r="AD165" s="40"/>
      <c r="AE165" s="40"/>
      <c r="AT165" s="19" t="s">
        <v>1316</v>
      </c>
      <c r="AU165" s="19" t="s">
        <v>85</v>
      </c>
    </row>
    <row r="166" s="2" customFormat="1" ht="24.15" customHeight="1">
      <c r="A166" s="40"/>
      <c r="B166" s="41"/>
      <c r="C166" s="229" t="s">
        <v>401</v>
      </c>
      <c r="D166" s="229" t="s">
        <v>222</v>
      </c>
      <c r="E166" s="230" t="s">
        <v>2068</v>
      </c>
      <c r="F166" s="231" t="s">
        <v>2069</v>
      </c>
      <c r="G166" s="232" t="s">
        <v>670</v>
      </c>
      <c r="H166" s="233">
        <v>2</v>
      </c>
      <c r="I166" s="234"/>
      <c r="J166" s="235"/>
      <c r="K166" s="236">
        <f>ROUND(P166*H166,2)</f>
        <v>0</v>
      </c>
      <c r="L166" s="231" t="s">
        <v>1649</v>
      </c>
      <c r="M166" s="237"/>
      <c r="N166" s="238" t="s">
        <v>20</v>
      </c>
      <c r="O166" s="223" t="s">
        <v>45</v>
      </c>
      <c r="P166" s="224">
        <f>I166+J166</f>
        <v>0</v>
      </c>
      <c r="Q166" s="224">
        <f>ROUND(I166*H166,2)</f>
        <v>0</v>
      </c>
      <c r="R166" s="224">
        <f>ROUND(J166*H166,2)</f>
        <v>0</v>
      </c>
      <c r="S166" s="86"/>
      <c r="T166" s="225">
        <f>S166*H166</f>
        <v>0</v>
      </c>
      <c r="U166" s="225">
        <v>0.0050000000000000001</v>
      </c>
      <c r="V166" s="225">
        <f>U166*H166</f>
        <v>0.01</v>
      </c>
      <c r="W166" s="225">
        <v>0</v>
      </c>
      <c r="X166" s="226">
        <f>W166*H166</f>
        <v>0</v>
      </c>
      <c r="Y166" s="40"/>
      <c r="Z166" s="40"/>
      <c r="AA166" s="40"/>
      <c r="AB166" s="40"/>
      <c r="AC166" s="40"/>
      <c r="AD166" s="40"/>
      <c r="AE166" s="40"/>
      <c r="AR166" s="227" t="s">
        <v>342</v>
      </c>
      <c r="AT166" s="227" t="s">
        <v>222</v>
      </c>
      <c r="AU166" s="227" t="s">
        <v>85</v>
      </c>
      <c r="AY166" s="19" t="s">
        <v>212</v>
      </c>
      <c r="BE166" s="228">
        <f>IF(O166="základní",K166,0)</f>
        <v>0</v>
      </c>
      <c r="BF166" s="228">
        <f>IF(O166="snížená",K166,0)</f>
        <v>0</v>
      </c>
      <c r="BG166" s="228">
        <f>IF(O166="zákl. přenesená",K166,0)</f>
        <v>0</v>
      </c>
      <c r="BH166" s="228">
        <f>IF(O166="sníž. přenesená",K166,0)</f>
        <v>0</v>
      </c>
      <c r="BI166" s="228">
        <f>IF(O166="nulová",K166,0)</f>
        <v>0</v>
      </c>
      <c r="BJ166" s="19" t="s">
        <v>83</v>
      </c>
      <c r="BK166" s="228">
        <f>ROUND(P166*H166,2)</f>
        <v>0</v>
      </c>
      <c r="BL166" s="19" t="s">
        <v>279</v>
      </c>
      <c r="BM166" s="227" t="s">
        <v>2070</v>
      </c>
    </row>
    <row r="167" s="2" customFormat="1" ht="24.15" customHeight="1">
      <c r="A167" s="40"/>
      <c r="B167" s="41"/>
      <c r="C167" s="215" t="s">
        <v>405</v>
      </c>
      <c r="D167" s="215" t="s">
        <v>213</v>
      </c>
      <c r="E167" s="216" t="s">
        <v>2071</v>
      </c>
      <c r="F167" s="217" t="s">
        <v>2072</v>
      </c>
      <c r="G167" s="218" t="s">
        <v>670</v>
      </c>
      <c r="H167" s="219">
        <v>1</v>
      </c>
      <c r="I167" s="220"/>
      <c r="J167" s="220"/>
      <c r="K167" s="221">
        <f>ROUND(P167*H167,2)</f>
        <v>0</v>
      </c>
      <c r="L167" s="217" t="s">
        <v>1314</v>
      </c>
      <c r="M167" s="46"/>
      <c r="N167" s="222" t="s">
        <v>20</v>
      </c>
      <c r="O167" s="223" t="s">
        <v>45</v>
      </c>
      <c r="P167" s="224">
        <f>I167+J167</f>
        <v>0</v>
      </c>
      <c r="Q167" s="224">
        <f>ROUND(I167*H167,2)</f>
        <v>0</v>
      </c>
      <c r="R167" s="224">
        <f>ROUND(J167*H167,2)</f>
        <v>0</v>
      </c>
      <c r="S167" s="86"/>
      <c r="T167" s="225">
        <f>S167*H167</f>
        <v>0</v>
      </c>
      <c r="U167" s="225">
        <v>0</v>
      </c>
      <c r="V167" s="225">
        <f>U167*H167</f>
        <v>0</v>
      </c>
      <c r="W167" s="225">
        <v>0</v>
      </c>
      <c r="X167" s="226">
        <f>W167*H167</f>
        <v>0</v>
      </c>
      <c r="Y167" s="40"/>
      <c r="Z167" s="40"/>
      <c r="AA167" s="40"/>
      <c r="AB167" s="40"/>
      <c r="AC167" s="40"/>
      <c r="AD167" s="40"/>
      <c r="AE167" s="40"/>
      <c r="AR167" s="227" t="s">
        <v>279</v>
      </c>
      <c r="AT167" s="227" t="s">
        <v>213</v>
      </c>
      <c r="AU167" s="227" t="s">
        <v>85</v>
      </c>
      <c r="AY167" s="19" t="s">
        <v>212</v>
      </c>
      <c r="BE167" s="228">
        <f>IF(O167="základní",K167,0)</f>
        <v>0</v>
      </c>
      <c r="BF167" s="228">
        <f>IF(O167="snížená",K167,0)</f>
        <v>0</v>
      </c>
      <c r="BG167" s="228">
        <f>IF(O167="zákl. přenesená",K167,0)</f>
        <v>0</v>
      </c>
      <c r="BH167" s="228">
        <f>IF(O167="sníž. přenesená",K167,0)</f>
        <v>0</v>
      </c>
      <c r="BI167" s="228">
        <f>IF(O167="nulová",K167,0)</f>
        <v>0</v>
      </c>
      <c r="BJ167" s="19" t="s">
        <v>83</v>
      </c>
      <c r="BK167" s="228">
        <f>ROUND(P167*H167,2)</f>
        <v>0</v>
      </c>
      <c r="BL167" s="19" t="s">
        <v>279</v>
      </c>
      <c r="BM167" s="227" t="s">
        <v>2073</v>
      </c>
    </row>
    <row r="168" s="2" customFormat="1">
      <c r="A168" s="40"/>
      <c r="B168" s="41"/>
      <c r="C168" s="42"/>
      <c r="D168" s="258" t="s">
        <v>1316</v>
      </c>
      <c r="E168" s="42"/>
      <c r="F168" s="259" t="s">
        <v>2074</v>
      </c>
      <c r="G168" s="42"/>
      <c r="H168" s="42"/>
      <c r="I168" s="248"/>
      <c r="J168" s="248"/>
      <c r="K168" s="42"/>
      <c r="L168" s="42"/>
      <c r="M168" s="46"/>
      <c r="N168" s="249"/>
      <c r="O168" s="250"/>
      <c r="P168" s="86"/>
      <c r="Q168" s="86"/>
      <c r="R168" s="86"/>
      <c r="S168" s="86"/>
      <c r="T168" s="86"/>
      <c r="U168" s="86"/>
      <c r="V168" s="86"/>
      <c r="W168" s="86"/>
      <c r="X168" s="87"/>
      <c r="Y168" s="40"/>
      <c r="Z168" s="40"/>
      <c r="AA168" s="40"/>
      <c r="AB168" s="40"/>
      <c r="AC168" s="40"/>
      <c r="AD168" s="40"/>
      <c r="AE168" s="40"/>
      <c r="AT168" s="19" t="s">
        <v>1316</v>
      </c>
      <c r="AU168" s="19" t="s">
        <v>85</v>
      </c>
    </row>
    <row r="169" s="2" customFormat="1" ht="24.15" customHeight="1">
      <c r="A169" s="40"/>
      <c r="B169" s="41"/>
      <c r="C169" s="229" t="s">
        <v>409</v>
      </c>
      <c r="D169" s="229" t="s">
        <v>222</v>
      </c>
      <c r="E169" s="230" t="s">
        <v>2075</v>
      </c>
      <c r="F169" s="231" t="s">
        <v>2076</v>
      </c>
      <c r="G169" s="232" t="s">
        <v>670</v>
      </c>
      <c r="H169" s="233">
        <v>1</v>
      </c>
      <c r="I169" s="234"/>
      <c r="J169" s="235"/>
      <c r="K169" s="236">
        <f>ROUND(P169*H169,2)</f>
        <v>0</v>
      </c>
      <c r="L169" s="231" t="s">
        <v>1649</v>
      </c>
      <c r="M169" s="237"/>
      <c r="N169" s="239" t="s">
        <v>20</v>
      </c>
      <c r="O169" s="240" t="s">
        <v>45</v>
      </c>
      <c r="P169" s="241">
        <f>I169+J169</f>
        <v>0</v>
      </c>
      <c r="Q169" s="241">
        <f>ROUND(I169*H169,2)</f>
        <v>0</v>
      </c>
      <c r="R169" s="241">
        <f>ROUND(J169*H169,2)</f>
        <v>0</v>
      </c>
      <c r="S169" s="242"/>
      <c r="T169" s="243">
        <f>S169*H169</f>
        <v>0</v>
      </c>
      <c r="U169" s="243">
        <v>0</v>
      </c>
      <c r="V169" s="243">
        <f>U169*H169</f>
        <v>0</v>
      </c>
      <c r="W169" s="243">
        <v>0</v>
      </c>
      <c r="X169" s="244">
        <f>W169*H169</f>
        <v>0</v>
      </c>
      <c r="Y169" s="40"/>
      <c r="Z169" s="40"/>
      <c r="AA169" s="40"/>
      <c r="AB169" s="40"/>
      <c r="AC169" s="40"/>
      <c r="AD169" s="40"/>
      <c r="AE169" s="40"/>
      <c r="AR169" s="227" t="s">
        <v>342</v>
      </c>
      <c r="AT169" s="227" t="s">
        <v>222</v>
      </c>
      <c r="AU169" s="227" t="s">
        <v>85</v>
      </c>
      <c r="AY169" s="19" t="s">
        <v>212</v>
      </c>
      <c r="BE169" s="228">
        <f>IF(O169="základní",K169,0)</f>
        <v>0</v>
      </c>
      <c r="BF169" s="228">
        <f>IF(O169="snížená",K169,0)</f>
        <v>0</v>
      </c>
      <c r="BG169" s="228">
        <f>IF(O169="zákl. přenesená",K169,0)</f>
        <v>0</v>
      </c>
      <c r="BH169" s="228">
        <f>IF(O169="sníž. přenesená",K169,0)</f>
        <v>0</v>
      </c>
      <c r="BI169" s="228">
        <f>IF(O169="nulová",K169,0)</f>
        <v>0</v>
      </c>
      <c r="BJ169" s="19" t="s">
        <v>83</v>
      </c>
      <c r="BK169" s="228">
        <f>ROUND(P169*H169,2)</f>
        <v>0</v>
      </c>
      <c r="BL169" s="19" t="s">
        <v>279</v>
      </c>
      <c r="BM169" s="227" t="s">
        <v>2077</v>
      </c>
    </row>
    <row r="170" s="2" customFormat="1" ht="6.96" customHeight="1">
      <c r="A170" s="40"/>
      <c r="B170" s="61"/>
      <c r="C170" s="62"/>
      <c r="D170" s="62"/>
      <c r="E170" s="62"/>
      <c r="F170" s="62"/>
      <c r="G170" s="62"/>
      <c r="H170" s="62"/>
      <c r="I170" s="62"/>
      <c r="J170" s="62"/>
      <c r="K170" s="62"/>
      <c r="L170" s="62"/>
      <c r="M170" s="46"/>
      <c r="N170" s="40"/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</row>
  </sheetData>
  <sheetProtection sheet="1" autoFilter="0" formatColumns="0" formatRows="0" objects="1" scenarios="1" spinCount="100000" saltValue="wIb2UP8aWvrqw+0c51vGqa1fbV3qzIOq6ik7QzxVqDMdVty2NhQik5cf3hyVXIensnKh5D022X58Mw2ilN+mEg==" hashValue="7XehT74GEICAoRU6Yw4I4WC2Ot4nxQB6QH6dnrzQs5uNJC1fu5L7lvsxNgXkcz1NV2g51DZuBg+sCd3rICx5cw==" algorithmName="SHA-512" password="CC35"/>
  <autoFilter ref="C95:L169"/>
  <mergeCells count="15">
    <mergeCell ref="E7:H7"/>
    <mergeCell ref="E11:H11"/>
    <mergeCell ref="E9:H9"/>
    <mergeCell ref="E13:H13"/>
    <mergeCell ref="E22:H22"/>
    <mergeCell ref="E31:H31"/>
    <mergeCell ref="E54:H54"/>
    <mergeCell ref="E58:H58"/>
    <mergeCell ref="E56:H56"/>
    <mergeCell ref="E60:H60"/>
    <mergeCell ref="E82:H82"/>
    <mergeCell ref="E86:H86"/>
    <mergeCell ref="E84:H84"/>
    <mergeCell ref="E88:H88"/>
    <mergeCell ref="M2:Z2"/>
  </mergeCells>
  <hyperlinks>
    <hyperlink ref="F102" r:id="rId1" display="https://podminky.urs.cz/item/CS_URS_2024_02/741110513"/>
    <hyperlink ref="F105" r:id="rId2" display="https://podminky.urs.cz/item/CS_URS_2024_02/741120401"/>
    <hyperlink ref="F108" r:id="rId3" display="https://podminky.urs.cz/item/CS_URS_2024_02/741130021"/>
    <hyperlink ref="F110" r:id="rId4" display="https://podminky.urs.cz/item/CS_URS_2024_02/741136321"/>
    <hyperlink ref="F113" r:id="rId5" display="https://podminky.urs.cz/item/CS_URS_2024_02/741210147"/>
    <hyperlink ref="F116" r:id="rId6" display="https://podminky.urs.cz/item/CS_URS_2024_02/741210201"/>
    <hyperlink ref="F119" r:id="rId7" display="https://podminky.urs.cz/item/CS_URS_2024_02/741231002"/>
    <hyperlink ref="F123" r:id="rId8" display="https://podminky.urs.cz/item/CS_URS_2024_02/741240001"/>
    <hyperlink ref="F128" r:id="rId9" display="https://podminky.urs.cz/item/CS_URS_2024_02/741313001"/>
    <hyperlink ref="F131" r:id="rId10" display="https://podminky.urs.cz/item/CS_URS_2024_02/741320003"/>
    <hyperlink ref="F134" r:id="rId11" display="https://podminky.urs.cz/item/CS_URS_2024_02/741320105"/>
    <hyperlink ref="F137" r:id="rId12" display="https://podminky.urs.cz/item/CS_URS_2024_02/741320165"/>
    <hyperlink ref="F140" r:id="rId13" display="https://podminky.urs.cz/item/CS_URS_2024_02/741320201"/>
    <hyperlink ref="F143" r:id="rId14" display="https://podminky.urs.cz/item/CS_URS_2024_02/741321003"/>
    <hyperlink ref="F146" r:id="rId15" display="https://podminky.urs.cz/item/CS_URS_2021_01/741322061"/>
    <hyperlink ref="F149" r:id="rId16" display="https://podminky.urs.cz/item/CS_URS_2022_01/741322141"/>
    <hyperlink ref="F152" r:id="rId17" display="https://podminky.urs.cz/item/CS_URS_2024_02/741330042"/>
    <hyperlink ref="F155" r:id="rId18" display="https://podminky.urs.cz/item/CS_URS_2024_02/741330602"/>
    <hyperlink ref="F158" r:id="rId19" display="https://podminky.urs.cz/item/CS_URS_2021_02/741330821"/>
    <hyperlink ref="F160" r:id="rId20" display="https://podminky.urs.cz/item/CS_URS_2024_02/741810002"/>
    <hyperlink ref="F165" r:id="rId21" display="https://podminky.urs.cz/item/CS_URS_2021_02/742210031"/>
    <hyperlink ref="F168" r:id="rId22" display="https://podminky.urs.cz/item/CS_URS_2024_02/742210303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8C67E854B357C4AA5DCFBB0259761EB" ma:contentTypeVersion="13" ma:contentTypeDescription="Vytvoří nový dokument" ma:contentTypeScope="" ma:versionID="9503f3758f002148b857c6a15ca278e7">
  <xsd:schema xmlns:xsd="http://www.w3.org/2001/XMLSchema" xmlns:xs="http://www.w3.org/2001/XMLSchema" xmlns:p="http://schemas.microsoft.com/office/2006/metadata/properties" xmlns:ns2="f8bb5f55-f7ed-469c-a7c2-f324ebd57be7" xmlns:ns3="77241950-2d33-4ddb-a3ca-c8110636c688" targetNamespace="http://schemas.microsoft.com/office/2006/metadata/properties" ma:root="true" ma:fieldsID="5479bb6b88fe18cd010667f3335227de" ns2:_="" ns3:_="">
    <xsd:import namespace="f8bb5f55-f7ed-469c-a7c2-f324ebd57be7"/>
    <xsd:import namespace="77241950-2d33-4ddb-a3ca-c8110636c6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bb5f55-f7ed-469c-a7c2-f324ebd57b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babb5542-b20f-476f-b885-dfe2db7716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241950-2d33-4ddb-a3ca-c8110636c68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ffe627a-62b6-4319-b7f6-2a165d91368c}" ma:internalName="TaxCatchAll" ma:showField="CatchAllData" ma:web="77241950-2d33-4ddb-a3ca-c8110636c68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bb5f55-f7ed-469c-a7c2-f324ebd57be7">
      <Terms xmlns="http://schemas.microsoft.com/office/infopath/2007/PartnerControls"/>
    </lcf76f155ced4ddcb4097134ff3c332f>
    <TaxCatchAll xmlns="77241950-2d33-4ddb-a3ca-c8110636c688" xsi:nil="true"/>
  </documentManagement>
</p:properties>
</file>

<file path=customXml/itemProps1.xml><?xml version="1.0" encoding="utf-8"?>
<ds:datastoreItem xmlns:ds="http://schemas.openxmlformats.org/officeDocument/2006/customXml" ds:itemID="{561174DE-31FD-4048-A4FF-A33E3F08FE18}"/>
</file>

<file path=customXml/itemProps2.xml><?xml version="1.0" encoding="utf-8"?>
<ds:datastoreItem xmlns:ds="http://schemas.openxmlformats.org/officeDocument/2006/customXml" ds:itemID="{9215254F-8FFA-4CF3-B7B5-6AD9A525F7C2}"/>
</file>

<file path=customXml/itemProps3.xml><?xml version="1.0" encoding="utf-8"?>
<ds:datastoreItem xmlns:ds="http://schemas.openxmlformats.org/officeDocument/2006/customXml" ds:itemID="{AD622FFC-139A-4939-B6F4-ECBF3A62B20B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Tomáš Gabriel</dc:creator>
  <cp:lastModifiedBy>Tomáš Gabriel</cp:lastModifiedBy>
  <dcterms:created xsi:type="dcterms:W3CDTF">2025-01-24T12:45:47Z</dcterms:created>
  <dcterms:modified xsi:type="dcterms:W3CDTF">2025-01-24T12:46:04Z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0x01010058C67E854B357C4AA5DCFBB0259761EB</vt:lpwstr>
  </property>
</Properties>
</file>