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xr:revisionPtr revIDLastSave="0" documentId="11_DC9714A8D0556112526AC39012E90597333F9A92" xr6:coauthVersionLast="47" xr6:coauthVersionMax="47" xr10:uidLastSave="{00000000-0000-0000-0000-000000000000}"/>
  <bookViews>
    <workbookView xWindow="150" yWindow="525" windowWidth="38055" windowHeight="19860" xr2:uid="{00000000-000D-0000-FFFF-FFFF00000000}"/>
  </bookViews>
  <sheets>
    <sheet name="Rekapitulace stavby" sheetId="1" r:id="rId1"/>
    <sheet name="05 - Elektroinstalace sla..." sheetId="2" r:id="rId2"/>
    <sheet name="04 - Elektroinstalace-Sil..." sheetId="3" r:id="rId3"/>
    <sheet name="03 - Kanalizace" sheetId="4" r:id="rId4"/>
    <sheet name="06 - Ústřední vytápění" sheetId="5" r:id="rId5"/>
    <sheet name="07 - Měření a regulace" sheetId="6" r:id="rId6"/>
    <sheet name="01 - Stavebně konstrukční..." sheetId="7" r:id="rId7"/>
    <sheet name="02 - Architektonicko stav..." sheetId="8" r:id="rId8"/>
    <sheet name="08 - VZT" sheetId="9" r:id="rId9"/>
    <sheet name="09 - VRN" sheetId="10" r:id="rId10"/>
    <sheet name="Pokyny pro vyplnění" sheetId="11" r:id="rId11"/>
    <sheet name="Příloha č.1" sheetId="12" r:id="rId12"/>
    <sheet name="Příloha č.2" sheetId="13" r:id="rId13"/>
    <sheet name="Příloha č.3" sheetId="14" r:id="rId14"/>
  </sheets>
  <definedNames>
    <definedName name="_xlnm._FilterDatabase" localSheetId="6" hidden="1">'01 - Stavebně konstrukční...'!$C$89:$K$251</definedName>
    <definedName name="_xlnm._FilterDatabase" localSheetId="7" hidden="1">'02 - Architektonicko stav...'!$C$89:$K$271</definedName>
    <definedName name="_xlnm._FilterDatabase" localSheetId="3" hidden="1">'03 - Kanalizace'!$C$84:$K$120</definedName>
    <definedName name="_xlnm._FilterDatabase" localSheetId="2" hidden="1">'04 - Elektroinstalace-Sil...'!$C$85:$K$139</definedName>
    <definedName name="_xlnm._FilterDatabase" localSheetId="1" hidden="1">'05 - Elektroinstalace sla...'!$C$80:$K$116</definedName>
    <definedName name="_xlnm._FilterDatabase" localSheetId="4" hidden="1">'06 - Ústřední vytápění'!$C$86:$K$168</definedName>
    <definedName name="_xlnm._FilterDatabase" localSheetId="5" hidden="1">'07 - Měření a regulace'!$C$85:$K$432</definedName>
    <definedName name="_xlnm._FilterDatabase" localSheetId="8" hidden="1">'08 - VZT'!$C$94:$K$222</definedName>
    <definedName name="_xlnm._FilterDatabase" localSheetId="9" hidden="1">'09 - VRN'!$C$81:$K$89</definedName>
    <definedName name="_xlnm.Print_Titles" localSheetId="6">'01 - Stavebně konstrukční...'!$89:$89</definedName>
    <definedName name="_xlnm.Print_Titles" localSheetId="7">'02 - Architektonicko stav...'!$89:$89</definedName>
    <definedName name="_xlnm.Print_Titles" localSheetId="3">'03 - Kanalizace'!$84:$84</definedName>
    <definedName name="_xlnm.Print_Titles" localSheetId="2">'04 - Elektroinstalace-Sil...'!$85:$85</definedName>
    <definedName name="_xlnm.Print_Titles" localSheetId="1">'05 - Elektroinstalace sla...'!$80:$80</definedName>
    <definedName name="_xlnm.Print_Titles" localSheetId="4">'06 - Ústřední vytápění'!$86:$86</definedName>
    <definedName name="_xlnm.Print_Titles" localSheetId="5">'07 - Měření a regulace'!$85:$85</definedName>
    <definedName name="_xlnm.Print_Titles" localSheetId="8">'08 - VZT'!$94:$94</definedName>
    <definedName name="_xlnm.Print_Titles" localSheetId="9">'09 - VRN'!$81:$81</definedName>
    <definedName name="_xlnm.Print_Titles" localSheetId="0">'Rekapitulace stavby'!$52:$52</definedName>
    <definedName name="_xlnm.Print_Area" localSheetId="6">'01 - Stavebně konstrukční...'!$C$4:$J$39,'01 - Stavebně konstrukční...'!$C$45:$J$71,'01 - Stavebně konstrukční...'!$C$77:$K$251</definedName>
    <definedName name="_xlnm.Print_Area" localSheetId="7">'02 - Architektonicko stav...'!$C$4:$J$39,'02 - Architektonicko stav...'!$C$45:$J$71,'02 - Architektonicko stav...'!$C$77:$K$271</definedName>
    <definedName name="_xlnm.Print_Area" localSheetId="3">'03 - Kanalizace'!$C$4:$J$39,'03 - Kanalizace'!$C$45:$J$66,'03 - Kanalizace'!$C$72:$K$120</definedName>
    <definedName name="_xlnm.Print_Area" localSheetId="2">'04 - Elektroinstalace-Sil...'!$C$4:$J$39,'04 - Elektroinstalace-Sil...'!$C$45:$J$67,'04 - Elektroinstalace-Sil...'!$C$73:$K$139</definedName>
    <definedName name="_xlnm.Print_Area" localSheetId="1">'05 - Elektroinstalace sla...'!$C$4:$J$39,'05 - Elektroinstalace sla...'!$C$45:$J$62,'05 - Elektroinstalace sla...'!$C$68:$K$116</definedName>
    <definedName name="_xlnm.Print_Area" localSheetId="4">'06 - Ústřední vytápění'!$C$4:$J$39,'06 - Ústřední vytápění'!$C$45:$J$68,'06 - Ústřední vytápění'!$C$74:$K$168</definedName>
    <definedName name="_xlnm.Print_Area" localSheetId="5">'07 - Měření a regulace'!$C$4:$J$39,'07 - Měření a regulace'!$C$45:$J$67,'07 - Měření a regulace'!$C$73:$K$432</definedName>
    <definedName name="_xlnm.Print_Area" localSheetId="8">'08 - VZT'!$C$4:$J$39,'08 - VZT'!$C$45:$J$76,'08 - VZT'!$C$82:$K$222</definedName>
    <definedName name="_xlnm.Print_Area" localSheetId="9">'09 - VRN'!$C$4:$J$39,'09 - VRN'!$C$45:$J$63,'09 - VRN'!$C$69:$K$89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9" l="1"/>
  <c r="J37" i="10" l="1"/>
  <c r="J36" i="10"/>
  <c r="AY63" i="1" s="1"/>
  <c r="J35" i="10"/>
  <c r="AX63" i="1" s="1"/>
  <c r="BI88" i="10"/>
  <c r="BH88" i="10"/>
  <c r="BG88" i="10"/>
  <c r="BF88" i="10"/>
  <c r="T88" i="10"/>
  <c r="T87" i="10"/>
  <c r="R88" i="10"/>
  <c r="R87" i="10" s="1"/>
  <c r="P88" i="10"/>
  <c r="P87" i="10" s="1"/>
  <c r="BI85" i="10"/>
  <c r="BH85" i="10"/>
  <c r="BG85" i="10"/>
  <c r="BF85" i="10"/>
  <c r="T85" i="10"/>
  <c r="T84" i="10" s="1"/>
  <c r="T83" i="10" s="1"/>
  <c r="T82" i="10" s="1"/>
  <c r="R85" i="10"/>
  <c r="R84" i="10" s="1"/>
  <c r="R83" i="10" s="1"/>
  <c r="R82" i="10" s="1"/>
  <c r="P85" i="10"/>
  <c r="P84" i="10" s="1"/>
  <c r="J79" i="10"/>
  <c r="F76" i="10"/>
  <c r="E74" i="10"/>
  <c r="J55" i="10"/>
  <c r="F52" i="10"/>
  <c r="E50" i="10"/>
  <c r="J21" i="10"/>
  <c r="E21" i="10"/>
  <c r="J54" i="10" s="1"/>
  <c r="J20" i="10"/>
  <c r="J18" i="10"/>
  <c r="E18" i="10"/>
  <c r="F79" i="10" s="1"/>
  <c r="J17" i="10"/>
  <c r="J15" i="10"/>
  <c r="E15" i="10"/>
  <c r="F78" i="10" s="1"/>
  <c r="J14" i="10"/>
  <c r="J12" i="10"/>
  <c r="J76" i="10"/>
  <c r="E7" i="10"/>
  <c r="E72" i="10"/>
  <c r="J37" i="9"/>
  <c r="J36" i="9"/>
  <c r="AY62" i="1" s="1"/>
  <c r="J35" i="9"/>
  <c r="AX62" i="1" s="1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T212" i="9" s="1"/>
  <c r="R213" i="9"/>
  <c r="R212" i="9" s="1"/>
  <c r="P213" i="9"/>
  <c r="P212" i="9" s="1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98" i="9"/>
  <c r="BH98" i="9"/>
  <c r="BG98" i="9"/>
  <c r="BF98" i="9"/>
  <c r="T98" i="9"/>
  <c r="T97" i="9" s="1"/>
  <c r="T96" i="9" s="1"/>
  <c r="R98" i="9"/>
  <c r="R97" i="9"/>
  <c r="R96" i="9" s="1"/>
  <c r="P98" i="9"/>
  <c r="P97" i="9" s="1"/>
  <c r="P96" i="9" s="1"/>
  <c r="J92" i="9"/>
  <c r="F89" i="9"/>
  <c r="E87" i="9"/>
  <c r="J55" i="9"/>
  <c r="F52" i="9"/>
  <c r="E50" i="9"/>
  <c r="J21" i="9"/>
  <c r="E21" i="9"/>
  <c r="J91" i="9" s="1"/>
  <c r="J20" i="9"/>
  <c r="J18" i="9"/>
  <c r="E18" i="9"/>
  <c r="F55" i="9" s="1"/>
  <c r="J17" i="9"/>
  <c r="J15" i="9"/>
  <c r="E15" i="9"/>
  <c r="F91" i="9" s="1"/>
  <c r="J14" i="9"/>
  <c r="J12" i="9"/>
  <c r="J52" i="9"/>
  <c r="E7" i="9"/>
  <c r="E85" i="9" s="1"/>
  <c r="J37" i="8"/>
  <c r="J36" i="8"/>
  <c r="AY61" i="1" s="1"/>
  <c r="J35" i="8"/>
  <c r="AX61" i="1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R222" i="8"/>
  <c r="P222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T142" i="8"/>
  <c r="R143" i="8"/>
  <c r="R142" i="8" s="1"/>
  <c r="P143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2" i="8"/>
  <c r="BH112" i="8"/>
  <c r="BG112" i="8"/>
  <c r="BF112" i="8"/>
  <c r="T112" i="8"/>
  <c r="R112" i="8"/>
  <c r="P112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BI93" i="8"/>
  <c r="BH93" i="8"/>
  <c r="BG93" i="8"/>
  <c r="BF93" i="8"/>
  <c r="T93" i="8"/>
  <c r="R93" i="8"/>
  <c r="P93" i="8"/>
  <c r="J87" i="8"/>
  <c r="F84" i="8"/>
  <c r="E82" i="8"/>
  <c r="J55" i="8"/>
  <c r="F52" i="8"/>
  <c r="E50" i="8"/>
  <c r="J21" i="8"/>
  <c r="E21" i="8"/>
  <c r="J54" i="8"/>
  <c r="J20" i="8"/>
  <c r="J18" i="8"/>
  <c r="E18" i="8"/>
  <c r="F55" i="8"/>
  <c r="J17" i="8"/>
  <c r="J15" i="8"/>
  <c r="E15" i="8"/>
  <c r="F54" i="8"/>
  <c r="J14" i="8"/>
  <c r="J12" i="8"/>
  <c r="J84" i="8"/>
  <c r="E7" i="8"/>
  <c r="E48" i="8" s="1"/>
  <c r="J125" i="7"/>
  <c r="J62" i="7" s="1"/>
  <c r="J37" i="7"/>
  <c r="J36" i="7"/>
  <c r="AY60" i="1"/>
  <c r="J35" i="7"/>
  <c r="AX60" i="1" s="1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T213" i="7" s="1"/>
  <c r="R214" i="7"/>
  <c r="R213" i="7" s="1"/>
  <c r="P214" i="7"/>
  <c r="P213" i="7" s="1"/>
  <c r="BI210" i="7"/>
  <c r="BH210" i="7"/>
  <c r="BG210" i="7"/>
  <c r="BF210" i="7"/>
  <c r="T210" i="7"/>
  <c r="T209" i="7" s="1"/>
  <c r="R210" i="7"/>
  <c r="P210" i="7"/>
  <c r="BI206" i="7"/>
  <c r="BH206" i="7"/>
  <c r="BG206" i="7"/>
  <c r="BF206" i="7"/>
  <c r="T206" i="7"/>
  <c r="T205" i="7" s="1"/>
  <c r="R206" i="7"/>
  <c r="R205" i="7"/>
  <c r="P206" i="7"/>
  <c r="P205" i="7" s="1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7" i="7"/>
  <c r="BH117" i="7"/>
  <c r="BG117" i="7"/>
  <c r="BF117" i="7"/>
  <c r="T117" i="7"/>
  <c r="R117" i="7"/>
  <c r="P117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J87" i="7"/>
  <c r="F84" i="7"/>
  <c r="E82" i="7"/>
  <c r="J55" i="7"/>
  <c r="F52" i="7"/>
  <c r="E50" i="7"/>
  <c r="J21" i="7"/>
  <c r="E21" i="7"/>
  <c r="J54" i="7" s="1"/>
  <c r="J20" i="7"/>
  <c r="J18" i="7"/>
  <c r="E18" i="7"/>
  <c r="F55" i="7" s="1"/>
  <c r="J17" i="7"/>
  <c r="J15" i="7"/>
  <c r="E15" i="7"/>
  <c r="F86" i="7" s="1"/>
  <c r="J14" i="7"/>
  <c r="J12" i="7"/>
  <c r="J84" i="7" s="1"/>
  <c r="E7" i="7"/>
  <c r="E48" i="7"/>
  <c r="J122" i="6"/>
  <c r="J64" i="6" s="1"/>
  <c r="J37" i="6"/>
  <c r="J36" i="6"/>
  <c r="AY59" i="1"/>
  <c r="J35" i="6"/>
  <c r="AX59" i="1" s="1"/>
  <c r="BI432" i="6"/>
  <c r="BH432" i="6"/>
  <c r="BG432" i="6"/>
  <c r="BF432" i="6"/>
  <c r="T432" i="6"/>
  <c r="R432" i="6"/>
  <c r="P432" i="6"/>
  <c r="BI431" i="6"/>
  <c r="BH431" i="6"/>
  <c r="BG431" i="6"/>
  <c r="BF431" i="6"/>
  <c r="T431" i="6"/>
  <c r="R431" i="6"/>
  <c r="P431" i="6"/>
  <c r="BI430" i="6"/>
  <c r="BH430" i="6"/>
  <c r="BG430" i="6"/>
  <c r="BF430" i="6"/>
  <c r="T430" i="6"/>
  <c r="R430" i="6"/>
  <c r="P430" i="6"/>
  <c r="BI429" i="6"/>
  <c r="BH429" i="6"/>
  <c r="BG429" i="6"/>
  <c r="BF429" i="6"/>
  <c r="T429" i="6"/>
  <c r="R429" i="6"/>
  <c r="P429" i="6"/>
  <c r="BI428" i="6"/>
  <c r="BH428" i="6"/>
  <c r="BG428" i="6"/>
  <c r="BF428" i="6"/>
  <c r="T428" i="6"/>
  <c r="R428" i="6"/>
  <c r="P428" i="6"/>
  <c r="BI427" i="6"/>
  <c r="BH427" i="6"/>
  <c r="BG427" i="6"/>
  <c r="BF427" i="6"/>
  <c r="T427" i="6"/>
  <c r="R427" i="6"/>
  <c r="P427" i="6"/>
  <c r="BI426" i="6"/>
  <c r="BH426" i="6"/>
  <c r="BG426" i="6"/>
  <c r="BF426" i="6"/>
  <c r="T426" i="6"/>
  <c r="R426" i="6"/>
  <c r="P426" i="6"/>
  <c r="BI425" i="6"/>
  <c r="BH425" i="6"/>
  <c r="BG425" i="6"/>
  <c r="BF425" i="6"/>
  <c r="T425" i="6"/>
  <c r="R425" i="6"/>
  <c r="P425" i="6"/>
  <c r="BI424" i="6"/>
  <c r="BH424" i="6"/>
  <c r="BG424" i="6"/>
  <c r="BF424" i="6"/>
  <c r="T424" i="6"/>
  <c r="R424" i="6"/>
  <c r="P424" i="6"/>
  <c r="BI423" i="6"/>
  <c r="BH423" i="6"/>
  <c r="BG423" i="6"/>
  <c r="BF423" i="6"/>
  <c r="T423" i="6"/>
  <c r="R423" i="6"/>
  <c r="P423" i="6"/>
  <c r="BI422" i="6"/>
  <c r="BH422" i="6"/>
  <c r="BG422" i="6"/>
  <c r="BF422" i="6"/>
  <c r="T422" i="6"/>
  <c r="R422" i="6"/>
  <c r="P422" i="6"/>
  <c r="BI420" i="6"/>
  <c r="BH420" i="6"/>
  <c r="BG420" i="6"/>
  <c r="BF420" i="6"/>
  <c r="T420" i="6"/>
  <c r="R420" i="6"/>
  <c r="P420" i="6"/>
  <c r="BI419" i="6"/>
  <c r="BH419" i="6"/>
  <c r="BG419" i="6"/>
  <c r="BF419" i="6"/>
  <c r="T419" i="6"/>
  <c r="R419" i="6"/>
  <c r="P419" i="6"/>
  <c r="BI418" i="6"/>
  <c r="BH418" i="6"/>
  <c r="BG418" i="6"/>
  <c r="BF418" i="6"/>
  <c r="T418" i="6"/>
  <c r="R418" i="6"/>
  <c r="P418" i="6"/>
  <c r="BI417" i="6"/>
  <c r="BH417" i="6"/>
  <c r="BG417" i="6"/>
  <c r="BF417" i="6"/>
  <c r="T417" i="6"/>
  <c r="R417" i="6"/>
  <c r="P417" i="6"/>
  <c r="BI416" i="6"/>
  <c r="BH416" i="6"/>
  <c r="BG416" i="6"/>
  <c r="BF416" i="6"/>
  <c r="T416" i="6"/>
  <c r="R416" i="6"/>
  <c r="P416" i="6"/>
  <c r="BI415" i="6"/>
  <c r="BH415" i="6"/>
  <c r="BG415" i="6"/>
  <c r="BF415" i="6"/>
  <c r="T415" i="6"/>
  <c r="R415" i="6"/>
  <c r="P415" i="6"/>
  <c r="BI414" i="6"/>
  <c r="BH414" i="6"/>
  <c r="BG414" i="6"/>
  <c r="BF414" i="6"/>
  <c r="T414" i="6"/>
  <c r="R414" i="6"/>
  <c r="P414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11" i="6"/>
  <c r="BH411" i="6"/>
  <c r="BG411" i="6"/>
  <c r="BF411" i="6"/>
  <c r="T411" i="6"/>
  <c r="R411" i="6"/>
  <c r="P411" i="6"/>
  <c r="BI410" i="6"/>
  <c r="BH410" i="6"/>
  <c r="BG410" i="6"/>
  <c r="BF410" i="6"/>
  <c r="T410" i="6"/>
  <c r="R410" i="6"/>
  <c r="P410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7" i="6"/>
  <c r="BH407" i="6"/>
  <c r="BG407" i="6"/>
  <c r="BF407" i="6"/>
  <c r="T407" i="6"/>
  <c r="R407" i="6"/>
  <c r="P407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404" i="6"/>
  <c r="BH404" i="6"/>
  <c r="BG404" i="6"/>
  <c r="BF404" i="6"/>
  <c r="T404" i="6"/>
  <c r="R404" i="6"/>
  <c r="P404" i="6"/>
  <c r="BI403" i="6"/>
  <c r="BH403" i="6"/>
  <c r="BG403" i="6"/>
  <c r="BF403" i="6"/>
  <c r="T403" i="6"/>
  <c r="R403" i="6"/>
  <c r="P403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400" i="6"/>
  <c r="BH400" i="6"/>
  <c r="BG400" i="6"/>
  <c r="BF400" i="6"/>
  <c r="T400" i="6"/>
  <c r="R400" i="6"/>
  <c r="P400" i="6"/>
  <c r="BI399" i="6"/>
  <c r="BH399" i="6"/>
  <c r="BG399" i="6"/>
  <c r="BF399" i="6"/>
  <c r="T399" i="6"/>
  <c r="R399" i="6"/>
  <c r="P399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9" i="6"/>
  <c r="BH389" i="6"/>
  <c r="BG389" i="6"/>
  <c r="BF389" i="6"/>
  <c r="T389" i="6"/>
  <c r="R389" i="6"/>
  <c r="P389" i="6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5" i="6"/>
  <c r="BH385" i="6"/>
  <c r="BG385" i="6"/>
  <c r="BF385" i="6"/>
  <c r="T385" i="6"/>
  <c r="R385" i="6"/>
  <c r="P385" i="6"/>
  <c r="BI384" i="6"/>
  <c r="BH384" i="6"/>
  <c r="BG384" i="6"/>
  <c r="BF384" i="6"/>
  <c r="T384" i="6"/>
  <c r="R384" i="6"/>
  <c r="P384" i="6"/>
  <c r="BI383" i="6"/>
  <c r="BH383" i="6"/>
  <c r="BG383" i="6"/>
  <c r="BF383" i="6"/>
  <c r="T383" i="6"/>
  <c r="R383" i="6"/>
  <c r="P383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3" i="6"/>
  <c r="F80" i="6"/>
  <c r="E78" i="6"/>
  <c r="J55" i="6"/>
  <c r="F52" i="6"/>
  <c r="E50" i="6"/>
  <c r="J21" i="6"/>
  <c r="E21" i="6"/>
  <c r="J82" i="6" s="1"/>
  <c r="J20" i="6"/>
  <c r="J18" i="6"/>
  <c r="E18" i="6"/>
  <c r="F55" i="6" s="1"/>
  <c r="J17" i="6"/>
  <c r="J15" i="6"/>
  <c r="E15" i="6"/>
  <c r="F82" i="6" s="1"/>
  <c r="J14" i="6"/>
  <c r="J12" i="6"/>
  <c r="J80" i="6"/>
  <c r="E7" i="6"/>
  <c r="E76" i="6" s="1"/>
  <c r="J100" i="5"/>
  <c r="J37" i="5"/>
  <c r="J36" i="5"/>
  <c r="AY58" i="1" s="1"/>
  <c r="J35" i="5"/>
  <c r="AX58" i="1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J62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0" i="5"/>
  <c r="BH90" i="5"/>
  <c r="BG90" i="5"/>
  <c r="BF90" i="5"/>
  <c r="T90" i="5"/>
  <c r="R90" i="5"/>
  <c r="P90" i="5"/>
  <c r="J84" i="5"/>
  <c r="F81" i="5"/>
  <c r="E79" i="5"/>
  <c r="J55" i="5"/>
  <c r="F52" i="5"/>
  <c r="E50" i="5"/>
  <c r="J21" i="5"/>
  <c r="E21" i="5"/>
  <c r="J83" i="5" s="1"/>
  <c r="J20" i="5"/>
  <c r="J18" i="5"/>
  <c r="E18" i="5"/>
  <c r="F84" i="5" s="1"/>
  <c r="J17" i="5"/>
  <c r="J15" i="5"/>
  <c r="E15" i="5"/>
  <c r="F83" i="5" s="1"/>
  <c r="J14" i="5"/>
  <c r="J12" i="5"/>
  <c r="J81" i="5"/>
  <c r="E7" i="5"/>
  <c r="E48" i="5" s="1"/>
  <c r="J37" i="4"/>
  <c r="J36" i="4"/>
  <c r="AY57" i="1" s="1"/>
  <c r="J35" i="4"/>
  <c r="AX57" i="1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8" i="4"/>
  <c r="BH88" i="4"/>
  <c r="BG88" i="4"/>
  <c r="BF88" i="4"/>
  <c r="T88" i="4"/>
  <c r="T87" i="4"/>
  <c r="R88" i="4"/>
  <c r="R87" i="4" s="1"/>
  <c r="P88" i="4"/>
  <c r="P87" i="4"/>
  <c r="J82" i="4"/>
  <c r="F79" i="4"/>
  <c r="E77" i="4"/>
  <c r="J55" i="4"/>
  <c r="F52" i="4"/>
  <c r="E50" i="4"/>
  <c r="J21" i="4"/>
  <c r="E21" i="4"/>
  <c r="J54" i="4"/>
  <c r="J20" i="4"/>
  <c r="J18" i="4"/>
  <c r="E18" i="4"/>
  <c r="F82" i="4"/>
  <c r="J17" i="4"/>
  <c r="J15" i="4"/>
  <c r="E15" i="4"/>
  <c r="F54" i="4"/>
  <c r="J14" i="4"/>
  <c r="J12" i="4"/>
  <c r="J79" i="4"/>
  <c r="E7" i="4"/>
  <c r="E75" i="4" s="1"/>
  <c r="J37" i="3"/>
  <c r="J36" i="3"/>
  <c r="AY56" i="1"/>
  <c r="J35" i="3"/>
  <c r="AX56" i="1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F80" i="3"/>
  <c r="E78" i="3"/>
  <c r="J55" i="3"/>
  <c r="F52" i="3"/>
  <c r="E50" i="3"/>
  <c r="J21" i="3"/>
  <c r="E21" i="3"/>
  <c r="J82" i="3" s="1"/>
  <c r="J20" i="3"/>
  <c r="J18" i="3"/>
  <c r="E18" i="3"/>
  <c r="F83" i="3" s="1"/>
  <c r="J17" i="3"/>
  <c r="J15" i="3"/>
  <c r="E15" i="3"/>
  <c r="F82" i="3" s="1"/>
  <c r="J14" i="3"/>
  <c r="J12" i="3"/>
  <c r="J80" i="3" s="1"/>
  <c r="E7" i="3"/>
  <c r="E76" i="3"/>
  <c r="J37" i="2"/>
  <c r="J36" i="2"/>
  <c r="AY55" i="1" s="1"/>
  <c r="J35" i="2"/>
  <c r="AX55" i="1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F36" i="2" s="1"/>
  <c r="BG86" i="2"/>
  <c r="BF86" i="2"/>
  <c r="T86" i="2"/>
  <c r="R86" i="2"/>
  <c r="P86" i="2"/>
  <c r="BI85" i="2"/>
  <c r="BH85" i="2"/>
  <c r="BG85" i="2"/>
  <c r="F35" i="2" s="1"/>
  <c r="BF85" i="2"/>
  <c r="T85" i="2"/>
  <c r="R85" i="2"/>
  <c r="P85" i="2"/>
  <c r="BI84" i="2"/>
  <c r="BH84" i="2"/>
  <c r="BG84" i="2"/>
  <c r="BF84" i="2"/>
  <c r="J34" i="2" s="1"/>
  <c r="T84" i="2"/>
  <c r="R84" i="2"/>
  <c r="P84" i="2"/>
  <c r="J78" i="2"/>
  <c r="F75" i="2"/>
  <c r="E73" i="2"/>
  <c r="J55" i="2"/>
  <c r="F52" i="2"/>
  <c r="E50" i="2"/>
  <c r="J21" i="2"/>
  <c r="E21" i="2"/>
  <c r="J77" i="2"/>
  <c r="J20" i="2"/>
  <c r="J18" i="2"/>
  <c r="E18" i="2"/>
  <c r="F78" i="2"/>
  <c r="J17" i="2"/>
  <c r="J15" i="2"/>
  <c r="E15" i="2"/>
  <c r="F77" i="2"/>
  <c r="J14" i="2"/>
  <c r="J12" i="2"/>
  <c r="J75" i="2"/>
  <c r="E7" i="2"/>
  <c r="E71" i="2" s="1"/>
  <c r="L50" i="1"/>
  <c r="AM50" i="1"/>
  <c r="AM49" i="1"/>
  <c r="L49" i="1"/>
  <c r="AM47" i="1"/>
  <c r="L47" i="1"/>
  <c r="L45" i="1"/>
  <c r="L44" i="1"/>
  <c r="J103" i="2"/>
  <c r="J85" i="2"/>
  <c r="J130" i="3"/>
  <c r="BK114" i="5"/>
  <c r="J90" i="5"/>
  <c r="J317" i="6"/>
  <c r="J198" i="6"/>
  <c r="J331" i="6"/>
  <c r="BK274" i="6"/>
  <c r="J396" i="6"/>
  <c r="BK125" i="6"/>
  <c r="J135" i="6"/>
  <c r="BK257" i="6"/>
  <c r="BK432" i="6"/>
  <c r="BK134" i="6"/>
  <c r="BK192" i="7"/>
  <c r="J108" i="3"/>
  <c r="J99" i="4"/>
  <c r="BK107" i="5"/>
  <c r="J106" i="5"/>
  <c r="BK298" i="6"/>
  <c r="J180" i="6"/>
  <c r="J254" i="6"/>
  <c r="J98" i="6"/>
  <c r="J233" i="6"/>
  <c r="BK378" i="6"/>
  <c r="BK292" i="6"/>
  <c r="BK390" i="6"/>
  <c r="J194" i="6"/>
  <c r="J305" i="6"/>
  <c r="BK159" i="6"/>
  <c r="BK270" i="6"/>
  <c r="BK104" i="6"/>
  <c r="J291" i="6"/>
  <c r="J155" i="6"/>
  <c r="BK140" i="7"/>
  <c r="J203" i="8"/>
  <c r="J213" i="8"/>
  <c r="BK112" i="8"/>
  <c r="BK101" i="8"/>
  <c r="BK169" i="9"/>
  <c r="BK152" i="9"/>
  <c r="BK185" i="9"/>
  <c r="BK133" i="9"/>
  <c r="J95" i="2"/>
  <c r="J122" i="3"/>
  <c r="J104" i="4"/>
  <c r="BK98" i="5"/>
  <c r="J399" i="6"/>
  <c r="BK89" i="6"/>
  <c r="J215" i="6"/>
  <c r="BK305" i="6"/>
  <c r="J394" i="6"/>
  <c r="BK173" i="6"/>
  <c r="BK302" i="6"/>
  <c r="BK356" i="6"/>
  <c r="J358" i="6"/>
  <c r="J154" i="6"/>
  <c r="J335" i="6"/>
  <c r="BK170" i="7"/>
  <c r="BK271" i="8"/>
  <c r="J187" i="9"/>
  <c r="BK158" i="9"/>
  <c r="J200" i="9"/>
  <c r="J154" i="9"/>
  <c r="BK89" i="3"/>
  <c r="BK109" i="3"/>
  <c r="J116" i="4"/>
  <c r="BK120" i="5"/>
  <c r="J95" i="5"/>
  <c r="J431" i="6"/>
  <c r="J93" i="7"/>
  <c r="BK152" i="7"/>
  <c r="J196" i="7"/>
  <c r="J253" i="8"/>
  <c r="BK165" i="8"/>
  <c r="BK178" i="9"/>
  <c r="J142" i="9"/>
  <c r="J104" i="2"/>
  <c r="BK118" i="3"/>
  <c r="J106" i="3"/>
  <c r="J159" i="5"/>
  <c r="J383" i="6"/>
  <c r="J170" i="6"/>
  <c r="BK282" i="6"/>
  <c r="BK370" i="6"/>
  <c r="BK137" i="6"/>
  <c r="J209" i="6"/>
  <c r="BK208" i="6"/>
  <c r="J286" i="6"/>
  <c r="J246" i="6"/>
  <c r="BK399" i="6"/>
  <c r="BK155" i="7"/>
  <c r="BK190" i="9"/>
  <c r="J133" i="9"/>
  <c r="J155" i="9"/>
  <c r="J161" i="9"/>
  <c r="J110" i="2"/>
  <c r="BK89" i="2"/>
  <c r="BK95" i="3"/>
  <c r="J96" i="3"/>
  <c r="BK159" i="5"/>
  <c r="J411" i="6"/>
  <c r="BK209" i="6"/>
  <c r="BK148" i="6"/>
  <c r="BK145" i="6"/>
  <c r="BK213" i="6"/>
  <c r="BK269" i="6"/>
  <c r="J171" i="6"/>
  <c r="BK255" i="6"/>
  <c r="J365" i="6"/>
  <c r="BK91" i="6"/>
  <c r="BK231" i="7"/>
  <c r="J132" i="7"/>
  <c r="J235" i="8"/>
  <c r="J225" i="8"/>
  <c r="J188" i="9"/>
  <c r="BK217" i="9"/>
  <c r="BK182" i="9"/>
  <c r="BK97" i="2"/>
  <c r="BK137" i="3"/>
  <c r="BK108" i="3"/>
  <c r="BK129" i="5"/>
  <c r="J429" i="6"/>
  <c r="J186" i="6"/>
  <c r="J237" i="6"/>
  <c r="BK411" i="6"/>
  <c r="J118" i="6"/>
  <c r="BK183" i="6"/>
  <c r="BK217" i="6"/>
  <c r="J184" i="6"/>
  <c r="J292" i="6"/>
  <c r="J132" i="6"/>
  <c r="J298" i="6"/>
  <c r="BK96" i="7"/>
  <c r="BK112" i="7"/>
  <c r="BK99" i="7"/>
  <c r="BK222" i="8"/>
  <c r="BK207" i="8"/>
  <c r="J219" i="8"/>
  <c r="J151" i="9"/>
  <c r="J109" i="2"/>
  <c r="F37" i="2"/>
  <c r="J296" i="6"/>
  <c r="J362" i="6"/>
  <c r="BK382" i="6"/>
  <c r="J295" i="6"/>
  <c r="BK105" i="6"/>
  <c r="J196" i="6"/>
  <c r="BK177" i="8"/>
  <c r="BK194" i="9"/>
  <c r="BK143" i="9"/>
  <c r="J121" i="9"/>
  <c r="BK111" i="2"/>
  <c r="BK92" i="2"/>
  <c r="BK101" i="3"/>
  <c r="J110" i="4"/>
  <c r="J132" i="5"/>
  <c r="J263" i="6"/>
  <c r="J409" i="6"/>
  <c r="BK290" i="6"/>
  <c r="J269" i="6"/>
  <c r="J412" i="6"/>
  <c r="BK115" i="6"/>
  <c r="BK203" i="6"/>
  <c r="J322" i="6"/>
  <c r="BK120" i="6"/>
  <c r="BK428" i="6"/>
  <c r="J174" i="6"/>
  <c r="J149" i="7"/>
  <c r="BK120" i="8"/>
  <c r="BK205" i="9"/>
  <c r="J169" i="9"/>
  <c r="BK189" i="9"/>
  <c r="J120" i="9"/>
  <c r="J163" i="9"/>
  <c r="J164" i="9"/>
  <c r="J123" i="9"/>
  <c r="J189" i="9"/>
  <c r="BK96" i="2"/>
  <c r="BK132" i="3"/>
  <c r="J121" i="3"/>
  <c r="BK105" i="3"/>
  <c r="BK88" i="4"/>
  <c r="J117" i="5"/>
  <c r="J142" i="5"/>
  <c r="J386" i="6"/>
  <c r="BK426" i="6"/>
  <c r="BK191" i="6"/>
  <c r="BK312" i="6"/>
  <c r="BK155" i="6"/>
  <c r="BK364" i="6"/>
  <c r="BK254" i="6"/>
  <c r="J244" i="6"/>
  <c r="J341" i="6"/>
  <c r="J147" i="6"/>
  <c r="J259" i="6"/>
  <c r="J420" i="6"/>
  <c r="J190" i="6"/>
  <c r="BK246" i="7"/>
  <c r="J140" i="7"/>
  <c r="BK161" i="7"/>
  <c r="J157" i="8"/>
  <c r="BK215" i="8"/>
  <c r="BK231" i="8"/>
  <c r="BK104" i="8"/>
  <c r="J203" i="9"/>
  <c r="J124" i="9"/>
  <c r="J152" i="9"/>
  <c r="J112" i="2"/>
  <c r="J111" i="3"/>
  <c r="J153" i="5"/>
  <c r="BK104" i="5"/>
  <c r="J302" i="6"/>
  <c r="J234" i="6"/>
  <c r="BK387" i="6"/>
  <c r="BK143" i="6"/>
  <c r="BK363" i="6"/>
  <c r="J253" i="6"/>
  <c r="BK315" i="6"/>
  <c r="BK395" i="6"/>
  <c r="J189" i="6"/>
  <c r="J368" i="6"/>
  <c r="BK230" i="7"/>
  <c r="J215" i="8"/>
  <c r="J181" i="9"/>
  <c r="BK131" i="9"/>
  <c r="J135" i="9"/>
  <c r="BK162" i="9"/>
  <c r="J364" i="6"/>
  <c r="J128" i="6"/>
  <c r="J250" i="6"/>
  <c r="J395" i="6"/>
  <c r="J168" i="6"/>
  <c r="BK374" i="6"/>
  <c r="J273" i="6"/>
  <c r="BK171" i="6"/>
  <c r="J342" i="6"/>
  <c r="BK178" i="6"/>
  <c r="J288" i="6"/>
  <c r="BK339" i="6"/>
  <c r="BK226" i="6"/>
  <c r="J307" i="6"/>
  <c r="J137" i="7"/>
  <c r="BK227" i="7"/>
  <c r="BK173" i="7"/>
  <c r="BK238" i="8"/>
  <c r="BK96" i="8"/>
  <c r="BK156" i="9"/>
  <c r="J173" i="9"/>
  <c r="J211" i="9"/>
  <c r="J113" i="2"/>
  <c r="J105" i="3"/>
  <c r="J112" i="3"/>
  <c r="BK154" i="5"/>
  <c r="BK341" i="6"/>
  <c r="J418" i="6"/>
  <c r="BK152" i="6"/>
  <c r="J226" i="6"/>
  <c r="J271" i="6"/>
  <c r="BK402" i="6"/>
  <c r="BK168" i="6"/>
  <c r="J227" i="6"/>
  <c r="J352" i="6"/>
  <c r="J200" i="6"/>
  <c r="J361" i="6"/>
  <c r="J203" i="7"/>
  <c r="J168" i="8"/>
  <c r="BK163" i="9"/>
  <c r="BK220" i="9"/>
  <c r="BK134" i="9"/>
  <c r="J145" i="9"/>
  <c r="J115" i="2"/>
  <c r="J93" i="2"/>
  <c r="BK107" i="3"/>
  <c r="BK112" i="3"/>
  <c r="J149" i="5"/>
  <c r="J281" i="6"/>
  <c r="J360" i="6"/>
  <c r="BK418" i="6"/>
  <c r="BK231" i="6"/>
  <c r="BK330" i="6"/>
  <c r="J398" i="6"/>
  <c r="BK417" i="6"/>
  <c r="J220" i="6"/>
  <c r="J113" i="6"/>
  <c r="BK128" i="6"/>
  <c r="BK206" i="7"/>
  <c r="BK93" i="7"/>
  <c r="J207" i="8"/>
  <c r="J120" i="8"/>
  <c r="BK168" i="8"/>
  <c r="BK154" i="9"/>
  <c r="J190" i="9"/>
  <c r="BK114" i="2"/>
  <c r="BK88" i="2"/>
  <c r="BK117" i="3"/>
  <c r="BK119" i="4"/>
  <c r="BK102" i="5"/>
  <c r="BK90" i="5"/>
  <c r="BK252" i="6"/>
  <c r="J216" i="6"/>
  <c r="BK304" i="6"/>
  <c r="J377" i="6"/>
  <c r="BK205" i="6"/>
  <c r="BK170" i="6"/>
  <c r="J280" i="6"/>
  <c r="BK319" i="6"/>
  <c r="BK147" i="6"/>
  <c r="BK320" i="6"/>
  <c r="BK118" i="6"/>
  <c r="BK200" i="7"/>
  <c r="BK164" i="7"/>
  <c r="J160" i="8"/>
  <c r="J143" i="8"/>
  <c r="BK143" i="8"/>
  <c r="J197" i="9"/>
  <c r="J201" i="9"/>
  <c r="J99" i="2"/>
  <c r="J99" i="3"/>
  <c r="BK91" i="4"/>
  <c r="BK156" i="5"/>
  <c r="J154" i="5"/>
  <c r="J242" i="6"/>
  <c r="J293" i="6"/>
  <c r="J427" i="6"/>
  <c r="BK284" i="6"/>
  <c r="BK359" i="6"/>
  <c r="BK194" i="6"/>
  <c r="BK228" i="6"/>
  <c r="BK258" i="6"/>
  <c r="BK275" i="6"/>
  <c r="J407" i="6"/>
  <c r="J182" i="7"/>
  <c r="J126" i="9"/>
  <c r="BK161" i="9"/>
  <c r="BK181" i="9"/>
  <c r="BK108" i="2"/>
  <c r="J97" i="3"/>
  <c r="J109" i="3"/>
  <c r="J155" i="5"/>
  <c r="BK137" i="5"/>
  <c r="BK348" i="6"/>
  <c r="J148" i="6"/>
  <c r="J257" i="6"/>
  <c r="BK424" i="6"/>
  <c r="J301" i="6"/>
  <c r="J159" i="6"/>
  <c r="BK371" i="6"/>
  <c r="J284" i="6"/>
  <c r="BK146" i="6"/>
  <c r="BK297" i="6"/>
  <c r="BK262" i="6"/>
  <c r="BK156" i="6"/>
  <c r="J387" i="6"/>
  <c r="BK242" i="7"/>
  <c r="J234" i="8"/>
  <c r="BK215" i="9"/>
  <c r="J146" i="9"/>
  <c r="BK98" i="9"/>
  <c r="BK173" i="9"/>
  <c r="BK200" i="9"/>
  <c r="J128" i="9"/>
  <c r="J162" i="9"/>
  <c r="BK125" i="9"/>
  <c r="J198" i="9"/>
  <c r="J131" i="9"/>
  <c r="BK109" i="9"/>
  <c r="J196" i="9"/>
  <c r="BK208" i="9"/>
  <c r="J127" i="9"/>
  <c r="J92" i="2"/>
  <c r="BK84" i="2"/>
  <c r="J117" i="3"/>
  <c r="BK93" i="3"/>
  <c r="BK117" i="4"/>
  <c r="J130" i="5"/>
  <c r="BK110" i="5"/>
  <c r="J141" i="5"/>
  <c r="J328" i="6"/>
  <c r="J201" i="6"/>
  <c r="BK273" i="6"/>
  <c r="J167" i="6"/>
  <c r="J410" i="6"/>
  <c r="J274" i="6"/>
  <c r="BK419" i="6"/>
  <c r="BK316" i="6"/>
  <c r="BK414" i="6"/>
  <c r="J283" i="6"/>
  <c r="BK391" i="6"/>
  <c r="J188" i="6"/>
  <c r="J330" i="6"/>
  <c r="J211" i="6"/>
  <c r="J404" i="6"/>
  <c r="BK172" i="6"/>
  <c r="BK143" i="7"/>
  <c r="J161" i="7"/>
  <c r="BK176" i="7"/>
  <c r="J242" i="8"/>
  <c r="BK242" i="8"/>
  <c r="J216" i="8"/>
  <c r="BK162" i="8"/>
  <c r="BK235" i="8"/>
  <c r="BK213" i="9"/>
  <c r="J136" i="9"/>
  <c r="J140" i="9"/>
  <c r="BK109" i="2"/>
  <c r="BK87" i="2"/>
  <c r="BK97" i="3"/>
  <c r="J103" i="3"/>
  <c r="J120" i="5"/>
  <c r="BK140" i="5"/>
  <c r="BK218" i="6"/>
  <c r="BK189" i="6"/>
  <c r="J266" i="6"/>
  <c r="J312" i="6"/>
  <c r="BK352" i="6"/>
  <c r="BK422" i="6"/>
  <c r="BK132" i="6"/>
  <c r="J217" i="6"/>
  <c r="BK265" i="6"/>
  <c r="J243" i="7"/>
  <c r="BK211" i="9"/>
  <c r="BK132" i="9"/>
  <c r="J116" i="9"/>
  <c r="BK136" i="9"/>
  <c r="BK94" i="2"/>
  <c r="J91" i="3"/>
  <c r="BK126" i="5"/>
  <c r="J128" i="5"/>
  <c r="J329" i="6"/>
  <c r="J419" i="6"/>
  <c r="BK212" i="6"/>
  <c r="J351" i="6"/>
  <c r="J139" i="6"/>
  <c r="BK331" i="6"/>
  <c r="BK188" i="6"/>
  <c r="BK211" i="6"/>
  <c r="J314" i="6"/>
  <c r="BK410" i="6"/>
  <c r="BK150" i="6"/>
  <c r="BK295" i="6"/>
  <c r="J200" i="7"/>
  <c r="BK203" i="7"/>
  <c r="BK214" i="7"/>
  <c r="BK213" i="7" s="1"/>
  <c r="J213" i="7" s="1"/>
  <c r="J68" i="7" s="1"/>
  <c r="J180" i="8"/>
  <c r="J238" i="8"/>
  <c r="J109" i="9"/>
  <c r="BK111" i="9"/>
  <c r="BK85" i="10"/>
  <c r="J94" i="2"/>
  <c r="J136" i="3"/>
  <c r="J118" i="3"/>
  <c r="J127" i="5"/>
  <c r="J408" i="6"/>
  <c r="J248" i="6"/>
  <c r="BK224" i="6"/>
  <c r="BK289" i="6"/>
  <c r="BK355" i="6"/>
  <c r="J193" i="6"/>
  <c r="J290" i="6"/>
  <c r="BK361" i="6"/>
  <c r="BK385" i="6"/>
  <c r="J423" i="6"/>
  <c r="BK177" i="6"/>
  <c r="BK213" i="8"/>
  <c r="J167" i="9"/>
  <c r="BK197" i="9"/>
  <c r="BK165" i="9"/>
  <c r="J199" i="9"/>
  <c r="J205" i="9"/>
  <c r="BK107" i="2"/>
  <c r="J139" i="3"/>
  <c r="BK96" i="3"/>
  <c r="J119" i="4"/>
  <c r="BK144" i="5"/>
  <c r="J108" i="5"/>
  <c r="BK401" i="6"/>
  <c r="BK329" i="6"/>
  <c r="BK408" i="6"/>
  <c r="BK241" i="6"/>
  <c r="J241" i="6"/>
  <c r="BK323" i="6"/>
  <c r="BK377" i="6"/>
  <c r="J157" i="6"/>
  <c r="BK179" i="6"/>
  <c r="J117" i="7"/>
  <c r="J217" i="7"/>
  <c r="BK180" i="8"/>
  <c r="BK150" i="8"/>
  <c r="J101" i="8"/>
  <c r="J137" i="9"/>
  <c r="J143" i="9"/>
  <c r="J105" i="2"/>
  <c r="BK122" i="3"/>
  <c r="BK102" i="3"/>
  <c r="BK160" i="5"/>
  <c r="BK149" i="5"/>
  <c r="BK283" i="6"/>
  <c r="J371" i="6"/>
  <c r="J144" i="6"/>
  <c r="BK260" i="6"/>
  <c r="J334" i="6"/>
  <c r="BK242" i="6"/>
  <c r="BK343" i="6"/>
  <c r="BK346" i="6"/>
  <c r="J417" i="6"/>
  <c r="J218" i="6"/>
  <c r="J234" i="7"/>
  <c r="BK149" i="7"/>
  <c r="J222" i="8"/>
  <c r="BK123" i="8"/>
  <c r="J117" i="8"/>
  <c r="BK160" i="9"/>
  <c r="BK115" i="2"/>
  <c r="J107" i="3"/>
  <c r="J117" i="4"/>
  <c r="BK128" i="5"/>
  <c r="J140" i="5"/>
  <c r="BK334" i="6"/>
  <c r="BK373" i="6"/>
  <c r="J156" i="6"/>
  <c r="J252" i="6"/>
  <c r="J343" i="6"/>
  <c r="J134" i="6"/>
  <c r="J173" i="6"/>
  <c r="J224" i="6"/>
  <c r="BK153" i="6"/>
  <c r="BK300" i="6"/>
  <c r="J238" i="7"/>
  <c r="BK219" i="9"/>
  <c r="BK180" i="9"/>
  <c r="J105" i="9"/>
  <c r="J114" i="2"/>
  <c r="J89" i="2"/>
  <c r="J133" i="3"/>
  <c r="BK95" i="5"/>
  <c r="BK158" i="5"/>
  <c r="BK412" i="6"/>
  <c r="BK229" i="6"/>
  <c r="J382" i="6"/>
  <c r="J325" i="6"/>
  <c r="BK161" i="6"/>
  <c r="BK389" i="6"/>
  <c r="BK245" i="6"/>
  <c r="BK327" i="6"/>
  <c r="BK206" i="6"/>
  <c r="BK230" i="6"/>
  <c r="J149" i="6"/>
  <c r="BK281" i="6"/>
  <c r="J143" i="6"/>
  <c r="J355" i="6"/>
  <c r="J195" i="6"/>
  <c r="BK147" i="9"/>
  <c r="BK135" i="3"/>
  <c r="J104" i="5"/>
  <c r="J422" i="6"/>
  <c r="J384" i="6"/>
  <c r="BK287" i="6"/>
  <c r="BK204" i="6"/>
  <c r="BK369" i="6"/>
  <c r="J308" i="6"/>
  <c r="J349" i="6"/>
  <c r="J230" i="7"/>
  <c r="J227" i="7"/>
  <c r="J195" i="8"/>
  <c r="J220" i="9"/>
  <c r="J153" i="9"/>
  <c r="J106" i="2"/>
  <c r="J336" i="6"/>
  <c r="J102" i="6"/>
  <c r="BK197" i="6"/>
  <c r="J332" i="6"/>
  <c r="J390" i="6"/>
  <c r="J260" i="6"/>
  <c r="J141" i="6"/>
  <c r="BK222" i="6"/>
  <c r="J147" i="8"/>
  <c r="BK142" i="9"/>
  <c r="J179" i="9"/>
  <c r="J149" i="9"/>
  <c r="BK116" i="9"/>
  <c r="BK125" i="3"/>
  <c r="J110" i="3"/>
  <c r="BK147" i="5"/>
  <c r="J167" i="5"/>
  <c r="BK112" i="5"/>
  <c r="J191" i="6"/>
  <c r="J289" i="6"/>
  <c r="BK425" i="6"/>
  <c r="BK263" i="6"/>
  <c r="BK393" i="6"/>
  <c r="BK247" i="6"/>
  <c r="BK124" i="6"/>
  <c r="BK193" i="6"/>
  <c r="BK264" i="6"/>
  <c r="J96" i="6"/>
  <c r="J213" i="6"/>
  <c r="BK236" i="7"/>
  <c r="J236" i="7"/>
  <c r="BK210" i="8"/>
  <c r="J177" i="8"/>
  <c r="J152" i="8"/>
  <c r="BK129" i="9"/>
  <c r="J208" i="9"/>
  <c r="BK116" i="2"/>
  <c r="J135" i="3"/>
  <c r="BK119" i="3"/>
  <c r="BK135" i="5"/>
  <c r="J110" i="5"/>
  <c r="BK271" i="6"/>
  <c r="J318" i="6"/>
  <c r="BK345" i="6"/>
  <c r="BK405" i="6"/>
  <c r="BK379" i="6"/>
  <c r="BK413" i="6"/>
  <c r="BK138" i="6"/>
  <c r="BK174" i="6"/>
  <c r="J262" i="6"/>
  <c r="J173" i="7"/>
  <c r="BK121" i="9"/>
  <c r="BK122" i="9"/>
  <c r="BK126" i="9"/>
  <c r="BK120" i="9"/>
  <c r="J100" i="2"/>
  <c r="BK129" i="3"/>
  <c r="BK121" i="3"/>
  <c r="J139" i="5"/>
  <c r="BK103" i="5"/>
  <c r="J183" i="6"/>
  <c r="J179" i="6"/>
  <c r="J272" i="6"/>
  <c r="J376" i="6"/>
  <c r="BK181" i="6"/>
  <c r="BK207" i="6"/>
  <c r="J127" i="6"/>
  <c r="J192" i="6"/>
  <c r="J238" i="6"/>
  <c r="J164" i="7"/>
  <c r="BK146" i="7"/>
  <c r="BK126" i="8"/>
  <c r="J204" i="8"/>
  <c r="J155" i="8"/>
  <c r="BK130" i="9"/>
  <c r="BK105" i="9"/>
  <c r="BK99" i="2"/>
  <c r="BK139" i="3"/>
  <c r="BK108" i="4"/>
  <c r="J129" i="5"/>
  <c r="J135" i="5"/>
  <c r="J311" i="6"/>
  <c r="BK392" i="6"/>
  <c r="J91" i="6"/>
  <c r="BK238" i="6"/>
  <c r="BK278" i="6"/>
  <c r="BK388" i="6"/>
  <c r="J392" i="6"/>
  <c r="BK216" i="6"/>
  <c r="BK243" i="6"/>
  <c r="J402" i="6"/>
  <c r="BK169" i="6"/>
  <c r="BK234" i="7"/>
  <c r="J127" i="7"/>
  <c r="BK167" i="7"/>
  <c r="J136" i="8"/>
  <c r="BK248" i="8"/>
  <c r="J248" i="8"/>
  <c r="J114" i="9"/>
  <c r="J185" i="9"/>
  <c r="BK95" i="2"/>
  <c r="BK116" i="3"/>
  <c r="J131" i="5"/>
  <c r="J160" i="5"/>
  <c r="J375" i="6"/>
  <c r="BK200" i="6"/>
  <c r="J267" i="6"/>
  <c r="J137" i="6"/>
  <c r="J172" i="6"/>
  <c r="J319" i="6"/>
  <c r="BK176" i="6"/>
  <c r="J202" i="6"/>
  <c r="BK210" i="6"/>
  <c r="BK261" i="6"/>
  <c r="J432" i="6"/>
  <c r="BK96" i="6"/>
  <c r="J96" i="8"/>
  <c r="J147" i="9"/>
  <c r="BK170" i="9"/>
  <c r="J144" i="9"/>
  <c r="BK98" i="2"/>
  <c r="BK136" i="3"/>
  <c r="J132" i="3"/>
  <c r="J124" i="3"/>
  <c r="J107" i="5"/>
  <c r="BK294" i="6"/>
  <c r="BK429" i="6"/>
  <c r="J367" i="6"/>
  <c r="J219" i="6"/>
  <c r="BK140" i="6"/>
  <c r="J357" i="6"/>
  <c r="J389" i="6"/>
  <c r="BK244" i="6"/>
  <c r="BK349" i="6"/>
  <c r="BK420" i="6"/>
  <c r="BK237" i="6"/>
  <c r="J340" i="6"/>
  <c r="BK236" i="6"/>
  <c r="BK272" i="6"/>
  <c r="J176" i="7"/>
  <c r="J88" i="2"/>
  <c r="J138" i="3"/>
  <c r="J131" i="3"/>
  <c r="J123" i="3"/>
  <c r="J101" i="3"/>
  <c r="J93" i="4"/>
  <c r="BK108" i="5"/>
  <c r="BK142" i="5"/>
  <c r="BK360" i="6"/>
  <c r="BK256" i="6"/>
  <c r="BK301" i="6"/>
  <c r="BK141" i="6"/>
  <c r="J337" i="6"/>
  <c r="J131" i="6"/>
  <c r="J345" i="6"/>
  <c r="BK187" i="6"/>
  <c r="J326" i="6"/>
  <c r="BK225" i="6"/>
  <c r="J279" i="6"/>
  <c r="J373" i="6"/>
  <c r="BK234" i="6"/>
  <c r="BK431" i="6"/>
  <c r="J212" i="6"/>
  <c r="J112" i="7"/>
  <c r="BK188" i="7"/>
  <c r="BK122" i="7"/>
  <c r="BK179" i="7"/>
  <c r="BK174" i="8"/>
  <c r="J104" i="8"/>
  <c r="BK245" i="8"/>
  <c r="J200" i="8"/>
  <c r="J171" i="8"/>
  <c r="J215" i="9"/>
  <c r="BK188" i="9"/>
  <c r="J222" i="9"/>
  <c r="J116" i="2"/>
  <c r="BK91" i="2"/>
  <c r="J94" i="3"/>
  <c r="BK151" i="5"/>
  <c r="BK155" i="5"/>
  <c r="BK325" i="6"/>
  <c r="BK406" i="6"/>
  <c r="J158" i="6"/>
  <c r="J285" i="6"/>
  <c r="BK342" i="6"/>
  <c r="J359" i="6"/>
  <c r="J142" i="6"/>
  <c r="J424" i="6"/>
  <c r="J430" i="6"/>
  <c r="J161" i="6"/>
  <c r="BK134" i="7"/>
  <c r="BK123" i="9"/>
  <c r="BK164" i="9"/>
  <c r="J129" i="9"/>
  <c r="BK203" i="9"/>
  <c r="J86" i="2"/>
  <c r="BK114" i="3"/>
  <c r="BK116" i="4"/>
  <c r="J97" i="5"/>
  <c r="BK153" i="5"/>
  <c r="BK307" i="6"/>
  <c r="J381" i="6"/>
  <c r="BK130" i="6"/>
  <c r="J243" i="6"/>
  <c r="BK353" i="6"/>
  <c r="BK240" i="6"/>
  <c r="J393" i="6"/>
  <c r="J162" i="6"/>
  <c r="BK365" i="6"/>
  <c r="J160" i="6"/>
  <c r="BK129" i="6"/>
  <c r="BK235" i="6"/>
  <c r="BK198" i="7"/>
  <c r="BK117" i="7"/>
  <c r="BK195" i="8"/>
  <c r="BK130" i="8"/>
  <c r="BK203" i="8"/>
  <c r="J271" i="8"/>
  <c r="J207" i="9"/>
  <c r="BK151" i="9"/>
  <c r="J107" i="2"/>
  <c r="J84" i="2"/>
  <c r="J116" i="3"/>
  <c r="BK99" i="4"/>
  <c r="BK130" i="5"/>
  <c r="J327" i="6"/>
  <c r="BK394" i="6"/>
  <c r="BK180" i="6"/>
  <c r="J247" i="6"/>
  <c r="BK303" i="6"/>
  <c r="J350" i="6"/>
  <c r="BK151" i="6"/>
  <c r="J416" i="6"/>
  <c r="J133" i="6"/>
  <c r="J124" i="6"/>
  <c r="J270" i="8"/>
  <c r="BK192" i="9"/>
  <c r="J172" i="9"/>
  <c r="J192" i="9"/>
  <c r="BK183" i="9"/>
  <c r="J97" i="2"/>
  <c r="J125" i="3"/>
  <c r="J97" i="4"/>
  <c r="BK162" i="5"/>
  <c r="J310" i="6"/>
  <c r="BK266" i="6"/>
  <c r="J385" i="6"/>
  <c r="J111" i="6"/>
  <c r="BK126" i="6"/>
  <c r="BK158" i="6"/>
  <c r="J278" i="6"/>
  <c r="J315" i="6"/>
  <c r="BK400" i="6"/>
  <c r="J166" i="6"/>
  <c r="J249" i="7"/>
  <c r="BK240" i="7"/>
  <c r="J123" i="8"/>
  <c r="BK183" i="8"/>
  <c r="J107" i="9"/>
  <c r="J156" i="9"/>
  <c r="J108" i="2"/>
  <c r="BK99" i="3"/>
  <c r="J128" i="3"/>
  <c r="BK93" i="4"/>
  <c r="BK167" i="5"/>
  <c r="BK333" i="6"/>
  <c r="J321" i="6"/>
  <c r="J363" i="6"/>
  <c r="J354" i="6"/>
  <c r="J406" i="6"/>
  <c r="BK190" i="6"/>
  <c r="J130" i="6"/>
  <c r="BK198" i="6"/>
  <c r="J353" i="6"/>
  <c r="J150" i="6"/>
  <c r="J242" i="7"/>
  <c r="J192" i="7"/>
  <c r="J245" i="8"/>
  <c r="BK136" i="8"/>
  <c r="BK218" i="8"/>
  <c r="J165" i="9"/>
  <c r="J119" i="9"/>
  <c r="BK101" i="2"/>
  <c r="BK128" i="3"/>
  <c r="BK106" i="4"/>
  <c r="BK115" i="5"/>
  <c r="BK430" i="6"/>
  <c r="BK299" i="6"/>
  <c r="J228" i="6"/>
  <c r="BK322" i="6"/>
  <c r="J400" i="6"/>
  <c r="J93" i="6"/>
  <c r="BK160" i="6"/>
  <c r="J415" i="6"/>
  <c r="J214" i="6"/>
  <c r="BK326" i="6"/>
  <c r="BK139" i="6"/>
  <c r="BK152" i="8"/>
  <c r="BK199" i="9"/>
  <c r="J217" i="9"/>
  <c r="J213" i="9"/>
  <c r="BK106" i="2"/>
  <c r="BK100" i="3"/>
  <c r="BK123" i="3"/>
  <c r="BK90" i="3"/>
  <c r="J151" i="5"/>
  <c r="J388" i="6"/>
  <c r="J199" i="6"/>
  <c r="J369" i="6"/>
  <c r="BK375" i="6"/>
  <c r="BK219" i="6"/>
  <c r="J300" i="6"/>
  <c r="BK186" i="6"/>
  <c r="J240" i="6"/>
  <c r="BK132" i="7"/>
  <c r="BK131" i="3"/>
  <c r="J98" i="5"/>
  <c r="BK350" i="6"/>
  <c r="BK366" i="6"/>
  <c r="BK136" i="6"/>
  <c r="J251" i="6"/>
  <c r="BK162" i="6"/>
  <c r="BK227" i="6"/>
  <c r="BK102" i="7"/>
  <c r="J214" i="7"/>
  <c r="J231" i="8"/>
  <c r="BK141" i="8"/>
  <c r="J162" i="8"/>
  <c r="J174" i="9"/>
  <c r="J219" i="9"/>
  <c r="BK88" i="10"/>
  <c r="J98" i="2"/>
  <c r="J100" i="3"/>
  <c r="J89" i="3"/>
  <c r="J114" i="4"/>
  <c r="J156" i="5"/>
  <c r="BK340" i="6"/>
  <c r="J163" i="6"/>
  <c r="BK291" i="6"/>
  <c r="BK239" i="6"/>
  <c r="J366" i="6"/>
  <c r="BK221" i="6"/>
  <c r="J165" i="6"/>
  <c r="J225" i="6"/>
  <c r="J316" i="6"/>
  <c r="J89" i="6"/>
  <c r="J197" i="6"/>
  <c r="J122" i="7"/>
  <c r="J150" i="8"/>
  <c r="BK210" i="9"/>
  <c r="BK149" i="9"/>
  <c r="BK174" i="9"/>
  <c r="J91" i="2"/>
  <c r="J114" i="3"/>
  <c r="BK91" i="3"/>
  <c r="J114" i="5"/>
  <c r="J162" i="5"/>
  <c r="BK403" i="6"/>
  <c r="J235" i="6"/>
  <c r="BK317" i="6"/>
  <c r="BK149" i="6"/>
  <c r="BK306" i="6"/>
  <c r="J425" i="6"/>
  <c r="BK309" i="6"/>
  <c r="J207" i="6"/>
  <c r="BK296" i="6"/>
  <c r="J138" i="6"/>
  <c r="J221" i="6"/>
  <c r="BK253" i="6"/>
  <c r="BK383" i="6"/>
  <c r="J181" i="6"/>
  <c r="J146" i="7"/>
  <c r="BK137" i="7"/>
  <c r="BK270" i="8"/>
  <c r="BK251" i="8"/>
  <c r="BK204" i="8"/>
  <c r="BK140" i="9"/>
  <c r="BK191" i="9"/>
  <c r="BK110" i="2"/>
  <c r="J87" i="2"/>
  <c r="J95" i="3"/>
  <c r="BK104" i="4"/>
  <c r="J137" i="5"/>
  <c r="BK122" i="5"/>
  <c r="J304" i="6"/>
  <c r="BK372" i="6"/>
  <c r="BK415" i="6"/>
  <c r="J100" i="6"/>
  <c r="BK175" i="6"/>
  <c r="J229" i="6"/>
  <c r="BK196" i="6"/>
  <c r="J287" i="6"/>
  <c r="J306" i="6"/>
  <c r="J231" i="7"/>
  <c r="BK200" i="8"/>
  <c r="J170" i="9"/>
  <c r="BK128" i="9"/>
  <c r="BK145" i="9"/>
  <c r="J180" i="9"/>
  <c r="BK146" i="9"/>
  <c r="BK104" i="2"/>
  <c r="J90" i="3"/>
  <c r="J129" i="3"/>
  <c r="BK102" i="4"/>
  <c r="BK119" i="5"/>
  <c r="J370" i="6"/>
  <c r="J239" i="6"/>
  <c r="BK232" i="6"/>
  <c r="BK354" i="6"/>
  <c r="BK308" i="6"/>
  <c r="J323" i="6"/>
  <c r="BK131" i="6"/>
  <c r="J303" i="6"/>
  <c r="BK285" i="6"/>
  <c r="BK427" i="6"/>
  <c r="J206" i="6"/>
  <c r="J188" i="7"/>
  <c r="J143" i="7"/>
  <c r="BK185" i="7"/>
  <c r="BK255" i="8"/>
  <c r="BK160" i="8"/>
  <c r="BK157" i="8"/>
  <c r="BK144" i="9"/>
  <c r="BK107" i="9"/>
  <c r="BK124" i="9"/>
  <c r="J102" i="2"/>
  <c r="J102" i="3"/>
  <c r="J93" i="3"/>
  <c r="J88" i="4"/>
  <c r="J102" i="5"/>
  <c r="BK368" i="6"/>
  <c r="J413" i="6"/>
  <c r="J178" i="6"/>
  <c r="BK280" i="6"/>
  <c r="J256" i="6"/>
  <c r="J282" i="6"/>
  <c r="J380" i="6"/>
  <c r="J391" i="6"/>
  <c r="BK167" i="6"/>
  <c r="BK376" i="6"/>
  <c r="J187" i="6"/>
  <c r="BK127" i="7"/>
  <c r="J170" i="7"/>
  <c r="J246" i="7"/>
  <c r="J174" i="8"/>
  <c r="J197" i="8"/>
  <c r="BK93" i="8"/>
  <c r="BK196" i="9"/>
  <c r="BK222" i="9"/>
  <c r="BK90" i="2"/>
  <c r="BK104" i="3"/>
  <c r="J112" i="4"/>
  <c r="BK139" i="5"/>
  <c r="BK407" i="6"/>
  <c r="J268" i="6"/>
  <c r="BK337" i="6"/>
  <c r="BK404" i="6"/>
  <c r="J151" i="6"/>
  <c r="J264" i="6"/>
  <c r="BK358" i="6"/>
  <c r="BK397" i="6"/>
  <c r="J169" i="6"/>
  <c r="J185" i="6"/>
  <c r="BK351" i="6"/>
  <c r="J176" i="6"/>
  <c r="J152" i="7"/>
  <c r="BK155" i="9"/>
  <c r="BK218" i="9"/>
  <c r="J160" i="9"/>
  <c r="BK179" i="9"/>
  <c r="J96" i="2"/>
  <c r="BK120" i="3"/>
  <c r="BK130" i="3"/>
  <c r="BK286" i="6"/>
  <c r="BK135" i="6"/>
  <c r="J346" i="6"/>
  <c r="J223" i="6"/>
  <c r="J177" i="6"/>
  <c r="J276" i="6"/>
  <c r="BK381" i="6"/>
  <c r="J120" i="6"/>
  <c r="BK332" i="6"/>
  <c r="BK157" i="6"/>
  <c r="BK144" i="6"/>
  <c r="J185" i="7"/>
  <c r="BK130" i="7"/>
  <c r="J139" i="8"/>
  <c r="J210" i="8"/>
  <c r="BK119" i="9"/>
  <c r="BK216" i="9"/>
  <c r="J101" i="2"/>
  <c r="J120" i="3"/>
  <c r="J113" i="3"/>
  <c r="BK97" i="4"/>
  <c r="J124" i="5"/>
  <c r="J103" i="5"/>
  <c r="BK246" i="6"/>
  <c r="BK335" i="6"/>
  <c r="J426" i="6"/>
  <c r="BK249" i="6"/>
  <c r="BK367" i="6"/>
  <c r="J210" i="6"/>
  <c r="J205" i="6"/>
  <c r="J294" i="6"/>
  <c r="BK416" i="6"/>
  <c r="J175" i="6"/>
  <c r="J251" i="8"/>
  <c r="BK127" i="9"/>
  <c r="BK167" i="9"/>
  <c r="J194" i="9"/>
  <c r="J106" i="4"/>
  <c r="J122" i="5"/>
  <c r="BK423" i="6"/>
  <c r="J265" i="6"/>
  <c r="J348" i="6"/>
  <c r="BK182" i="6"/>
  <c r="BK288" i="6"/>
  <c r="BK396" i="6"/>
  <c r="BK362" i="6"/>
  <c r="BK195" i="6"/>
  <c r="J339" i="6"/>
  <c r="BK154" i="6"/>
  <c r="J99" i="7"/>
  <c r="J130" i="7"/>
  <c r="J155" i="7"/>
  <c r="J218" i="8"/>
  <c r="J255" i="8"/>
  <c r="J130" i="8"/>
  <c r="J210" i="9"/>
  <c r="J134" i="9"/>
  <c r="BK153" i="9"/>
  <c r="J90" i="2"/>
  <c r="BK138" i="3"/>
  <c r="J102" i="4"/>
  <c r="BK141" i="5"/>
  <c r="J147" i="5"/>
  <c r="J222" i="6"/>
  <c r="J208" i="6"/>
  <c r="J309" i="6"/>
  <c r="BK233" i="6"/>
  <c r="BK248" i="6"/>
  <c r="BK384" i="6"/>
  <c r="J153" i="6"/>
  <c r="BK277" i="6"/>
  <c r="BK102" i="6"/>
  <c r="J204" i="6"/>
  <c r="J112" i="8"/>
  <c r="J216" i="9"/>
  <c r="BK207" i="9"/>
  <c r="BK221" i="9"/>
  <c r="J85" i="10"/>
  <c r="BK102" i="2"/>
  <c r="BK111" i="3"/>
  <c r="BK94" i="3"/>
  <c r="J91" i="4"/>
  <c r="J158" i="5"/>
  <c r="J338" i="6"/>
  <c r="J299" i="6"/>
  <c r="J125" i="6"/>
  <c r="BK251" i="6"/>
  <c r="BK268" i="6"/>
  <c r="J372" i="6"/>
  <c r="BK386" i="6"/>
  <c r="J403" i="6"/>
  <c r="BK220" i="6"/>
  <c r="J347" i="6"/>
  <c r="J134" i="7"/>
  <c r="BK196" i="7"/>
  <c r="J102" i="7"/>
  <c r="J107" i="7"/>
  <c r="BK219" i="8"/>
  <c r="J141" i="8"/>
  <c r="BK198" i="9"/>
  <c r="BK176" i="9"/>
  <c r="J88" i="10"/>
  <c r="AS54" i="1"/>
  <c r="BK127" i="5"/>
  <c r="BK93" i="6"/>
  <c r="BK192" i="6"/>
  <c r="J146" i="6"/>
  <c r="J313" i="6"/>
  <c r="J129" i="6"/>
  <c r="BK267" i="6"/>
  <c r="BK98" i="6"/>
  <c r="BK217" i="7"/>
  <c r="BK210" i="7"/>
  <c r="BK238" i="7"/>
  <c r="BK197" i="8"/>
  <c r="BK117" i="8"/>
  <c r="BK139" i="8"/>
  <c r="J158" i="9"/>
  <c r="BK138" i="9"/>
  <c r="BK105" i="2"/>
  <c r="BK110" i="3"/>
  <c r="BK112" i="4"/>
  <c r="BK106" i="5"/>
  <c r="BK131" i="5"/>
  <c r="J136" i="6"/>
  <c r="BK201" i="6"/>
  <c r="J344" i="6"/>
  <c r="BK127" i="6"/>
  <c r="J236" i="6"/>
  <c r="BK250" i="6"/>
  <c r="BK357" i="6"/>
  <c r="BK328" i="6"/>
  <c r="J140" i="6"/>
  <c r="BK259" i="6"/>
  <c r="BK107" i="7"/>
  <c r="J171" i="9"/>
  <c r="J132" i="9"/>
  <c r="J122" i="9"/>
  <c r="BK201" i="9"/>
  <c r="J119" i="3"/>
  <c r="BK223" i="6"/>
  <c r="J255" i="6"/>
  <c r="J230" i="6"/>
  <c r="BK166" i="6"/>
  <c r="BK398" i="6"/>
  <c r="J374" i="6"/>
  <c r="J240" i="7"/>
  <c r="J96" i="7"/>
  <c r="BK155" i="8"/>
  <c r="J126" i="8"/>
  <c r="J130" i="9"/>
  <c r="J125" i="9"/>
  <c r="J178" i="9"/>
  <c r="BK103" i="2"/>
  <c r="J104" i="3"/>
  <c r="BK133" i="3"/>
  <c r="BK114" i="4"/>
  <c r="BK97" i="5"/>
  <c r="J275" i="6"/>
  <c r="J378" i="6"/>
  <c r="BK133" i="6"/>
  <c r="BK163" i="6"/>
  <c r="J277" i="6"/>
  <c r="BK100" i="6"/>
  <c r="BK199" i="6"/>
  <c r="J164" i="6"/>
  <c r="J249" i="6"/>
  <c r="J397" i="6"/>
  <c r="J145" i="6"/>
  <c r="J179" i="7"/>
  <c r="J182" i="9"/>
  <c r="J111" i="9"/>
  <c r="BK118" i="9"/>
  <c r="BK279" i="6"/>
  <c r="J356" i="6"/>
  <c r="J261" i="6"/>
  <c r="BK310" i="6"/>
  <c r="J405" i="6"/>
  <c r="J115" i="6"/>
  <c r="BK243" i="7"/>
  <c r="J206" i="7"/>
  <c r="BK147" i="8"/>
  <c r="J165" i="8"/>
  <c r="J183" i="8"/>
  <c r="J218" i="9"/>
  <c r="J191" i="9"/>
  <c r="BK100" i="2"/>
  <c r="BK106" i="3"/>
  <c r="J137" i="3"/>
  <c r="BK110" i="4"/>
  <c r="J112" i="5"/>
  <c r="J115" i="5"/>
  <c r="J104" i="6"/>
  <c r="J258" i="6"/>
  <c r="J126" i="6"/>
  <c r="BK276" i="6"/>
  <c r="BK338" i="6"/>
  <c r="BK111" i="6"/>
  <c r="J182" i="6"/>
  <c r="BK311" i="6"/>
  <c r="J324" i="6"/>
  <c r="J152" i="6"/>
  <c r="BK336" i="6"/>
  <c r="BK164" i="6"/>
  <c r="BK234" i="8"/>
  <c r="J138" i="9"/>
  <c r="J176" i="9"/>
  <c r="BK114" i="9"/>
  <c r="BK137" i="9"/>
  <c r="BK112" i="2"/>
  <c r="BK85" i="2"/>
  <c r="BK124" i="3"/>
  <c r="BK132" i="5"/>
  <c r="BK117" i="5"/>
  <c r="BK324" i="6"/>
  <c r="BK113" i="6"/>
  <c r="BK202" i="6"/>
  <c r="BK293" i="6"/>
  <c r="BK347" i="6"/>
  <c r="J203" i="6"/>
  <c r="BK184" i="6"/>
  <c r="J245" i="6"/>
  <c r="BK344" i="6"/>
  <c r="BK142" i="6"/>
  <c r="BK313" i="6"/>
  <c r="BK249" i="7"/>
  <c r="J167" i="7"/>
  <c r="J210" i="7"/>
  <c r="BK171" i="8"/>
  <c r="BK225" i="8"/>
  <c r="BK253" i="8"/>
  <c r="BK172" i="9"/>
  <c r="J221" i="9"/>
  <c r="J111" i="2"/>
  <c r="BK93" i="2"/>
  <c r="BK103" i="3"/>
  <c r="J108" i="4"/>
  <c r="J126" i="5"/>
  <c r="J401" i="6"/>
  <c r="BK214" i="6"/>
  <c r="J270" i="6"/>
  <c r="J333" i="6"/>
  <c r="BK409" i="6"/>
  <c r="J232" i="6"/>
  <c r="BK321" i="6"/>
  <c r="J105" i="6"/>
  <c r="J231" i="6"/>
  <c r="J198" i="7"/>
  <c r="BK216" i="8"/>
  <c r="J228" i="8"/>
  <c r="BK228" i="8"/>
  <c r="J183" i="9"/>
  <c r="BK135" i="9"/>
  <c r="BK113" i="2"/>
  <c r="BK86" i="2"/>
  <c r="BK113" i="3"/>
  <c r="J144" i="5"/>
  <c r="BK124" i="5"/>
  <c r="J119" i="5"/>
  <c r="J320" i="6"/>
  <c r="J428" i="6"/>
  <c r="BK185" i="6"/>
  <c r="J297" i="6"/>
  <c r="J414" i="6"/>
  <c r="BK215" i="6"/>
  <c r="BK314" i="6"/>
  <c r="BK318" i="6"/>
  <c r="J379" i="6"/>
  <c r="BK380" i="6"/>
  <c r="BK165" i="6"/>
  <c r="BK182" i="7"/>
  <c r="BK187" i="9"/>
  <c r="J118" i="9"/>
  <c r="BK171" i="9"/>
  <c r="P83" i="10" l="1"/>
  <c r="P82" i="10" s="1"/>
  <c r="AU63" i="1" s="1"/>
  <c r="F35" i="10"/>
  <c r="BB63" i="1" s="1"/>
  <c r="F34" i="4"/>
  <c r="F34" i="2"/>
  <c r="BA55" i="1" s="1"/>
  <c r="P88" i="3"/>
  <c r="BK92" i="3"/>
  <c r="J92" i="3"/>
  <c r="J62" i="3"/>
  <c r="T92" i="3"/>
  <c r="R115" i="3"/>
  <c r="P134" i="3"/>
  <c r="P90" i="4"/>
  <c r="R101" i="4"/>
  <c r="R100" i="4"/>
  <c r="BK101" i="5"/>
  <c r="J101" i="5"/>
  <c r="J63" i="5" s="1"/>
  <c r="T134" i="5"/>
  <c r="R157" i="5"/>
  <c r="P88" i="6"/>
  <c r="T117" i="6"/>
  <c r="P421" i="6"/>
  <c r="P126" i="7"/>
  <c r="R226" i="7"/>
  <c r="BK92" i="8"/>
  <c r="J92" i="8" s="1"/>
  <c r="J61" i="8" s="1"/>
  <c r="BK164" i="8"/>
  <c r="J164" i="8" s="1"/>
  <c r="J66" i="8" s="1"/>
  <c r="R221" i="8"/>
  <c r="R269" i="8"/>
  <c r="BK113" i="9"/>
  <c r="J113" i="9"/>
  <c r="J64" i="9"/>
  <c r="P148" i="9"/>
  <c r="P166" i="9"/>
  <c r="T184" i="9"/>
  <c r="P214" i="9"/>
  <c r="R83" i="2"/>
  <c r="R82" i="2" s="1"/>
  <c r="R81" i="2" s="1"/>
  <c r="P98" i="3"/>
  <c r="P127" i="3"/>
  <c r="T89" i="5"/>
  <c r="BK134" i="5"/>
  <c r="J134" i="5"/>
  <c r="J64" i="5"/>
  <c r="T146" i="5"/>
  <c r="P161" i="5"/>
  <c r="P123" i="6"/>
  <c r="P121" i="6"/>
  <c r="R129" i="8"/>
  <c r="R164" i="8"/>
  <c r="R212" i="8"/>
  <c r="P250" i="8"/>
  <c r="BK104" i="9"/>
  <c r="BK83" i="2"/>
  <c r="J83" i="2" s="1"/>
  <c r="J61" i="2" s="1"/>
  <c r="BK98" i="3"/>
  <c r="J98" i="3"/>
  <c r="J63" i="3"/>
  <c r="T115" i="3"/>
  <c r="T134" i="3"/>
  <c r="BK90" i="4"/>
  <c r="J90" i="4"/>
  <c r="J62" i="4" s="1"/>
  <c r="P96" i="4"/>
  <c r="T96" i="4"/>
  <c r="R101" i="5"/>
  <c r="P146" i="5"/>
  <c r="BK161" i="5"/>
  <c r="J161" i="5"/>
  <c r="J67" i="5"/>
  <c r="R88" i="6"/>
  <c r="P117" i="6"/>
  <c r="BK421" i="6"/>
  <c r="J421" i="6"/>
  <c r="J66" i="6"/>
  <c r="BK126" i="7"/>
  <c r="J126" i="7" s="1"/>
  <c r="J63" i="7" s="1"/>
  <c r="T195" i="7"/>
  <c r="P209" i="7"/>
  <c r="R245" i="7"/>
  <c r="T129" i="8"/>
  <c r="P146" i="8"/>
  <c r="P145" i="8" s="1"/>
  <c r="T221" i="8"/>
  <c r="BK269" i="8"/>
  <c r="J269" i="8"/>
  <c r="J70" i="8"/>
  <c r="P113" i="9"/>
  <c r="T148" i="9"/>
  <c r="BK175" i="9"/>
  <c r="J175" i="9"/>
  <c r="J69" i="9" s="1"/>
  <c r="T175" i="9"/>
  <c r="P209" i="9"/>
  <c r="P202" i="9"/>
  <c r="P92" i="3"/>
  <c r="BK115" i="3"/>
  <c r="J115" i="3"/>
  <c r="J64" i="3"/>
  <c r="BK134" i="3"/>
  <c r="J134" i="3" s="1"/>
  <c r="J66" i="3" s="1"/>
  <c r="P101" i="4"/>
  <c r="P100" i="4" s="1"/>
  <c r="P89" i="5"/>
  <c r="P134" i="5"/>
  <c r="P157" i="5"/>
  <c r="R123" i="6"/>
  <c r="R121" i="6" s="1"/>
  <c r="R126" i="7"/>
  <c r="P226" i="7"/>
  <c r="BK129" i="8"/>
  <c r="J129" i="8" s="1"/>
  <c r="J62" i="8" s="1"/>
  <c r="T164" i="8"/>
  <c r="T212" i="8"/>
  <c r="R250" i="8"/>
  <c r="T113" i="9"/>
  <c r="T139" i="9"/>
  <c r="T157" i="9"/>
  <c r="R166" i="9"/>
  <c r="R175" i="9"/>
  <c r="BK193" i="9"/>
  <c r="J193" i="9" s="1"/>
  <c r="J71" i="9" s="1"/>
  <c r="R193" i="9"/>
  <c r="BK209" i="9"/>
  <c r="BK202" i="9" s="1"/>
  <c r="J202" i="9" s="1"/>
  <c r="J72" i="9" s="1"/>
  <c r="T209" i="9"/>
  <c r="T202" i="9"/>
  <c r="R214" i="9"/>
  <c r="T88" i="3"/>
  <c r="R92" i="3"/>
  <c r="P115" i="3"/>
  <c r="T127" i="3"/>
  <c r="BK101" i="4"/>
  <c r="BK100" i="4"/>
  <c r="J100" i="4"/>
  <c r="J64" i="4" s="1"/>
  <c r="T101" i="5"/>
  <c r="R146" i="5"/>
  <c r="R161" i="5"/>
  <c r="BK123" i="6"/>
  <c r="J123" i="6" s="1"/>
  <c r="J65" i="6" s="1"/>
  <c r="BK92" i="7"/>
  <c r="J92" i="7" s="1"/>
  <c r="J61" i="7" s="1"/>
  <c r="T92" i="7"/>
  <c r="T91" i="7" s="1"/>
  <c r="P195" i="7"/>
  <c r="T226" i="7"/>
  <c r="R92" i="8"/>
  <c r="R91" i="8"/>
  <c r="R146" i="8"/>
  <c r="R145" i="8" s="1"/>
  <c r="R90" i="8" s="1"/>
  <c r="P221" i="8"/>
  <c r="P269" i="8"/>
  <c r="P104" i="9"/>
  <c r="BK139" i="9"/>
  <c r="J139" i="9"/>
  <c r="J65" i="9"/>
  <c r="BK157" i="9"/>
  <c r="J157" i="9" s="1"/>
  <c r="J67" i="9" s="1"/>
  <c r="R184" i="9"/>
  <c r="P83" i="2"/>
  <c r="P82" i="2" s="1"/>
  <c r="P81" i="2" s="1"/>
  <c r="AU55" i="1" s="1"/>
  <c r="T98" i="3"/>
  <c r="R127" i="3"/>
  <c r="T90" i="4"/>
  <c r="T86" i="4"/>
  <c r="T123" i="6"/>
  <c r="T121" i="6" s="1"/>
  <c r="T126" i="7"/>
  <c r="BK226" i="7"/>
  <c r="J226" i="7"/>
  <c r="J69" i="7"/>
  <c r="T245" i="7"/>
  <c r="T92" i="8"/>
  <c r="T91" i="8"/>
  <c r="BK146" i="8"/>
  <c r="BK145" i="8" s="1"/>
  <c r="J145" i="8" s="1"/>
  <c r="J64" i="8" s="1"/>
  <c r="BK221" i="8"/>
  <c r="J221" i="8"/>
  <c r="J68" i="8" s="1"/>
  <c r="T269" i="8"/>
  <c r="T104" i="9"/>
  <c r="R139" i="9"/>
  <c r="P157" i="9"/>
  <c r="BK184" i="9"/>
  <c r="J184" i="9"/>
  <c r="J70" i="9"/>
  <c r="T83" i="2"/>
  <c r="T82" i="2" s="1"/>
  <c r="T81" i="2" s="1"/>
  <c r="R88" i="3"/>
  <c r="BK96" i="4"/>
  <c r="J96" i="4" s="1"/>
  <c r="J63" i="4" s="1"/>
  <c r="R96" i="4"/>
  <c r="BK89" i="5"/>
  <c r="J89" i="5" s="1"/>
  <c r="J61" i="5" s="1"/>
  <c r="R89" i="5"/>
  <c r="R88" i="5" s="1"/>
  <c r="R87" i="5" s="1"/>
  <c r="R134" i="5"/>
  <c r="BK157" i="5"/>
  <c r="J157" i="5" s="1"/>
  <c r="J66" i="5" s="1"/>
  <c r="T161" i="5"/>
  <c r="BK88" i="6"/>
  <c r="J88" i="6" s="1"/>
  <c r="J61" i="6" s="1"/>
  <c r="BK117" i="6"/>
  <c r="J117" i="6"/>
  <c r="J62" i="6" s="1"/>
  <c r="T421" i="6"/>
  <c r="P92" i="7"/>
  <c r="P91" i="7"/>
  <c r="BK195" i="7"/>
  <c r="J195" i="7" s="1"/>
  <c r="J64" i="7" s="1"/>
  <c r="BK209" i="7"/>
  <c r="J209" i="7" s="1"/>
  <c r="J67" i="7" s="1"/>
  <c r="BK245" i="7"/>
  <c r="J245" i="7"/>
  <c r="J70" i="7" s="1"/>
  <c r="P92" i="8"/>
  <c r="T146" i="8"/>
  <c r="BK212" i="8"/>
  <c r="J212" i="8" s="1"/>
  <c r="J67" i="8" s="1"/>
  <c r="BK250" i="8"/>
  <c r="J250" i="8"/>
  <c r="J69" i="8" s="1"/>
  <c r="R104" i="9"/>
  <c r="P139" i="9"/>
  <c r="R148" i="9"/>
  <c r="BK166" i="9"/>
  <c r="J166" i="9" s="1"/>
  <c r="J68" i="9" s="1"/>
  <c r="P184" i="9"/>
  <c r="BK88" i="3"/>
  <c r="J88" i="3" s="1"/>
  <c r="J61" i="3" s="1"/>
  <c r="R98" i="3"/>
  <c r="BK127" i="3"/>
  <c r="J127" i="3" s="1"/>
  <c r="J65" i="3" s="1"/>
  <c r="R134" i="3"/>
  <c r="R90" i="4"/>
  <c r="R86" i="4" s="1"/>
  <c r="R85" i="4" s="1"/>
  <c r="T101" i="4"/>
  <c r="T100" i="4" s="1"/>
  <c r="P101" i="5"/>
  <c r="BK146" i="5"/>
  <c r="J146" i="5"/>
  <c r="J65" i="5" s="1"/>
  <c r="T157" i="5"/>
  <c r="T88" i="6"/>
  <c r="T87" i="6"/>
  <c r="R117" i="6"/>
  <c r="R421" i="6"/>
  <c r="R92" i="7"/>
  <c r="R195" i="7"/>
  <c r="R209" i="7"/>
  <c r="R208" i="7" s="1"/>
  <c r="P245" i="7"/>
  <c r="P129" i="8"/>
  <c r="P164" i="8"/>
  <c r="P212" i="8"/>
  <c r="T250" i="8"/>
  <c r="R113" i="9"/>
  <c r="BK148" i="9"/>
  <c r="J148" i="9"/>
  <c r="J66" i="9"/>
  <c r="R157" i="9"/>
  <c r="T166" i="9"/>
  <c r="P175" i="9"/>
  <c r="P193" i="9"/>
  <c r="T193" i="9"/>
  <c r="R209" i="9"/>
  <c r="R202" i="9"/>
  <c r="BK214" i="9"/>
  <c r="J214" i="9" s="1"/>
  <c r="J75" i="9" s="1"/>
  <c r="T214" i="9"/>
  <c r="BK87" i="4"/>
  <c r="J87" i="4" s="1"/>
  <c r="J61" i="4" s="1"/>
  <c r="BK212" i="9"/>
  <c r="J212" i="9"/>
  <c r="J74" i="9"/>
  <c r="BK97" i="9"/>
  <c r="J97" i="9" s="1"/>
  <c r="J61" i="9" s="1"/>
  <c r="BK205" i="7"/>
  <c r="J205" i="7" s="1"/>
  <c r="J65" i="7" s="1"/>
  <c r="BK142" i="8"/>
  <c r="BK91" i="8" s="1"/>
  <c r="J91" i="8" s="1"/>
  <c r="J60" i="8" s="1"/>
  <c r="J142" i="8"/>
  <c r="J63" i="8" s="1"/>
  <c r="BK84" i="10"/>
  <c r="J84" i="10" s="1"/>
  <c r="J61" i="10" s="1"/>
  <c r="BK87" i="10"/>
  <c r="J87" i="10" s="1"/>
  <c r="J62" i="10" s="1"/>
  <c r="BK96" i="9"/>
  <c r="E48" i="10"/>
  <c r="F55" i="10"/>
  <c r="J78" i="10"/>
  <c r="BE85" i="10"/>
  <c r="J104" i="9"/>
  <c r="J63" i="9" s="1"/>
  <c r="J52" i="10"/>
  <c r="F54" i="10"/>
  <c r="BE88" i="10"/>
  <c r="BE123" i="9"/>
  <c r="BE142" i="9"/>
  <c r="BE160" i="9"/>
  <c r="BE161" i="9"/>
  <c r="BE172" i="9"/>
  <c r="BE185" i="9"/>
  <c r="BE187" i="9"/>
  <c r="BE194" i="9"/>
  <c r="BE196" i="9"/>
  <c r="BE197" i="9"/>
  <c r="BE199" i="9"/>
  <c r="BE200" i="9"/>
  <c r="J54" i="9"/>
  <c r="BE114" i="9"/>
  <c r="BE116" i="9"/>
  <c r="BE128" i="9"/>
  <c r="BE138" i="9"/>
  <c r="BE154" i="9"/>
  <c r="BE158" i="9"/>
  <c r="BE165" i="9"/>
  <c r="BE167" i="9"/>
  <c r="BE169" i="9"/>
  <c r="BE170" i="9"/>
  <c r="BE173" i="9"/>
  <c r="BE176" i="9"/>
  <c r="BE179" i="9"/>
  <c r="BE191" i="9"/>
  <c r="BE198" i="9"/>
  <c r="BE207" i="9"/>
  <c r="BE220" i="9"/>
  <c r="F54" i="9"/>
  <c r="J89" i="9"/>
  <c r="BE105" i="9"/>
  <c r="BE107" i="9"/>
  <c r="BE111" i="9"/>
  <c r="BE121" i="9"/>
  <c r="BE124" i="9"/>
  <c r="BE125" i="9"/>
  <c r="BE133" i="9"/>
  <c r="BE144" i="9"/>
  <c r="BE146" i="9"/>
  <c r="BE151" i="9"/>
  <c r="BE152" i="9"/>
  <c r="BE162" i="9"/>
  <c r="BE171" i="9"/>
  <c r="BE182" i="9"/>
  <c r="BE188" i="9"/>
  <c r="BE189" i="9"/>
  <c r="BE203" i="9"/>
  <c r="BE205" i="9"/>
  <c r="BE210" i="9"/>
  <c r="BE211" i="9"/>
  <c r="BE213" i="9"/>
  <c r="BE215" i="9"/>
  <c r="BE216" i="9"/>
  <c r="BE221" i="9"/>
  <c r="BE222" i="9"/>
  <c r="F92" i="9"/>
  <c r="BE129" i="9"/>
  <c r="BE132" i="9"/>
  <c r="E48" i="9"/>
  <c r="BE109" i="9"/>
  <c r="BE127" i="9"/>
  <c r="BE130" i="9"/>
  <c r="BE136" i="9"/>
  <c r="BE137" i="9"/>
  <c r="BE140" i="9"/>
  <c r="BE180" i="9"/>
  <c r="BE181" i="9"/>
  <c r="BE183" i="9"/>
  <c r="BE219" i="9"/>
  <c r="BE98" i="9"/>
  <c r="BE118" i="9"/>
  <c r="BE119" i="9"/>
  <c r="BE126" i="9"/>
  <c r="BE131" i="9"/>
  <c r="BE134" i="9"/>
  <c r="BE145" i="9"/>
  <c r="BE156" i="9"/>
  <c r="BE178" i="9"/>
  <c r="BE190" i="9"/>
  <c r="BE208" i="9"/>
  <c r="BE217" i="9"/>
  <c r="BE143" i="9"/>
  <c r="BE147" i="9"/>
  <c r="BE163" i="9"/>
  <c r="BE164" i="9"/>
  <c r="BE192" i="9"/>
  <c r="BE201" i="9"/>
  <c r="BE218" i="9"/>
  <c r="BE120" i="9"/>
  <c r="BE122" i="9"/>
  <c r="BE135" i="9"/>
  <c r="BE149" i="9"/>
  <c r="BE153" i="9"/>
  <c r="BE155" i="9"/>
  <c r="BE174" i="9"/>
  <c r="BK208" i="7"/>
  <c r="J208" i="7" s="1"/>
  <c r="J66" i="7" s="1"/>
  <c r="J52" i="8"/>
  <c r="E80" i="8"/>
  <c r="F86" i="8"/>
  <c r="BE93" i="8"/>
  <c r="BE96" i="8"/>
  <c r="BE101" i="8"/>
  <c r="BE117" i="8"/>
  <c r="BE120" i="8"/>
  <c r="BE126" i="8"/>
  <c r="BE130" i="8"/>
  <c r="BE136" i="8"/>
  <c r="BE160" i="8"/>
  <c r="BE162" i="8"/>
  <c r="BE180" i="8"/>
  <c r="BE197" i="8"/>
  <c r="BE200" i="8"/>
  <c r="BE204" i="8"/>
  <c r="BE207" i="8"/>
  <c r="BE213" i="8"/>
  <c r="BE216" i="8"/>
  <c r="BE248" i="8"/>
  <c r="BE251" i="8"/>
  <c r="BE270" i="8"/>
  <c r="BE271" i="8"/>
  <c r="BE155" i="8"/>
  <c r="BE157" i="8"/>
  <c r="BE183" i="8"/>
  <c r="BE195" i="8"/>
  <c r="BE228" i="8"/>
  <c r="BE255" i="8"/>
  <c r="J86" i="8"/>
  <c r="BE150" i="8"/>
  <c r="BE177" i="8"/>
  <c r="BE235" i="8"/>
  <c r="BE238" i="8"/>
  <c r="BE104" i="8"/>
  <c r="BE174" i="8"/>
  <c r="BE218" i="8"/>
  <c r="BE225" i="8"/>
  <c r="BE171" i="8"/>
  <c r="BE222" i="8"/>
  <c r="BE242" i="8"/>
  <c r="BE245" i="8"/>
  <c r="F87" i="8"/>
  <c r="BE147" i="8"/>
  <c r="BE152" i="8"/>
  <c r="BE234" i="8"/>
  <c r="BE112" i="8"/>
  <c r="BE139" i="8"/>
  <c r="BE143" i="8"/>
  <c r="BE165" i="8"/>
  <c r="BE203" i="8"/>
  <c r="BE210" i="8"/>
  <c r="BE219" i="8"/>
  <c r="BE123" i="8"/>
  <c r="BE141" i="8"/>
  <c r="BE168" i="8"/>
  <c r="BE215" i="8"/>
  <c r="BE231" i="8"/>
  <c r="BE253" i="8"/>
  <c r="J52" i="7"/>
  <c r="J86" i="7"/>
  <c r="BE192" i="7"/>
  <c r="BE206" i="7"/>
  <c r="BE217" i="7"/>
  <c r="BE238" i="7"/>
  <c r="BE122" i="7"/>
  <c r="E80" i="7"/>
  <c r="BE146" i="7"/>
  <c r="BE149" i="7"/>
  <c r="BE161" i="7"/>
  <c r="BE182" i="7"/>
  <c r="BE188" i="7"/>
  <c r="BE203" i="7"/>
  <c r="BE210" i="7"/>
  <c r="BE227" i="7"/>
  <c r="BE234" i="7"/>
  <c r="BE240" i="7"/>
  <c r="BE246" i="7"/>
  <c r="F54" i="7"/>
  <c r="F87" i="7"/>
  <c r="BE93" i="7"/>
  <c r="BE99" i="7"/>
  <c r="BE127" i="7"/>
  <c r="BE134" i="7"/>
  <c r="BE140" i="7"/>
  <c r="BE143" i="7"/>
  <c r="BE137" i="7"/>
  <c r="BE155" i="7"/>
  <c r="BE164" i="7"/>
  <c r="BE179" i="7"/>
  <c r="BE198" i="7"/>
  <c r="BE214" i="7"/>
  <c r="BE249" i="7"/>
  <c r="BK121" i="6"/>
  <c r="J121" i="6" s="1"/>
  <c r="J63" i="6" s="1"/>
  <c r="BE107" i="7"/>
  <c r="BE117" i="7"/>
  <c r="BE132" i="7"/>
  <c r="BE170" i="7"/>
  <c r="BE176" i="7"/>
  <c r="BE196" i="7"/>
  <c r="BE200" i="7"/>
  <c r="BE230" i="7"/>
  <c r="BE231" i="7"/>
  <c r="BE236" i="7"/>
  <c r="BE242" i="7"/>
  <c r="BE96" i="7"/>
  <c r="BE102" i="7"/>
  <c r="BE112" i="7"/>
  <c r="BE130" i="7"/>
  <c r="BE152" i="7"/>
  <c r="BE167" i="7"/>
  <c r="BE173" i="7"/>
  <c r="BE185" i="7"/>
  <c r="BE243" i="7"/>
  <c r="J52" i="6"/>
  <c r="BE105" i="6"/>
  <c r="BE125" i="6"/>
  <c r="BE126" i="6"/>
  <c r="BE141" i="6"/>
  <c r="BE153" i="6"/>
  <c r="BE163" i="6"/>
  <c r="BE178" i="6"/>
  <c r="BE180" i="6"/>
  <c r="BE183" i="6"/>
  <c r="BE188" i="6"/>
  <c r="BE189" i="6"/>
  <c r="BE208" i="6"/>
  <c r="BE209" i="6"/>
  <c r="BE211" i="6"/>
  <c r="BE225" i="6"/>
  <c r="BE232" i="6"/>
  <c r="BE249" i="6"/>
  <c r="BE252" i="6"/>
  <c r="BE258" i="6"/>
  <c r="BE261" i="6"/>
  <c r="BE280" i="6"/>
  <c r="BE288" i="6"/>
  <c r="BE350" i="6"/>
  <c r="BE358" i="6"/>
  <c r="BE363" i="6"/>
  <c r="BE379" i="6"/>
  <c r="BE388" i="6"/>
  <c r="BE389" i="6"/>
  <c r="BE394" i="6"/>
  <c r="BE406" i="6"/>
  <c r="BE410" i="6"/>
  <c r="BE430" i="6"/>
  <c r="BE431" i="6"/>
  <c r="BE432" i="6"/>
  <c r="BE127" i="6"/>
  <c r="BE135" i="6"/>
  <c r="BE136" i="6"/>
  <c r="BE149" i="6"/>
  <c r="BE155" i="6"/>
  <c r="BE158" i="6"/>
  <c r="BE168" i="6"/>
  <c r="BE173" i="6"/>
  <c r="BE190" i="6"/>
  <c r="BE191" i="6"/>
  <c r="BE199" i="6"/>
  <c r="BE202" i="6"/>
  <c r="BE203" i="6"/>
  <c r="BE222" i="6"/>
  <c r="BE228" i="6"/>
  <c r="BE233" i="6"/>
  <c r="BE240" i="6"/>
  <c r="BE241" i="6"/>
  <c r="BE272" i="6"/>
  <c r="BE278" i="6"/>
  <c r="BE282" i="6"/>
  <c r="BE284" i="6"/>
  <c r="BE296" i="6"/>
  <c r="BE298" i="6"/>
  <c r="BE301" i="6"/>
  <c r="BE302" i="6"/>
  <c r="BE321" i="6"/>
  <c r="BE325" i="6"/>
  <c r="BE334" i="6"/>
  <c r="BE341" i="6"/>
  <c r="BE354" i="6"/>
  <c r="BE356" i="6"/>
  <c r="BE384" i="6"/>
  <c r="BE393" i="6"/>
  <c r="BE401" i="6"/>
  <c r="BE408" i="6"/>
  <c r="BE420" i="6"/>
  <c r="BE422" i="6"/>
  <c r="E48" i="6"/>
  <c r="F83" i="6"/>
  <c r="BE91" i="6"/>
  <c r="BE100" i="6"/>
  <c r="BE113" i="6"/>
  <c r="BE140" i="6"/>
  <c r="BE148" i="6"/>
  <c r="BE151" i="6"/>
  <c r="BE182" i="6"/>
  <c r="BE192" i="6"/>
  <c r="BE207" i="6"/>
  <c r="BE213" i="6"/>
  <c r="BE214" i="6"/>
  <c r="BE229" i="6"/>
  <c r="BE238" i="6"/>
  <c r="BE246" i="6"/>
  <c r="BE256" i="6"/>
  <c r="BE263" i="6"/>
  <c r="BE269" i="6"/>
  <c r="BE271" i="6"/>
  <c r="BE273" i="6"/>
  <c r="BE283" i="6"/>
  <c r="BE286" i="6"/>
  <c r="BE309" i="6"/>
  <c r="BE328" i="6"/>
  <c r="BE330" i="6"/>
  <c r="BE331" i="6"/>
  <c r="BE338" i="6"/>
  <c r="BE347" i="6"/>
  <c r="BE348" i="6"/>
  <c r="BE351" i="6"/>
  <c r="BE353" i="6"/>
  <c r="BE370" i="6"/>
  <c r="BE372" i="6"/>
  <c r="BE378" i="6"/>
  <c r="BE383" i="6"/>
  <c r="BE387" i="6"/>
  <c r="BE395" i="6"/>
  <c r="BE398" i="6"/>
  <c r="BE405" i="6"/>
  <c r="BE418" i="6"/>
  <c r="F54" i="6"/>
  <c r="BE89" i="6"/>
  <c r="BE93" i="6"/>
  <c r="BE115" i="6"/>
  <c r="BE133" i="6"/>
  <c r="BE134" i="6"/>
  <c r="BE144" i="6"/>
  <c r="BE156" i="6"/>
  <c r="BE157" i="6"/>
  <c r="BE159" i="6"/>
  <c r="BE164" i="6"/>
  <c r="BE167" i="6"/>
  <c r="BE181" i="6"/>
  <c r="BE186" i="6"/>
  <c r="BE193" i="6"/>
  <c r="BE198" i="6"/>
  <c r="BE201" i="6"/>
  <c r="BE206" i="6"/>
  <c r="BE221" i="6"/>
  <c r="BE223" i="6"/>
  <c r="BE226" i="6"/>
  <c r="BE270" i="6"/>
  <c r="BE277" i="6"/>
  <c r="BE285" i="6"/>
  <c r="BE311" i="6"/>
  <c r="BE319" i="6"/>
  <c r="BE324" i="6"/>
  <c r="BE327" i="6"/>
  <c r="BE329" i="6"/>
  <c r="BE333" i="6"/>
  <c r="BE335" i="6"/>
  <c r="BE360" i="6"/>
  <c r="BE368" i="6"/>
  <c r="BE375" i="6"/>
  <c r="BE386" i="6"/>
  <c r="BE400" i="6"/>
  <c r="BE407" i="6"/>
  <c r="BE419" i="6"/>
  <c r="J54" i="6"/>
  <c r="BE118" i="6"/>
  <c r="BE120" i="6"/>
  <c r="BE124" i="6"/>
  <c r="BE130" i="6"/>
  <c r="BE131" i="6"/>
  <c r="BE132" i="6"/>
  <c r="BE137" i="6"/>
  <c r="BE142" i="6"/>
  <c r="BE145" i="6"/>
  <c r="BE174" i="6"/>
  <c r="BE200" i="6"/>
  <c r="BE212" i="6"/>
  <c r="BE217" i="6"/>
  <c r="BE218" i="6"/>
  <c r="BE219" i="6"/>
  <c r="BE220" i="6"/>
  <c r="BE239" i="6"/>
  <c r="BE242" i="6"/>
  <c r="BE243" i="6"/>
  <c r="BE245" i="6"/>
  <c r="BE251" i="6"/>
  <c r="BE253" i="6"/>
  <c r="BE257" i="6"/>
  <c r="BE266" i="6"/>
  <c r="BE267" i="6"/>
  <c r="BE276" i="6"/>
  <c r="BE281" i="6"/>
  <c r="BE289" i="6"/>
  <c r="BE297" i="6"/>
  <c r="BE304" i="6"/>
  <c r="BE305" i="6"/>
  <c r="BE307" i="6"/>
  <c r="BE317" i="6"/>
  <c r="BE326" i="6"/>
  <c r="BE337" i="6"/>
  <c r="BE339" i="6"/>
  <c r="BE340" i="6"/>
  <c r="BE352" i="6"/>
  <c r="BE382" i="6"/>
  <c r="BE390" i="6"/>
  <c r="BE397" i="6"/>
  <c r="BE403" i="6"/>
  <c r="BE424" i="6"/>
  <c r="BE96" i="6"/>
  <c r="BE102" i="6"/>
  <c r="BE150" i="6"/>
  <c r="BE152" i="6"/>
  <c r="BE166" i="6"/>
  <c r="BE224" i="6"/>
  <c r="BE227" i="6"/>
  <c r="BE235" i="6"/>
  <c r="BE237" i="6"/>
  <c r="BE244" i="6"/>
  <c r="BE250" i="6"/>
  <c r="BE259" i="6"/>
  <c r="BE262" i="6"/>
  <c r="BE268" i="6"/>
  <c r="BE292" i="6"/>
  <c r="BE294" i="6"/>
  <c r="BE295" i="6"/>
  <c r="BE299" i="6"/>
  <c r="BE303" i="6"/>
  <c r="BE332" i="6"/>
  <c r="BE342" i="6"/>
  <c r="BE355" i="6"/>
  <c r="BE359" i="6"/>
  <c r="BE361" i="6"/>
  <c r="BE364" i="6"/>
  <c r="BE367" i="6"/>
  <c r="BE369" i="6"/>
  <c r="BE377" i="6"/>
  <c r="BE391" i="6"/>
  <c r="BE399" i="6"/>
  <c r="BE402" i="6"/>
  <c r="BE412" i="6"/>
  <c r="BE413" i="6"/>
  <c r="BE416" i="6"/>
  <c r="BE423" i="6"/>
  <c r="BE429" i="6"/>
  <c r="BE104" i="6"/>
  <c r="BE111" i="6"/>
  <c r="BE128" i="6"/>
  <c r="BE129" i="6"/>
  <c r="BE139" i="6"/>
  <c r="BE147" i="6"/>
  <c r="BE160" i="6"/>
  <c r="BE169" i="6"/>
  <c r="BE170" i="6"/>
  <c r="BE171" i="6"/>
  <c r="BE172" i="6"/>
  <c r="BE175" i="6"/>
  <c r="BE176" i="6"/>
  <c r="BE177" i="6"/>
  <c r="BE187" i="6"/>
  <c r="BE210" i="6"/>
  <c r="BE230" i="6"/>
  <c r="BE247" i="6"/>
  <c r="BE248" i="6"/>
  <c r="BE260" i="6"/>
  <c r="BE264" i="6"/>
  <c r="BE265" i="6"/>
  <c r="BE274" i="6"/>
  <c r="BE275" i="6"/>
  <c r="BE287" i="6"/>
  <c r="BE308" i="6"/>
  <c r="BE310" i="6"/>
  <c r="BE312" i="6"/>
  <c r="BE314" i="6"/>
  <c r="BE315" i="6"/>
  <c r="BE316" i="6"/>
  <c r="BE320" i="6"/>
  <c r="BE322" i="6"/>
  <c r="BE343" i="6"/>
  <c r="BE349" i="6"/>
  <c r="BE365" i="6"/>
  <c r="BE374" i="6"/>
  <c r="BE376" i="6"/>
  <c r="BE385" i="6"/>
  <c r="BE396" i="6"/>
  <c r="BE404" i="6"/>
  <c r="BE411" i="6"/>
  <c r="BE427" i="6"/>
  <c r="BE428" i="6"/>
  <c r="BE98" i="6"/>
  <c r="BE138" i="6"/>
  <c r="BE143" i="6"/>
  <c r="BE146" i="6"/>
  <c r="BE154" i="6"/>
  <c r="BE161" i="6"/>
  <c r="BE162" i="6"/>
  <c r="BE165" i="6"/>
  <c r="BE179" i="6"/>
  <c r="BE184" i="6"/>
  <c r="BE185" i="6"/>
  <c r="BE194" i="6"/>
  <c r="BE195" i="6"/>
  <c r="BE196" i="6"/>
  <c r="BE197" i="6"/>
  <c r="BE204" i="6"/>
  <c r="BE205" i="6"/>
  <c r="BE215" i="6"/>
  <c r="BE216" i="6"/>
  <c r="BE231" i="6"/>
  <c r="BE234" i="6"/>
  <c r="BE236" i="6"/>
  <c r="BE254" i="6"/>
  <c r="BE255" i="6"/>
  <c r="BE279" i="6"/>
  <c r="BE290" i="6"/>
  <c r="BE291" i="6"/>
  <c r="BE293" i="6"/>
  <c r="BE300" i="6"/>
  <c r="BE306" i="6"/>
  <c r="BE313" i="6"/>
  <c r="BE318" i="6"/>
  <c r="BE323" i="6"/>
  <c r="BE336" i="6"/>
  <c r="BE344" i="6"/>
  <c r="BE345" i="6"/>
  <c r="BE346" i="6"/>
  <c r="BE357" i="6"/>
  <c r="BE362" i="6"/>
  <c r="BE366" i="6"/>
  <c r="BE371" i="6"/>
  <c r="BE373" i="6"/>
  <c r="BE380" i="6"/>
  <c r="BE381" i="6"/>
  <c r="BE392" i="6"/>
  <c r="BE409" i="6"/>
  <c r="BE414" i="6"/>
  <c r="BE415" i="6"/>
  <c r="BE417" i="6"/>
  <c r="BE425" i="6"/>
  <c r="BE426" i="6"/>
  <c r="F54" i="5"/>
  <c r="E77" i="5"/>
  <c r="BE137" i="5"/>
  <c r="J101" i="4"/>
  <c r="J65" i="4" s="1"/>
  <c r="BE90" i="5"/>
  <c r="BE110" i="5"/>
  <c r="J52" i="5"/>
  <c r="BE124" i="5"/>
  <c r="BE126" i="5"/>
  <c r="BE147" i="5"/>
  <c r="BE167" i="5"/>
  <c r="F55" i="5"/>
  <c r="BE114" i="5"/>
  <c r="BE115" i="5"/>
  <c r="BE135" i="5"/>
  <c r="BE140" i="5"/>
  <c r="BE160" i="5"/>
  <c r="BE162" i="5"/>
  <c r="J54" i="5"/>
  <c r="BE95" i="5"/>
  <c r="BE98" i="5"/>
  <c r="BE103" i="5"/>
  <c r="BE130" i="5"/>
  <c r="BE131" i="5"/>
  <c r="BE132" i="5"/>
  <c r="BE139" i="5"/>
  <c r="BE97" i="5"/>
  <c r="BE128" i="5"/>
  <c r="BE142" i="5"/>
  <c r="BE149" i="5"/>
  <c r="BE151" i="5"/>
  <c r="BE153" i="5"/>
  <c r="BE104" i="5"/>
  <c r="BE106" i="5"/>
  <c r="BE108" i="5"/>
  <c r="BE112" i="5"/>
  <c r="BE154" i="5"/>
  <c r="BE155" i="5"/>
  <c r="BE156" i="5"/>
  <c r="BE158" i="5"/>
  <c r="BE102" i="5"/>
  <c r="BE107" i="5"/>
  <c r="BE117" i="5"/>
  <c r="BE119" i="5"/>
  <c r="BE120" i="5"/>
  <c r="BE122" i="5"/>
  <c r="BE127" i="5"/>
  <c r="BE129" i="5"/>
  <c r="BE141" i="5"/>
  <c r="BE144" i="5"/>
  <c r="BE159" i="5"/>
  <c r="E48" i="4"/>
  <c r="F55" i="4"/>
  <c r="BE88" i="4"/>
  <c r="BE112" i="4"/>
  <c r="J81" i="4"/>
  <c r="BE91" i="4"/>
  <c r="BE102" i="4"/>
  <c r="BK87" i="3"/>
  <c r="BK86" i="3" s="1"/>
  <c r="J86" i="3" s="1"/>
  <c r="J30" i="3" s="1"/>
  <c r="BE104" i="4"/>
  <c r="BE106" i="4"/>
  <c r="BE108" i="4"/>
  <c r="BE116" i="4"/>
  <c r="J52" i="4"/>
  <c r="BE93" i="4"/>
  <c r="BE117" i="4"/>
  <c r="BE119" i="4"/>
  <c r="BA57" i="1"/>
  <c r="F81" i="4"/>
  <c r="BE110" i="4"/>
  <c r="BE114" i="4"/>
  <c r="BE97" i="4"/>
  <c r="BE99" i="4"/>
  <c r="BK82" i="2"/>
  <c r="BK81" i="2" s="1"/>
  <c r="J81" i="2" s="1"/>
  <c r="J30" i="2" s="1"/>
  <c r="BE104" i="3"/>
  <c r="BE105" i="3"/>
  <c r="BE128" i="3"/>
  <c r="J52" i="3"/>
  <c r="BE106" i="3"/>
  <c r="BE107" i="3"/>
  <c r="BE108" i="3"/>
  <c r="BE135" i="3"/>
  <c r="BE136" i="3"/>
  <c r="BE137" i="3"/>
  <c r="BE95" i="3"/>
  <c r="BE99" i="3"/>
  <c r="BE100" i="3"/>
  <c r="BE101" i="3"/>
  <c r="BE102" i="3"/>
  <c r="BE103" i="3"/>
  <c r="BE120" i="3"/>
  <c r="BE133" i="3"/>
  <c r="BE139" i="3"/>
  <c r="E48" i="3"/>
  <c r="BE124" i="3"/>
  <c r="BE125" i="3"/>
  <c r="F54" i="3"/>
  <c r="BE89" i="3"/>
  <c r="BE96" i="3"/>
  <c r="BE97" i="3"/>
  <c r="BE111" i="3"/>
  <c r="BE112" i="3"/>
  <c r="BE132" i="3"/>
  <c r="J54" i="3"/>
  <c r="BE90" i="3"/>
  <c r="BE91" i="3"/>
  <c r="BE114" i="3"/>
  <c r="BE118" i="3"/>
  <c r="BE121" i="3"/>
  <c r="BE122" i="3"/>
  <c r="BE123" i="3"/>
  <c r="BE129" i="3"/>
  <c r="BE130" i="3"/>
  <c r="BE131" i="3"/>
  <c r="F55" i="3"/>
  <c r="BE113" i="3"/>
  <c r="BE116" i="3"/>
  <c r="BE117" i="3"/>
  <c r="BE119" i="3"/>
  <c r="BE93" i="3"/>
  <c r="BE94" i="3"/>
  <c r="BE109" i="3"/>
  <c r="BE110" i="3"/>
  <c r="BE138" i="3"/>
  <c r="AW55" i="1"/>
  <c r="BC55" i="1"/>
  <c r="BB55" i="1"/>
  <c r="E48" i="2"/>
  <c r="J52" i="2"/>
  <c r="F54" i="2"/>
  <c r="J54" i="2"/>
  <c r="F55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D55" i="1"/>
  <c r="F37" i="10"/>
  <c r="BD63" i="1" s="1"/>
  <c r="F35" i="4"/>
  <c r="BB57" i="1" s="1"/>
  <c r="F34" i="8"/>
  <c r="BA61" i="1" s="1"/>
  <c r="F36" i="8"/>
  <c r="BC61" i="1" s="1"/>
  <c r="F34" i="3"/>
  <c r="BA56" i="1" s="1"/>
  <c r="J34" i="7"/>
  <c r="AW60" i="1" s="1"/>
  <c r="F35" i="9"/>
  <c r="BB62" i="1" s="1"/>
  <c r="F34" i="6"/>
  <c r="BA59" i="1"/>
  <c r="F37" i="3"/>
  <c r="BD56" i="1" s="1"/>
  <c r="F37" i="6"/>
  <c r="BD59" i="1" s="1"/>
  <c r="F34" i="5"/>
  <c r="BA58" i="1" s="1"/>
  <c r="F35" i="6"/>
  <c r="BB59" i="1" s="1"/>
  <c r="F36" i="10"/>
  <c r="BC63" i="1" s="1"/>
  <c r="F36" i="9"/>
  <c r="BC62" i="1" s="1"/>
  <c r="F36" i="7"/>
  <c r="BC60" i="1" s="1"/>
  <c r="J34" i="9"/>
  <c r="AW62" i="1" s="1"/>
  <c r="F34" i="7"/>
  <c r="BA60" i="1" s="1"/>
  <c r="J34" i="8"/>
  <c r="AW61" i="1" s="1"/>
  <c r="F36" i="3"/>
  <c r="BC56" i="1" s="1"/>
  <c r="J34" i="6"/>
  <c r="AW59" i="1" s="1"/>
  <c r="F37" i="9"/>
  <c r="BD62" i="1" s="1"/>
  <c r="J34" i="3"/>
  <c r="AW56" i="1" s="1"/>
  <c r="F36" i="4"/>
  <c r="BC57" i="1" s="1"/>
  <c r="F34" i="10"/>
  <c r="BA63" i="1" s="1"/>
  <c r="F35" i="7"/>
  <c r="BB60" i="1" s="1"/>
  <c r="F36" i="5"/>
  <c r="BC58" i="1" s="1"/>
  <c r="F37" i="7"/>
  <c r="BD60" i="1" s="1"/>
  <c r="F37" i="5"/>
  <c r="BD58" i="1" s="1"/>
  <c r="J34" i="10"/>
  <c r="AW63" i="1" s="1"/>
  <c r="F35" i="3"/>
  <c r="BB56" i="1" s="1"/>
  <c r="F34" i="9"/>
  <c r="BA62" i="1" s="1"/>
  <c r="J34" i="5"/>
  <c r="AW58" i="1" s="1"/>
  <c r="F35" i="8"/>
  <c r="BB61" i="1" s="1"/>
  <c r="F37" i="8"/>
  <c r="BD61" i="1" s="1"/>
  <c r="F35" i="5"/>
  <c r="BB58" i="1" s="1"/>
  <c r="J34" i="4"/>
  <c r="AW57" i="1" s="1"/>
  <c r="F37" i="4"/>
  <c r="BD57" i="1" s="1"/>
  <c r="F36" i="6"/>
  <c r="BC59" i="1" s="1"/>
  <c r="T86" i="6" l="1"/>
  <c r="BK88" i="5"/>
  <c r="J88" i="5" s="1"/>
  <c r="J60" i="5" s="1"/>
  <c r="BK87" i="6"/>
  <c r="BK86" i="6" s="1"/>
  <c r="J86" i="6" s="1"/>
  <c r="J59" i="6" s="1"/>
  <c r="BK91" i="7"/>
  <c r="J91" i="7" s="1"/>
  <c r="J60" i="7" s="1"/>
  <c r="J146" i="8"/>
  <c r="J65" i="8" s="1"/>
  <c r="J209" i="9"/>
  <c r="J73" i="9" s="1"/>
  <c r="P86" i="4"/>
  <c r="T208" i="7"/>
  <c r="T90" i="7" s="1"/>
  <c r="P91" i="8"/>
  <c r="P90" i="8" s="1"/>
  <c r="AU61" i="1" s="1"/>
  <c r="R87" i="3"/>
  <c r="R86" i="3"/>
  <c r="R91" i="7"/>
  <c r="R90" i="7"/>
  <c r="P88" i="5"/>
  <c r="P87" i="5"/>
  <c r="AU58" i="1" s="1"/>
  <c r="P208" i="7"/>
  <c r="P90" i="7" s="1"/>
  <c r="AU60" i="1" s="1"/>
  <c r="T85" i="4"/>
  <c r="BK103" i="9"/>
  <c r="J103" i="9" s="1"/>
  <c r="J62" i="9" s="1"/>
  <c r="T88" i="5"/>
  <c r="T87" i="5" s="1"/>
  <c r="T87" i="3"/>
  <c r="T86" i="3" s="1"/>
  <c r="P103" i="9"/>
  <c r="P95" i="9" s="1"/>
  <c r="AU62" i="1" s="1"/>
  <c r="P87" i="6"/>
  <c r="P86" i="6"/>
  <c r="AU59" i="1" s="1"/>
  <c r="T103" i="9"/>
  <c r="T95" i="9" s="1"/>
  <c r="P85" i="4"/>
  <c r="AU57" i="1" s="1"/>
  <c r="R87" i="6"/>
  <c r="R86" i="6" s="1"/>
  <c r="T145" i="8"/>
  <c r="T90" i="8" s="1"/>
  <c r="R103" i="9"/>
  <c r="R95" i="9" s="1"/>
  <c r="P87" i="3"/>
  <c r="P86" i="3" s="1"/>
  <c r="AU56" i="1" s="1"/>
  <c r="BK86" i="4"/>
  <c r="J86" i="4" s="1"/>
  <c r="J60" i="4" s="1"/>
  <c r="BK83" i="10"/>
  <c r="J83" i="10" s="1"/>
  <c r="J60" i="10" s="1"/>
  <c r="J96" i="9"/>
  <c r="J60" i="9" s="1"/>
  <c r="BK90" i="8"/>
  <c r="J90" i="8" s="1"/>
  <c r="J30" i="8" s="1"/>
  <c r="AG61" i="1" s="1"/>
  <c r="BK90" i="7"/>
  <c r="J90" i="7" s="1"/>
  <c r="J59" i="7" s="1"/>
  <c r="J87" i="6"/>
  <c r="J60" i="6" s="1"/>
  <c r="AG56" i="1"/>
  <c r="J87" i="3"/>
  <c r="J60" i="3" s="1"/>
  <c r="J59" i="3"/>
  <c r="AG55" i="1"/>
  <c r="J59" i="2"/>
  <c r="J82" i="2"/>
  <c r="J60" i="2" s="1"/>
  <c r="F33" i="2"/>
  <c r="AZ55" i="1" s="1"/>
  <c r="J33" i="7"/>
  <c r="AV60" i="1" s="1"/>
  <c r="AT60" i="1" s="1"/>
  <c r="F33" i="4"/>
  <c r="AZ57" i="1" s="1"/>
  <c r="J33" i="5"/>
  <c r="AV58" i="1" s="1"/>
  <c r="AT58" i="1" s="1"/>
  <c r="F33" i="7"/>
  <c r="AZ60" i="1" s="1"/>
  <c r="F33" i="9"/>
  <c r="AZ62" i="1" s="1"/>
  <c r="J30" i="6"/>
  <c r="AG59" i="1" s="1"/>
  <c r="BD54" i="1"/>
  <c r="W33" i="1" s="1"/>
  <c r="F33" i="3"/>
  <c r="AZ56" i="1" s="1"/>
  <c r="BC54" i="1"/>
  <c r="W32" i="1" s="1"/>
  <c r="J33" i="9"/>
  <c r="AV62" i="1" s="1"/>
  <c r="AT62" i="1" s="1"/>
  <c r="J33" i="6"/>
  <c r="AV59" i="1" s="1"/>
  <c r="AT59" i="1" s="1"/>
  <c r="J33" i="2"/>
  <c r="AV55" i="1" s="1"/>
  <c r="AT55" i="1" s="1"/>
  <c r="J33" i="10"/>
  <c r="AV63" i="1" s="1"/>
  <c r="AT63" i="1" s="1"/>
  <c r="BB54" i="1"/>
  <c r="W31" i="1" s="1"/>
  <c r="F33" i="5"/>
  <c r="AZ58" i="1" s="1"/>
  <c r="F33" i="10"/>
  <c r="AZ63" i="1" s="1"/>
  <c r="BA54" i="1"/>
  <c r="W30" i="1" s="1"/>
  <c r="F33" i="6"/>
  <c r="AZ59" i="1" s="1"/>
  <c r="J33" i="4"/>
  <c r="AV57" i="1" s="1"/>
  <c r="AT57" i="1" s="1"/>
  <c r="J33" i="3"/>
  <c r="AV56" i="1" s="1"/>
  <c r="AT56" i="1" s="1"/>
  <c r="AN56" i="1" s="1"/>
  <c r="J33" i="8"/>
  <c r="AV61" i="1" s="1"/>
  <c r="AT61" i="1" s="1"/>
  <c r="F33" i="8"/>
  <c r="AZ61" i="1" s="1"/>
  <c r="BK87" i="5" l="1"/>
  <c r="J87" i="5" s="1"/>
  <c r="J30" i="5" s="1"/>
  <c r="AG58" i="1" s="1"/>
  <c r="AN58" i="1" s="1"/>
  <c r="AN55" i="1"/>
  <c r="BK95" i="9"/>
  <c r="J95" i="9" s="1"/>
  <c r="BK85" i="4"/>
  <c r="J85" i="4" s="1"/>
  <c r="J59" i="4" s="1"/>
  <c r="BK82" i="10"/>
  <c r="J82" i="10" s="1"/>
  <c r="J30" i="10" s="1"/>
  <c r="AG63" i="1" s="1"/>
  <c r="AN61" i="1"/>
  <c r="J59" i="8"/>
  <c r="J39" i="8"/>
  <c r="AN59" i="1"/>
  <c r="J39" i="6"/>
  <c r="J39" i="3"/>
  <c r="J39" i="2"/>
  <c r="AU54" i="1"/>
  <c r="AZ54" i="1"/>
  <c r="W29" i="1" s="1"/>
  <c r="J30" i="7"/>
  <c r="AG60" i="1" s="1"/>
  <c r="AN60" i="1" s="1"/>
  <c r="AY54" i="1"/>
  <c r="AW54" i="1"/>
  <c r="AK30" i="1" s="1"/>
  <c r="AX54" i="1"/>
  <c r="J39" i="5" l="1"/>
  <c r="J59" i="5"/>
  <c r="J39" i="10"/>
  <c r="J59" i="10"/>
  <c r="J39" i="7"/>
  <c r="AN63" i="1"/>
  <c r="J30" i="9"/>
  <c r="AG62" i="1" s="1"/>
  <c r="AN62" i="1" s="1"/>
  <c r="AV54" i="1"/>
  <c r="AK29" i="1" s="1"/>
  <c r="J30" i="4"/>
  <c r="AG57" i="1" s="1"/>
  <c r="AN57" i="1" s="1"/>
  <c r="J39" i="4" l="1"/>
  <c r="J39" i="9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<sst xmlns="http://schemas.openxmlformats.org/spreadsheetml/2006/main" count="14005" uniqueCount="2450">
  <si>
    <t>Export Komplet</t>
  </si>
  <si>
    <t>VZ</t>
  </si>
  <si>
    <t>2.0</t>
  </si>
  <si>
    <t/>
  </si>
  <si>
    <t>False</t>
  </si>
  <si>
    <t>{56628418-8442-402c-8362-de1ee64bbced}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</si>
  <si>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</si>
  <si>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</si>
  <si>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</si>
  <si>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</si>
  <si>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</si>
  <si>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</si>
  <si>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</si>
  <si>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</si>
  <si>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</si>
  <si>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240501a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</si>
  <si>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</si>
  <si>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</si>
  <si>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VŠE 3.np</t>
  </si>
  <si>
    <t>KSO:</t>
  </si>
  <si>
    <t>CC-CZ:</t>
  </si>
  <si>
    <t>Místo:</t>
  </si>
  <si>
    <t>Praha</t>
  </si>
  <si>
    <t>Datum:</t>
  </si>
  <si>
    <t>9. 5. 2024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</si>
  <si>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</si>
  <si>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</si>
  <si>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</si>
  <si>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</si>
  <si>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</si>
  <si>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</si>
  <si>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</si>
  <si>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</si>
  <si>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</si>
  <si>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Ing.Milan Dusek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</si>
  <si>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</si>
  <si>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</si>
  <si>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
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Nakládání s odpady vzniklými v průběhu provádění díla bude řízeno dle Přílohy č. 1                                                                                 - Technická specifikace výtokových armatur bude řízena dle Přílohy č.2                                                                                                             - Další specifikace dodávek a požadavky na zpracování ceny dle Přílohy č.3                      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</si>
  <si>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</si>
  <si>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</si>
  <si>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</si>
  <si>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</si>
  <si>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</si>
  <si>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</si>
  <si>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</si>
  <si>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</si>
  <si>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</si>
  <si>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</si>
  <si>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</si>
  <si>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</si>
  <si>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</si>
  <si>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</si>
  <si>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</si>
  <si>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</si>
  <si>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</si>
  <si>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</si>
  <si>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</si>
  <si>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</si>
  <si>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</si>
  <si>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</si>
  <si>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</si>
  <si>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</si>
  <si>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</si>
  <si>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</si>
  <si>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</si>
  <si>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</si>
  <si>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</si>
  <si>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</si>
  <si>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</si>
  <si>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</si>
  <si>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</si>
  <si>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</si>
  <si>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</si>
  <si>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</si>
  <si>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</si>
  <si>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</si>
  <si>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</si>
  <si>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05</t>
  </si>
  <si>
    <t>Elektroinstalace slaboproud</t>
  </si>
  <si>
    <t>STA</t>
  </si>
  <si>
    <t>1</t>
  </si>
  <si>
    <t>{3899ca9b-d70b-4da0-b0f4-f71638b1d35a}</t>
  </si>
  <si>
    <t>2</t>
  </si>
  <si>
    <t>04</t>
  </si>
  <si>
    <t>Elektroinstalace-Silnoproud a hromosvod</t>
  </si>
  <si>
    <t>{68880fba-c69c-4a42-8c8c-c625c0325dde}</t>
  </si>
  <si>
    <t>03</t>
  </si>
  <si>
    <t>Kanalizace</t>
  </si>
  <si>
    <t>{aba0c8ec-35ea-4ffa-9f41-8fe438c7102e}</t>
  </si>
  <si>
    <t>06</t>
  </si>
  <si>
    <t>Ústřední vytápění</t>
  </si>
  <si>
    <t>{c45f515a-b97d-49de-ae40-0fe9c6bc9515}</t>
  </si>
  <si>
    <t>07</t>
  </si>
  <si>
    <t>Měření a regulace</t>
  </si>
  <si>
    <t>{e2f08fda-c676-4503-bf2f-1433634dadce}</t>
  </si>
  <si>
    <t>01</t>
  </si>
  <si>
    <t>Stavebně konstrukční část-statika</t>
  </si>
  <si>
    <t>{e1e35dfd-607d-4b2d-b806-1a1b7dcd9f92}</t>
  </si>
  <si>
    <t>02</t>
  </si>
  <si>
    <t>Architektonicko stavební část</t>
  </si>
  <si>
    <t>{c6e1037a-bfef-4c46-bcec-30678655fcdb}</t>
  </si>
  <si>
    <t>08</t>
  </si>
  <si>
    <t>VZT</t>
  </si>
  <si>
    <t>{11d1bf19-cb92-4e9f-8664-6e28232623df}</t>
  </si>
  <si>
    <t>09</t>
  </si>
  <si>
    <t>VRN</t>
  </si>
  <si>
    <t>VON</t>
  </si>
  <si>
    <t>{2248e4f0-a320-4421-b881-06ab818eb8cd}</t>
  </si>
  <si>
    <t>KRYCÍ LIST SOUPISU PRACÍ</t>
  </si>
  <si>
    <t>Objekt:</t>
  </si>
  <si>
    <t>05 - Elektroinstalace slaboproud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</si>
  <si>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</si>
  <si>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</si>
  <si>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</si>
  <si>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</si>
  <si>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</si>
  <si>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</si>
  <si>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</si>
  <si>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</si>
  <si>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</si>
  <si>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</si>
  <si>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</si>
  <si>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</si>
  <si>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</si>
  <si>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</si>
  <si>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</si>
  <si>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</si>
  <si>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</si>
  <si>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</si>
  <si>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</si>
  <si>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</si>
  <si>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</si>
  <si>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</si>
  <si>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</si>
  <si>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</si>
  <si>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K</t>
  </si>
  <si>
    <t>34575003</t>
  </si>
  <si>
    <t>víko žlabu pozinkované 2m/ks š 125mm</t>
  </si>
  <si>
    <t>m</t>
  </si>
  <si>
    <t>4</t>
  </si>
  <si>
    <t>34575493</t>
  </si>
  <si>
    <t>žlab kabelový pozinkovaný 2m/ks 100x125</t>
  </si>
  <si>
    <t>3</t>
  </si>
  <si>
    <t>31197002</t>
  </si>
  <si>
    <t>tyč závitová Pz 4.6 M8</t>
  </si>
  <si>
    <t>6</t>
  </si>
  <si>
    <t>34571062</t>
  </si>
  <si>
    <t>trubka elektroinstalační ohebná z PVC (ČSN) 2316</t>
  </si>
  <si>
    <t>8</t>
  </si>
  <si>
    <t>5</t>
  </si>
  <si>
    <t>ADI.0051253.URS</t>
  </si>
  <si>
    <t>Instalační kabel Solarix CAT6 FTP LSOH Dca 500m/cívka SXKD-6-FTP-LSOH</t>
  </si>
  <si>
    <t>10</t>
  </si>
  <si>
    <t>ADI.0036136.URS</t>
  </si>
  <si>
    <t>Hnědý kabel PRAFlaDur-O 2x2,5 RE P60-R</t>
  </si>
  <si>
    <t>7</t>
  </si>
  <si>
    <t>38479065</t>
  </si>
  <si>
    <t>držák teleskopický pro stropní montáž projektoru do 15 kg 4 montážní ramena délka 55 -85cm</t>
  </si>
  <si>
    <t>kus</t>
  </si>
  <si>
    <t>14</t>
  </si>
  <si>
    <t>ADI.0036245.URS</t>
  </si>
  <si>
    <t>Stropní reproduktor dle EN54-24, 6W @ 100V, kov, bílý, 180mm</t>
  </si>
  <si>
    <t>16</t>
  </si>
  <si>
    <t>9</t>
  </si>
  <si>
    <t>35432540</t>
  </si>
  <si>
    <t>příchytka kabelová 11-18mm</t>
  </si>
  <si>
    <t>18</t>
  </si>
  <si>
    <t>ADI.0031466.URS</t>
  </si>
  <si>
    <t>HDMI propojovací kabel, HDMI 1.4, High Speed, podpora Ethernetu a 4K, 10m</t>
  </si>
  <si>
    <t>20</t>
  </si>
  <si>
    <t>11</t>
  </si>
  <si>
    <t>74241R_005</t>
  </si>
  <si>
    <t>sdružený držák kabelů</t>
  </si>
  <si>
    <t>ks</t>
  </si>
  <si>
    <t>-616650020</t>
  </si>
  <si>
    <t>74241R_006</t>
  </si>
  <si>
    <t>Montáž a dod. příchytky pro kabely samostatné ohniodolné pro slaboproud</t>
  </si>
  <si>
    <t>370780447</t>
  </si>
  <si>
    <t>13</t>
  </si>
  <si>
    <t>742410801</t>
  </si>
  <si>
    <t>Demontáž reproduktoru podhledového nebo nástěnného nebo směrového</t>
  </si>
  <si>
    <t>22</t>
  </si>
  <si>
    <t>742222832</t>
  </si>
  <si>
    <t>Demontáž detektoru na stěnu nebo na strop</t>
  </si>
  <si>
    <t>24</t>
  </si>
  <si>
    <t>15</t>
  </si>
  <si>
    <t>742430801</t>
  </si>
  <si>
    <t>Demontáž držáku na projektor s uchycením na strop nebo na stěnu</t>
  </si>
  <si>
    <t>26</t>
  </si>
  <si>
    <t>742430811</t>
  </si>
  <si>
    <t>Demontáž elektrického plátna</t>
  </si>
  <si>
    <t>28</t>
  </si>
  <si>
    <t>17</t>
  </si>
  <si>
    <t>742230804</t>
  </si>
  <si>
    <t>Demontáž vnitřní kamery</t>
  </si>
  <si>
    <t>30</t>
  </si>
  <si>
    <t>741123811</t>
  </si>
  <si>
    <t>Demontáž kabel Cu plný kulatý žíla 2x1,5 až 6 mm2, 3x1,5 až 10 mm2, 4x1,5 až 10 mm2, 5x1,5 až 6 mm2, 7x1,5 až 4 mm2, 12x1,5 mm2 uložený pevně</t>
  </si>
  <si>
    <t>32</t>
  </si>
  <si>
    <t>19</t>
  </si>
  <si>
    <t>741124811</t>
  </si>
  <si>
    <t>Demontáž kabel Cu stíněný ovládací žíly 2 až 30x0,8 mm2, 2 až 19x1 mm2, 2 až 10x1,5 mm2 uložený volně</t>
  </si>
  <si>
    <t>34</t>
  </si>
  <si>
    <t>742110102</t>
  </si>
  <si>
    <t>Montáž kabelového žlabu pro slaboproud šířky do 150 mm</t>
  </si>
  <si>
    <t>36</t>
  </si>
  <si>
    <t>742124001</t>
  </si>
  <si>
    <t>Montáž kabelů datových FTP, UTP, STP pro vnitřní rozvody do žlabu nebo lišty</t>
  </si>
  <si>
    <t>38</t>
  </si>
  <si>
    <t>742124005</t>
  </si>
  <si>
    <t>Montáž kabelů datových FTP, UTP, STP ukončení kabelu konektorem</t>
  </si>
  <si>
    <t>40</t>
  </si>
  <si>
    <t>23</t>
  </si>
  <si>
    <t>742124007</t>
  </si>
  <si>
    <t>Montáž kabelů datových FTP, UTP, STP ukončení kabelu na svorkovnici</t>
  </si>
  <si>
    <t>42</t>
  </si>
  <si>
    <t>741122601</t>
  </si>
  <si>
    <t>Montáž kabel Cu plný kulatý žíla 2x1,5 až 6 mm2 uložený pevně (např. CYKY)</t>
  </si>
  <si>
    <t>44</t>
  </si>
  <si>
    <t>25</t>
  </si>
  <si>
    <t>742230004</t>
  </si>
  <si>
    <t>Montáž vnitřní kamery</t>
  </si>
  <si>
    <t>46</t>
  </si>
  <si>
    <t>742230007</t>
  </si>
  <si>
    <t>Montáž konzoly pro kryt nebo kameru</t>
  </si>
  <si>
    <t>48</t>
  </si>
  <si>
    <t>27</t>
  </si>
  <si>
    <t>742410061</t>
  </si>
  <si>
    <t>Montáž reproduktoru podhledového bez krytu rozhlasu</t>
  </si>
  <si>
    <t>50</t>
  </si>
  <si>
    <t>742330101</t>
  </si>
  <si>
    <t>Měření metalického segmentu s vyhotovením protokolu</t>
  </si>
  <si>
    <t>52</t>
  </si>
  <si>
    <t>29</t>
  </si>
  <si>
    <t>742330044</t>
  </si>
  <si>
    <t>Montáž datové zásuvky 1 až 6 pozic - AP WIFI</t>
  </si>
  <si>
    <t>54</t>
  </si>
  <si>
    <t>742430011</t>
  </si>
  <si>
    <t>Montáž elektrického plátna na zeď</t>
  </si>
  <si>
    <t>56</t>
  </si>
  <si>
    <t>31</t>
  </si>
  <si>
    <t>742430031</t>
  </si>
  <si>
    <t>Montáž kabelu HDMI se zakončením v zásuvce nebo krabici</t>
  </si>
  <si>
    <t>58</t>
  </si>
  <si>
    <t>Pol1</t>
  </si>
  <si>
    <t>Další neuvedené demontáže</t>
  </si>
  <si>
    <t>60</t>
  </si>
  <si>
    <t>33</t>
  </si>
  <si>
    <t>Pol2</t>
  </si>
  <si>
    <t>Drobný montážní materiál</t>
  </si>
  <si>
    <t>62</t>
  </si>
  <si>
    <t>04 - Elektroinstalace-Silnoproud a hromosvod</t>
  </si>
  <si>
    <t xml:space="preserve">    741 - Elektroinstalace - rozvaděče</t>
  </si>
  <si>
    <t xml:space="preserve">    7414 - Hromosvod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</si>
  <si>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</si>
  <si>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</si>
  <si>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</si>
  <si>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</si>
  <si>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741</t>
  </si>
  <si>
    <t>Elektroinstalace - rozvaděče</t>
  </si>
  <si>
    <t>Pol19</t>
  </si>
  <si>
    <t>Rozváděč RVZT310 oceloplechová skříň včetně podstavce 800x2025x400 mm 400V/125A</t>
  </si>
  <si>
    <t>Pol20</t>
  </si>
  <si>
    <t>Úprava rozváděče vývodů osvětlení v patrovém rozváděči chodby 3.patra - stykačový vývod spínaný čidly</t>
  </si>
  <si>
    <t>Pol21</t>
  </si>
  <si>
    <t>Úprava rozváděče HRSB v 1.PP - nový vývod 400V/125A</t>
  </si>
  <si>
    <t>7414</t>
  </si>
  <si>
    <t>Hromosvod</t>
  </si>
  <si>
    <t>Pol37</t>
  </si>
  <si>
    <t>Úprava vedení hromosvodu</t>
  </si>
  <si>
    <t>kpl</t>
  </si>
  <si>
    <t>72</t>
  </si>
  <si>
    <t>Pol38</t>
  </si>
  <si>
    <t>Trubkový jímač Ø 16/10 - 1500 mm s podstavcem Rd16 d=337/17kg s klínem, připojení na hromosvod</t>
  </si>
  <si>
    <t>74</t>
  </si>
  <si>
    <t>Pol39</t>
  </si>
  <si>
    <t>Připojení neživých částí VZT a chlazení na zemnící vodič</t>
  </si>
  <si>
    <t>76</t>
  </si>
  <si>
    <t>Pol36</t>
  </si>
  <si>
    <t>Podíl přidružených výkonů</t>
  </si>
  <si>
    <t>10%</t>
  </si>
  <si>
    <t>78</t>
  </si>
  <si>
    <t>Pol40</t>
  </si>
  <si>
    <t>Nespecifikovatelné montážní práce a pomocný materiál (svorky, držáky)</t>
  </si>
  <si>
    <t>80</t>
  </si>
  <si>
    <t>744</t>
  </si>
  <si>
    <t>Elektromontáže - rozvody vodičů měděných</t>
  </si>
  <si>
    <t>Pol22</t>
  </si>
  <si>
    <t>Kabel PRAFLAsafeX-j 4x95</t>
  </si>
  <si>
    <t>Pol23</t>
  </si>
  <si>
    <t>Kabel CYKY-j 5x6</t>
  </si>
  <si>
    <t>Pol24</t>
  </si>
  <si>
    <t>Kabel PRAFLAsafeX-j 3x2,5</t>
  </si>
  <si>
    <t>Pol25</t>
  </si>
  <si>
    <t>Kabel PRAFLAsafeX-o 3x2,5</t>
  </si>
  <si>
    <t>Pol26</t>
  </si>
  <si>
    <t>Kabel PRAFLAsafeX-j 3x1,5</t>
  </si>
  <si>
    <t>Pol27</t>
  </si>
  <si>
    <t>Kabel CYKY-j 3x2,5</t>
  </si>
  <si>
    <t>Pol28</t>
  </si>
  <si>
    <t>Kabel CYKY-j 3x1,5</t>
  </si>
  <si>
    <t>Pol29</t>
  </si>
  <si>
    <t>vodič CYA 25</t>
  </si>
  <si>
    <t>Pol30</t>
  </si>
  <si>
    <t>vodič CYA 10</t>
  </si>
  <si>
    <t>Pol31</t>
  </si>
  <si>
    <t>Žlab MARS s víkem 100x500x1.25 mm s víkem, žárově zinkovaný</t>
  </si>
  <si>
    <t>Pol32</t>
  </si>
  <si>
    <t>Žlab drátený 35x100 mm, zinkovaný</t>
  </si>
  <si>
    <t>Pol33</t>
  </si>
  <si>
    <t>Trubka elektroinstalační pancéřová žárově zinkovaná pr.40</t>
  </si>
  <si>
    <t>Pol34</t>
  </si>
  <si>
    <t>Požární ucpávky dle požadavků požární zprávy</t>
  </si>
  <si>
    <t>64</t>
  </si>
  <si>
    <t>Pol18</t>
  </si>
  <si>
    <t>Zámečnické pomocné konstrukce</t>
  </si>
  <si>
    <t>kg</t>
  </si>
  <si>
    <t>66</t>
  </si>
  <si>
    <t>Pol35</t>
  </si>
  <si>
    <t>Podružný související elektroinstalační a kompletační materiál (svorky, kabelové příchytky, koncovky apod.)</t>
  </si>
  <si>
    <t>5%</t>
  </si>
  <si>
    <t>68</t>
  </si>
  <si>
    <t>70</t>
  </si>
  <si>
    <t>747</t>
  </si>
  <si>
    <t>Elektromontáže - kompletace rozvodů</t>
  </si>
  <si>
    <t>Pol9</t>
  </si>
  <si>
    <t>Elektrický vývod 3 vodičový (ukončení kabelu, svorka)</t>
  </si>
  <si>
    <t>Pol10</t>
  </si>
  <si>
    <t>Elektrický vývod 5 vodičový (ukončení kabelu, svorka)</t>
  </si>
  <si>
    <t>Pol11</t>
  </si>
  <si>
    <t>Odpínač bezpečnostní 400V/16A, venkovní, IP66</t>
  </si>
  <si>
    <t>Pol12</t>
  </si>
  <si>
    <t>Vypínač IP44</t>
  </si>
  <si>
    <t>Pol13</t>
  </si>
  <si>
    <t>Zásuvka 400V/16A IP44</t>
  </si>
  <si>
    <t>Pol14</t>
  </si>
  <si>
    <t>PAS - ochranná přípojnice</t>
  </si>
  <si>
    <t>Pol15</t>
  </si>
  <si>
    <t>Krabice instalační, rozbočná KPR 68</t>
  </si>
  <si>
    <t>Pol16</t>
  </si>
  <si>
    <t>Pohybové čidlo 360° IP40, do podhledu</t>
  </si>
  <si>
    <t>Pol17</t>
  </si>
  <si>
    <t>Krabice IP54, 5P</t>
  </si>
  <si>
    <t>P</t>
  </si>
  <si>
    <t>Poznámka k položce:_x000D_
Podružný související elektroinstalační a kompletační materiál_x000D_
Podíl přidružených výkonů_x000D_
Nespecifikovatelné montážní práce</t>
  </si>
  <si>
    <t>748</t>
  </si>
  <si>
    <t>Elektromontáže - osvětlovací zařízení a svítidla</t>
  </si>
  <si>
    <t>35</t>
  </si>
  <si>
    <t>Pol3</t>
  </si>
  <si>
    <t>Svítidlo LED do 45 W, IP54 nebo vyšší</t>
  </si>
  <si>
    <t>Pol4</t>
  </si>
  <si>
    <t>Svítidlo LED panel do kazetového podhledu, UGR&lt;25, do 40W, IP20</t>
  </si>
  <si>
    <t>37</t>
  </si>
  <si>
    <t>Pol5</t>
  </si>
  <si>
    <t>Svítidlo LED panel do kazetového podhledu, UGR&lt;19, do 40W, IP20</t>
  </si>
  <si>
    <t>Pol6</t>
  </si>
  <si>
    <t>Nouzové svítidlo přisazené LED 3W - úniková cesta, 60 minut</t>
  </si>
  <si>
    <t>39</t>
  </si>
  <si>
    <t>Pol7</t>
  </si>
  <si>
    <t>Nouzové svítidlo do podhledu LED 3W - úniková cesta, 60 minut</t>
  </si>
  <si>
    <t>Pol8</t>
  </si>
  <si>
    <t>Nouzové svítidlo nástěnné LED 3W - úniková cesta piktogram</t>
  </si>
  <si>
    <t>749</t>
  </si>
  <si>
    <t>Elektromontáže - ostatní práce a konstrukce</t>
  </si>
  <si>
    <t>41</t>
  </si>
  <si>
    <t>Pol41</t>
  </si>
  <si>
    <t>Demontáž a likvidace stávajících svítidel a kabelů v podhledech</t>
  </si>
  <si>
    <t>82</t>
  </si>
  <si>
    <t>Pol42</t>
  </si>
  <si>
    <t>Přeložky stávajících tras - dle stavby</t>
  </si>
  <si>
    <t>84</t>
  </si>
  <si>
    <t>43</t>
  </si>
  <si>
    <t>Pol43</t>
  </si>
  <si>
    <t>Dokumentace SKUTEČNÉHO PROVEDENÍ</t>
  </si>
  <si>
    <t>86</t>
  </si>
  <si>
    <t>Pol44</t>
  </si>
  <si>
    <t>GZS - VRN (Doprava rozváděčů a instalačního materiálu)</t>
  </si>
  <si>
    <t>88</t>
  </si>
  <si>
    <t>45</t>
  </si>
  <si>
    <t>Pol45</t>
  </si>
  <si>
    <t>Výchozí revize vnitřní instalace a výchozí revize hromosvodu (samostatně)</t>
  </si>
  <si>
    <t>90</t>
  </si>
  <si>
    <t>03 - Kanalizace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</si>
  <si>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</si>
  <si>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</si>
  <si>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</si>
  <si>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</si>
  <si>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721 - Zdravotechnika - vnitřní kanalizace</t>
  </si>
  <si>
    <t>HSV</t>
  </si>
  <si>
    <t>Práce a dodávky HSV</t>
  </si>
  <si>
    <t>Úpravy povrchů, podlahy a osazování výplní</t>
  </si>
  <si>
    <t>612135101</t>
  </si>
  <si>
    <t>Hrubá výplň rýh maltou jakékoli šířky rýhy ve stěnách</t>
  </si>
  <si>
    <t>m2</t>
  </si>
  <si>
    <t>CS ÚRS 2024 01</t>
  </si>
  <si>
    <t>-218622204</t>
  </si>
  <si>
    <t>Online PSC</t>
  </si>
  <si>
    <t>https://podminky.urs.cz/item/CS_URS_2024_01/612135101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</si>
  <si>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</si>
  <si>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</si>
  <si>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</si>
  <si>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-1895783871</t>
  </si>
  <si>
    <t>https://podminky.urs.cz/item/CS_URS_2024_01/949101111</t>
  </si>
  <si>
    <t>974031142</t>
  </si>
  <si>
    <t>Vysekání rýh ve zdivu cihelném na maltu vápennou nebo vápenocementovou do hl. 70 mm a šířky do 70 mm</t>
  </si>
  <si>
    <t>-656860739</t>
  </si>
  <si>
    <t>https://podminky.urs.cz/item/CS_URS_2024_01/974031142</t>
  </si>
  <si>
    <t>VV</t>
  </si>
  <si>
    <t>"přípomoc pro VZT" 89</t>
  </si>
  <si>
    <t>997</t>
  </si>
  <si>
    <t>Přesun sutě</t>
  </si>
  <si>
    <t>997013813</t>
  </si>
  <si>
    <t>Poplatek za uložení stavebního odpadu na skládce (skládkovné) z plastických hmot zatříděného do Katalogu odpadů pod kódem 17 02 03</t>
  </si>
  <si>
    <t>t</t>
  </si>
  <si>
    <t>-187541329</t>
  </si>
  <si>
    <t>https://podminky.urs.cz/item/CS_URS_2024_01/997013813</t>
  </si>
  <si>
    <t>997100R_01</t>
  </si>
  <si>
    <t>Naložení a odvoz demontovaného potrubí</t>
  </si>
  <si>
    <t>269545693</t>
  </si>
  <si>
    <t>721</t>
  </si>
  <si>
    <t>Zdravotechnika - vnitřní kanalizace</t>
  </si>
  <si>
    <t>721140802</t>
  </si>
  <si>
    <t>Demontáž potrubí z litinových trub odpadních nebo dešťových do DN 100</t>
  </si>
  <si>
    <t>-341372477</t>
  </si>
  <si>
    <t>https://podminky.urs.cz/item/CS_URS_2024_01/721140802</t>
  </si>
  <si>
    <t>721140903</t>
  </si>
  <si>
    <t>Opravy odpadního potrubí litinového vsazení odbočky do potrubí DN 75</t>
  </si>
  <si>
    <t>-720180671</t>
  </si>
  <si>
    <t>https://podminky.urs.cz/item/CS_URS_2024_01/721140903</t>
  </si>
  <si>
    <t>721140905</t>
  </si>
  <si>
    <t>Opravy odpadního potrubí litinového vsazení odbočky do potrubí DN 100</t>
  </si>
  <si>
    <t>-1131731015</t>
  </si>
  <si>
    <t>https://podminky.urs.cz/item/CS_URS_2024_01/721140905</t>
  </si>
  <si>
    <t>721174042</t>
  </si>
  <si>
    <t>Potrubí z trub polypropylenových připojovací DN 40</t>
  </si>
  <si>
    <t>-564281572</t>
  </si>
  <si>
    <t>https://podminky.urs.cz/item/CS_URS_2024_01/721174042</t>
  </si>
  <si>
    <t>721174043</t>
  </si>
  <si>
    <t>Potrubí z trub polypropylenových připojovací DN 50</t>
  </si>
  <si>
    <t>1373820319</t>
  </si>
  <si>
    <t>https://podminky.urs.cz/item/CS_URS_2024_01/721174043</t>
  </si>
  <si>
    <t>721211421</t>
  </si>
  <si>
    <t>Podlahové vpusti se svislým odtokem DN 50/75/110 mřížka nerez 115x115</t>
  </si>
  <si>
    <t>-1437967410</t>
  </si>
  <si>
    <t>https://podminky.urs.cz/item/CS_URS_2024_01/721211421</t>
  </si>
  <si>
    <t>721229111</t>
  </si>
  <si>
    <t>Zápachové uzávěrky montáž zápachových uzávěrek ostatních typů do DN 50</t>
  </si>
  <si>
    <t>1220024633</t>
  </si>
  <si>
    <t>https://podminky.urs.cz/item/CS_URS_2024_01/721229111</t>
  </si>
  <si>
    <t>M</t>
  </si>
  <si>
    <t>HLE.HL136N</t>
  </si>
  <si>
    <t>Zápachový uzávěr pro odvod kondenzátu DN40 s připojením DN32 popř. d 12-18 mm, s přídavnou mechanickou uzávěrkou a čistící vložkou, s otáčivým ramenem odtoku</t>
  </si>
  <si>
    <t>856546429</t>
  </si>
  <si>
    <t>721290111</t>
  </si>
  <si>
    <t>Zkouška těsnosti kanalizace v objektech vodou do DN 125</t>
  </si>
  <si>
    <t>1865724640</t>
  </si>
  <si>
    <t>https://podminky.urs.cz/item/CS_URS_2024_01/721290111</t>
  </si>
  <si>
    <t>998721123</t>
  </si>
  <si>
    <t>Přesun hmot pro vnitřní kanalizaci stanovený z hmotnosti přesunovaného materiálu vodorovná dopravní vzdálenost do 50 m ruční (bez užití mechanizace) v objektech výšky přes 12 do 24 m</t>
  </si>
  <si>
    <t>1219961272</t>
  </si>
  <si>
    <t>https://podminky.urs.cz/item/CS_URS_2024_01/998721123</t>
  </si>
  <si>
    <t>06 - Ústřední vytápění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</si>
  <si>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</si>
  <si>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</si>
  <si>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</si>
  <si>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</si>
  <si>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</si>
  <si>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Ostatní</t>
  </si>
  <si>
    <t xml:space="preserve">    783 - Dokončovací práce - nátěry</t>
  </si>
  <si>
    <t>713</t>
  </si>
  <si>
    <t>Izolace tepelné</t>
  </si>
  <si>
    <t>713421111</t>
  </si>
  <si>
    <t>Montáž izolace tepelné potrubí, ohybů, armatur a přírub rohožemi v pletivu bez povrchové úpravy (izolační materiál ve specifikaci) v černém šestihranném pletivu spojených ocelovým drátem potrubí jednovrstvá</t>
  </si>
  <si>
    <t>-958939627</t>
  </si>
  <si>
    <t>https://podminky.urs.cz/item/CS_URS_2024_01/713421111</t>
  </si>
  <si>
    <t>"DN32" 120*3,14*0,04</t>
  </si>
  <si>
    <t>"DN40"  54*3,14*0,048</t>
  </si>
  <si>
    <t>Součet</t>
  </si>
  <si>
    <t>63142677</t>
  </si>
  <si>
    <t>rohož izolační z minerální vlny prošívaná na pletivu 100kg/m3 tl 40mm</t>
  </si>
  <si>
    <t>1529196435</t>
  </si>
  <si>
    <t>23,211*1,05 'Přepočtené koeficientem množství</t>
  </si>
  <si>
    <t>71342R_01</t>
  </si>
  <si>
    <t>Rozdělovač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</si>
  <si>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</si>
  <si>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</si>
  <si>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-2124740800</t>
  </si>
  <si>
    <t>https://podminky.urs.cz/item/CS_URS_2024_01/998713123</t>
  </si>
  <si>
    <t>731</t>
  </si>
  <si>
    <t>Ústřední vytápění - kotelny</t>
  </si>
  <si>
    <t>732</t>
  </si>
  <si>
    <t>Ústřední vytápění - strojovny</t>
  </si>
  <si>
    <t>Pol48</t>
  </si>
  <si>
    <t>Čerpadlo poz. 8.9 DN 25/ H 0,5-8 m, PN6-10, 230V vč. izolace, mont.délka 220 mm,včetně protipřírub, charakteristika viz příloha</t>
  </si>
  <si>
    <t>Pol49</t>
  </si>
  <si>
    <t>Mezikus DN 40, PN 16, 225 mm (po demontovaných měřičích tepla okruhu TV a okruhu rs stará budova)</t>
  </si>
  <si>
    <t>Pol50</t>
  </si>
  <si>
    <t>Odvzdušňovací nádoby DN 40</t>
  </si>
  <si>
    <t>Poznámka k položce:_x000D_
Mezipřírubová uzavírací klapka PN 6, včetně protipřírub, těsnění, podložek šroubů a matic</t>
  </si>
  <si>
    <t>Pol51</t>
  </si>
  <si>
    <t>DN 40</t>
  </si>
  <si>
    <t>Pol52</t>
  </si>
  <si>
    <t>Manometr včetně smyčky a troj. kohoutu (0-1 MPa)</t>
  </si>
  <si>
    <t>Pol53</t>
  </si>
  <si>
    <t>Teploměr</t>
  </si>
  <si>
    <t>Poznámka k položce:_x000D_
Automatický odvzdušňovací ventil bez zpětného ventilu</t>
  </si>
  <si>
    <t>Pol54</t>
  </si>
  <si>
    <t>DN 15</t>
  </si>
  <si>
    <t>Poznámka k položce:_x000D_
Vypouštěcí kulový kohout,  doplnit na větve u všech rs</t>
  </si>
  <si>
    <t>Pol55</t>
  </si>
  <si>
    <t>Poznámka k položce:_x000D_
Uzávírací závitový kulový kohout, min PN 35</t>
  </si>
  <si>
    <t>Pol56</t>
  </si>
  <si>
    <t>Pol57</t>
  </si>
  <si>
    <t>DN 25</t>
  </si>
  <si>
    <t>Poznámka k položce:_x000D_
Zpětný ventil  mosaz  90 °C, PN 10</t>
  </si>
  <si>
    <t>Pol58</t>
  </si>
  <si>
    <t>Poznámka k položce:_x000D_
Filtr  závitový s nerez sítkem</t>
  </si>
  <si>
    <t>Pol59</t>
  </si>
  <si>
    <t>Pol60</t>
  </si>
  <si>
    <t>Rozdělovače a sběrače uprava</t>
  </si>
  <si>
    <t>Poznámka k položce:_x000D_
Redukce</t>
  </si>
  <si>
    <t>Pol61</t>
  </si>
  <si>
    <t>DN 32/40</t>
  </si>
  <si>
    <t>Poznámka k položce:_x000D_
Potrubí z trubek ocel. bezešvých závitových ČSN 4205710, mat. 11 353,0</t>
  </si>
  <si>
    <t>Pol62</t>
  </si>
  <si>
    <t>Poznámka k položce:_x000D_
Potrubí z trubek ocel. bezešvých  ČSN 4205715, mat. 11 353,0</t>
  </si>
  <si>
    <t>Pol63</t>
  </si>
  <si>
    <t>76/3.2</t>
  </si>
  <si>
    <t>Pol64</t>
  </si>
  <si>
    <t>Upevňovací systém</t>
  </si>
  <si>
    <t>Pol65</t>
  </si>
  <si>
    <t>Tlaková zkouška</t>
  </si>
  <si>
    <t>Pol66</t>
  </si>
  <si>
    <t>Pomocný materiál (závitové fitinky, těsnící materiál, tech. plyny)</t>
  </si>
  <si>
    <t>Pol67</t>
  </si>
  <si>
    <t>Pomocné konstrukce (např. plošina apod)</t>
  </si>
  <si>
    <t>Pol47</t>
  </si>
  <si>
    <t>Demontáž stávajících dosloužilých armatur, čerpadel, el. pohonů ekologické likvidace a odvoz železného šrotu</t>
  </si>
  <si>
    <t>998732122</t>
  </si>
  <si>
    <t>Přesun hmot pro strojovny stanovený z hmotnosti přesunovaného materiálu vodorovná dopravní vzdálenost do 50 m ruční (bez užití mechanizace) v objektech výšky přes 6 do 12 m</t>
  </si>
  <si>
    <t>103410566</t>
  </si>
  <si>
    <t>https://podminky.urs.cz/item/CS_URS_2024_01/998732122</t>
  </si>
  <si>
    <t>733</t>
  </si>
  <si>
    <t>Ústřední vytápění - rozvodné potrubí</t>
  </si>
  <si>
    <t>733111106</t>
  </si>
  <si>
    <t>Potrubí z trubek ocelových závitových černých spojovaných svařováním bezešvých běžných nízkotlakých PN 16 do 115°C DN 32</t>
  </si>
  <si>
    <t>-233333158</t>
  </si>
  <si>
    <t>https://podminky.urs.cz/item/CS_URS_2024_01/733111106</t>
  </si>
  <si>
    <t>733111107</t>
  </si>
  <si>
    <t>Potrubí z trubek ocelových závitových černých spojovaných svařováním bezešvých běžných nízkotlakých PN 16 do 115°C DN 40</t>
  </si>
  <si>
    <t>-1259478944</t>
  </si>
  <si>
    <t>https://podminky.urs.cz/item/CS_URS_2024_01/733111107</t>
  </si>
  <si>
    <t>73315R_05</t>
  </si>
  <si>
    <t>73315R_06</t>
  </si>
  <si>
    <t>DN 32</t>
  </si>
  <si>
    <t>73315R_07</t>
  </si>
  <si>
    <t>Kohout vypouštěcí DN 15</t>
  </si>
  <si>
    <t>733190217</t>
  </si>
  <si>
    <t>Zkoušky těsnosti potrubí, manžety prostupové z trubek ocelových zkoušky těsnosti potrubí (za provozu) z trubek ocelových hladkých Ø do 51/2,6</t>
  </si>
  <si>
    <t>1795856123</t>
  </si>
  <si>
    <t>https://podminky.urs.cz/item/CS_URS_2024_01/733190217</t>
  </si>
  <si>
    <t>998733123</t>
  </si>
  <si>
    <t>Přesun hmot pro rozvody potrubí stanovený z hmotnosti přesunovaného materiálu vodorovná dopravní vzdálenost do 50 m ruční (bez užití mechanizace) v objektech výšky přes 12 do 24 m</t>
  </si>
  <si>
    <t>214540111</t>
  </si>
  <si>
    <t>https://podminky.urs.cz/item/CS_URS_2024_01/998733123</t>
  </si>
  <si>
    <t>735</t>
  </si>
  <si>
    <t>Ústřední vytápění - otopná tělesa</t>
  </si>
  <si>
    <t>735151821</t>
  </si>
  <si>
    <t>Demontáž otopných těles panelových dvouřadých stavební délky do 1500 mm</t>
  </si>
  <si>
    <t>-843554728</t>
  </si>
  <si>
    <t>https://podminky.urs.cz/item/CS_URS_2024_01/735151821</t>
  </si>
  <si>
    <t>735159220</t>
  </si>
  <si>
    <t>Montáž otopných těles panelových dvouřadých, stavební délky přes 1140 do 1500 mm</t>
  </si>
  <si>
    <t>-1323805613</t>
  </si>
  <si>
    <t>https://podminky.urs.cz/item/CS_URS_2024_01/735159220</t>
  </si>
  <si>
    <t>998735123</t>
  </si>
  <si>
    <t>Přesun hmot pro otopná tělesa stanovený z hmotnosti přesunovaného materiálu vodorovná dopravní vzdálenost do 50 m ruční (bez užití mechanizace) v objektech výšky přes 12 do 24 m</t>
  </si>
  <si>
    <t>582915934</t>
  </si>
  <si>
    <t>https://podminky.urs.cz/item/CS_URS_2024_01/998735123</t>
  </si>
  <si>
    <t>Pol46</t>
  </si>
  <si>
    <t>Demontáže armatur radiátorů</t>
  </si>
  <si>
    <t>Pol80</t>
  </si>
  <si>
    <t>Termostatický radiátorový ventil - rohový DN15</t>
  </si>
  <si>
    <t>Pol81</t>
  </si>
  <si>
    <t>Termostatická hlavice</t>
  </si>
  <si>
    <t>Pol82</t>
  </si>
  <si>
    <t>Radiátorové šroubení uzavírací - rohové DN15</t>
  </si>
  <si>
    <t>736</t>
  </si>
  <si>
    <t>Ostatní</t>
  </si>
  <si>
    <t>Pol83</t>
  </si>
  <si>
    <t>Požární dohled</t>
  </si>
  <si>
    <t>soub</t>
  </si>
  <si>
    <t>Pol84</t>
  </si>
  <si>
    <t>Regulace OS</t>
  </si>
  <si>
    <t>Pol85</t>
  </si>
  <si>
    <t>Topná zkouška</t>
  </si>
  <si>
    <t>783</t>
  </si>
  <si>
    <t>Dokončovací práce - nátěry</t>
  </si>
  <si>
    <t>783614551</t>
  </si>
  <si>
    <t>Základní nátěr armatur a kovových potrubí jednonásobný potrubí do DN 50 mm syntetický</t>
  </si>
  <si>
    <t>171374062</t>
  </si>
  <si>
    <t>https://podminky.urs.cz/item/CS_URS_2024_01/783614551</t>
  </si>
  <si>
    <t>"DN50"175</t>
  </si>
  <si>
    <t>"DN32"170</t>
  </si>
  <si>
    <t>783617651</t>
  </si>
  <si>
    <t>Krycí nátěr (email) armatur a kovových potrubí potrubí přes DN 100 do DN 150 mm dvojnásobný syntetický standardní</t>
  </si>
  <si>
    <t>663979191</t>
  </si>
  <si>
    <t>https://podminky.urs.cz/item/CS_URS_2024_01/783617651</t>
  </si>
  <si>
    <t>07 - Měření a regulace</t>
  </si>
  <si>
    <t xml:space="preserve">    741 - Elektroinstalace - silnoproud</t>
  </si>
  <si>
    <t>M - Práce a dodávky M</t>
  </si>
  <si>
    <t xml:space="preserve">    211-M - Kabely</t>
  </si>
  <si>
    <t xml:space="preserve">    21-M - Elektromontáže</t>
  </si>
  <si>
    <t>OST - Ostatní</t>
  </si>
  <si>
    <t>Elektroinstalace - silnoproud</t>
  </si>
  <si>
    <t>741122201</t>
  </si>
  <si>
    <t>Montáž kabelů měděných bez ukončení uložených volně nebo v liště plných kulatých (např. CYKY) počtu a průřezu žil 2x1,5 až 6 mm2</t>
  </si>
  <si>
    <t>-84140485</t>
  </si>
  <si>
    <t>https://podminky.urs.cz/item/CS_URS_2024_01/741122201</t>
  </si>
  <si>
    <t>34111005</t>
  </si>
  <si>
    <t>kabel instalační jádro Cu plné izolace PVC plášť PVC 450/750V (CYKY) 2x1,5mm2</t>
  </si>
  <si>
    <t>521360161</t>
  </si>
  <si>
    <t>760*1,15 'Přepočtené koeficientem množství</t>
  </si>
  <si>
    <t>741122211</t>
  </si>
  <si>
    <t>Montáž kabelů měděných bez ukončení uložených volně nebo v liště plných kulatých (např. CYKY) počtu a průřezu žil 3x1,5 až 6 mm2</t>
  </si>
  <si>
    <t>-276503847</t>
  </si>
  <si>
    <t>https://podminky.urs.cz/item/CS_URS_2024_01/741122211</t>
  </si>
  <si>
    <t>1200+80</t>
  </si>
  <si>
    <t>34111030</t>
  </si>
  <si>
    <t>kabel instalační jádro Cu plné izolace PVC plášť PVC 450/750V (CYKY) 3x1,5mm2</t>
  </si>
  <si>
    <t>1669034598</t>
  </si>
  <si>
    <t>1280*1,15 'Přepočtené koeficientem množství</t>
  </si>
  <si>
    <t>741122219</t>
  </si>
  <si>
    <t>Montáž kabelů měděných bez ukončení uložených volně nebo v liště plných kulatých (např. CYKY) počtu a průřezu žil 4x1,5 až 2,5 mm2</t>
  </si>
  <si>
    <t>1584281918</t>
  </si>
  <si>
    <t>https://podminky.urs.cz/item/CS_URS_2024_01/741122219</t>
  </si>
  <si>
    <t>34111060</t>
  </si>
  <si>
    <t>kabel instalační jádro Cu plné izolace PVC plášť PVC 450/750V (CYKY) 4x1,5mm2</t>
  </si>
  <si>
    <t>-307987476</t>
  </si>
  <si>
    <t>1150*1,15 'Přepočtené koeficientem množství</t>
  </si>
  <si>
    <t>741122237</t>
  </si>
  <si>
    <t>Montáž kabelů měděných bez ukončení uložených volně nebo v liště plných kulatých (např. CYKY) počtu a průřezu žil 7x1,5 až 2,5 mm2</t>
  </si>
  <si>
    <t>-1404189754</t>
  </si>
  <si>
    <t>https://podminky.urs.cz/item/CS_URS_2024_01/741122237</t>
  </si>
  <si>
    <t>PKB.603930</t>
  </si>
  <si>
    <t>CYKY-O 7x1,5</t>
  </si>
  <si>
    <t>km</t>
  </si>
  <si>
    <t>-1759323457</t>
  </si>
  <si>
    <t>741124703</t>
  </si>
  <si>
    <t>Montáž kabelů měděných ovládacích bez ukončení uložených volně stíněných ovládacích s plným jádrem (např. JYTY) počtu a průměru žil 2 až 19x1 mm2</t>
  </si>
  <si>
    <t>-1792871892</t>
  </si>
  <si>
    <t>https://podminky.urs.cz/item/CS_URS_2024_01/741124703</t>
  </si>
  <si>
    <t>"JYTY-O 7x1,0"90</t>
  </si>
  <si>
    <t>"JYTY-O 4x1,0"1200</t>
  </si>
  <si>
    <t>"JYTY-O 2x1,0"150</t>
  </si>
  <si>
    <t>34113148</t>
  </si>
  <si>
    <t>kabel ovládací průmyslový stíněný laminovanou Al fólií s příložným Cu drátem jádro Cu plné izolace PVC plášť PVC 250V (JYTY) 2x1,00mm2</t>
  </si>
  <si>
    <t>-2123242394</t>
  </si>
  <si>
    <t>130,434782608696*1,15 'Přepočtené koeficientem množství</t>
  </si>
  <si>
    <t>34113150</t>
  </si>
  <si>
    <t>kabel ovládací průmyslový stíněný laminovanou Al fólií s příložným Cu drátem jádro Cu plné izolace PVC plášť PVC 250V (JYTY) 4x1,00mm2</t>
  </si>
  <si>
    <t>1511977144</t>
  </si>
  <si>
    <t>1043,47826086957*1,15 'Přepočtené koeficientem množství</t>
  </si>
  <si>
    <t>34113151</t>
  </si>
  <si>
    <t>kabel ovládací průmyslový stíněný laminovanou Al fólií s příložným Cu drátem jádro Cu plné izolace PVC plášť PVC 250V (JYTY) 7x1,00mm2</t>
  </si>
  <si>
    <t>-1588845760</t>
  </si>
  <si>
    <t>78,2608695652174*1,15 'Přepočtené koeficientem množství</t>
  </si>
  <si>
    <t>742121001</t>
  </si>
  <si>
    <t>Montáž kabelů sdělovacích pro vnitřní rozvody počtu žil do 15</t>
  </si>
  <si>
    <t>-1632170006</t>
  </si>
  <si>
    <t>https://podminky.urs.cz/item/CS_URS_2024_01/742121001</t>
  </si>
  <si>
    <t>.723115</t>
  </si>
  <si>
    <t>kabel 4x2x0.8</t>
  </si>
  <si>
    <t>434909987</t>
  </si>
  <si>
    <t>Práce a dodávky M</t>
  </si>
  <si>
    <t>211-M</t>
  </si>
  <si>
    <t>Kabely</t>
  </si>
  <si>
    <t>21-M</t>
  </si>
  <si>
    <t>Elektromontáže</t>
  </si>
  <si>
    <t>Pol70</t>
  </si>
  <si>
    <t>Rozvaděč, 1800x800x400 s montážní deskou</t>
  </si>
  <si>
    <t>MR02-QM110</t>
  </si>
  <si>
    <t>Vypínač 3 pólový In=40A</t>
  </si>
  <si>
    <t>MR02-FI117</t>
  </si>
  <si>
    <t>Chránič proudový 2 pól s jističem 10A/C 30mA</t>
  </si>
  <si>
    <t>MR02-XC117</t>
  </si>
  <si>
    <t>Zásuvka soklová 230V</t>
  </si>
  <si>
    <t>MR02-FA120</t>
  </si>
  <si>
    <t>Jistič třípólový 6A/C</t>
  </si>
  <si>
    <t>MR02-FA124</t>
  </si>
  <si>
    <t>MR02-BP127</t>
  </si>
  <si>
    <t>Snímač difer.tlaku a objem.průtoku 0-1000Pa</t>
  </si>
  <si>
    <t>MR02-FU127</t>
  </si>
  <si>
    <t>Svorka pojistková řadováI=1.0A</t>
  </si>
  <si>
    <t>MR02-FU128</t>
  </si>
  <si>
    <t>Svorka pojistková řadová I=1.0A</t>
  </si>
  <si>
    <t>MR02-Y128</t>
  </si>
  <si>
    <t>Pohon klapek 10Nm 24V nouzová fce.</t>
  </si>
  <si>
    <t>MR02-FA130</t>
  </si>
  <si>
    <t>MR02-FA134</t>
  </si>
  <si>
    <t>MR02-BP137</t>
  </si>
  <si>
    <t>MR02-FU137</t>
  </si>
  <si>
    <t>MR02-FU138</t>
  </si>
  <si>
    <t>MR02-Y138</t>
  </si>
  <si>
    <t>Pohon klapek 10Nm 24V</t>
  </si>
  <si>
    <t>MR02-FA141</t>
  </si>
  <si>
    <t>Jistič 1 pólový 2A/B</t>
  </si>
  <si>
    <t>MR02-FA141.1</t>
  </si>
  <si>
    <t>Spínač pomocný 1Z 1R</t>
  </si>
  <si>
    <t>MR02-KM141</t>
  </si>
  <si>
    <t>Stykač instalační 2 pólový 20A, 2Z, 24VAC</t>
  </si>
  <si>
    <t>MR02-KM141.1</t>
  </si>
  <si>
    <t>Kontakt pomocný 1Z</t>
  </si>
  <si>
    <t>MR02-SA141</t>
  </si>
  <si>
    <t>Vypínač revizní 3+1 pólový IP55, 16A</t>
  </si>
  <si>
    <t>MR02-FA143</t>
  </si>
  <si>
    <t>MR02-FA143.1</t>
  </si>
  <si>
    <t>MR02-KM143</t>
  </si>
  <si>
    <t>MR02-KM143.1</t>
  </si>
  <si>
    <t>MR02-Y145</t>
  </si>
  <si>
    <t>Pohon pro regulační kulové kohouty</t>
  </si>
  <si>
    <t>MR02-Y145.1</t>
  </si>
  <si>
    <t>Kohout kulový regulační 3-cestný DN20 kvs=4.0</t>
  </si>
  <si>
    <t>MR02-FU145</t>
  </si>
  <si>
    <t>MR02-Y146</t>
  </si>
  <si>
    <t>Pohon klapek 5Nm, 24V, 0-10V</t>
  </si>
  <si>
    <t>MR02-FU146</t>
  </si>
  <si>
    <t>MR02-GU158</t>
  </si>
  <si>
    <t>Zdroj napájecí 20W 230VAC/12DC 1.7A</t>
  </si>
  <si>
    <t>MR02-SQ158</t>
  </si>
  <si>
    <t>Detektor kouře</t>
  </si>
  <si>
    <t>47</t>
  </si>
  <si>
    <t>MR02-FA158</t>
  </si>
  <si>
    <t>MR02-FA162</t>
  </si>
  <si>
    <t>49</t>
  </si>
  <si>
    <t>MR02-FA162.1</t>
  </si>
  <si>
    <t>MR02-FA164</t>
  </si>
  <si>
    <t>51</t>
  </si>
  <si>
    <t>MR02-FA164.1</t>
  </si>
  <si>
    <t>MR02-Y164</t>
  </si>
  <si>
    <t>Ventil radiátorový rohový DN15</t>
  </si>
  <si>
    <t>53</t>
  </si>
  <si>
    <t>MR02-Y164.1</t>
  </si>
  <si>
    <t>Servopohon zdvihový 24VAC</t>
  </si>
  <si>
    <t>MR02-Y164.1.1</t>
  </si>
  <si>
    <t>55</t>
  </si>
  <si>
    <t>MR02-Y164.1.2</t>
  </si>
  <si>
    <t>MR02-Y165</t>
  </si>
  <si>
    <t>57</t>
  </si>
  <si>
    <t>MR02-Y165.1</t>
  </si>
  <si>
    <t>MR02-Y166</t>
  </si>
  <si>
    <t>59</t>
  </si>
  <si>
    <t>MR02-Y166.1</t>
  </si>
  <si>
    <t>MR02-FU166</t>
  </si>
  <si>
    <t>92</t>
  </si>
  <si>
    <t>61</t>
  </si>
  <si>
    <t>MR02-Y166.1.1</t>
  </si>
  <si>
    <t>94</t>
  </si>
  <si>
    <t>MR02-Y166.1.2</t>
  </si>
  <si>
    <t>96</t>
  </si>
  <si>
    <t>63</t>
  </si>
  <si>
    <t>MR02-FA172</t>
  </si>
  <si>
    <t>98</t>
  </si>
  <si>
    <t>MR02-FA172.1</t>
  </si>
  <si>
    <t>100</t>
  </si>
  <si>
    <t>65</t>
  </si>
  <si>
    <t>MR02-FA174</t>
  </si>
  <si>
    <t>102</t>
  </si>
  <si>
    <t>MR02-FA174.1</t>
  </si>
  <si>
    <t>104</t>
  </si>
  <si>
    <t>67</t>
  </si>
  <si>
    <t>MR02-Y175</t>
  </si>
  <si>
    <t>106</t>
  </si>
  <si>
    <t>MR02-Y175.1</t>
  </si>
  <si>
    <t>108</t>
  </si>
  <si>
    <t>69</t>
  </si>
  <si>
    <t>MR02-Y176</t>
  </si>
  <si>
    <t>110</t>
  </si>
  <si>
    <t>MR02-Y176.1</t>
  </si>
  <si>
    <t>112</t>
  </si>
  <si>
    <t>71</t>
  </si>
  <si>
    <t>MR02-FU176</t>
  </si>
  <si>
    <t>114</t>
  </si>
  <si>
    <t>MR02-Y176.1.1</t>
  </si>
  <si>
    <t>116</t>
  </si>
  <si>
    <t>73</t>
  </si>
  <si>
    <t>MR02-Y176.1.2</t>
  </si>
  <si>
    <t>118</t>
  </si>
  <si>
    <t>MR02-FA182</t>
  </si>
  <si>
    <t>120</t>
  </si>
  <si>
    <t>75</t>
  </si>
  <si>
    <t>MR02-FA182.1</t>
  </si>
  <si>
    <t>122</t>
  </si>
  <si>
    <t>MR02-FA184</t>
  </si>
  <si>
    <t>124</t>
  </si>
  <si>
    <t>77</t>
  </si>
  <si>
    <t>MR02-FA184.1</t>
  </si>
  <si>
    <t>126</t>
  </si>
  <si>
    <t>MR02-Y185</t>
  </si>
  <si>
    <t>128</t>
  </si>
  <si>
    <t>79</t>
  </si>
  <si>
    <t>MR02-Y185.1</t>
  </si>
  <si>
    <t>130</t>
  </si>
  <si>
    <t>MR02-Y186</t>
  </si>
  <si>
    <t>132</t>
  </si>
  <si>
    <t>81</t>
  </si>
  <si>
    <t>MR02-Y186.1</t>
  </si>
  <si>
    <t>134</t>
  </si>
  <si>
    <t>MR02-FU186</t>
  </si>
  <si>
    <t>136</t>
  </si>
  <si>
    <t>83</t>
  </si>
  <si>
    <t>MR02-Y186.1.1</t>
  </si>
  <si>
    <t>138</t>
  </si>
  <si>
    <t>MR02-Y186.1.2</t>
  </si>
  <si>
    <t>140</t>
  </si>
  <si>
    <t>85</t>
  </si>
  <si>
    <t>MR02-FA192</t>
  </si>
  <si>
    <t>142</t>
  </si>
  <si>
    <t>MR02-FA192.1</t>
  </si>
  <si>
    <t>144</t>
  </si>
  <si>
    <t>87</t>
  </si>
  <si>
    <t>MR02-FA194</t>
  </si>
  <si>
    <t>146</t>
  </si>
  <si>
    <t>MR02-FA194.1</t>
  </si>
  <si>
    <t>148</t>
  </si>
  <si>
    <t>89</t>
  </si>
  <si>
    <t>MR02-Y195</t>
  </si>
  <si>
    <t>150</t>
  </si>
  <si>
    <t>MR02-Y195.1</t>
  </si>
  <si>
    <t>152</t>
  </si>
  <si>
    <t>91</t>
  </si>
  <si>
    <t>MR02-Y196</t>
  </si>
  <si>
    <t>154</t>
  </si>
  <si>
    <t>MR02-Y196.1</t>
  </si>
  <si>
    <t>156</t>
  </si>
  <si>
    <t>93</t>
  </si>
  <si>
    <t>MR02-FU196</t>
  </si>
  <si>
    <t>158</t>
  </si>
  <si>
    <t>MR02-Y196.1.1</t>
  </si>
  <si>
    <t>160</t>
  </si>
  <si>
    <t>95</t>
  </si>
  <si>
    <t>MR02-Y196.1.2</t>
  </si>
  <si>
    <t>162</t>
  </si>
  <si>
    <t>MR02-FA202</t>
  </si>
  <si>
    <t>164</t>
  </si>
  <si>
    <t>97</t>
  </si>
  <si>
    <t>MR02-FA202.1</t>
  </si>
  <si>
    <t>166</t>
  </si>
  <si>
    <t>MR02-FA204</t>
  </si>
  <si>
    <t>168</t>
  </si>
  <si>
    <t>99</t>
  </si>
  <si>
    <t>MR02-FA204.1</t>
  </si>
  <si>
    <t>170</t>
  </si>
  <si>
    <t>MR02-Y205</t>
  </si>
  <si>
    <t>172</t>
  </si>
  <si>
    <t>101</t>
  </si>
  <si>
    <t>MR02-Y205.1</t>
  </si>
  <si>
    <t>174</t>
  </si>
  <si>
    <t>MR02-Y206</t>
  </si>
  <si>
    <t>176</t>
  </si>
  <si>
    <t>103</t>
  </si>
  <si>
    <t>MR02-Y206.1</t>
  </si>
  <si>
    <t>178</t>
  </si>
  <si>
    <t>MR02-FU206</t>
  </si>
  <si>
    <t>180</t>
  </si>
  <si>
    <t>105</t>
  </si>
  <si>
    <t>MR02-Y206.1.1</t>
  </si>
  <si>
    <t>182</t>
  </si>
  <si>
    <t>MR02-Y206.1.2</t>
  </si>
  <si>
    <t>184</t>
  </si>
  <si>
    <t>107</t>
  </si>
  <si>
    <t>MR02-FA212</t>
  </si>
  <si>
    <t>186</t>
  </si>
  <si>
    <t>MR02-FA212.1</t>
  </si>
  <si>
    <t>188</t>
  </si>
  <si>
    <t>109</t>
  </si>
  <si>
    <t>MR02-FA214</t>
  </si>
  <si>
    <t>190</t>
  </si>
  <si>
    <t>MR02-FA214.1</t>
  </si>
  <si>
    <t>192</t>
  </si>
  <si>
    <t>111</t>
  </si>
  <si>
    <t>MR02-Y216</t>
  </si>
  <si>
    <t>194</t>
  </si>
  <si>
    <t>MR02-Y216.1</t>
  </si>
  <si>
    <t>196</t>
  </si>
  <si>
    <t>113</t>
  </si>
  <si>
    <t>MR02-FU216</t>
  </si>
  <si>
    <t>198</t>
  </si>
  <si>
    <t>MR02-Y216.1.1</t>
  </si>
  <si>
    <t>200</t>
  </si>
  <si>
    <t>115</t>
  </si>
  <si>
    <t>MR02-Y216.1.2</t>
  </si>
  <si>
    <t>202</t>
  </si>
  <si>
    <t>MR02-FA222</t>
  </si>
  <si>
    <t>204</t>
  </si>
  <si>
    <t>117</t>
  </si>
  <si>
    <t>MR02-FA222.1</t>
  </si>
  <si>
    <t>206</t>
  </si>
  <si>
    <t>MR02-FA224</t>
  </si>
  <si>
    <t>208</t>
  </si>
  <si>
    <t>119</t>
  </si>
  <si>
    <t>MR02-FA224.1</t>
  </si>
  <si>
    <t>210</t>
  </si>
  <si>
    <t>MR02-Y224</t>
  </si>
  <si>
    <t>212</t>
  </si>
  <si>
    <t>121</t>
  </si>
  <si>
    <t>MR02-Y224.1</t>
  </si>
  <si>
    <t>214</t>
  </si>
  <si>
    <t>MR02-Y224.1.1</t>
  </si>
  <si>
    <t>216</t>
  </si>
  <si>
    <t>123</t>
  </si>
  <si>
    <t>MR02-Y224.1.2</t>
  </si>
  <si>
    <t>218</t>
  </si>
  <si>
    <t>MR02-Y225</t>
  </si>
  <si>
    <t>220</t>
  </si>
  <si>
    <t>125</t>
  </si>
  <si>
    <t>MR02-Y225.1</t>
  </si>
  <si>
    <t>222</t>
  </si>
  <si>
    <t>MR02-Y226</t>
  </si>
  <si>
    <t>224</t>
  </si>
  <si>
    <t>127</t>
  </si>
  <si>
    <t>MR02-Y226.1</t>
  </si>
  <si>
    <t>226</t>
  </si>
  <si>
    <t>MR02-FU226</t>
  </si>
  <si>
    <t>228</t>
  </si>
  <si>
    <t>129</t>
  </si>
  <si>
    <t>MR02-Y226.1.1</t>
  </si>
  <si>
    <t>230</t>
  </si>
  <si>
    <t>MR02-Y226.1.2</t>
  </si>
  <si>
    <t>232</t>
  </si>
  <si>
    <t>131</t>
  </si>
  <si>
    <t>MR02-FA232</t>
  </si>
  <si>
    <t>234</t>
  </si>
  <si>
    <t>MR02-FA232.1</t>
  </si>
  <si>
    <t>236</t>
  </si>
  <si>
    <t>133</t>
  </si>
  <si>
    <t>MR02-FU233</t>
  </si>
  <si>
    <t>238</t>
  </si>
  <si>
    <t>MR02-FA235</t>
  </si>
  <si>
    <t>240</t>
  </si>
  <si>
    <t>135</t>
  </si>
  <si>
    <t>MR02-FA235.1</t>
  </si>
  <si>
    <t>242</t>
  </si>
  <si>
    <t>MR02-FU237</t>
  </si>
  <si>
    <t>244</t>
  </si>
  <si>
    <t>137</t>
  </si>
  <si>
    <t>MR02-FA242</t>
  </si>
  <si>
    <t>246</t>
  </si>
  <si>
    <t>MR02-FA242.1</t>
  </si>
  <si>
    <t>248</t>
  </si>
  <si>
    <t>139</t>
  </si>
  <si>
    <t>MR02-FU243</t>
  </si>
  <si>
    <t>250</t>
  </si>
  <si>
    <t>MR02-FA245</t>
  </si>
  <si>
    <t>252</t>
  </si>
  <si>
    <t>141</t>
  </si>
  <si>
    <t>MR02-FA245.1</t>
  </si>
  <si>
    <t>254</t>
  </si>
  <si>
    <t>MR02-FU247</t>
  </si>
  <si>
    <t>256</t>
  </si>
  <si>
    <t>143</t>
  </si>
  <si>
    <t>MR02-FA311</t>
  </si>
  <si>
    <t>Jistič 1 pólový 10A/B</t>
  </si>
  <si>
    <t>258</t>
  </si>
  <si>
    <t>MR02-FV311</t>
  </si>
  <si>
    <t>Přepěťová ochrana s VF filtrem 230V/10A</t>
  </si>
  <si>
    <t>260</t>
  </si>
  <si>
    <t>145</t>
  </si>
  <si>
    <t>MR02-TC313</t>
  </si>
  <si>
    <t>Transformátor jednofázový 230/24V 320VA</t>
  </si>
  <si>
    <t>262</t>
  </si>
  <si>
    <t>MR02-FU313</t>
  </si>
  <si>
    <t>264</t>
  </si>
  <si>
    <t>147</t>
  </si>
  <si>
    <t>MR02-FA313</t>
  </si>
  <si>
    <t>266</t>
  </si>
  <si>
    <t>MR02-D316</t>
  </si>
  <si>
    <t>Panel obslužný pro podstanicivč.kabelu</t>
  </si>
  <si>
    <t>268</t>
  </si>
  <si>
    <t>149</t>
  </si>
  <si>
    <t>MR02-D321</t>
  </si>
  <si>
    <t>Podstanice 200 I/O</t>
  </si>
  <si>
    <t>270</t>
  </si>
  <si>
    <t>MR02-D323</t>
  </si>
  <si>
    <t>Napájecí modul 1.2A, pojistka 10A</t>
  </si>
  <si>
    <t>272</t>
  </si>
  <si>
    <t>151</t>
  </si>
  <si>
    <t>MR02-D326</t>
  </si>
  <si>
    <t>Rozhraní pro podstanici</t>
  </si>
  <si>
    <t>274</t>
  </si>
  <si>
    <t>MR02-D331</t>
  </si>
  <si>
    <t>Modul univerzální 8 I/O</t>
  </si>
  <si>
    <t>276</t>
  </si>
  <si>
    <t>153</t>
  </si>
  <si>
    <t>MR02-BT331</t>
  </si>
  <si>
    <t>Snímač teploty do potrubí NTC</t>
  </si>
  <si>
    <t>278</t>
  </si>
  <si>
    <t>MR02-BT332</t>
  </si>
  <si>
    <t>Snímač teploty pro rychlé čtení kabel 1,5m</t>
  </si>
  <si>
    <t>280</t>
  </si>
  <si>
    <t>155</t>
  </si>
  <si>
    <t>MR02-BT334</t>
  </si>
  <si>
    <t>282</t>
  </si>
  <si>
    <t>MR02-BT335</t>
  </si>
  <si>
    <t>284</t>
  </si>
  <si>
    <t>157</t>
  </si>
  <si>
    <t>MR02-BT337</t>
  </si>
  <si>
    <t>286</t>
  </si>
  <si>
    <t>MR02-BQ340</t>
  </si>
  <si>
    <t>Snímač teploty a CO2 kanálový</t>
  </si>
  <si>
    <t>288</t>
  </si>
  <si>
    <t>159</t>
  </si>
  <si>
    <t>MR02-FU340</t>
  </si>
  <si>
    <t>290</t>
  </si>
  <si>
    <t>MR02-D341</t>
  </si>
  <si>
    <t>292</t>
  </si>
  <si>
    <t>161</t>
  </si>
  <si>
    <t>MR02-BQ342</t>
  </si>
  <si>
    <t>294</t>
  </si>
  <si>
    <t>MR02-BQ344</t>
  </si>
  <si>
    <t>296</t>
  </si>
  <si>
    <t>163</t>
  </si>
  <si>
    <t>MR02-BQ346</t>
  </si>
  <si>
    <t>298</t>
  </si>
  <si>
    <t>MR02-BQ350</t>
  </si>
  <si>
    <t>300</t>
  </si>
  <si>
    <t>165</t>
  </si>
  <si>
    <t>MR02-FU350</t>
  </si>
  <si>
    <t>302</t>
  </si>
  <si>
    <t>MR02-D351</t>
  </si>
  <si>
    <t>304</t>
  </si>
  <si>
    <t>167</t>
  </si>
  <si>
    <t>MR02-BQ352</t>
  </si>
  <si>
    <t>306</t>
  </si>
  <si>
    <t>MR02-BQ354</t>
  </si>
  <si>
    <t>308</t>
  </si>
  <si>
    <t>169</t>
  </si>
  <si>
    <t>MR02-BQ356</t>
  </si>
  <si>
    <t>310</t>
  </si>
  <si>
    <t>MR02-BQ360</t>
  </si>
  <si>
    <t>312</t>
  </si>
  <si>
    <t>171</t>
  </si>
  <si>
    <t>MR02-FU360</t>
  </si>
  <si>
    <t>314</t>
  </si>
  <si>
    <t>MR02-D361</t>
  </si>
  <si>
    <t>316</t>
  </si>
  <si>
    <t>173</t>
  </si>
  <si>
    <t>MR02-BQ362</t>
  </si>
  <si>
    <t>318</t>
  </si>
  <si>
    <t>MR02-BQ364</t>
  </si>
  <si>
    <t>320</t>
  </si>
  <si>
    <t>175</t>
  </si>
  <si>
    <t>MR02-BQ366</t>
  </si>
  <si>
    <t>322</t>
  </si>
  <si>
    <t>MR02-BQ370</t>
  </si>
  <si>
    <t>324</t>
  </si>
  <si>
    <t>177</t>
  </si>
  <si>
    <t>MR02-FU370</t>
  </si>
  <si>
    <t>326</t>
  </si>
  <si>
    <t>MR02-D371</t>
  </si>
  <si>
    <t>328</t>
  </si>
  <si>
    <t>179</t>
  </si>
  <si>
    <t>MR02-BQ372</t>
  </si>
  <si>
    <t>330</t>
  </si>
  <si>
    <t>MR02-FU380</t>
  </si>
  <si>
    <t>332</t>
  </si>
  <si>
    <t>181</t>
  </si>
  <si>
    <t>MR02-D381</t>
  </si>
  <si>
    <t>334</t>
  </si>
  <si>
    <t>MR02-Y385</t>
  </si>
  <si>
    <t>336</t>
  </si>
  <si>
    <t>183</t>
  </si>
  <si>
    <t>MR02-Y386</t>
  </si>
  <si>
    <t>338</t>
  </si>
  <si>
    <t>MR02-Y387</t>
  </si>
  <si>
    <t>340</t>
  </si>
  <si>
    <t>185</t>
  </si>
  <si>
    <t>MR02-Y388</t>
  </si>
  <si>
    <t>342</t>
  </si>
  <si>
    <t>MR02-FU390</t>
  </si>
  <si>
    <t>344</t>
  </si>
  <si>
    <t>187</t>
  </si>
  <si>
    <t>MR02-D391</t>
  </si>
  <si>
    <t>346</t>
  </si>
  <si>
    <t>MR02-Y391</t>
  </si>
  <si>
    <t>348</t>
  </si>
  <si>
    <t>189</t>
  </si>
  <si>
    <t>MR02-Y392</t>
  </si>
  <si>
    <t>350</t>
  </si>
  <si>
    <t>MR02-Y393</t>
  </si>
  <si>
    <t>352</t>
  </si>
  <si>
    <t>191</t>
  </si>
  <si>
    <t>MR02-Y394</t>
  </si>
  <si>
    <t>354</t>
  </si>
  <si>
    <t>MR02-Y395</t>
  </si>
  <si>
    <t>356</t>
  </si>
  <si>
    <t>193</t>
  </si>
  <si>
    <t>MR02-Y396</t>
  </si>
  <si>
    <t>358</t>
  </si>
  <si>
    <t>MR02-Y397</t>
  </si>
  <si>
    <t>360</t>
  </si>
  <si>
    <t>195</t>
  </si>
  <si>
    <t>MR02-Y398</t>
  </si>
  <si>
    <t>362</t>
  </si>
  <si>
    <t>MR02-FU400</t>
  </si>
  <si>
    <t>364</t>
  </si>
  <si>
    <t>197</t>
  </si>
  <si>
    <t>MR02-D401</t>
  </si>
  <si>
    <t>366</t>
  </si>
  <si>
    <t>MR02-Y401</t>
  </si>
  <si>
    <t>368</t>
  </si>
  <si>
    <t>199</t>
  </si>
  <si>
    <t>MR02-Y402</t>
  </si>
  <si>
    <t>370</t>
  </si>
  <si>
    <t>MR02-D411</t>
  </si>
  <si>
    <t>Modul digitálních vstupů, 16 I/O</t>
  </si>
  <si>
    <t>372</t>
  </si>
  <si>
    <t>201</t>
  </si>
  <si>
    <t>MR02-SP412</t>
  </si>
  <si>
    <t>Hlídač tlakové diference vzduch, 0.5-5 mba</t>
  </si>
  <si>
    <t>374</t>
  </si>
  <si>
    <t>MR02-SP413</t>
  </si>
  <si>
    <t>376</t>
  </si>
  <si>
    <t>203</t>
  </si>
  <si>
    <t>MR02-ST417</t>
  </si>
  <si>
    <t>Termostat protimrazový kapilárový 3m</t>
  </si>
  <si>
    <t>378</t>
  </si>
  <si>
    <t>MR02-D431</t>
  </si>
  <si>
    <t>380</t>
  </si>
  <si>
    <t>205</t>
  </si>
  <si>
    <t>MR02-D451</t>
  </si>
  <si>
    <t>382</t>
  </si>
  <si>
    <t>MR02-D471</t>
  </si>
  <si>
    <t>Modul digitálních výstupů</t>
  </si>
  <si>
    <t>384</t>
  </si>
  <si>
    <t>207</t>
  </si>
  <si>
    <t>MR02-KA471</t>
  </si>
  <si>
    <t>Relé miniaturní 24VAC 4 pól.</t>
  </si>
  <si>
    <t>386</t>
  </si>
  <si>
    <t>MR02-KA472</t>
  </si>
  <si>
    <t>388</t>
  </si>
  <si>
    <t>209</t>
  </si>
  <si>
    <t>MR02-KA475</t>
  </si>
  <si>
    <t>Relé miniaturní 24VAC 2 pól.</t>
  </si>
  <si>
    <t>390</t>
  </si>
  <si>
    <t>MR02-KA476</t>
  </si>
  <si>
    <t>392</t>
  </si>
  <si>
    <t>211</t>
  </si>
  <si>
    <t>MR02-D481</t>
  </si>
  <si>
    <t>394</t>
  </si>
  <si>
    <t>MR02-KA481</t>
  </si>
  <si>
    <t>396</t>
  </si>
  <si>
    <t>213</t>
  </si>
  <si>
    <t>MR02-KA482</t>
  </si>
  <si>
    <t>398</t>
  </si>
  <si>
    <t>MR02-KA485</t>
  </si>
  <si>
    <t>400</t>
  </si>
  <si>
    <t>215</t>
  </si>
  <si>
    <t>MR02-KA486</t>
  </si>
  <si>
    <t>402</t>
  </si>
  <si>
    <t>MR02-D491</t>
  </si>
  <si>
    <t>404</t>
  </si>
  <si>
    <t>217</t>
  </si>
  <si>
    <t>MR02-KA491</t>
  </si>
  <si>
    <t>406</t>
  </si>
  <si>
    <t>MR02-KA492</t>
  </si>
  <si>
    <t>408</t>
  </si>
  <si>
    <t>219</t>
  </si>
  <si>
    <t>MR02-KA493</t>
  </si>
  <si>
    <t>410</t>
  </si>
  <si>
    <t>MR02-KA494</t>
  </si>
  <si>
    <t>412</t>
  </si>
  <si>
    <t>221</t>
  </si>
  <si>
    <t>MR02-KA495</t>
  </si>
  <si>
    <t>414</t>
  </si>
  <si>
    <t>MR02-KA496</t>
  </si>
  <si>
    <t>416</t>
  </si>
  <si>
    <t>223</t>
  </si>
  <si>
    <t>MR02-D501</t>
  </si>
  <si>
    <t>418</t>
  </si>
  <si>
    <t>MR02-KA501</t>
  </si>
  <si>
    <t>420</t>
  </si>
  <si>
    <t>225</t>
  </si>
  <si>
    <t>MR02-KA502</t>
  </si>
  <si>
    <t>422</t>
  </si>
  <si>
    <t>MR02-KA503</t>
  </si>
  <si>
    <t>424</t>
  </si>
  <si>
    <t>227</t>
  </si>
  <si>
    <t>MR02-KA504</t>
  </si>
  <si>
    <t>426</t>
  </si>
  <si>
    <t>MR02-KA505</t>
  </si>
  <si>
    <t>428</t>
  </si>
  <si>
    <t>229</t>
  </si>
  <si>
    <t>MR02-KA506</t>
  </si>
  <si>
    <t>430</t>
  </si>
  <si>
    <t>MR02-D511</t>
  </si>
  <si>
    <t>432</t>
  </si>
  <si>
    <t>231</t>
  </si>
  <si>
    <t>MR02-KA511</t>
  </si>
  <si>
    <t>434</t>
  </si>
  <si>
    <t>MR02-KA512</t>
  </si>
  <si>
    <t>436</t>
  </si>
  <si>
    <t>233</t>
  </si>
  <si>
    <t>MR02-KA513</t>
  </si>
  <si>
    <t>438</t>
  </si>
  <si>
    <t>MR02-KA514</t>
  </si>
  <si>
    <t>440</t>
  </si>
  <si>
    <t>235</t>
  </si>
  <si>
    <t>MR02-KA515</t>
  </si>
  <si>
    <t>442</t>
  </si>
  <si>
    <t>MR02-KA516</t>
  </si>
  <si>
    <t>444</t>
  </si>
  <si>
    <t>237</t>
  </si>
  <si>
    <t>MR02-D521</t>
  </si>
  <si>
    <t>446</t>
  </si>
  <si>
    <t>MR02-KA521</t>
  </si>
  <si>
    <t>448</t>
  </si>
  <si>
    <t>239</t>
  </si>
  <si>
    <t>MR02-KA522</t>
  </si>
  <si>
    <t>450</t>
  </si>
  <si>
    <t>MR02-KA523</t>
  </si>
  <si>
    <t>452</t>
  </si>
  <si>
    <t>241</t>
  </si>
  <si>
    <t>MR02-KA524</t>
  </si>
  <si>
    <t>454</t>
  </si>
  <si>
    <t>MR02-KA525</t>
  </si>
  <si>
    <t>456</t>
  </si>
  <si>
    <t>243</t>
  </si>
  <si>
    <t>MR02-KA526</t>
  </si>
  <si>
    <t>458</t>
  </si>
  <si>
    <t>MR02-D531</t>
  </si>
  <si>
    <t>460</t>
  </si>
  <si>
    <t>245</t>
  </si>
  <si>
    <t>MR02-KA531</t>
  </si>
  <si>
    <t>462</t>
  </si>
  <si>
    <t>MR02-KA532</t>
  </si>
  <si>
    <t>464</t>
  </si>
  <si>
    <t>247</t>
  </si>
  <si>
    <t>MR02-KA533</t>
  </si>
  <si>
    <t>466</t>
  </si>
  <si>
    <t>MR02-KA534</t>
  </si>
  <si>
    <t>468</t>
  </si>
  <si>
    <t>249</t>
  </si>
  <si>
    <t>MR02-KA535</t>
  </si>
  <si>
    <t>470</t>
  </si>
  <si>
    <t>MR02-KA536</t>
  </si>
  <si>
    <t>472</t>
  </si>
  <si>
    <t>251</t>
  </si>
  <si>
    <t>MR02-D541</t>
  </si>
  <si>
    <t>474</t>
  </si>
  <si>
    <t>MR02-KA541</t>
  </si>
  <si>
    <t>476</t>
  </si>
  <si>
    <t>253</t>
  </si>
  <si>
    <t>MR02-KA542</t>
  </si>
  <si>
    <t>478</t>
  </si>
  <si>
    <t>MR02-KA543</t>
  </si>
  <si>
    <t>480</t>
  </si>
  <si>
    <t>255</t>
  </si>
  <si>
    <t>MR02-KA544</t>
  </si>
  <si>
    <t>482</t>
  </si>
  <si>
    <t>MR02-KA545</t>
  </si>
  <si>
    <t>484</t>
  </si>
  <si>
    <t>257</t>
  </si>
  <si>
    <t>MR02-KA546</t>
  </si>
  <si>
    <t>486</t>
  </si>
  <si>
    <t>MR02-D551</t>
  </si>
  <si>
    <t>488</t>
  </si>
  <si>
    <t>259</t>
  </si>
  <si>
    <t>MR02-KA551</t>
  </si>
  <si>
    <t>490</t>
  </si>
  <si>
    <t>MR02-KA552</t>
  </si>
  <si>
    <t>492</t>
  </si>
  <si>
    <t>261</t>
  </si>
  <si>
    <t>MR02-KA553</t>
  </si>
  <si>
    <t>494</t>
  </si>
  <si>
    <t>MR02-KA554</t>
  </si>
  <si>
    <t>496</t>
  </si>
  <si>
    <t>263</t>
  </si>
  <si>
    <t>MR02-KA555</t>
  </si>
  <si>
    <t>498</t>
  </si>
  <si>
    <t>MR02-KA556</t>
  </si>
  <si>
    <t>500</t>
  </si>
  <si>
    <t>265</t>
  </si>
  <si>
    <t>MR02-D561</t>
  </si>
  <si>
    <t>502</t>
  </si>
  <si>
    <t>MR02-KA561</t>
  </si>
  <si>
    <t>504</t>
  </si>
  <si>
    <t>267</t>
  </si>
  <si>
    <t>MR02-KA562</t>
  </si>
  <si>
    <t>506</t>
  </si>
  <si>
    <t>MR02-KA563</t>
  </si>
  <si>
    <t>508</t>
  </si>
  <si>
    <t>269</t>
  </si>
  <si>
    <t>MR02-KA564</t>
  </si>
  <si>
    <t>510</t>
  </si>
  <si>
    <t>MR02-KA565</t>
  </si>
  <si>
    <t>512</t>
  </si>
  <si>
    <t>271</t>
  </si>
  <si>
    <t>MR02-KA566</t>
  </si>
  <si>
    <t>514</t>
  </si>
  <si>
    <t>MR02-D571</t>
  </si>
  <si>
    <t>516</t>
  </si>
  <si>
    <t>273</t>
  </si>
  <si>
    <t>MR02-KA571</t>
  </si>
  <si>
    <t>518</t>
  </si>
  <si>
    <t>MR02-KA572</t>
  </si>
  <si>
    <t>520</t>
  </si>
  <si>
    <t>275</t>
  </si>
  <si>
    <t>MR02-KA573</t>
  </si>
  <si>
    <t>522</t>
  </si>
  <si>
    <t>MR02-KA574</t>
  </si>
  <si>
    <t>524</t>
  </si>
  <si>
    <t>277</t>
  </si>
  <si>
    <t>MR02-KA575</t>
  </si>
  <si>
    <t>526</t>
  </si>
  <si>
    <t>MR02-KA576</t>
  </si>
  <si>
    <t>528</t>
  </si>
  <si>
    <t>279</t>
  </si>
  <si>
    <t>MR02-D581</t>
  </si>
  <si>
    <t>530</t>
  </si>
  <si>
    <t>MR02-KA581</t>
  </si>
  <si>
    <t>532</t>
  </si>
  <si>
    <t>281</t>
  </si>
  <si>
    <t>MR02-KA582</t>
  </si>
  <si>
    <t>534</t>
  </si>
  <si>
    <t>MR02-KA583</t>
  </si>
  <si>
    <t>536</t>
  </si>
  <si>
    <t>283</t>
  </si>
  <si>
    <t>MR02-KA584</t>
  </si>
  <si>
    <t>538</t>
  </si>
  <si>
    <t>MR02-KA585</t>
  </si>
  <si>
    <t>540</t>
  </si>
  <si>
    <t>285</t>
  </si>
  <si>
    <t>MR02-KA586</t>
  </si>
  <si>
    <t>542</t>
  </si>
  <si>
    <t>MR02-D591</t>
  </si>
  <si>
    <t>544</t>
  </si>
  <si>
    <t>287</t>
  </si>
  <si>
    <t>MR02-KA591</t>
  </si>
  <si>
    <t>546</t>
  </si>
  <si>
    <t>MR02-KA592</t>
  </si>
  <si>
    <t>548</t>
  </si>
  <si>
    <t>289</t>
  </si>
  <si>
    <t>MR02-KA593</t>
  </si>
  <si>
    <t>550</t>
  </si>
  <si>
    <t>MR02-KA594</t>
  </si>
  <si>
    <t>552</t>
  </si>
  <si>
    <t>291</t>
  </si>
  <si>
    <t>MR02-KA595</t>
  </si>
  <si>
    <t>554</t>
  </si>
  <si>
    <t>MR02-KA596</t>
  </si>
  <si>
    <t>556</t>
  </si>
  <si>
    <t>293</t>
  </si>
  <si>
    <t>MR02-D601</t>
  </si>
  <si>
    <t>558</t>
  </si>
  <si>
    <t>MR02-KA601</t>
  </si>
  <si>
    <t>560</t>
  </si>
  <si>
    <t>295</t>
  </si>
  <si>
    <t>MR02-KA602</t>
  </si>
  <si>
    <t>562</t>
  </si>
  <si>
    <t>MR02-KA603</t>
  </si>
  <si>
    <t>564</t>
  </si>
  <si>
    <t>297</t>
  </si>
  <si>
    <t>MR02-KA604</t>
  </si>
  <si>
    <t>566</t>
  </si>
  <si>
    <t>MR02-KA605</t>
  </si>
  <si>
    <t>568</t>
  </si>
  <si>
    <t>299</t>
  </si>
  <si>
    <t>MR02-KA606</t>
  </si>
  <si>
    <t>570</t>
  </si>
  <si>
    <t>MR02-SA612</t>
  </si>
  <si>
    <t>Ovladač otočný třípolohový černý</t>
  </si>
  <si>
    <t>572</t>
  </si>
  <si>
    <t>301</t>
  </si>
  <si>
    <t>MR02-SA612.1</t>
  </si>
  <si>
    <t>Kontakt samostatný 1Z</t>
  </si>
  <si>
    <t>574</t>
  </si>
  <si>
    <t>MR02-SA612.2</t>
  </si>
  <si>
    <t>Kontakt samostatný 1V</t>
  </si>
  <si>
    <t>576</t>
  </si>
  <si>
    <t>303</t>
  </si>
  <si>
    <t>MR02-HL613</t>
  </si>
  <si>
    <t>Signálka zelená LED 24V AC/DC</t>
  </si>
  <si>
    <t>578</t>
  </si>
  <si>
    <t>MR02-HL615</t>
  </si>
  <si>
    <t>Signálka žlutá LED 24V AC/DC</t>
  </si>
  <si>
    <t>580</t>
  </si>
  <si>
    <t>305</t>
  </si>
  <si>
    <t>MR02-WL136</t>
  </si>
  <si>
    <t>Pohon klapkový 24V AC/DC 5Nm</t>
  </si>
  <si>
    <t>582</t>
  </si>
  <si>
    <t>MR02-WL138</t>
  </si>
  <si>
    <t>584</t>
  </si>
  <si>
    <t>307</t>
  </si>
  <si>
    <t>Pol71</t>
  </si>
  <si>
    <t>Požární ucpávky</t>
  </si>
  <si>
    <t>kpl.</t>
  </si>
  <si>
    <t>604</t>
  </si>
  <si>
    <t>Pol79</t>
  </si>
  <si>
    <t>Materiál úchytný a nosný pro kabelovou trasu</t>
  </si>
  <si>
    <t>608</t>
  </si>
  <si>
    <t>309</t>
  </si>
  <si>
    <t>Pol86</t>
  </si>
  <si>
    <t>Programové vybavení ústředny</t>
  </si>
  <si>
    <t>610</t>
  </si>
  <si>
    <t>Pol87</t>
  </si>
  <si>
    <t>Obslužné pracoviště řídícího systému, HW+SW</t>
  </si>
  <si>
    <t>612</t>
  </si>
  <si>
    <t>311</t>
  </si>
  <si>
    <t>Pol72</t>
  </si>
  <si>
    <t>Žlab kabelový úložný zinkovaný 50x35 mm, vč. víka</t>
  </si>
  <si>
    <t>606</t>
  </si>
  <si>
    <t>OST</t>
  </si>
  <si>
    <t>Pol88</t>
  </si>
  <si>
    <t>Oživení, uvedení do provozu</t>
  </si>
  <si>
    <t>614</t>
  </si>
  <si>
    <t>313</t>
  </si>
  <si>
    <t>Pol89</t>
  </si>
  <si>
    <t>Revize rozvaděčë</t>
  </si>
  <si>
    <t>616</t>
  </si>
  <si>
    <t>Pol90</t>
  </si>
  <si>
    <t>Podružný materiál</t>
  </si>
  <si>
    <t>618</t>
  </si>
  <si>
    <t>315</t>
  </si>
  <si>
    <t>Pol91</t>
  </si>
  <si>
    <t>Provozní, funkční, komplexní zkoušky, test 1:1</t>
  </si>
  <si>
    <t>620</t>
  </si>
  <si>
    <t>Pol92</t>
  </si>
  <si>
    <t>Zaučení obsluhy, vypracování uživatelských manuálů</t>
  </si>
  <si>
    <t>622</t>
  </si>
  <si>
    <t>317</t>
  </si>
  <si>
    <t>Pol93</t>
  </si>
  <si>
    <t>Výchozí revizní zpráva</t>
  </si>
  <si>
    <t>624</t>
  </si>
  <si>
    <t>Pol94</t>
  </si>
  <si>
    <t>Dokumentace skutečného provedení (4 paré)</t>
  </si>
  <si>
    <t>626</t>
  </si>
  <si>
    <t>319</t>
  </si>
  <si>
    <t>Pol95</t>
  </si>
  <si>
    <t>Koordinace s ostatními profesemi</t>
  </si>
  <si>
    <t>628</t>
  </si>
  <si>
    <t>Pol96</t>
  </si>
  <si>
    <t>Spolupráce s IT technikem investora</t>
  </si>
  <si>
    <t>630</t>
  </si>
  <si>
    <t>321</t>
  </si>
  <si>
    <t>Pol97</t>
  </si>
  <si>
    <t>Spolupráce se zástupcem provozovatele, investora</t>
  </si>
  <si>
    <t>632</t>
  </si>
  <si>
    <t>Pol98</t>
  </si>
  <si>
    <t>Ostatní náklady (doprava, cestovmé, lešení, zabezpečení)</t>
  </si>
  <si>
    <t>634</t>
  </si>
  <si>
    <t>01 - Stavebně konstrukční část-statika</t>
  </si>
  <si>
    <t xml:space="preserve">    3 - Svislé a kompletní konstrukce</t>
  </si>
  <si>
    <t xml:space="preserve">    998 - Přesun hmot</t>
  </si>
  <si>
    <t xml:space="preserve">    712 - Povlakové krytiny</t>
  </si>
  <si>
    <t xml:space="preserve">    763 - Konstrukce suché výstavby</t>
  </si>
  <si>
    <t xml:space="preserve">    767 - Konstrukce zámečnické</t>
  </si>
  <si>
    <t xml:space="preserve">    776 - Podlahy povlakové</t>
  </si>
  <si>
    <t>Svislé a kompletní konstrukce</t>
  </si>
  <si>
    <t>310231011</t>
  </si>
  <si>
    <t>Zazdívka otvorů ve zdivu nadzákladovém děrovanými cihlami plochy do 1 m2 přes P10 do P15, tl. zdiva 175 mm</t>
  </si>
  <si>
    <t>-790586055</t>
  </si>
  <si>
    <t>https://podminky.urs.cz/item/CS_URS_2024_01/310231011</t>
  </si>
  <si>
    <t>"zazdívka otvorů po vtahování potrubí ÚT" 4*0,8</t>
  </si>
  <si>
    <t>310235241</t>
  </si>
  <si>
    <t>Zazdívka otvorů ve zdivu nadzákladovém cihlami pálenými plochy do 0,0225 m2, ve zdi tl. do 300 mm</t>
  </si>
  <si>
    <t>-1034539076</t>
  </si>
  <si>
    <t>https://podminky.urs.cz/item/CS_URS_2024_01/310235241</t>
  </si>
  <si>
    <t>"otvory po sondách 120 ks oboustraně" 120*2</t>
  </si>
  <si>
    <t>310321111</t>
  </si>
  <si>
    <t>Zabetonování otvorů ve zdivu nadzákladovém včetně bednění, odbednění a výztuže (materiál v ceně) plochy do 1 m2</t>
  </si>
  <si>
    <t>m3</t>
  </si>
  <si>
    <t>1568284885</t>
  </si>
  <si>
    <t>https://podminky.urs.cz/item/CS_URS_2024_01/310321111</t>
  </si>
  <si>
    <t>"po osazení ocel. prvků" 4*0,1*0,3*0,4</t>
  </si>
  <si>
    <t>317234410</t>
  </si>
  <si>
    <t>Vyzdívka mezi nosníky cihlami pálenými na maltu cementovou</t>
  </si>
  <si>
    <t>-872733713</t>
  </si>
  <si>
    <t>https://podminky.urs.cz/item/CS_URS_2024_01/317234410</t>
  </si>
  <si>
    <t>1,68*0,75*0,1+1,32*0,75*0,16+0,715*0,75*0,16+(1*0,16+1,9*0,16)*0,6+1,185*0,6*0,16+1,17*0,6*0,16+1,9*0,1*0,6+0,715*0,6*0,16+1,9*0,6*0,1*2+1,3*2*0,1*1</t>
  </si>
  <si>
    <t>2,07*0,1*0,6+1,82*0,1*0,6+2,07*0,1*0,6+1,415*0,16*0,6+2*0,715*0,16*0,6</t>
  </si>
  <si>
    <t>317944321</t>
  </si>
  <si>
    <t>Válcované nosníky dodatečně osazované do připravených otvorů bez zazdění hlav do č. 12</t>
  </si>
  <si>
    <t>1042910372</t>
  </si>
  <si>
    <t>https://podminky.urs.cz/item/CS_URS_2024_01/317944321</t>
  </si>
  <si>
    <t>"HEA 100" (10*2,07+5*1,82+10*1,3+5*1,68+15*1,9)*0,0167</t>
  </si>
  <si>
    <t>"UPN 100" 14*0,4*0,0106</t>
  </si>
  <si>
    <t>317944323</t>
  </si>
  <si>
    <t>Válcované nosníky dodatečně osazované do připravených otvorů bez zazdění hlav č. 14 až 22</t>
  </si>
  <si>
    <t>-1048164627</t>
  </si>
  <si>
    <t>https://podminky.urs.cz/item/CS_URS_2024_01/317944323</t>
  </si>
  <si>
    <t>"UPN 160" (6*0,715+3*1,7+3*1,185+3*1+3*1,32+6*0,715+9*0,4)*0,0188</t>
  </si>
  <si>
    <t>"IPN 160" (15*0,4+3*1,415)*0,0179</t>
  </si>
  <si>
    <t>346244381</t>
  </si>
  <si>
    <t>Plentování ocelových válcovaných nosníků jednostranné cihlami na maltu, výška stojiny do 200 mm</t>
  </si>
  <si>
    <t>1776337918</t>
  </si>
  <si>
    <t>https://podminky.urs.cz/item/CS_URS_2024_01/346244381</t>
  </si>
  <si>
    <t>1,68*0,1*2+1,32*0,16*2+0,715*0,16*2+0,715*0,16*2+2,9*0,16*2+1,185*2*0,16</t>
  </si>
  <si>
    <t>1,17*0,16*2+2*1,9*0,1*2+2*1,3*0,1*2+2*2,07*0,1*2+1,82*0,1*2+1,415*2*0,16+2*0,715*0,16*2</t>
  </si>
  <si>
    <t>349231811</t>
  </si>
  <si>
    <t>Přizdívka z cihel ostění s ozubem ve vybouraných otvorech, s vysekáním kapes pro zavázaní přes 80 do 150 mm</t>
  </si>
  <si>
    <t>-388937513</t>
  </si>
  <si>
    <t>https://podminky.urs.cz/item/CS_URS_2024_01/349231811</t>
  </si>
  <si>
    <t>"strojovna VZT" 1,77*3</t>
  </si>
  <si>
    <t>-856538872</t>
  </si>
  <si>
    <t>"demontáž SDK"386,38</t>
  </si>
  <si>
    <t>953961214</t>
  </si>
  <si>
    <t>Kotva chemická s vyvrtáním otvoru do betonu, železobetonu nebo tvrdého kamene chemická patrona, velikost M 16, hloubka 125 mm</t>
  </si>
  <si>
    <t>233672165</t>
  </si>
  <si>
    <t>https://podminky.urs.cz/item/CS_URS_2024_01/953961214</t>
  </si>
  <si>
    <t>953965131</t>
  </si>
  <si>
    <t>Kotva chemická s vyvrtáním otvoru kotevní šrouby pro chemické kotvy, velikost M 16, délka 190 mm</t>
  </si>
  <si>
    <t>-119752783</t>
  </si>
  <si>
    <t>https://podminky.urs.cz/item/CS_URS_2024_01/953965131</t>
  </si>
  <si>
    <t>962031011</t>
  </si>
  <si>
    <t>Bourání příček nebo přizdívek z cihel děrovaných, tl. do 100 mm</t>
  </si>
  <si>
    <t>-69031864</t>
  </si>
  <si>
    <t>https://podminky.urs.cz/item/CS_URS_2024_01/962031011</t>
  </si>
  <si>
    <t>"310" (5,02)*3,8+1,77*2,5-1*2</t>
  </si>
  <si>
    <t>962031013</t>
  </si>
  <si>
    <t>Bourání příček nebo přizdívek z cihel děrovaných, tl. přes 100 do 150 mm</t>
  </si>
  <si>
    <t>1406711748</t>
  </si>
  <si>
    <t>https://podminky.urs.cz/item/CS_URS_2024_01/962031013</t>
  </si>
  <si>
    <t>"310" (6,75+5,02)*3,8</t>
  </si>
  <si>
    <t>965043341</t>
  </si>
  <si>
    <t>Bourání mazanin betonových s potěrem nebo teracem tl. do 100 mm, plochy přes 4 m2</t>
  </si>
  <si>
    <t>57681451</t>
  </si>
  <si>
    <t>https://podminky.urs.cz/item/CS_URS_2024_01/965043341</t>
  </si>
  <si>
    <t>"310" 6,75*9,5*0,1</t>
  </si>
  <si>
    <t>965049111</t>
  </si>
  <si>
    <t>Bourání mazanin Příplatek k cenám za bourání mazanin betonových se svařovanou sítí, tl. do 100 mm</t>
  </si>
  <si>
    <t>-1398757060</t>
  </si>
  <si>
    <t>https://podminky.urs.cz/item/CS_URS_2024_01/965049111</t>
  </si>
  <si>
    <t>965082941</t>
  </si>
  <si>
    <t>Odstranění násypu pod podlahami nebo ochranného násypu na střechách tl. přes 200 mm jakékoliv plochy</t>
  </si>
  <si>
    <t>-61335091</t>
  </si>
  <si>
    <t>https://podminky.urs.cz/item/CS_URS_2024_01/965082941</t>
  </si>
  <si>
    <t>"střecha nad 310" 0,25*(0,9*0,9+1,35*0,73)</t>
  </si>
  <si>
    <t>968062455</t>
  </si>
  <si>
    <t>Vybourání dřevěných rámů oken s křídly, dveřních zárubní, vrat, stěn, ostění nebo obkladů dveřních zárubní, plochy do 2 m2</t>
  </si>
  <si>
    <t>-2135674884</t>
  </si>
  <si>
    <t>https://podminky.urs.cz/item/CS_URS_2024_01/968062455</t>
  </si>
  <si>
    <t>"310" 1*2+2*0,8*2</t>
  </si>
  <si>
    <t>971033181</t>
  </si>
  <si>
    <t>Vybourání otvorů ve zdivu základovém nebo nadzákladovém z cihel, tvárnic, příčkovek z cihel pálených na maltu vápennou nebo vápenocementovou průměru profilu do 60 mm, tl. do 900 mm</t>
  </si>
  <si>
    <t>-298290320</t>
  </si>
  <si>
    <t>https://podminky.urs.cz/item/CS_URS_2024_01/971033181</t>
  </si>
  <si>
    <t>"Sondy pro ověření pozic konstrukcí" 120</t>
  </si>
  <si>
    <t>971033471</t>
  </si>
  <si>
    <t>Vybourání otvorů ve zdivu základovém nebo nadzákladovém z cihel, tvárnic, příčkovek z cihel pálených na maltu vápennou nebo vápenocementovou plochy do 0,25 m2, tl. do 750 mm</t>
  </si>
  <si>
    <t>1295058652</t>
  </si>
  <si>
    <t>https://podminky.urs.cz/item/CS_URS_2024_01/971033471</t>
  </si>
  <si>
    <t>"321"3</t>
  </si>
  <si>
    <t>"325-6"6</t>
  </si>
  <si>
    <t>"335"4</t>
  </si>
  <si>
    <t>971033481</t>
  </si>
  <si>
    <t>Vybourání otvorů ve zdivu základovém nebo nadzákladovém z cihel, tvárnic, příčkovek z cihel pálených na maltu vápennou nebo vápenocementovou plochy do 0,25 m2, tl. do 900 mm</t>
  </si>
  <si>
    <t>-412822663</t>
  </si>
  <si>
    <t>https://podminky.urs.cz/item/CS_URS_2024_01/971033481</t>
  </si>
  <si>
    <t>"321"1</t>
  </si>
  <si>
    <t>971033531</t>
  </si>
  <si>
    <t>Vybourání otvorů ve zdivu základovém nebo nadzákladovém z cihel, tvárnic, příčkovek z cihel pálených na maltu vápennou nebo vápenocementovou plochy do 1 m2, tl. do 150 mm</t>
  </si>
  <si>
    <t>369192917</t>
  </si>
  <si>
    <t>https://podminky.urs.cz/item/CS_URS_2024_01/971033531</t>
  </si>
  <si>
    <t>"bourání otvorů ve stoupačce ÚT pro vtahování potrubí- 4 ks" 4*0,8</t>
  </si>
  <si>
    <t>971033561</t>
  </si>
  <si>
    <t>Vybourání otvorů ve zdivu základovém nebo nadzákladovém z cihel, tvárnic, příčkovek z cihel pálených na maltu vápennou nebo vápenocementovou plochy do 1 m2, tl. do 600 mm</t>
  </si>
  <si>
    <t>-274780358</t>
  </si>
  <si>
    <t>https://podminky.urs.cz/item/CS_URS_2024_01/971033561</t>
  </si>
  <si>
    <t>"míst.323-6"( 0,91*0,3*0,6+0,885*0,3*2*0,6)*2*0,6</t>
  </si>
  <si>
    <t>971033581</t>
  </si>
  <si>
    <t>Vybourání otvorů ve zdivu základovém nebo nadzákladovém z cihel, tvárnic, příčkovek z cihel pálených na maltu vápennou nebo vápenocementovou plochy do 1 m2, tl. do 900 mm</t>
  </si>
  <si>
    <t>750135979</t>
  </si>
  <si>
    <t>https://podminky.urs.cz/item/CS_URS_2024_01/971033581</t>
  </si>
  <si>
    <t>"míst.321"1,33*0,3*0,75</t>
  </si>
  <si>
    <t>971033591</t>
  </si>
  <si>
    <t>Vybourání otvorů ve zdivu základovém nebo nadzákladovém z cihel, tvárnic, příčkovek z cihel pálených na maltu vápennou nebo vápenocementovou plochy do 1 m2, tl. přes 900 mm</t>
  </si>
  <si>
    <t>-1680834020</t>
  </si>
  <si>
    <t>https://podminky.urs.cz/item/CS_URS_2024_01/971033591</t>
  </si>
  <si>
    <t>"309-10"0,9*0,35*0,89+0,9*0,35*1,04+1,35*0,35*1,2+0,9*0,35*2*1,2</t>
  </si>
  <si>
    <t>972054411</t>
  </si>
  <si>
    <t>Vybourání otvorů ve stropech nebo klenbách železobetonových bez odstranění podlahy a násypu, plochy do 1 m2, tl. do 80 mm</t>
  </si>
  <si>
    <t>-298664659</t>
  </si>
  <si>
    <t>https://podminky.urs.cz/item/CS_URS_2024_01/972054411</t>
  </si>
  <si>
    <t>"310 maz.střecha"(0,9*0,9+1,35*0,73)*0,05</t>
  </si>
  <si>
    <t>972054491</t>
  </si>
  <si>
    <t>Vybourání otvorů ve stropech nebo klenbách železobetonových bez odstranění podlahy a násypu, plochy do 1 m2, tl. přes 80 mm</t>
  </si>
  <si>
    <t>-881965309</t>
  </si>
  <si>
    <t>https://podminky.urs.cz/item/CS_URS_2024_01/972054491</t>
  </si>
  <si>
    <t>"310 ŽB strop"(0,9*0,9+1,35*0,73)*0,12</t>
  </si>
  <si>
    <t>973042261</t>
  </si>
  <si>
    <t>Vysekání výklenků nebo kapes ve zdivu betonovém kapes, plochy do 0,10 m2, hl. do 450 mm</t>
  </si>
  <si>
    <t>277664006</t>
  </si>
  <si>
    <t>https://podminky.urs.cz/item/CS_URS_2024_01/973042261</t>
  </si>
  <si>
    <t>"kapsy pro zatažení ocel. profil UPN240" 4</t>
  </si>
  <si>
    <t>974031666</t>
  </si>
  <si>
    <t>Vysekání rýh ve zdivu cihelném na maltu vápennou nebo vápenocementovou pro vtahování nosníků do zdí, před vybouráním otvoru do hl. 150 mm, při v. nosníku do 250 mm</t>
  </si>
  <si>
    <t>874018814</t>
  </si>
  <si>
    <t>https://podminky.urs.cz/item/CS_URS_2024_01/974031666</t>
  </si>
  <si>
    <t>"dle výk.oc.prvků"20,7+9,1+13+8,4+28,5+5,6+4,29+3,51+3,555+3+3,96+4,29+3,6+6+4,245</t>
  </si>
  <si>
    <t>977151111</t>
  </si>
  <si>
    <t>Jádrové vrty diamantovými korunkami do stavebních materiálů (železobetonu, betonu, cihel, obkladů, dlažeb, kamene) průměru do 35 mm</t>
  </si>
  <si>
    <t>-1599764045</t>
  </si>
  <si>
    <t>https://podminky.urs.cz/item/CS_URS_2024_01/977151111</t>
  </si>
  <si>
    <t>"do ŽB trámu pro příložky 61 ks" 61*0,18</t>
  </si>
  <si>
    <t>977312111</t>
  </si>
  <si>
    <t>Řezání stávajících betonových mazanin s vyztužením hloubky do 50 mm</t>
  </si>
  <si>
    <t>1131811892</t>
  </si>
  <si>
    <t>https://podminky.urs.cz/item/CS_URS_2024_01/977312111</t>
  </si>
  <si>
    <t>"310 Strop a střecha" 2*(0,9*4+(1,35+0,73)*2)</t>
  </si>
  <si>
    <t>997013212</t>
  </si>
  <si>
    <t>Vnitrostaveništní doprava suti a vybouraných hmot vodorovně do 50 m s naložením ručně pro budovy a haly výšky přes 6 do 9 m</t>
  </si>
  <si>
    <t>538786125</t>
  </si>
  <si>
    <t>https://podminky.urs.cz/item/CS_URS_2024_01/997013212</t>
  </si>
  <si>
    <t>997013501</t>
  </si>
  <si>
    <t>Odvoz suti a vybouraných hmot na skládku nebo meziskládku se složením, na vzdálenost do 1 km</t>
  </si>
  <si>
    <t>-444197777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</si>
  <si>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</si>
  <si>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</si>
  <si>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</si>
  <si>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-939696646</t>
  </si>
  <si>
    <t>https://podminky.urs.cz/item/CS_URS_2024_01/997013509</t>
  </si>
  <si>
    <t>"20km" 49,047*40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</si>
  <si>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</si>
  <si>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</si>
  <si>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-1227127236</t>
  </si>
  <si>
    <t>https://podminky.urs.cz/item/CS_URS_2024_01/997013609</t>
  </si>
  <si>
    <t>998</t>
  </si>
  <si>
    <t>Přesun hmot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</si>
  <si>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</si>
  <si>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</si>
  <si>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-1119855731</t>
  </si>
  <si>
    <t>https://podminky.urs.cz/item/CS_URS_2024_01/998018003</t>
  </si>
  <si>
    <t>712</t>
  </si>
  <si>
    <t>Povlakové krytiny</t>
  </si>
  <si>
    <t>712340833</t>
  </si>
  <si>
    <t>Odstranění povlakové krytiny střech plochých do 10° z přitavených pásů NAIP v plné ploše třívrstvé</t>
  </si>
  <si>
    <t>2084717798</t>
  </si>
  <si>
    <t>https://podminky.urs.cz/item/CS_URS_2024_01/712340833</t>
  </si>
  <si>
    <t>0,9*0,9+1,35*0,73</t>
  </si>
  <si>
    <t>763</t>
  </si>
  <si>
    <t>Konstrukce suché výstavby</t>
  </si>
  <si>
    <t>763131831</t>
  </si>
  <si>
    <t>Demontáž podhledu nebo samostatného požárního předělu ze sádrokartonových desek s nosnou konstrukcí jednovrstvou z ocelových profilů, opláštění jednoduché</t>
  </si>
  <si>
    <t>-24842993</t>
  </si>
  <si>
    <t>https://podminky.urs.cz/item/CS_URS_2024_01/763131831</t>
  </si>
  <si>
    <t>"SDK kaslík" (0,35+0,35)*(81+10,4)+(0,35*2+0,9)*2,4*2</t>
  </si>
  <si>
    <t>763135812</t>
  </si>
  <si>
    <t>Demontáž podhledu sádrokartonového kazetového na zavěšeném na roštu polozapuštěném</t>
  </si>
  <si>
    <t>1692861590</t>
  </si>
  <si>
    <t>https://podminky.urs.cz/item/CS_URS_2024_01/763135812</t>
  </si>
  <si>
    <t>"309"97,67</t>
  </si>
  <si>
    <t>"310"64,92</t>
  </si>
  <si>
    <t>"335"95,42</t>
  </si>
  <si>
    <t>"325"31,43</t>
  </si>
  <si>
    <t>"326"32,04"</t>
  </si>
  <si>
    <t>"324"64,9</t>
  </si>
  <si>
    <t>767</t>
  </si>
  <si>
    <t>Konstrukce zámečnické</t>
  </si>
  <si>
    <t>767995111</t>
  </si>
  <si>
    <t>Montáž ostatních atypických zámečnických konstrukcí hmotnosti do 5 kg</t>
  </si>
  <si>
    <t>1532877200</t>
  </si>
  <si>
    <t>https://podminky.urs.cz/item/CS_URS_2024_01/767995111</t>
  </si>
  <si>
    <t>"stačníky, plechy a sváry" 95,29</t>
  </si>
  <si>
    <t>13611238</t>
  </si>
  <si>
    <t>plech ocelový hladký jakost S235JR tl 15mm tabule</t>
  </si>
  <si>
    <t>-602908448</t>
  </si>
  <si>
    <t>767995112</t>
  </si>
  <si>
    <t>Montáž ostatních atypických zámečnických konstrukcí hmotnosti přes 5 do 10 kg</t>
  </si>
  <si>
    <t>-2075728936</t>
  </si>
  <si>
    <t>https://podminky.urs.cz/item/CS_URS_2024_01/767995112</t>
  </si>
  <si>
    <t>"montáž zesílení stropu- hmotnost viz. tab" 1191</t>
  </si>
  <si>
    <t>13010942</t>
  </si>
  <si>
    <t>ocel profilová jakost S235JR (11 375) průřez UPE 240</t>
  </si>
  <si>
    <t>-1836561781</t>
  </si>
  <si>
    <t>"hm. dle tab." 1,191</t>
  </si>
  <si>
    <t>762085112</t>
  </si>
  <si>
    <t>Montáž ocelových spojovacích prostředků (materiál ve specifikaci) svorníků nebo šroubů délky přes 150 do 300 mm</t>
  </si>
  <si>
    <t>986129163</t>
  </si>
  <si>
    <t>https://podminky.urs.cz/item/CS_URS_2024_01/762085112</t>
  </si>
  <si>
    <t>31197006</t>
  </si>
  <si>
    <t>tyč závitová Pz 4.6 M16</t>
  </si>
  <si>
    <t>170561375</t>
  </si>
  <si>
    <t>"svorník 61 ks" 61*0,3</t>
  </si>
  <si>
    <t>31111008</t>
  </si>
  <si>
    <t>matice přesná šestihranná Pz DIN 934-8 M16</t>
  </si>
  <si>
    <t>100 kus</t>
  </si>
  <si>
    <t>1937439875</t>
  </si>
  <si>
    <t>1,22</t>
  </si>
  <si>
    <t>311210055</t>
  </si>
  <si>
    <t>podložka pod dřevěnou konstrukci DIN 440 D 10mm</t>
  </si>
  <si>
    <t>711553781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</si>
  <si>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</si>
  <si>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</si>
  <si>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-591192580</t>
  </si>
  <si>
    <t>https://podminky.urs.cz/item/CS_URS_2024_01/998767123</t>
  </si>
  <si>
    <t>776</t>
  </si>
  <si>
    <t>Podlahy povlakové</t>
  </si>
  <si>
    <t>776201812</t>
  </si>
  <si>
    <t>Demontáž povlakových podlahovin lepených ručně s podložkou</t>
  </si>
  <si>
    <t>862932570</t>
  </si>
  <si>
    <t>https://podminky.urs.cz/item/CS_URS_2024_01/776201812</t>
  </si>
  <si>
    <t>"310" 6,75*4,33+5,02*3,05+5,02*2,25+5,02*1,2+1,77*0,45</t>
  </si>
  <si>
    <t>776410811</t>
  </si>
  <si>
    <t>Demontáž soklíků nebo lišt pryžových nebo plastových</t>
  </si>
  <si>
    <t>-656867360</t>
  </si>
  <si>
    <t>https://podminky.urs.cz/item/CS_URS_2024_01/776410811</t>
  </si>
  <si>
    <t>"310"(6,75+4,33)*2+(5,02+3,05)*2+(5,02+1,2)*2+0,45*2</t>
  </si>
  <si>
    <t>02 - Architektonicko stavební část</t>
  </si>
  <si>
    <t xml:space="preserve">    766 - Konstrukce truhlářské</t>
  </si>
  <si>
    <t xml:space="preserve">    771 - Podlahy z dlaždic</t>
  </si>
  <si>
    <t xml:space="preserve">    784 - Dokončovací práce - malby a tapety</t>
  </si>
  <si>
    <t>611325422</t>
  </si>
  <si>
    <t>Oprava vápenocementové omítky vnitřních ploch štukové dvouvrstvé, tloušťky do 20 mm a tloušťky štuku do 3 mm stropů, v rozsahu opravované plochy přes 10 do 30%</t>
  </si>
  <si>
    <t>1297296285</t>
  </si>
  <si>
    <t>https://podminky.urs.cz/item/CS_URS_2024_01/611325422</t>
  </si>
  <si>
    <t>"310" 64,92</t>
  </si>
  <si>
    <t>612315223</t>
  </si>
  <si>
    <t>Vápenná omítka jednotlivých malých ploch štuková na stěnách, plochy jednotlivě přes 0,25 do 1 m2</t>
  </si>
  <si>
    <t>-1015459792</t>
  </si>
  <si>
    <t>https://podminky.urs.cz/item/CS_URS_2024_01/612315223</t>
  </si>
  <si>
    <t>" otvory stoupačky topení" 4</t>
  </si>
  <si>
    <t>"omítky na překladech prostupů" 18</t>
  </si>
  <si>
    <t>612315225</t>
  </si>
  <si>
    <t>Vápenná omítka jednotlivých malých ploch štuková na stěnách, plochy jednotlivě přes 1,0 do 4 m2</t>
  </si>
  <si>
    <t>-154137450</t>
  </si>
  <si>
    <t>https://podminky.urs.cz/item/CS_URS_2024_01/612315225</t>
  </si>
  <si>
    <t>"plocha vchod do 310" 2</t>
  </si>
  <si>
    <t>612325423</t>
  </si>
  <si>
    <t>Oprava vápenocementové omítky vnitřních ploch štukové dvouvrstvé, tloušťky do 20 mm a tloušťky štuku do 3 mm stěn, v rozsahu opravované plochy přes 30 do 50%</t>
  </si>
  <si>
    <t>-325819301</t>
  </si>
  <si>
    <t>https://podminky.urs.cz/item/CS_URS_2024_01/612325423</t>
  </si>
  <si>
    <t>"310A" (7+2,15+5,5+32,04+0,6+0,6*8+3,69+64,623+7,13)*3,5</t>
  </si>
  <si>
    <t>"323-326,stěna k chodbě" 33,5*3,5</t>
  </si>
  <si>
    <t>"321,322 stěna k chodbě" 23,95*3,5</t>
  </si>
  <si>
    <t>"309 stěna k chodbě" 14,34*3,5</t>
  </si>
  <si>
    <t>"310 strojovna" (6,75+9,42*2)*3,5</t>
  </si>
  <si>
    <t>619996117</t>
  </si>
  <si>
    <t>Ochrana stavebních konstrukcí a samostatných prvků včetně pozdějšího odstranění obedněním z OSB desek podlahy</t>
  </si>
  <si>
    <t>1997382245</t>
  </si>
  <si>
    <t>https://podminky.urs.cz/item/CS_URS_2024_01/619996117</t>
  </si>
  <si>
    <t>"míst. s novým podhledem" 96,96+96,11+64,9+31,43+32,04+95,42+97,67+284,61</t>
  </si>
  <si>
    <t>"míst. 327 až 334" 175,405</t>
  </si>
  <si>
    <t>619996145</t>
  </si>
  <si>
    <t>Ochrana stavebních konstrukcí a samostatných prvků včetně pozdějšího odstranění obalením geotextilií samostatných konstrukcí a prvků</t>
  </si>
  <si>
    <t>-706897125</t>
  </si>
  <si>
    <t>https://podminky.urs.cz/item/CS_URS_2024_01/619996145</t>
  </si>
  <si>
    <t>"ochranná vrstva pod osb a podlahu"974,545</t>
  </si>
  <si>
    <t>631311115</t>
  </si>
  <si>
    <t>Mazanina z betonu prostého bez zvýšených nároků na prostředí tl. přes 50 do 80 mm tř. C 20/25</t>
  </si>
  <si>
    <t>356884698</t>
  </si>
  <si>
    <t>https://podminky.urs.cz/item/CS_URS_2024_01/631311115</t>
  </si>
  <si>
    <t>"310"64,92*0,08</t>
  </si>
  <si>
    <t>631319171</t>
  </si>
  <si>
    <t>Příplatek k cenám mazanin za stržení povrchu spodní vrstvy mazaniny latí před vložením výztuže nebo pletiva pro tl. obou vrstev mazaniny přes 50 do 80 mm</t>
  </si>
  <si>
    <t>172504409</t>
  </si>
  <si>
    <t>https://podminky.urs.cz/item/CS_URS_2024_01/631319171</t>
  </si>
  <si>
    <t>631362021</t>
  </si>
  <si>
    <t>Výztuž mazanin ze svařovaných sítí z drátů typu KARI</t>
  </si>
  <si>
    <t>-673788428</t>
  </si>
  <si>
    <t>https://podminky.urs.cz/item/CS_URS_2024_01/631362021</t>
  </si>
  <si>
    <t>5,2*0,05</t>
  </si>
  <si>
    <t>-1090589565</t>
  </si>
  <si>
    <t>"místnosti s sdk"96,96+96,11+64,9+31,43+32,04+95,42+97,67+284,61</t>
  </si>
  <si>
    <t>"strojovna" 64,92</t>
  </si>
  <si>
    <t>952901111</t>
  </si>
  <si>
    <t>Vyčištění budov nebo objektů před předáním do užívání budov bytové nebo občanské výstavby, světlé výšky podlaží do 4 m</t>
  </si>
  <si>
    <t>1720890632</t>
  </si>
  <si>
    <t>https://podminky.urs.cz/item/CS_URS_2024_01/952901111</t>
  </si>
  <si>
    <t>1039,465+64,92</t>
  </si>
  <si>
    <t>953943211</t>
  </si>
  <si>
    <t>Osazování drobných kovových předmětů kotvených do stěny hasicího přístroje</t>
  </si>
  <si>
    <t>-802357596</t>
  </si>
  <si>
    <t>https://podminky.urs.cz/item/CS_URS_2024_01/953943211</t>
  </si>
  <si>
    <t>44932114</t>
  </si>
  <si>
    <t>přístroj hasicí ruční práškový PG 6 LE</t>
  </si>
  <si>
    <t>1462834276</t>
  </si>
  <si>
    <t>735172952</t>
  </si>
  <si>
    <t>713111121</t>
  </si>
  <si>
    <t>Montáž tepelné izolace stropů rohožemi, pásy, dílci, deskami, bloky (izolační materiál ve specifikaci) rovných spodem s uchycením (drátem, páskou apod.)</t>
  </si>
  <si>
    <t>1073108667</t>
  </si>
  <si>
    <t>https://podminky.urs.cz/item/CS_URS_2024_01/713111121</t>
  </si>
  <si>
    <t>"Skladba S1 dvě vrstvy, míst.321,322,323"(96,96+64,95+96,11)*2</t>
  </si>
  <si>
    <t>28376650</t>
  </si>
  <si>
    <t>deska XPS hrana polodrážková a hladký povrch 500kPA λ=0,035 tl 40mm</t>
  </si>
  <si>
    <t>-1012293615</t>
  </si>
  <si>
    <t>516,04*1,05 'Přepočtené koeficientem množství</t>
  </si>
  <si>
    <t>713121111</t>
  </si>
  <si>
    <t>Montáž tepelné izolace podlah rohožemi, pásy, deskami, dílci, bloky (izolační materiál ve specifikaci) kladenými volně jednovrstvá</t>
  </si>
  <si>
    <t>-110551926</t>
  </si>
  <si>
    <t>https://podminky.urs.cz/item/CS_URS_2024_01/713121111</t>
  </si>
  <si>
    <t>63148151</t>
  </si>
  <si>
    <t>deska tepelně izolační minerální univerzální λ=0,033-0,035 tl 50mm</t>
  </si>
  <si>
    <t>1975149885</t>
  </si>
  <si>
    <t>64,92*1,05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</si>
  <si>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</si>
  <si>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</si>
  <si>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1158434458</t>
  </si>
  <si>
    <t>https://podminky.urs.cz/item/CS_URS_2024_01/713191132</t>
  </si>
  <si>
    <t>28343111</t>
  </si>
  <si>
    <t>fólie PE nevyztužená pro parotěsnou vrstvu podlah, stěn, stropů a střech nad 200g/m2</t>
  </si>
  <si>
    <t>-726199462</t>
  </si>
  <si>
    <t>64,92*1,1655 'Přepočtené koeficientem množství</t>
  </si>
  <si>
    <t>-1672019017</t>
  </si>
  <si>
    <t>763121481</t>
  </si>
  <si>
    <t>Stěna předsazená ze sádrokartonových desek s nosnou konstrukcí z ocelových profilů CW, UW dvojitě opláštěná deskami akustickými tl. 2 x 12,5 mm s izolací, EI 30, Rw do 28 dB, stěna tl. 77,5 mm, profil 50</t>
  </si>
  <si>
    <t>-582653768</t>
  </si>
  <si>
    <t>https://podminky.urs.cz/item/CS_URS_2024_01/763121481</t>
  </si>
  <si>
    <t>"strojovna" 6,75*3,5</t>
  </si>
  <si>
    <t>763131411</t>
  </si>
  <si>
    <t>Podhled ze sádrokartonových desek dvouvrstvá zavěšená spodní konstrukce z ocelových profilů CD, UD jednoduše opláštěná deskou standardní A, tl. 12,5 mm, bez izolace</t>
  </si>
  <si>
    <t>659126800</t>
  </si>
  <si>
    <t>https://podminky.urs.cz/item/CS_URS_2024_01/763131411</t>
  </si>
  <si>
    <t>"pruh u oken" (23,95+33,49+14,544+14,215)*0,85</t>
  </si>
  <si>
    <t>763131712</t>
  </si>
  <si>
    <t>Podhled ze sádrokartonových desek ostatní práce a konstrukce na podhledech ze sádrokartonových desek napojení na jiný druh podhledu</t>
  </si>
  <si>
    <t>-1602546848</t>
  </si>
  <si>
    <t>https://podminky.urs.cz/item/CS_URS_2024_01/763131712</t>
  </si>
  <si>
    <t>"pruh u oken" 23,95+33,49+14,544+14,215</t>
  </si>
  <si>
    <t>763131714</t>
  </si>
  <si>
    <t>Podhled ze sádrokartonových desek ostatní práce a konstrukce na podhledech ze sádrokartonových desek základní penetrační nátěr</t>
  </si>
  <si>
    <t>1908788977</t>
  </si>
  <si>
    <t>https://podminky.urs.cz/item/CS_URS_2024_01/763131714</t>
  </si>
  <si>
    <t>86,99*(0,38+0,85)</t>
  </si>
  <si>
    <t>763131721</t>
  </si>
  <si>
    <t>Podhled ze sádrokartonových desek ostatní práce a konstrukce na podhledech ze sádrokartonových desek skokové změny výšky podhledu do 0,5 m</t>
  </si>
  <si>
    <t>1176240876</t>
  </si>
  <si>
    <t>https://podminky.urs.cz/item/CS_URS_2024_01/763131721</t>
  </si>
  <si>
    <t>763131732</t>
  </si>
  <si>
    <t>Podhled ze sádrokartonových desek ostatní práce a konstrukce na podhledech ze sádrokartonových desek čelo pro kazetové pohledy (F lišta) tl. 15 mm</t>
  </si>
  <si>
    <t>1134223359</t>
  </si>
  <si>
    <t>https://podminky.urs.cz/item/CS_URS_2024_01/763131732</t>
  </si>
  <si>
    <t>763135102</t>
  </si>
  <si>
    <t>Montáž sádrokartonového podhledu kazetového demontovatelného, velikosti kazet 600x600 mm včetně zavěšené nosné konstrukce polozapuštěné</t>
  </si>
  <si>
    <t>60253389</t>
  </si>
  <si>
    <t>https://podminky.urs.cz/item/CS_URS_2024_01/763135102</t>
  </si>
  <si>
    <t>"321" 96,96</t>
  </si>
  <si>
    <t>"323" 96,11</t>
  </si>
  <si>
    <t>"324" 64,9</t>
  </si>
  <si>
    <t>"325" 31,43</t>
  </si>
  <si>
    <t>"326" 32,04</t>
  </si>
  <si>
    <t>"335" 95,42</t>
  </si>
  <si>
    <t>"309" 97,67</t>
  </si>
  <si>
    <t>"300A" 284,61</t>
  </si>
  <si>
    <t>"odpočet pásu u okna" -73,269</t>
  </si>
  <si>
    <t>ECP.G35404600</t>
  </si>
  <si>
    <t>Panel akustický Ecophon Focus A T24, PE, Bílá Frost, 600x600x20mm</t>
  </si>
  <si>
    <t>-1388146576</t>
  </si>
  <si>
    <t>725,871*1,05 'Přepočtené koeficientem množství</t>
  </si>
  <si>
    <t>763135611</t>
  </si>
  <si>
    <t>Montáž sádrokartonového podhledu opláštění z kazet</t>
  </si>
  <si>
    <t>-460532486</t>
  </si>
  <si>
    <t>https://podminky.urs.cz/item/CS_URS_2024_01/763135611</t>
  </si>
  <si>
    <t>"opětovná montáž míst.327,328,329,330,331,332,333,334" 4,68*4,67+4,72*4,67+4,63*4,67+4,72*4,67+4,64*4,67+4,78*4,67+4,69*4,67+4,7*4,67</t>
  </si>
  <si>
    <t>763135871</t>
  </si>
  <si>
    <t>Demontáž podhledu sádrokartonového vyjmutí desek děrovaných</t>
  </si>
  <si>
    <t>1433697734</t>
  </si>
  <si>
    <t>https://podminky.urs.cz/item/CS_URS_2024_01/763135871</t>
  </si>
  <si>
    <t>"demontáž pro rozvody slab. míst.327,328,329,330,331,332,333,334" 4,68*4,67+4,72*4,67+4,63*4,67+4,72*4,67+4,64*4,67+4,78*4,67+4,69*4,67+4,7*4,67</t>
  </si>
  <si>
    <t>76313R_01</t>
  </si>
  <si>
    <t>Uložení demontovaných desek k opětovné montáži</t>
  </si>
  <si>
    <t>154771691</t>
  </si>
  <si>
    <t>763264541</t>
  </si>
  <si>
    <t>Obklad ocelových nosníků sádrovláknitými deskami bez spodní konstrukce uzavřeného tvaru rozvinuté šíře přes 0,5 m do 0,75 m, opláštění deskou protipožární tl. 12,5 mm</t>
  </si>
  <si>
    <t>1637757639</t>
  </si>
  <si>
    <t>https://podminky.urs.cz/item/CS_URS_2024_01/763264541</t>
  </si>
  <si>
    <t>"strojovna" 2,4*2+0,9*2+1,35*2</t>
  </si>
  <si>
    <t>763264561</t>
  </si>
  <si>
    <t>Obklad ocelových nosníků sádrovláknitými deskami bez spodní konstrukce uzavřeného tvaru rozvinuté šíře přes 0,75 m do 1 m, opláštění deskou protipožární tl. 12,5 mm</t>
  </si>
  <si>
    <t>-1362904819</t>
  </si>
  <si>
    <t>https://podminky.urs.cz/item/CS_URS_2024_01/763264561</t>
  </si>
  <si>
    <t>"strojovna"2*7+2,34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</si>
  <si>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</si>
  <si>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</si>
  <si>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1087285622</t>
  </si>
  <si>
    <t>https://podminky.urs.cz/item/CS_URS_2024_01/998763333</t>
  </si>
  <si>
    <t>766</t>
  </si>
  <si>
    <t>Konstrukce truhlářské</t>
  </si>
  <si>
    <t>766660022</t>
  </si>
  <si>
    <t>Montáž dveřních křídel dřevěných nebo plastových otevíravých do ocelové zárubně protipožárních jednokřídlových, šířky přes 800 mm</t>
  </si>
  <si>
    <t>-1511927395</t>
  </si>
  <si>
    <t>https://podminky.urs.cz/item/CS_URS_2024_01/766660022</t>
  </si>
  <si>
    <t>61162040</t>
  </si>
  <si>
    <t>dveře jednokřídlé dřevotřískové protipožární EI (EW) 30 D3 povrch fóliový plné 1000x1970-2100mm</t>
  </si>
  <si>
    <t>554514992</t>
  </si>
  <si>
    <t>766682211</t>
  </si>
  <si>
    <t>Montáž zárubní dřevěných nebo plastových obložkových protipožárních, pro dveře jednokřídlové, tloušťky stěny do 170 mm</t>
  </si>
  <si>
    <t>-1303983693</t>
  </si>
  <si>
    <t>https://podminky.urs.cz/item/CS_URS_2024_01/766682211</t>
  </si>
  <si>
    <t>61182320</t>
  </si>
  <si>
    <t>zárubeň jednokřídlá obložková s laminátovým povrchem a protipožární úpravou tl stěny 260-350mm rozměru 600-1100/1970, 2100mm</t>
  </si>
  <si>
    <t>-722895710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</si>
  <si>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</si>
  <si>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</si>
  <si>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1697442266</t>
  </si>
  <si>
    <t>https://podminky.urs.cz/item/CS_URS_2024_01/998766123</t>
  </si>
  <si>
    <t>771</t>
  </si>
  <si>
    <t>Podlahy z dlaždic</t>
  </si>
  <si>
    <t>771111011</t>
  </si>
  <si>
    <t>Příprava podkladu před provedením dlažby vysátí podlah</t>
  </si>
  <si>
    <t>-1847957344</t>
  </si>
  <si>
    <t>https://podminky.urs.cz/item/CS_URS_2024_01/771111011</t>
  </si>
  <si>
    <t>771121011</t>
  </si>
  <si>
    <t>Příprava podkladu před provedením dlažby nátěr penetrační na podlahu</t>
  </si>
  <si>
    <t>-1981854793</t>
  </si>
  <si>
    <t>https://podminky.urs.cz/item/CS_URS_2024_01/771121011</t>
  </si>
  <si>
    <t>771151022</t>
  </si>
  <si>
    <t>Příprava podkladu před provedením dlažby samonivelační stěrka min.pevnosti 30 MPa, tloušťky přes 3 do 5 mm</t>
  </si>
  <si>
    <t>-2090736444</t>
  </si>
  <si>
    <t>https://podminky.urs.cz/item/CS_URS_2024_01/771151022</t>
  </si>
  <si>
    <t>771473111</t>
  </si>
  <si>
    <t>Montáž soklů z dlaždic keramických lepených cementovým standardním lepidlem rovných, výšky do 65 mm</t>
  </si>
  <si>
    <t>40340245</t>
  </si>
  <si>
    <t>https://podminky.urs.cz/item/CS_URS_2024_01/771473111</t>
  </si>
  <si>
    <t>"310"(9,42+6,75)*2+0,3*2+0,45*2</t>
  </si>
  <si>
    <t>59761184</t>
  </si>
  <si>
    <t>sokl keramický mrazuvzdorný povrch hladký/matný tl do 10mm výšky přes 65 do 90mm</t>
  </si>
  <si>
    <t>-349819106</t>
  </si>
  <si>
    <t>771574474</t>
  </si>
  <si>
    <t>Montáž podlah z dlaždic keramických lepených cementovým flexibilním lepidlem pro vysoké mechanické zatížení, tloušťky přes 10 mm přes 4 do 6 ks/m2</t>
  </si>
  <si>
    <t>-1201536417</t>
  </si>
  <si>
    <t>https://podminky.urs.cz/item/CS_URS_2024_01/771574474</t>
  </si>
  <si>
    <t>59761148</t>
  </si>
  <si>
    <t>dlažba keramická slinutá mrazuvzdorná R9/A povrch hladký/matný tl do 10mm přes 6 do 9ks/m2</t>
  </si>
  <si>
    <t>-1821755346</t>
  </si>
  <si>
    <t>"ztratné 10%" 64,92*0,1</t>
  </si>
  <si>
    <t>771591112</t>
  </si>
  <si>
    <t>Izolace podlahy pod dlažbu nátěrem nebo stěrkou ve dvou vrstvách</t>
  </si>
  <si>
    <t>216016827</t>
  </si>
  <si>
    <t>https://podminky.urs.cz/item/CS_URS_2024_01/771591112</t>
  </si>
  <si>
    <t>771591264</t>
  </si>
  <si>
    <t>Izolace podlahy pod dlažbu těsnícími izolačními pásy mezi podlahou a stěnu</t>
  </si>
  <si>
    <t>909177316</t>
  </si>
  <si>
    <t>https://podminky.urs.cz/item/CS_URS_2024_01/771591264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</si>
  <si>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</si>
  <si>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</si>
  <si>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689422070</t>
  </si>
  <si>
    <t>https://podminky.urs.cz/item/CS_URS_2024_01/998771123</t>
  </si>
  <si>
    <t>784</t>
  </si>
  <si>
    <t>Dokončovací práce - malby a tapety</t>
  </si>
  <si>
    <t>784111001</t>
  </si>
  <si>
    <t>Oprášení (ometení) podkladu v místnostech výšky do 3,80 m</t>
  </si>
  <si>
    <t>1303757201</t>
  </si>
  <si>
    <t>https://podminky.urs.cz/item/CS_URS_2024_01/784111001</t>
  </si>
  <si>
    <t>784181102</t>
  </si>
  <si>
    <t>Penetrace podkladu jednonásobná základní pigmentovaná v místnostech výšky do 3,80 m</t>
  </si>
  <si>
    <t>1833218252</t>
  </si>
  <si>
    <t>https://podminky.urs.cz/item/CS_URS_2024_01/784181102</t>
  </si>
  <si>
    <t>784211101</t>
  </si>
  <si>
    <t>Malby z malířských směsí oděruvzdorných za mokra dvojnásobné, bílé za mokra oděruvzdorné výborně v místnostech výšky do 3,80 m</t>
  </si>
  <si>
    <t>312873733</t>
  </si>
  <si>
    <t>https://podminky.urs.cz/item/CS_URS_2024_01/784211101</t>
  </si>
  <si>
    <t>"310A" (7+2,15+5,5+32,04+0,6+0,6*8+3,69+64,623+7,13)*3,0</t>
  </si>
  <si>
    <t>"322" (9,55+6,8)*2*3</t>
  </si>
  <si>
    <t>"321" (14,275+6,8)*2*3</t>
  </si>
  <si>
    <t>"310" (6,75+9,42)*2*3,5</t>
  </si>
  <si>
    <t>"309" (14,25+6,75)*2*3</t>
  </si>
  <si>
    <t>"335" (13,5+14+6,76+6,77+0,62*2)*3</t>
  </si>
  <si>
    <t>"323" (6,76+14,2)*2*3</t>
  </si>
  <si>
    <t>"324" (6,76+9,7)*2*3</t>
  </si>
  <si>
    <t>"325" (6,76+4,65)*2*3</t>
  </si>
  <si>
    <t>"326" (6,76+4,74)*2*3</t>
  </si>
  <si>
    <t>"pás strop SDK" 106,998</t>
  </si>
  <si>
    <t>ost100</t>
  </si>
  <si>
    <t>Vystěhování mobiliáře a uložení do externího skladu</t>
  </si>
  <si>
    <t>-1029934165</t>
  </si>
  <si>
    <t>ost101</t>
  </si>
  <si>
    <t>Převoz a montáž vystěhovaného mobiliáře, vyčištění</t>
  </si>
  <si>
    <t>-385584656</t>
  </si>
  <si>
    <t>08 - VZT</t>
  </si>
  <si>
    <t xml:space="preserve">    751 - Vzduchotechnika-Zařízení č. 1 Větrání </t>
  </si>
  <si>
    <t xml:space="preserve">    7512 - Zařízení č. 2 Chlazení m. č. 309</t>
  </si>
  <si>
    <t xml:space="preserve">    7513 -  Zařízení č. 3 Chlazení m. č. 335</t>
  </si>
  <si>
    <t xml:space="preserve">    7514 - Zařízení č. 4 Chlazení m. č. 326 a 325</t>
  </si>
  <si>
    <t xml:space="preserve">    7515 - Zařízení č. 5 Chlazení m. č. 324</t>
  </si>
  <si>
    <t xml:space="preserve">    7516 - Zařízení č. 6 Chlazení m. č. 323 </t>
  </si>
  <si>
    <t xml:space="preserve">    7517 - Zařízení č. 7 Chlazení m. č. 322</t>
  </si>
  <si>
    <t xml:space="preserve">    7518 - Zařízení č. 8 Chlazení m. č. 321</t>
  </si>
  <si>
    <t xml:space="preserve">    7529 - Zařízení č. 10 Úprava stávající vzduchotechniky</t>
  </si>
  <si>
    <t xml:space="preserve">      75191 - Potrubí CU, tvarovky, kabely.</t>
  </si>
  <si>
    <t>OST - Ostatní-uvedení do chodu</t>
  </si>
  <si>
    <t>-221574366</t>
  </si>
  <si>
    <t>Pol138</t>
  </si>
  <si>
    <t>Tepelná a akustická izolace vzt potrubí ve strojovně (zař. č. 1),</t>
  </si>
  <si>
    <t>Poznámka k položce:_x000D_
6cm minerální plsti na trny + obal AL folií</t>
  </si>
  <si>
    <t>Pol139</t>
  </si>
  <si>
    <t>Tepelná a akustická izolace potruních rozvodů zař. č. 1 v jednotlivých větraných</t>
  </si>
  <si>
    <t>Poznámka k položce:_x000D_
posluchárnách - 4 cm minerální plsti na trny + obal AL folií</t>
  </si>
  <si>
    <t>Pol140</t>
  </si>
  <si>
    <t>Tepelná a akustická izolace potrubních rozvodů zař. č. 2-9 v jednotlivých</t>
  </si>
  <si>
    <t>Poznámka k položce:_x000D_
chlazených posluchárnách - 4cm minerální plsti na trny + obal AL folií</t>
  </si>
  <si>
    <t>Pol141</t>
  </si>
  <si>
    <t>Tepelná izolace vzt potrubí (zař. č. 10) - 10cm minerální plsti na trny + obal</t>
  </si>
  <si>
    <t>Poznámka k položce:_x000D_
AL folií a oplechování</t>
  </si>
  <si>
    <t>751</t>
  </si>
  <si>
    <t xml:space="preserve">Vzduchotechnika-Zařízení č. 1 Větrání </t>
  </si>
  <si>
    <t>Pol99</t>
  </si>
  <si>
    <t>Sestavná jednotka - filtrace, rekuperace, vodnínohřev, přímý výparník vč</t>
  </si>
  <si>
    <t>Poznámka k položce:_x000D_
elementů a příslušenství specifikace viz tech list_x000D_
Qv=9100m3/h; p=350Pa; P=2x5kW (400V); Qt=21kW; Qch=31kW</t>
  </si>
  <si>
    <t>Pol100</t>
  </si>
  <si>
    <t>Kondenzační jednotka Qch=15,5kW; P=5,64kW (400V; 20A); ak tlak 57dB(A)</t>
  </si>
  <si>
    <t>Poznámka k položce:_x000D_
vč řídicích boxů; el el expanzního ventilu; trasa potrubí chladiva 2x24m</t>
  </si>
  <si>
    <t>Pol101</t>
  </si>
  <si>
    <t>Žaluzie 1400x1000</t>
  </si>
  <si>
    <t>Pol102</t>
  </si>
  <si>
    <t>Žaluzie 800x800</t>
  </si>
  <si>
    <t>Pol103</t>
  </si>
  <si>
    <t>Vložka tlumiče 200x790 s oběma plechy</t>
  </si>
  <si>
    <t>Pol104</t>
  </si>
  <si>
    <t>Vložka tlumiče 200x620 s oběma plechy</t>
  </si>
  <si>
    <t>Pol105</t>
  </si>
  <si>
    <t>Vložka tlumiče 200x620 s jedním plechem</t>
  </si>
  <si>
    <t>Pol106</t>
  </si>
  <si>
    <t>Klapka 315x200 pro ovládání servem</t>
  </si>
  <si>
    <t>Pol107</t>
  </si>
  <si>
    <t>Klapka 250x200 pro ovládání servem</t>
  </si>
  <si>
    <t>Pol108</t>
  </si>
  <si>
    <t>Klapka 500x200 pro ovládání servem</t>
  </si>
  <si>
    <t>Pol109</t>
  </si>
  <si>
    <t>Ohebné hliníkové potrubí Js 250 s útlumem hluku</t>
  </si>
  <si>
    <t>Pol110</t>
  </si>
  <si>
    <t>Potrubí spiro vč tvar kusů Js 250</t>
  </si>
  <si>
    <t>Pol111</t>
  </si>
  <si>
    <t>Potrubí z desek ALP tloušťka 20mm (potrubí v prostoru chodby)</t>
  </si>
  <si>
    <t>Pol112</t>
  </si>
  <si>
    <t>Potrubí sk I z ocel pozinik plechu vč tvar kusů, 30%vs, obvod 5600/80%</t>
  </si>
  <si>
    <t>Pol113</t>
  </si>
  <si>
    <t>4000/80%</t>
  </si>
  <si>
    <t>Pol114</t>
  </si>
  <si>
    <t>3500/70%</t>
  </si>
  <si>
    <t>Pol115</t>
  </si>
  <si>
    <t>2630/80%</t>
  </si>
  <si>
    <t>Pol116</t>
  </si>
  <si>
    <t>1890/50%</t>
  </si>
  <si>
    <t>Pol117</t>
  </si>
  <si>
    <t>1050/70%</t>
  </si>
  <si>
    <t>Pol118</t>
  </si>
  <si>
    <t>Požární klapka 800x314 ruční ,teplotní, koncový spinač</t>
  </si>
  <si>
    <t>Pol119</t>
  </si>
  <si>
    <t>Požární klapka 1100x400 ruční ,teplotní, koncový spinač</t>
  </si>
  <si>
    <t>Pol120</t>
  </si>
  <si>
    <t>Spojovací a těsnicí materiál</t>
  </si>
  <si>
    <t>Pol121</t>
  </si>
  <si>
    <t>Závěsy</t>
  </si>
  <si>
    <t>7512</t>
  </si>
  <si>
    <t>Zařízení č. 2 Chlazení m. č. 309</t>
  </si>
  <si>
    <t>Pol122</t>
  </si>
  <si>
    <t>VRF split systém sestávající:</t>
  </si>
  <si>
    <t>Poznámka k položce:_x000D_
venkovní jednotka Qch=14kW; P=4,9kW (400V; 20A); ak tlak 57 dB(A)_x000D_
velikost 950x834x330_x000D_
vnitřní jednotka kanálová (2 kusy) Qch=7,1 kW; P=190W (230V); _x000D_
ak tlak 26-32 dB(A) vč pružné vložky, čerpadla kondenzátu_x000D_
CU odbočka</t>
  </si>
  <si>
    <t>Pol123</t>
  </si>
  <si>
    <t>Vyústka obdélníková komfortní dvouřadá 560x200R1</t>
  </si>
  <si>
    <t>Pol124</t>
  </si>
  <si>
    <t>Potrubí z ocel pozink plechu vč tvar kusů, 30%vs obvod 2630/100%</t>
  </si>
  <si>
    <t>Pol125</t>
  </si>
  <si>
    <t>1890/90%</t>
  </si>
  <si>
    <t>Pol126</t>
  </si>
  <si>
    <t>1500/100%</t>
  </si>
  <si>
    <t>Pol127</t>
  </si>
  <si>
    <t>Závěsy vč konzole pod venkovní jednotku</t>
  </si>
  <si>
    <t>7513</t>
  </si>
  <si>
    <t xml:space="preserve"> Zařízení č. 3 Chlazení m. č. 335</t>
  </si>
  <si>
    <t>Pol128</t>
  </si>
  <si>
    <t>Pol129</t>
  </si>
  <si>
    <t>7514</t>
  </si>
  <si>
    <t>Zařízení č. 4 Chlazení m. č. 326 a 325</t>
  </si>
  <si>
    <t>Pol130</t>
  </si>
  <si>
    <t>Poznámka k položce:_x000D_
venkovní jednotka Qch=12,1kW; P=4,26kW (400V; 20A); ak tlak 51 dB(A)_x000D_
velikost 950x834x330_x000D_
vnitřní jednotka kanálová (2 kusy) Qch=5,6 kW; P=190W (230V); _x000D_
ak tlak 25-31 dB(A) vč pružné vložky, čerpadla kondenzátu_x000D_
CU odbočka</t>
  </si>
  <si>
    <t>Pol131</t>
  </si>
  <si>
    <t>Pol132</t>
  </si>
  <si>
    <t>7515</t>
  </si>
  <si>
    <t>Zařízení č. 5 Chlazení m. č. 324</t>
  </si>
  <si>
    <t>7516</t>
  </si>
  <si>
    <t xml:space="preserve">Zařízení č. 6 Chlazení m. č. 323 </t>
  </si>
  <si>
    <t>7517</t>
  </si>
  <si>
    <t>Zařízení č. 7 Chlazení m. č. 322</t>
  </si>
  <si>
    <t>7518</t>
  </si>
  <si>
    <t>Zařízení č. 8 Chlazení m. č. 321</t>
  </si>
  <si>
    <t>7529</t>
  </si>
  <si>
    <t>Zařízení č. 10 Úprava stávající vzduchotechniky</t>
  </si>
  <si>
    <t>Pol133</t>
  </si>
  <si>
    <t>Demontáž části stávajícího rozvodu vzduchotechnického zařízení (2x potrubí</t>
  </si>
  <si>
    <t>Poznámka k položce:_x000D_
630x200 vč tepelné izolace) a opětovná montáž s posunutím systému cca 460 mm_x000D_
od fasády a obnovení tepelné izolace</t>
  </si>
  <si>
    <t>Pol134</t>
  </si>
  <si>
    <t>vzt rozvod - potrubí sk I z ocel pozink plechu vč tvar kusů, 30%vs</t>
  </si>
  <si>
    <t>Poznámka k položce:_x000D_
obvod 1890/40% tvar kusů</t>
  </si>
  <si>
    <t>Pol135</t>
  </si>
  <si>
    <t>75191</t>
  </si>
  <si>
    <t>Potrubí CU, tvarovky, kabely.</t>
  </si>
  <si>
    <t>Pol136</t>
  </si>
  <si>
    <t>Měděné potrubí s izolací pro zař. 1-8.</t>
  </si>
  <si>
    <t>bm</t>
  </si>
  <si>
    <t>Pol137</t>
  </si>
  <si>
    <t>Kabely, tvarovky</t>
  </si>
  <si>
    <t>Pol142</t>
  </si>
  <si>
    <t>Nátěr vzt zařízení ve venkovním prostoru - tón nátěru určí architekt</t>
  </si>
  <si>
    <t>Ostatní-uvedení do chodu</t>
  </si>
  <si>
    <t>Pol143</t>
  </si>
  <si>
    <t>Montážní práce chlazení</t>
  </si>
  <si>
    <t>Pol144</t>
  </si>
  <si>
    <t>Montážní práce klimatizačních jednotek, kompletace</t>
  </si>
  <si>
    <t>Pol145</t>
  </si>
  <si>
    <t>Doplnění chladiva R32</t>
  </si>
  <si>
    <t>Pol146</t>
  </si>
  <si>
    <t>Uvedení do provozu, revizní knihy</t>
  </si>
  <si>
    <t>Pol147</t>
  </si>
  <si>
    <t>Příprava ke komplexnímu vyzkoušení</t>
  </si>
  <si>
    <t>soubor</t>
  </si>
  <si>
    <t>Pol148</t>
  </si>
  <si>
    <t>Komplexní vyzkoušení</t>
  </si>
  <si>
    <t>Pol149</t>
  </si>
  <si>
    <t>Zkušební provoz</t>
  </si>
  <si>
    <t>Pol150</t>
  </si>
  <si>
    <t>Zaučení obsluhy</t>
  </si>
  <si>
    <t>09 - VRN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</si>
  <si>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</si>
  <si>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</si>
  <si>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</si>
  <si>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</si>
  <si>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</si>
  <si>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</si>
  <si>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030001000</t>
  </si>
  <si>
    <t>KPL</t>
  </si>
  <si>
    <t>1024</t>
  </si>
  <si>
    <t>336290228</t>
  </si>
  <si>
    <t>https://podminky.urs.cz/item/CS_URS_2024_01/030001000</t>
  </si>
  <si>
    <t>VRN4</t>
  </si>
  <si>
    <t>Inženýrská činnost</t>
  </si>
  <si>
    <t>045002000</t>
  </si>
  <si>
    <t>Dokumentace skutečného provedení</t>
  </si>
  <si>
    <t>1644485981</t>
  </si>
  <si>
    <t>https://podminky.urs.cz/item/CS_URS_2024_01/045002000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</si>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</sst>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4" fillId="5" borderId="8" xfId="0" applyNumberFormat="1" applyFont="1" applyFill="1" applyBorder="1" applyAlignment="1">
      <alignment vertical="center"/>
    </xf>
    <xf numFmtId="0" fontId="20" fillId="5" borderId="0" xfId="0" applyFont="1" applyFill="1" applyAlignment="1">
      <alignment horizontal="right" vertical="center"/>
    </xf>
    <xf numFmtId="4" fontId="6" fillId="0" borderId="21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22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20" fillId="0" borderId="23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0" borderId="23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49" fillId="0" borderId="1" xfId="0" applyFont="1" applyBorder="1"/>
    <xf numFmtId="0" fontId="50" fillId="0" borderId="1" xfId="0" applyFont="1" applyBorder="1"/>
    <xf numFmtId="0" fontId="0" fillId="0" borderId="1" xfId="0" applyBorder="1"/>
    <xf numFmtId="0" fontId="51" fillId="0" borderId="1" xfId="0" applyFont="1" applyBorder="1"/>
    <xf numFmtId="0" fontId="52" fillId="0" borderId="1" xfId="0" applyFont="1" applyBorder="1"/>
    <xf numFmtId="15" fontId="52" fillId="0" borderId="1" xfId="0" applyNumberFormat="1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1174042" TargetMode="External"/><Relationship Id="rId13" Type="http://schemas.openxmlformats.org/officeDocument/2006/relationships/hyperlink" Target="https://podminky.urs.cz/item/CS_URS_2024_01/998721123" TargetMode="External"/><Relationship Id="rId3" Type="http://schemas.openxmlformats.org/officeDocument/2006/relationships/hyperlink" Target="https://podminky.urs.cz/item/CS_URS_2024_01/974031142" TargetMode="External"/><Relationship Id="rId7" Type="http://schemas.openxmlformats.org/officeDocument/2006/relationships/hyperlink" Target="https://podminky.urs.cz/item/CS_URS_2024_01/721140905" TargetMode="External"/><Relationship Id="rId12" Type="http://schemas.openxmlformats.org/officeDocument/2006/relationships/hyperlink" Target="https://podminky.urs.cz/item/CS_URS_2024_01/721290111" TargetMode="External"/><Relationship Id="rId2" Type="http://schemas.openxmlformats.org/officeDocument/2006/relationships/hyperlink" Target="https://podminky.urs.cz/item/CS_URS_2024_01/949101111" TargetMode="External"/><Relationship Id="rId1" Type="http://schemas.openxmlformats.org/officeDocument/2006/relationships/hyperlink" Target="https://podminky.urs.cz/item/CS_URS_2024_01/612135101" TargetMode="External"/><Relationship Id="rId6" Type="http://schemas.openxmlformats.org/officeDocument/2006/relationships/hyperlink" Target="https://podminky.urs.cz/item/CS_URS_2024_01/721140903" TargetMode="External"/><Relationship Id="rId11" Type="http://schemas.openxmlformats.org/officeDocument/2006/relationships/hyperlink" Target="https://podminky.urs.cz/item/CS_URS_2024_01/721229111" TargetMode="External"/><Relationship Id="rId5" Type="http://schemas.openxmlformats.org/officeDocument/2006/relationships/hyperlink" Target="https://podminky.urs.cz/item/CS_URS_2024_01/721140802" TargetMode="External"/><Relationship Id="rId10" Type="http://schemas.openxmlformats.org/officeDocument/2006/relationships/hyperlink" Target="https://podminky.urs.cz/item/CS_URS_2024_01/721211421" TargetMode="External"/><Relationship Id="rId4" Type="http://schemas.openxmlformats.org/officeDocument/2006/relationships/hyperlink" Target="https://podminky.urs.cz/item/CS_URS_2024_01/997013813" TargetMode="External"/><Relationship Id="rId9" Type="http://schemas.openxmlformats.org/officeDocument/2006/relationships/hyperlink" Target="https://podminky.urs.cz/item/CS_URS_2024_01/721174043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35151821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998732122" TargetMode="External"/><Relationship Id="rId7" Type="http://schemas.openxmlformats.org/officeDocument/2006/relationships/hyperlink" Target="https://podminky.urs.cz/item/CS_URS_2024_01/998733123" TargetMode="External"/><Relationship Id="rId12" Type="http://schemas.openxmlformats.org/officeDocument/2006/relationships/hyperlink" Target="https://podminky.urs.cz/item/CS_URS_2024_01/783617651" TargetMode="External"/><Relationship Id="rId2" Type="http://schemas.openxmlformats.org/officeDocument/2006/relationships/hyperlink" Target="https://podminky.urs.cz/item/CS_URS_2024_01/998713123" TargetMode="External"/><Relationship Id="rId1" Type="http://schemas.openxmlformats.org/officeDocument/2006/relationships/hyperlink" Target="https://podminky.urs.cz/item/CS_URS_2024_01/713421111" TargetMode="External"/><Relationship Id="rId6" Type="http://schemas.openxmlformats.org/officeDocument/2006/relationships/hyperlink" Target="https://podminky.urs.cz/item/CS_URS_2024_01/733190217" TargetMode="External"/><Relationship Id="rId11" Type="http://schemas.openxmlformats.org/officeDocument/2006/relationships/hyperlink" Target="https://podminky.urs.cz/item/CS_URS_2024_01/783614551" TargetMode="External"/><Relationship Id="rId5" Type="http://schemas.openxmlformats.org/officeDocument/2006/relationships/hyperlink" Target="https://podminky.urs.cz/item/CS_URS_2024_01/733111107" TargetMode="External"/><Relationship Id="rId10" Type="http://schemas.openxmlformats.org/officeDocument/2006/relationships/hyperlink" Target="https://podminky.urs.cz/item/CS_URS_2024_01/998735123" TargetMode="External"/><Relationship Id="rId4" Type="http://schemas.openxmlformats.org/officeDocument/2006/relationships/hyperlink" Target="https://podminky.urs.cz/item/CS_URS_2024_01/733111106" TargetMode="External"/><Relationship Id="rId9" Type="http://schemas.openxmlformats.org/officeDocument/2006/relationships/hyperlink" Target="https://podminky.urs.cz/item/CS_URS_2024_01/7351592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741122219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741122211" TargetMode="External"/><Relationship Id="rId1" Type="http://schemas.openxmlformats.org/officeDocument/2006/relationships/hyperlink" Target="https://podminky.urs.cz/item/CS_URS_2024_01/741122201" TargetMode="External"/><Relationship Id="rId6" Type="http://schemas.openxmlformats.org/officeDocument/2006/relationships/hyperlink" Target="https://podminky.urs.cz/item/CS_URS_2024_01/742121001" TargetMode="External"/><Relationship Id="rId5" Type="http://schemas.openxmlformats.org/officeDocument/2006/relationships/hyperlink" Target="https://podminky.urs.cz/item/CS_URS_2024_01/741124703" TargetMode="External"/><Relationship Id="rId4" Type="http://schemas.openxmlformats.org/officeDocument/2006/relationships/hyperlink" Target="https://podminky.urs.cz/item/CS_URS_2024_01/74112223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62031013" TargetMode="External"/><Relationship Id="rId18" Type="http://schemas.openxmlformats.org/officeDocument/2006/relationships/hyperlink" Target="https://podminky.urs.cz/item/CS_URS_2024_01/971033181" TargetMode="External"/><Relationship Id="rId26" Type="http://schemas.openxmlformats.org/officeDocument/2006/relationships/hyperlink" Target="https://podminky.urs.cz/item/CS_URS_2024_01/972054491" TargetMode="External"/><Relationship Id="rId39" Type="http://schemas.openxmlformats.org/officeDocument/2006/relationships/hyperlink" Target="https://podminky.urs.cz/item/CS_URS_2024_01/767995111" TargetMode="External"/><Relationship Id="rId21" Type="http://schemas.openxmlformats.org/officeDocument/2006/relationships/hyperlink" Target="https://podminky.urs.cz/item/CS_URS_2024_01/971033531" TargetMode="External"/><Relationship Id="rId34" Type="http://schemas.openxmlformats.org/officeDocument/2006/relationships/hyperlink" Target="https://podminky.urs.cz/item/CS_URS_2024_01/997013609" TargetMode="External"/><Relationship Id="rId42" Type="http://schemas.openxmlformats.org/officeDocument/2006/relationships/hyperlink" Target="https://podminky.urs.cz/item/CS_URS_2024_01/998767123" TargetMode="External"/><Relationship Id="rId7" Type="http://schemas.openxmlformats.org/officeDocument/2006/relationships/hyperlink" Target="https://podminky.urs.cz/item/CS_URS_2024_01/346244381" TargetMode="External"/><Relationship Id="rId2" Type="http://schemas.openxmlformats.org/officeDocument/2006/relationships/hyperlink" Target="https://podminky.urs.cz/item/CS_URS_2024_01/310235241" TargetMode="External"/><Relationship Id="rId16" Type="http://schemas.openxmlformats.org/officeDocument/2006/relationships/hyperlink" Target="https://podminky.urs.cz/item/CS_URS_2024_01/965082941" TargetMode="External"/><Relationship Id="rId29" Type="http://schemas.openxmlformats.org/officeDocument/2006/relationships/hyperlink" Target="https://podminky.urs.cz/item/CS_URS_2024_01/977151111" TargetMode="External"/><Relationship Id="rId1" Type="http://schemas.openxmlformats.org/officeDocument/2006/relationships/hyperlink" Target="https://podminky.urs.cz/item/CS_URS_2024_01/310231011" TargetMode="External"/><Relationship Id="rId6" Type="http://schemas.openxmlformats.org/officeDocument/2006/relationships/hyperlink" Target="https://podminky.urs.cz/item/CS_URS_2024_01/317944323" TargetMode="External"/><Relationship Id="rId11" Type="http://schemas.openxmlformats.org/officeDocument/2006/relationships/hyperlink" Target="https://podminky.urs.cz/item/CS_URS_2024_01/953965131" TargetMode="External"/><Relationship Id="rId24" Type="http://schemas.openxmlformats.org/officeDocument/2006/relationships/hyperlink" Target="https://podminky.urs.cz/item/CS_URS_2024_01/971033591" TargetMode="External"/><Relationship Id="rId32" Type="http://schemas.openxmlformats.org/officeDocument/2006/relationships/hyperlink" Target="https://podminky.urs.cz/item/CS_URS_2024_01/997013501" TargetMode="External"/><Relationship Id="rId37" Type="http://schemas.openxmlformats.org/officeDocument/2006/relationships/hyperlink" Target="https://podminky.urs.cz/item/CS_URS_2024_01/763131831" TargetMode="External"/><Relationship Id="rId40" Type="http://schemas.openxmlformats.org/officeDocument/2006/relationships/hyperlink" Target="https://podminky.urs.cz/item/CS_URS_2024_01/767995112" TargetMode="External"/><Relationship Id="rId45" Type="http://schemas.openxmlformats.org/officeDocument/2006/relationships/drawing" Target="../drawings/drawing7.xml"/><Relationship Id="rId5" Type="http://schemas.openxmlformats.org/officeDocument/2006/relationships/hyperlink" Target="https://podminky.urs.cz/item/CS_URS_2024_01/317944321" TargetMode="External"/><Relationship Id="rId15" Type="http://schemas.openxmlformats.org/officeDocument/2006/relationships/hyperlink" Target="https://podminky.urs.cz/item/CS_URS_2024_01/965049111" TargetMode="External"/><Relationship Id="rId23" Type="http://schemas.openxmlformats.org/officeDocument/2006/relationships/hyperlink" Target="https://podminky.urs.cz/item/CS_URS_2024_01/971033581" TargetMode="External"/><Relationship Id="rId28" Type="http://schemas.openxmlformats.org/officeDocument/2006/relationships/hyperlink" Target="https://podminky.urs.cz/item/CS_URS_2024_01/974031666" TargetMode="External"/><Relationship Id="rId36" Type="http://schemas.openxmlformats.org/officeDocument/2006/relationships/hyperlink" Target="https://podminky.urs.cz/item/CS_URS_2024_01/712340833" TargetMode="External"/><Relationship Id="rId10" Type="http://schemas.openxmlformats.org/officeDocument/2006/relationships/hyperlink" Target="https://podminky.urs.cz/item/CS_URS_2024_01/953961214" TargetMode="External"/><Relationship Id="rId19" Type="http://schemas.openxmlformats.org/officeDocument/2006/relationships/hyperlink" Target="https://podminky.urs.cz/item/CS_URS_2024_01/971033471" TargetMode="External"/><Relationship Id="rId31" Type="http://schemas.openxmlformats.org/officeDocument/2006/relationships/hyperlink" Target="https://podminky.urs.cz/item/CS_URS_2024_01/997013212" TargetMode="External"/><Relationship Id="rId44" Type="http://schemas.openxmlformats.org/officeDocument/2006/relationships/hyperlink" Target="https://podminky.urs.cz/item/CS_URS_2024_01/776410811" TargetMode="External"/><Relationship Id="rId4" Type="http://schemas.openxmlformats.org/officeDocument/2006/relationships/hyperlink" Target="https://podminky.urs.cz/item/CS_URS_2024_01/317234410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65043341" TargetMode="External"/><Relationship Id="rId22" Type="http://schemas.openxmlformats.org/officeDocument/2006/relationships/hyperlink" Target="https://podminky.urs.cz/item/CS_URS_2024_01/971033561" TargetMode="External"/><Relationship Id="rId27" Type="http://schemas.openxmlformats.org/officeDocument/2006/relationships/hyperlink" Target="https://podminky.urs.cz/item/CS_URS_2024_01/973042261" TargetMode="External"/><Relationship Id="rId30" Type="http://schemas.openxmlformats.org/officeDocument/2006/relationships/hyperlink" Target="https://podminky.urs.cz/item/CS_URS_2024_01/977312111" TargetMode="External"/><Relationship Id="rId35" Type="http://schemas.openxmlformats.org/officeDocument/2006/relationships/hyperlink" Target="https://podminky.urs.cz/item/CS_URS_2024_01/998018003" TargetMode="External"/><Relationship Id="rId43" Type="http://schemas.openxmlformats.org/officeDocument/2006/relationships/hyperlink" Target="https://podminky.urs.cz/item/CS_URS_2024_01/776201812" TargetMode="External"/><Relationship Id="rId8" Type="http://schemas.openxmlformats.org/officeDocument/2006/relationships/hyperlink" Target="https://podminky.urs.cz/item/CS_URS_2024_01/349231811" TargetMode="External"/><Relationship Id="rId3" Type="http://schemas.openxmlformats.org/officeDocument/2006/relationships/hyperlink" Target="https://podminky.urs.cz/item/CS_URS_2024_01/310321111" TargetMode="External"/><Relationship Id="rId12" Type="http://schemas.openxmlformats.org/officeDocument/2006/relationships/hyperlink" Target="https://podminky.urs.cz/item/CS_URS_2024_01/962031011" TargetMode="External"/><Relationship Id="rId17" Type="http://schemas.openxmlformats.org/officeDocument/2006/relationships/hyperlink" Target="https://podminky.urs.cz/item/CS_URS_2024_01/968062455" TargetMode="External"/><Relationship Id="rId25" Type="http://schemas.openxmlformats.org/officeDocument/2006/relationships/hyperlink" Target="https://podminky.urs.cz/item/CS_URS_2024_01/972054411" TargetMode="External"/><Relationship Id="rId33" Type="http://schemas.openxmlformats.org/officeDocument/2006/relationships/hyperlink" Target="https://podminky.urs.cz/item/CS_URS_2024_01/997013509" TargetMode="External"/><Relationship Id="rId38" Type="http://schemas.openxmlformats.org/officeDocument/2006/relationships/hyperlink" Target="https://podminky.urs.cz/item/CS_URS_2024_01/763135812" TargetMode="External"/><Relationship Id="rId20" Type="http://schemas.openxmlformats.org/officeDocument/2006/relationships/hyperlink" Target="https://podminky.urs.cz/item/CS_URS_2024_01/971033481" TargetMode="External"/><Relationship Id="rId41" Type="http://schemas.openxmlformats.org/officeDocument/2006/relationships/hyperlink" Target="https://podminky.urs.cz/item/CS_URS_2024_01/762085112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8018003" TargetMode="External"/><Relationship Id="rId18" Type="http://schemas.openxmlformats.org/officeDocument/2006/relationships/hyperlink" Target="https://podminky.urs.cz/item/CS_URS_2024_01/763121481" TargetMode="External"/><Relationship Id="rId26" Type="http://schemas.openxmlformats.org/officeDocument/2006/relationships/hyperlink" Target="https://podminky.urs.cz/item/CS_URS_2024_01/763135871" TargetMode="External"/><Relationship Id="rId39" Type="http://schemas.openxmlformats.org/officeDocument/2006/relationships/hyperlink" Target="https://podminky.urs.cz/item/CS_URS_2024_01/771591264" TargetMode="External"/><Relationship Id="rId21" Type="http://schemas.openxmlformats.org/officeDocument/2006/relationships/hyperlink" Target="https://podminky.urs.cz/item/CS_URS_2024_01/763131714" TargetMode="External"/><Relationship Id="rId34" Type="http://schemas.openxmlformats.org/officeDocument/2006/relationships/hyperlink" Target="https://podminky.urs.cz/item/CS_URS_2024_01/771121011" TargetMode="External"/><Relationship Id="rId42" Type="http://schemas.openxmlformats.org/officeDocument/2006/relationships/hyperlink" Target="https://podminky.urs.cz/item/CS_URS_2024_01/784181102" TargetMode="External"/><Relationship Id="rId7" Type="http://schemas.openxmlformats.org/officeDocument/2006/relationships/hyperlink" Target="https://podminky.urs.cz/item/CS_URS_2024_01/631311115" TargetMode="External"/><Relationship Id="rId2" Type="http://schemas.openxmlformats.org/officeDocument/2006/relationships/hyperlink" Target="https://podminky.urs.cz/item/CS_URS_2024_01/612315223" TargetMode="External"/><Relationship Id="rId16" Type="http://schemas.openxmlformats.org/officeDocument/2006/relationships/hyperlink" Target="https://podminky.urs.cz/item/CS_URS_2024_01/713191132" TargetMode="External"/><Relationship Id="rId20" Type="http://schemas.openxmlformats.org/officeDocument/2006/relationships/hyperlink" Target="https://podminky.urs.cz/item/CS_URS_2024_01/763131712" TargetMode="External"/><Relationship Id="rId29" Type="http://schemas.openxmlformats.org/officeDocument/2006/relationships/hyperlink" Target="https://podminky.urs.cz/item/CS_URS_2024_01/998763333" TargetMode="External"/><Relationship Id="rId41" Type="http://schemas.openxmlformats.org/officeDocument/2006/relationships/hyperlink" Target="https://podminky.urs.cz/item/CS_URS_2024_01/784111001" TargetMode="External"/><Relationship Id="rId1" Type="http://schemas.openxmlformats.org/officeDocument/2006/relationships/hyperlink" Target="https://podminky.urs.cz/item/CS_URS_2024_01/611325422" TargetMode="External"/><Relationship Id="rId6" Type="http://schemas.openxmlformats.org/officeDocument/2006/relationships/hyperlink" Target="https://podminky.urs.cz/item/CS_URS_2024_01/619996145" TargetMode="External"/><Relationship Id="rId11" Type="http://schemas.openxmlformats.org/officeDocument/2006/relationships/hyperlink" Target="https://podminky.urs.cz/item/CS_URS_2024_01/952901111" TargetMode="External"/><Relationship Id="rId24" Type="http://schemas.openxmlformats.org/officeDocument/2006/relationships/hyperlink" Target="https://podminky.urs.cz/item/CS_URS_2024_01/763135102" TargetMode="External"/><Relationship Id="rId32" Type="http://schemas.openxmlformats.org/officeDocument/2006/relationships/hyperlink" Target="https://podminky.urs.cz/item/CS_URS_2024_01/998766123" TargetMode="External"/><Relationship Id="rId37" Type="http://schemas.openxmlformats.org/officeDocument/2006/relationships/hyperlink" Target="https://podminky.urs.cz/item/CS_URS_2024_01/771574474" TargetMode="External"/><Relationship Id="rId40" Type="http://schemas.openxmlformats.org/officeDocument/2006/relationships/hyperlink" Target="https://podminky.urs.cz/item/CS_URS_2024_01/998771123" TargetMode="External"/><Relationship Id="rId5" Type="http://schemas.openxmlformats.org/officeDocument/2006/relationships/hyperlink" Target="https://podminky.urs.cz/item/CS_URS_2024_01/619996117" TargetMode="External"/><Relationship Id="rId15" Type="http://schemas.openxmlformats.org/officeDocument/2006/relationships/hyperlink" Target="https://podminky.urs.cz/item/CS_URS_2024_01/713121111" TargetMode="External"/><Relationship Id="rId23" Type="http://schemas.openxmlformats.org/officeDocument/2006/relationships/hyperlink" Target="https://podminky.urs.cz/item/CS_URS_2024_01/763131732" TargetMode="External"/><Relationship Id="rId28" Type="http://schemas.openxmlformats.org/officeDocument/2006/relationships/hyperlink" Target="https://podminky.urs.cz/item/CS_URS_2024_01/763264561" TargetMode="External"/><Relationship Id="rId36" Type="http://schemas.openxmlformats.org/officeDocument/2006/relationships/hyperlink" Target="https://podminky.urs.cz/item/CS_URS_2024_01/771473111" TargetMode="External"/><Relationship Id="rId10" Type="http://schemas.openxmlformats.org/officeDocument/2006/relationships/hyperlink" Target="https://podminky.urs.cz/item/CS_URS_2024_01/949101111" TargetMode="External"/><Relationship Id="rId19" Type="http://schemas.openxmlformats.org/officeDocument/2006/relationships/hyperlink" Target="https://podminky.urs.cz/item/CS_URS_2024_01/763131411" TargetMode="External"/><Relationship Id="rId31" Type="http://schemas.openxmlformats.org/officeDocument/2006/relationships/hyperlink" Target="https://podminky.urs.cz/item/CS_URS_2024_01/766682211" TargetMode="External"/><Relationship Id="rId44" Type="http://schemas.openxmlformats.org/officeDocument/2006/relationships/drawing" Target="../drawings/drawing8.xml"/><Relationship Id="rId4" Type="http://schemas.openxmlformats.org/officeDocument/2006/relationships/hyperlink" Target="https://podminky.urs.cz/item/CS_URS_2024_01/612325423" TargetMode="External"/><Relationship Id="rId9" Type="http://schemas.openxmlformats.org/officeDocument/2006/relationships/hyperlink" Target="https://podminky.urs.cz/item/CS_URS_2024_01/631362021" TargetMode="External"/><Relationship Id="rId14" Type="http://schemas.openxmlformats.org/officeDocument/2006/relationships/hyperlink" Target="https://podminky.urs.cz/item/CS_URS_2024_01/713111121" TargetMode="External"/><Relationship Id="rId22" Type="http://schemas.openxmlformats.org/officeDocument/2006/relationships/hyperlink" Target="https://podminky.urs.cz/item/CS_URS_2024_01/763131721" TargetMode="External"/><Relationship Id="rId27" Type="http://schemas.openxmlformats.org/officeDocument/2006/relationships/hyperlink" Target="https://podminky.urs.cz/item/CS_URS_2024_01/763264541" TargetMode="External"/><Relationship Id="rId30" Type="http://schemas.openxmlformats.org/officeDocument/2006/relationships/hyperlink" Target="https://podminky.urs.cz/item/CS_URS_2024_01/766660022" TargetMode="External"/><Relationship Id="rId35" Type="http://schemas.openxmlformats.org/officeDocument/2006/relationships/hyperlink" Target="https://podminky.urs.cz/item/CS_URS_2024_01/771151022" TargetMode="External"/><Relationship Id="rId43" Type="http://schemas.openxmlformats.org/officeDocument/2006/relationships/hyperlink" Target="https://podminky.urs.cz/item/CS_URS_2024_01/784211101" TargetMode="External"/><Relationship Id="rId8" Type="http://schemas.openxmlformats.org/officeDocument/2006/relationships/hyperlink" Target="https://podminky.urs.cz/item/CS_URS_2024_01/631319171" TargetMode="External"/><Relationship Id="rId3" Type="http://schemas.openxmlformats.org/officeDocument/2006/relationships/hyperlink" Target="https://podminky.urs.cz/item/CS_URS_2024_01/612315225" TargetMode="External"/><Relationship Id="rId12" Type="http://schemas.openxmlformats.org/officeDocument/2006/relationships/hyperlink" Target="https://podminky.urs.cz/item/CS_URS_2024_01/953943211" TargetMode="External"/><Relationship Id="rId17" Type="http://schemas.openxmlformats.org/officeDocument/2006/relationships/hyperlink" Target="https://podminky.urs.cz/item/CS_URS_2024_01/998713123" TargetMode="External"/><Relationship Id="rId25" Type="http://schemas.openxmlformats.org/officeDocument/2006/relationships/hyperlink" Target="https://podminky.urs.cz/item/CS_URS_2024_01/763135611" TargetMode="External"/><Relationship Id="rId33" Type="http://schemas.openxmlformats.org/officeDocument/2006/relationships/hyperlink" Target="https://podminky.urs.cz/item/CS_URS_2024_01/771111011" TargetMode="External"/><Relationship Id="rId38" Type="http://schemas.openxmlformats.org/officeDocument/2006/relationships/hyperlink" Target="https://podminky.urs.cz/item/CS_URS_2024_01/77159111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9491011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1/045002000" TargetMode="External"/><Relationship Id="rId1" Type="http://schemas.openxmlformats.org/officeDocument/2006/relationships/hyperlink" Target="https://podminky.urs.cz/item/CS_URS_2024_01/03000100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>
      <selection activeCell="BH24" sqref="BH2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86" t="s">
        <v>6</v>
      </c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98" t="s">
        <v>15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R5" s="19"/>
      <c r="BE5" s="295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99" t="s">
        <v>18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R6" s="19"/>
      <c r="BE6" s="296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96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96"/>
      <c r="BS8" s="16" t="s">
        <v>7</v>
      </c>
    </row>
    <row r="9" spans="1:74" ht="14.45" customHeight="1">
      <c r="B9" s="19"/>
      <c r="AR9" s="19"/>
      <c r="BE9" s="296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96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96"/>
      <c r="BS11" s="16" t="s">
        <v>7</v>
      </c>
    </row>
    <row r="12" spans="1:74" ht="6.95" customHeight="1">
      <c r="B12" s="19"/>
      <c r="AR12" s="19"/>
      <c r="BE12" s="296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96"/>
      <c r="BS13" s="16" t="s">
        <v>7</v>
      </c>
    </row>
    <row r="14" spans="1:74" ht="12.75">
      <c r="B14" s="19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6" t="s">
        <v>28</v>
      </c>
      <c r="AN14" s="28" t="s">
        <v>30</v>
      </c>
      <c r="AR14" s="19"/>
      <c r="BE14" s="296"/>
      <c r="BS14" s="16" t="s">
        <v>7</v>
      </c>
    </row>
    <row r="15" spans="1:74" ht="6.95" customHeight="1">
      <c r="B15" s="19"/>
      <c r="AR15" s="19"/>
      <c r="BE15" s="296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96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3</v>
      </c>
      <c r="AR17" s="19"/>
      <c r="BE17" s="296"/>
      <c r="BS17" s="16" t="s">
        <v>32</v>
      </c>
    </row>
    <row r="18" spans="2:71" ht="6.95" customHeight="1">
      <c r="B18" s="19"/>
      <c r="AR18" s="19"/>
      <c r="BE18" s="296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</v>
      </c>
      <c r="AR19" s="19"/>
      <c r="BE19" s="296"/>
      <c r="BS19" s="16" t="s">
        <v>7</v>
      </c>
    </row>
    <row r="20" spans="2:71" ht="18.399999999999999" customHeight="1">
      <c r="B20" s="19"/>
      <c r="E20" s="24" t="s">
        <v>34</v>
      </c>
      <c r="AK20" s="26" t="s">
        <v>28</v>
      </c>
      <c r="AN20" s="24" t="s">
        <v>3</v>
      </c>
      <c r="AR20" s="19"/>
      <c r="BE20" s="296"/>
      <c r="BS20" s="16" t="s">
        <v>4</v>
      </c>
    </row>
    <row r="21" spans="2:71" ht="6.95" customHeight="1">
      <c r="B21" s="19"/>
      <c r="AR21" s="19"/>
      <c r="BE21" s="296"/>
    </row>
    <row r="22" spans="2:71" ht="12" customHeight="1">
      <c r="B22" s="19"/>
      <c r="D22" s="26" t="s">
        <v>35</v>
      </c>
      <c r="AR22" s="19"/>
      <c r="BE22" s="296"/>
    </row>
    <row r="23" spans="2:71" ht="47.25" customHeight="1">
      <c r="B23" s="19"/>
      <c r="E23" s="287" t="s">
        <v>36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19"/>
      <c r="BE23" s="296"/>
    </row>
    <row r="24" spans="2:71" ht="180" customHeight="1">
      <c r="B24" s="19"/>
      <c r="E24" s="287" t="s">
        <v>37</v>
      </c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R24" s="19"/>
      <c r="BE24" s="296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96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02">
        <f>ROUND(AG54,2)</f>
        <v>0</v>
      </c>
      <c r="AL26" s="303"/>
      <c r="AM26" s="303"/>
      <c r="AN26" s="303"/>
      <c r="AO26" s="303"/>
      <c r="AR26" s="30"/>
      <c r="BE26" s="296"/>
    </row>
    <row r="27" spans="2:71" s="1" customFormat="1" ht="6.95" customHeight="1">
      <c r="B27" s="30"/>
      <c r="AR27" s="30"/>
      <c r="BE27" s="296"/>
    </row>
    <row r="28" spans="2:71" s="1" customFormat="1" ht="12.75">
      <c r="B28" s="30"/>
      <c r="L28" s="304" t="s">
        <v>39</v>
      </c>
      <c r="M28" s="304"/>
      <c r="N28" s="304"/>
      <c r="O28" s="304"/>
      <c r="P28" s="304"/>
      <c r="W28" s="304" t="s">
        <v>40</v>
      </c>
      <c r="X28" s="304"/>
      <c r="Y28" s="304"/>
      <c r="Z28" s="304"/>
      <c r="AA28" s="304"/>
      <c r="AB28" s="304"/>
      <c r="AC28" s="304"/>
      <c r="AD28" s="304"/>
      <c r="AE28" s="304"/>
      <c r="AK28" s="304" t="s">
        <v>41</v>
      </c>
      <c r="AL28" s="304"/>
      <c r="AM28" s="304"/>
      <c r="AN28" s="304"/>
      <c r="AO28" s="304"/>
      <c r="AR28" s="30"/>
      <c r="BE28" s="296"/>
    </row>
    <row r="29" spans="2:71" s="2" customFormat="1" ht="14.45" customHeight="1">
      <c r="B29" s="33"/>
      <c r="D29" s="26" t="s">
        <v>42</v>
      </c>
      <c r="F29" s="26" t="s">
        <v>43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3"/>
      <c r="BE29" s="297"/>
    </row>
    <row r="30" spans="2:71" s="2" customFormat="1" ht="14.45" customHeight="1">
      <c r="B30" s="33"/>
      <c r="F30" s="26" t="s">
        <v>44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3"/>
      <c r="BE30" s="297"/>
    </row>
    <row r="31" spans="2:71" s="2" customFormat="1" ht="14.45" hidden="1" customHeight="1">
      <c r="B31" s="33"/>
      <c r="F31" s="26" t="s">
        <v>45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3"/>
      <c r="BE31" s="297"/>
    </row>
    <row r="32" spans="2:71" s="2" customFormat="1" ht="14.45" hidden="1" customHeight="1">
      <c r="B32" s="33"/>
      <c r="F32" s="26" t="s">
        <v>46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3"/>
      <c r="BE32" s="297"/>
    </row>
    <row r="33" spans="2:44" s="2" customFormat="1" ht="14.45" hidden="1" customHeight="1">
      <c r="B33" s="33"/>
      <c r="F33" s="26" t="s">
        <v>47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3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94" t="s">
        <v>50</v>
      </c>
      <c r="Y35" s="292"/>
      <c r="Z35" s="292"/>
      <c r="AA35" s="292"/>
      <c r="AB35" s="292"/>
      <c r="AC35" s="36"/>
      <c r="AD35" s="36"/>
      <c r="AE35" s="36"/>
      <c r="AF35" s="36"/>
      <c r="AG35" s="36"/>
      <c r="AH35" s="36"/>
      <c r="AI35" s="36"/>
      <c r="AJ35" s="36"/>
      <c r="AK35" s="291">
        <f>SUM(AK26:AK33)</f>
        <v>0</v>
      </c>
      <c r="AL35" s="292"/>
      <c r="AM35" s="292"/>
      <c r="AN35" s="292"/>
      <c r="AO35" s="293"/>
      <c r="AP35" s="34"/>
      <c r="AQ35" s="34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0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30"/>
    </row>
    <row r="42" spans="2:44" s="1" customFormat="1" ht="24.95" customHeight="1">
      <c r="B42" s="30"/>
      <c r="C42" s="20" t="s">
        <v>51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2"/>
      <c r="C44" s="26" t="s">
        <v>14</v>
      </c>
      <c r="L44" s="3" t="str">
        <f>K5</f>
        <v>240501a</v>
      </c>
      <c r="AR44" s="42"/>
    </row>
    <row r="45" spans="2:44" s="4" customFormat="1" ht="36.950000000000003" customHeight="1">
      <c r="B45" s="43"/>
      <c r="C45" s="44" t="s">
        <v>17</v>
      </c>
      <c r="L45" s="314" t="str">
        <f>K6</f>
        <v>VŠE 3.np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3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6" t="s">
        <v>21</v>
      </c>
      <c r="L47" s="45" t="str">
        <f>IF(K8="","",K8)</f>
        <v>Praha</v>
      </c>
      <c r="AI47" s="26" t="s">
        <v>23</v>
      </c>
      <c r="AM47" s="316" t="str">
        <f>IF(AN8= "","",AN8)</f>
        <v>9. 5. 2024</v>
      </c>
      <c r="AN47" s="316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6" t="s">
        <v>25</v>
      </c>
      <c r="L49" s="3" t="str">
        <f>IF(E11= "","",E11)</f>
        <v xml:space="preserve"> </v>
      </c>
      <c r="AI49" s="26" t="s">
        <v>31</v>
      </c>
      <c r="AM49" s="317" t="str">
        <f>IF(E17="","",E17)</f>
        <v xml:space="preserve"> </v>
      </c>
      <c r="AN49" s="318"/>
      <c r="AO49" s="318"/>
      <c r="AP49" s="318"/>
      <c r="AR49" s="30"/>
      <c r="AS49" s="319" t="s">
        <v>52</v>
      </c>
      <c r="AT49" s="320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30"/>
      <c r="C50" s="26" t="s">
        <v>29</v>
      </c>
      <c r="L50" s="3" t="str">
        <f>IF(E14= "Vyplň údaj","",E14)</f>
        <v/>
      </c>
      <c r="AI50" s="26" t="s">
        <v>33</v>
      </c>
      <c r="AM50" s="317" t="str">
        <f>IF(E20="","",E20)</f>
        <v>Ing.Milan Dusek</v>
      </c>
      <c r="AN50" s="318"/>
      <c r="AO50" s="318"/>
      <c r="AP50" s="318"/>
      <c r="AR50" s="30"/>
      <c r="AS50" s="321"/>
      <c r="AT50" s="322"/>
      <c r="BD50" s="48"/>
    </row>
    <row r="51" spans="1:91" s="1" customFormat="1" ht="10.9" customHeight="1">
      <c r="B51" s="30"/>
      <c r="AR51" s="30"/>
      <c r="AS51" s="321"/>
      <c r="AT51" s="322"/>
      <c r="BD51" s="48"/>
    </row>
    <row r="52" spans="1:91" s="1" customFormat="1" ht="29.25" customHeight="1">
      <c r="B52" s="30"/>
      <c r="C52" s="308" t="s">
        <v>53</v>
      </c>
      <c r="D52" s="309"/>
      <c r="E52" s="309"/>
      <c r="F52" s="309"/>
      <c r="G52" s="309"/>
      <c r="H52" s="49"/>
      <c r="I52" s="311" t="s">
        <v>54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0" t="s">
        <v>55</v>
      </c>
      <c r="AH52" s="309"/>
      <c r="AI52" s="309"/>
      <c r="AJ52" s="309"/>
      <c r="AK52" s="309"/>
      <c r="AL52" s="309"/>
      <c r="AM52" s="309"/>
      <c r="AN52" s="311" t="s">
        <v>56</v>
      </c>
      <c r="AO52" s="309"/>
      <c r="AP52" s="309"/>
      <c r="AQ52" s="50" t="s">
        <v>57</v>
      </c>
      <c r="AR52" s="30"/>
      <c r="AS52" s="51" t="s">
        <v>58</v>
      </c>
      <c r="AT52" s="52" t="s">
        <v>59</v>
      </c>
      <c r="AU52" s="52" t="s">
        <v>60</v>
      </c>
      <c r="AV52" s="52" t="s">
        <v>61</v>
      </c>
      <c r="AW52" s="52" t="s">
        <v>62</v>
      </c>
      <c r="AX52" s="52" t="s">
        <v>63</v>
      </c>
      <c r="AY52" s="52" t="s">
        <v>64</v>
      </c>
      <c r="AZ52" s="52" t="s">
        <v>65</v>
      </c>
      <c r="BA52" s="52" t="s">
        <v>66</v>
      </c>
      <c r="BB52" s="52" t="s">
        <v>67</v>
      </c>
      <c r="BC52" s="52" t="s">
        <v>68</v>
      </c>
      <c r="BD52" s="53" t="s">
        <v>69</v>
      </c>
    </row>
    <row r="53" spans="1:91" s="1" customFormat="1" ht="10.9" customHeight="1">
      <c r="B53" s="30"/>
      <c r="AR53" s="30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5"/>
      <c r="C54" s="56" t="s">
        <v>70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12">
        <f>ROUND(SUM(AG55:AG63),2)</f>
        <v>0</v>
      </c>
      <c r="AH54" s="312"/>
      <c r="AI54" s="312"/>
      <c r="AJ54" s="312"/>
      <c r="AK54" s="312"/>
      <c r="AL54" s="312"/>
      <c r="AM54" s="312"/>
      <c r="AN54" s="313">
        <f t="shared" ref="AN54:AN63" si="0">SUM(AG54,AT54)</f>
        <v>0</v>
      </c>
      <c r="AO54" s="313"/>
      <c r="AP54" s="313"/>
      <c r="AQ54" s="58" t="s">
        <v>3</v>
      </c>
      <c r="AR54" s="55"/>
      <c r="AS54" s="59">
        <f>ROUND(SUM(AS55:AS63),2)</f>
        <v>0</v>
      </c>
      <c r="AT54" s="60">
        <f t="shared" ref="AT54:AT63" si="1">ROUND(SUM(AV54:AW54),2)</f>
        <v>0</v>
      </c>
      <c r="AU54" s="61">
        <f>ROUND(SUM(AU55:AU63),5)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ROUND(SUM(AZ55:AZ63),2)</f>
        <v>0</v>
      </c>
      <c r="BA54" s="60">
        <f>ROUND(SUM(BA55:BA63),2)</f>
        <v>0</v>
      </c>
      <c r="BB54" s="60">
        <f>ROUND(SUM(BB55:BB63),2)</f>
        <v>0</v>
      </c>
      <c r="BC54" s="60">
        <f>ROUND(SUM(BC55:BC63),2)</f>
        <v>0</v>
      </c>
      <c r="BD54" s="62">
        <f>ROUND(SUM(BD55:BD63),2)</f>
        <v>0</v>
      </c>
      <c r="BS54" s="63" t="s">
        <v>71</v>
      </c>
      <c r="BT54" s="63" t="s">
        <v>72</v>
      </c>
      <c r="BU54" s="64" t="s">
        <v>73</v>
      </c>
      <c r="BV54" s="63" t="s">
        <v>74</v>
      </c>
      <c r="BW54" s="63" t="s">
        <v>5</v>
      </c>
      <c r="BX54" s="63" t="s">
        <v>75</v>
      </c>
      <c r="CL54" s="63" t="s">
        <v>3</v>
      </c>
    </row>
    <row r="55" spans="1:91" s="6" customFormat="1" ht="16.5" customHeight="1">
      <c r="A55" s="65" t="s">
        <v>76</v>
      </c>
      <c r="B55" s="66"/>
      <c r="C55" s="67"/>
      <c r="D55" s="307" t="s">
        <v>77</v>
      </c>
      <c r="E55" s="307"/>
      <c r="F55" s="307"/>
      <c r="G55" s="307"/>
      <c r="H55" s="307"/>
      <c r="I55" s="6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'05 - Elektroinstalace sla...'!J30</f>
        <v>0</v>
      </c>
      <c r="AH55" s="306"/>
      <c r="AI55" s="306"/>
      <c r="AJ55" s="306"/>
      <c r="AK55" s="306"/>
      <c r="AL55" s="306"/>
      <c r="AM55" s="306"/>
      <c r="AN55" s="305">
        <f t="shared" si="0"/>
        <v>0</v>
      </c>
      <c r="AO55" s="306"/>
      <c r="AP55" s="306"/>
      <c r="AQ55" s="69" t="s">
        <v>79</v>
      </c>
      <c r="AR55" s="66"/>
      <c r="AS55" s="70">
        <v>0</v>
      </c>
      <c r="AT55" s="71">
        <f t="shared" si="1"/>
        <v>0</v>
      </c>
      <c r="AU55" s="72">
        <f>'05 - Elektroinstalace sla...'!P81</f>
        <v>0</v>
      </c>
      <c r="AV55" s="71">
        <f>'05 - Elektroinstalace sla...'!J33</f>
        <v>0</v>
      </c>
      <c r="AW55" s="71">
        <f>'05 - Elektroinstalace sla...'!J34</f>
        <v>0</v>
      </c>
      <c r="AX55" s="71">
        <f>'05 - Elektroinstalace sla...'!J35</f>
        <v>0</v>
      </c>
      <c r="AY55" s="71">
        <f>'05 - Elektroinstalace sla...'!J36</f>
        <v>0</v>
      </c>
      <c r="AZ55" s="71">
        <f>'05 - Elektroinstalace sla...'!F33</f>
        <v>0</v>
      </c>
      <c r="BA55" s="71">
        <f>'05 - Elektroinstalace sla...'!F34</f>
        <v>0</v>
      </c>
      <c r="BB55" s="71">
        <f>'05 - Elektroinstalace sla...'!F35</f>
        <v>0</v>
      </c>
      <c r="BC55" s="71">
        <f>'05 - Elektroinstalace sla...'!F36</f>
        <v>0</v>
      </c>
      <c r="BD55" s="73">
        <f>'05 - Elektroinstalace sla...'!F37</f>
        <v>0</v>
      </c>
      <c r="BT55" s="74" t="s">
        <v>80</v>
      </c>
      <c r="BV55" s="74" t="s">
        <v>74</v>
      </c>
      <c r="BW55" s="74" t="s">
        <v>81</v>
      </c>
      <c r="BX55" s="74" t="s">
        <v>5</v>
      </c>
      <c r="CL55" s="74" t="s">
        <v>3</v>
      </c>
      <c r="CM55" s="74" t="s">
        <v>82</v>
      </c>
    </row>
    <row r="56" spans="1:91" s="6" customFormat="1" ht="16.5" customHeight="1">
      <c r="A56" s="65" t="s">
        <v>76</v>
      </c>
      <c r="B56" s="66"/>
      <c r="C56" s="67"/>
      <c r="D56" s="307" t="s">
        <v>83</v>
      </c>
      <c r="E56" s="307"/>
      <c r="F56" s="307"/>
      <c r="G56" s="307"/>
      <c r="H56" s="307"/>
      <c r="I56" s="68"/>
      <c r="J56" s="307" t="s">
        <v>84</v>
      </c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5">
        <f>'04 - Elektroinstalace-Sil...'!J30</f>
        <v>0</v>
      </c>
      <c r="AH56" s="306"/>
      <c r="AI56" s="306"/>
      <c r="AJ56" s="306"/>
      <c r="AK56" s="306"/>
      <c r="AL56" s="306"/>
      <c r="AM56" s="306"/>
      <c r="AN56" s="305">
        <f t="shared" si="0"/>
        <v>0</v>
      </c>
      <c r="AO56" s="306"/>
      <c r="AP56" s="306"/>
      <c r="AQ56" s="69" t="s">
        <v>79</v>
      </c>
      <c r="AR56" s="66"/>
      <c r="AS56" s="70">
        <v>0</v>
      </c>
      <c r="AT56" s="71">
        <f t="shared" si="1"/>
        <v>0</v>
      </c>
      <c r="AU56" s="72">
        <f>'04 - Elektroinstalace-Sil...'!P86</f>
        <v>0</v>
      </c>
      <c r="AV56" s="71">
        <f>'04 - Elektroinstalace-Sil...'!J33</f>
        <v>0</v>
      </c>
      <c r="AW56" s="71">
        <f>'04 - Elektroinstalace-Sil...'!J34</f>
        <v>0</v>
      </c>
      <c r="AX56" s="71">
        <f>'04 - Elektroinstalace-Sil...'!J35</f>
        <v>0</v>
      </c>
      <c r="AY56" s="71">
        <f>'04 - Elektroinstalace-Sil...'!J36</f>
        <v>0</v>
      </c>
      <c r="AZ56" s="71">
        <f>'04 - Elektroinstalace-Sil...'!F33</f>
        <v>0</v>
      </c>
      <c r="BA56" s="71">
        <f>'04 - Elektroinstalace-Sil...'!F34</f>
        <v>0</v>
      </c>
      <c r="BB56" s="71">
        <f>'04 - Elektroinstalace-Sil...'!F35</f>
        <v>0</v>
      </c>
      <c r="BC56" s="71">
        <f>'04 - Elektroinstalace-Sil...'!F36</f>
        <v>0</v>
      </c>
      <c r="BD56" s="73">
        <f>'04 - Elektroinstalace-Sil...'!F37</f>
        <v>0</v>
      </c>
      <c r="BT56" s="74" t="s">
        <v>80</v>
      </c>
      <c r="BV56" s="74" t="s">
        <v>74</v>
      </c>
      <c r="BW56" s="74" t="s">
        <v>85</v>
      </c>
      <c r="BX56" s="74" t="s">
        <v>5</v>
      </c>
      <c r="CL56" s="74" t="s">
        <v>3</v>
      </c>
      <c r="CM56" s="74" t="s">
        <v>82</v>
      </c>
    </row>
    <row r="57" spans="1:91" s="6" customFormat="1" ht="16.5" customHeight="1">
      <c r="A57" s="65" t="s">
        <v>76</v>
      </c>
      <c r="B57" s="66"/>
      <c r="C57" s="67"/>
      <c r="D57" s="307" t="s">
        <v>86</v>
      </c>
      <c r="E57" s="307"/>
      <c r="F57" s="307"/>
      <c r="G57" s="307"/>
      <c r="H57" s="307"/>
      <c r="I57" s="68"/>
      <c r="J57" s="307" t="s">
        <v>87</v>
      </c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5">
        <f>'03 - Kanalizace'!J30</f>
        <v>0</v>
      </c>
      <c r="AH57" s="306"/>
      <c r="AI57" s="306"/>
      <c r="AJ57" s="306"/>
      <c r="AK57" s="306"/>
      <c r="AL57" s="306"/>
      <c r="AM57" s="306"/>
      <c r="AN57" s="305">
        <f t="shared" si="0"/>
        <v>0</v>
      </c>
      <c r="AO57" s="306"/>
      <c r="AP57" s="306"/>
      <c r="AQ57" s="69" t="s">
        <v>79</v>
      </c>
      <c r="AR57" s="66"/>
      <c r="AS57" s="70">
        <v>0</v>
      </c>
      <c r="AT57" s="71">
        <f t="shared" si="1"/>
        <v>0</v>
      </c>
      <c r="AU57" s="72">
        <f>'03 - Kanalizace'!P85</f>
        <v>0</v>
      </c>
      <c r="AV57" s="71">
        <f>'03 - Kanalizace'!J33</f>
        <v>0</v>
      </c>
      <c r="AW57" s="71">
        <f>'03 - Kanalizace'!J34</f>
        <v>0</v>
      </c>
      <c r="AX57" s="71">
        <f>'03 - Kanalizace'!J35</f>
        <v>0</v>
      </c>
      <c r="AY57" s="71">
        <f>'03 - Kanalizace'!J36</f>
        <v>0</v>
      </c>
      <c r="AZ57" s="71">
        <f>'03 - Kanalizace'!F33</f>
        <v>0</v>
      </c>
      <c r="BA57" s="71">
        <f>'03 - Kanalizace'!F34</f>
        <v>0</v>
      </c>
      <c r="BB57" s="71">
        <f>'03 - Kanalizace'!F35</f>
        <v>0</v>
      </c>
      <c r="BC57" s="71">
        <f>'03 - Kanalizace'!F36</f>
        <v>0</v>
      </c>
      <c r="BD57" s="73">
        <f>'03 - Kanalizace'!F37</f>
        <v>0</v>
      </c>
      <c r="BT57" s="74" t="s">
        <v>80</v>
      </c>
      <c r="BV57" s="74" t="s">
        <v>74</v>
      </c>
      <c r="BW57" s="74" t="s">
        <v>88</v>
      </c>
      <c r="BX57" s="74" t="s">
        <v>5</v>
      </c>
      <c r="CL57" s="74" t="s">
        <v>3</v>
      </c>
      <c r="CM57" s="74" t="s">
        <v>82</v>
      </c>
    </row>
    <row r="58" spans="1:91" s="6" customFormat="1" ht="16.5" customHeight="1">
      <c r="A58" s="65" t="s">
        <v>76</v>
      </c>
      <c r="B58" s="66"/>
      <c r="C58" s="67"/>
      <c r="D58" s="307" t="s">
        <v>89</v>
      </c>
      <c r="E58" s="307"/>
      <c r="F58" s="307"/>
      <c r="G58" s="307"/>
      <c r="H58" s="307"/>
      <c r="I58" s="68"/>
      <c r="J58" s="307" t="s">
        <v>90</v>
      </c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5">
        <f>'06 - Ústřední vytápění'!J30</f>
        <v>0</v>
      </c>
      <c r="AH58" s="306"/>
      <c r="AI58" s="306"/>
      <c r="AJ58" s="306"/>
      <c r="AK58" s="306"/>
      <c r="AL58" s="306"/>
      <c r="AM58" s="306"/>
      <c r="AN58" s="305">
        <f t="shared" si="0"/>
        <v>0</v>
      </c>
      <c r="AO58" s="306"/>
      <c r="AP58" s="306"/>
      <c r="AQ58" s="69" t="s">
        <v>79</v>
      </c>
      <c r="AR58" s="66"/>
      <c r="AS58" s="70">
        <v>0</v>
      </c>
      <c r="AT58" s="71">
        <f t="shared" si="1"/>
        <v>0</v>
      </c>
      <c r="AU58" s="72">
        <f>'06 - Ústřední vytápění'!P87</f>
        <v>0</v>
      </c>
      <c r="AV58" s="71">
        <f>'06 - Ústřední vytápění'!J33</f>
        <v>0</v>
      </c>
      <c r="AW58" s="71">
        <f>'06 - Ústřední vytápění'!J34</f>
        <v>0</v>
      </c>
      <c r="AX58" s="71">
        <f>'06 - Ústřední vytápění'!J35</f>
        <v>0</v>
      </c>
      <c r="AY58" s="71">
        <f>'06 - Ústřední vytápění'!J36</f>
        <v>0</v>
      </c>
      <c r="AZ58" s="71">
        <f>'06 - Ústřední vytápění'!F33</f>
        <v>0</v>
      </c>
      <c r="BA58" s="71">
        <f>'06 - Ústřední vytápění'!F34</f>
        <v>0</v>
      </c>
      <c r="BB58" s="71">
        <f>'06 - Ústřední vytápění'!F35</f>
        <v>0</v>
      </c>
      <c r="BC58" s="71">
        <f>'06 - Ústřední vytápění'!F36</f>
        <v>0</v>
      </c>
      <c r="BD58" s="73">
        <f>'06 - Ústřední vytápění'!F37</f>
        <v>0</v>
      </c>
      <c r="BT58" s="74" t="s">
        <v>80</v>
      </c>
      <c r="BV58" s="74" t="s">
        <v>74</v>
      </c>
      <c r="BW58" s="74" t="s">
        <v>91</v>
      </c>
      <c r="BX58" s="74" t="s">
        <v>5</v>
      </c>
      <c r="CL58" s="74" t="s">
        <v>3</v>
      </c>
      <c r="CM58" s="74" t="s">
        <v>82</v>
      </c>
    </row>
    <row r="59" spans="1:91" s="6" customFormat="1" ht="16.5" customHeight="1">
      <c r="A59" s="65" t="s">
        <v>76</v>
      </c>
      <c r="B59" s="66"/>
      <c r="C59" s="67"/>
      <c r="D59" s="307" t="s">
        <v>92</v>
      </c>
      <c r="E59" s="307"/>
      <c r="F59" s="307"/>
      <c r="G59" s="307"/>
      <c r="H59" s="307"/>
      <c r="I59" s="68"/>
      <c r="J59" s="307" t="s">
        <v>93</v>
      </c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5">
        <f>'07 - Měření a regulace'!J30</f>
        <v>0</v>
      </c>
      <c r="AH59" s="306"/>
      <c r="AI59" s="306"/>
      <c r="AJ59" s="306"/>
      <c r="AK59" s="306"/>
      <c r="AL59" s="306"/>
      <c r="AM59" s="306"/>
      <c r="AN59" s="305">
        <f t="shared" si="0"/>
        <v>0</v>
      </c>
      <c r="AO59" s="306"/>
      <c r="AP59" s="306"/>
      <c r="AQ59" s="69" t="s">
        <v>79</v>
      </c>
      <c r="AR59" s="66"/>
      <c r="AS59" s="70">
        <v>0</v>
      </c>
      <c r="AT59" s="71">
        <f t="shared" si="1"/>
        <v>0</v>
      </c>
      <c r="AU59" s="72">
        <f>'07 - Měření a regulace'!P86</f>
        <v>0</v>
      </c>
      <c r="AV59" s="71">
        <f>'07 - Měření a regulace'!J33</f>
        <v>0</v>
      </c>
      <c r="AW59" s="71">
        <f>'07 - Měření a regulace'!J34</f>
        <v>0</v>
      </c>
      <c r="AX59" s="71">
        <f>'07 - Měření a regulace'!J35</f>
        <v>0</v>
      </c>
      <c r="AY59" s="71">
        <f>'07 - Měření a regulace'!J36</f>
        <v>0</v>
      </c>
      <c r="AZ59" s="71">
        <f>'07 - Měření a regulace'!F33</f>
        <v>0</v>
      </c>
      <c r="BA59" s="71">
        <f>'07 - Měření a regulace'!F34</f>
        <v>0</v>
      </c>
      <c r="BB59" s="71">
        <f>'07 - Měření a regulace'!F35</f>
        <v>0</v>
      </c>
      <c r="BC59" s="71">
        <f>'07 - Měření a regulace'!F36</f>
        <v>0</v>
      </c>
      <c r="BD59" s="73">
        <f>'07 - Měření a regulace'!F37</f>
        <v>0</v>
      </c>
      <c r="BT59" s="74" t="s">
        <v>80</v>
      </c>
      <c r="BV59" s="74" t="s">
        <v>74</v>
      </c>
      <c r="BW59" s="74" t="s">
        <v>94</v>
      </c>
      <c r="BX59" s="74" t="s">
        <v>5</v>
      </c>
      <c r="CL59" s="74" t="s">
        <v>3</v>
      </c>
      <c r="CM59" s="74" t="s">
        <v>82</v>
      </c>
    </row>
    <row r="60" spans="1:91" s="6" customFormat="1" ht="16.5" customHeight="1">
      <c r="A60" s="65" t="s">
        <v>76</v>
      </c>
      <c r="B60" s="66"/>
      <c r="C60" s="67"/>
      <c r="D60" s="307" t="s">
        <v>95</v>
      </c>
      <c r="E60" s="307"/>
      <c r="F60" s="307"/>
      <c r="G60" s="307"/>
      <c r="H60" s="307"/>
      <c r="I60" s="68"/>
      <c r="J60" s="307" t="s">
        <v>96</v>
      </c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5">
        <f>'01 - Stavebně konstrukční...'!J30</f>
        <v>0</v>
      </c>
      <c r="AH60" s="306"/>
      <c r="AI60" s="306"/>
      <c r="AJ60" s="306"/>
      <c r="AK60" s="306"/>
      <c r="AL60" s="306"/>
      <c r="AM60" s="306"/>
      <c r="AN60" s="305">
        <f t="shared" si="0"/>
        <v>0</v>
      </c>
      <c r="AO60" s="306"/>
      <c r="AP60" s="306"/>
      <c r="AQ60" s="69" t="s">
        <v>79</v>
      </c>
      <c r="AR60" s="66"/>
      <c r="AS60" s="70">
        <v>0</v>
      </c>
      <c r="AT60" s="71">
        <f t="shared" si="1"/>
        <v>0</v>
      </c>
      <c r="AU60" s="72">
        <f>'01 - Stavebně konstrukční...'!P90</f>
        <v>0</v>
      </c>
      <c r="AV60" s="71">
        <f>'01 - Stavebně konstrukční...'!J33</f>
        <v>0</v>
      </c>
      <c r="AW60" s="71">
        <f>'01 - Stavebně konstrukční...'!J34</f>
        <v>0</v>
      </c>
      <c r="AX60" s="71">
        <f>'01 - Stavebně konstrukční...'!J35</f>
        <v>0</v>
      </c>
      <c r="AY60" s="71">
        <f>'01 - Stavebně konstrukční...'!J36</f>
        <v>0</v>
      </c>
      <c r="AZ60" s="71">
        <f>'01 - Stavebně konstrukční...'!F33</f>
        <v>0</v>
      </c>
      <c r="BA60" s="71">
        <f>'01 - Stavebně konstrukční...'!F34</f>
        <v>0</v>
      </c>
      <c r="BB60" s="71">
        <f>'01 - Stavebně konstrukční...'!F35</f>
        <v>0</v>
      </c>
      <c r="BC60" s="71">
        <f>'01 - Stavebně konstrukční...'!F36</f>
        <v>0</v>
      </c>
      <c r="BD60" s="73">
        <f>'01 - Stavebně konstrukční...'!F37</f>
        <v>0</v>
      </c>
      <c r="BT60" s="74" t="s">
        <v>80</v>
      </c>
      <c r="BV60" s="74" t="s">
        <v>74</v>
      </c>
      <c r="BW60" s="74" t="s">
        <v>97</v>
      </c>
      <c r="BX60" s="74" t="s">
        <v>5</v>
      </c>
      <c r="CL60" s="74" t="s">
        <v>3</v>
      </c>
      <c r="CM60" s="74" t="s">
        <v>82</v>
      </c>
    </row>
    <row r="61" spans="1:91" s="6" customFormat="1" ht="16.5" customHeight="1">
      <c r="A61" s="65" t="s">
        <v>76</v>
      </c>
      <c r="B61" s="66"/>
      <c r="C61" s="67"/>
      <c r="D61" s="307" t="s">
        <v>98</v>
      </c>
      <c r="E61" s="307"/>
      <c r="F61" s="307"/>
      <c r="G61" s="307"/>
      <c r="H61" s="307"/>
      <c r="I61" s="68"/>
      <c r="J61" s="307" t="s">
        <v>99</v>
      </c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5">
        <f>'02 - Architektonicko stav...'!J30</f>
        <v>0</v>
      </c>
      <c r="AH61" s="306"/>
      <c r="AI61" s="306"/>
      <c r="AJ61" s="306"/>
      <c r="AK61" s="306"/>
      <c r="AL61" s="306"/>
      <c r="AM61" s="306"/>
      <c r="AN61" s="305">
        <f t="shared" si="0"/>
        <v>0</v>
      </c>
      <c r="AO61" s="306"/>
      <c r="AP61" s="306"/>
      <c r="AQ61" s="69" t="s">
        <v>79</v>
      </c>
      <c r="AR61" s="66"/>
      <c r="AS61" s="70">
        <v>0</v>
      </c>
      <c r="AT61" s="71">
        <f t="shared" si="1"/>
        <v>0</v>
      </c>
      <c r="AU61" s="72">
        <f>'02 - Architektonicko stav...'!P90</f>
        <v>0</v>
      </c>
      <c r="AV61" s="71">
        <f>'02 - Architektonicko stav...'!J33</f>
        <v>0</v>
      </c>
      <c r="AW61" s="71">
        <f>'02 - Architektonicko stav...'!J34</f>
        <v>0</v>
      </c>
      <c r="AX61" s="71">
        <f>'02 - Architektonicko stav...'!J35</f>
        <v>0</v>
      </c>
      <c r="AY61" s="71">
        <f>'02 - Architektonicko stav...'!J36</f>
        <v>0</v>
      </c>
      <c r="AZ61" s="71">
        <f>'02 - Architektonicko stav...'!F33</f>
        <v>0</v>
      </c>
      <c r="BA61" s="71">
        <f>'02 - Architektonicko stav...'!F34</f>
        <v>0</v>
      </c>
      <c r="BB61" s="71">
        <f>'02 - Architektonicko stav...'!F35</f>
        <v>0</v>
      </c>
      <c r="BC61" s="71">
        <f>'02 - Architektonicko stav...'!F36</f>
        <v>0</v>
      </c>
      <c r="BD61" s="73">
        <f>'02 - Architektonicko stav...'!F37</f>
        <v>0</v>
      </c>
      <c r="BT61" s="74" t="s">
        <v>80</v>
      </c>
      <c r="BV61" s="74" t="s">
        <v>74</v>
      </c>
      <c r="BW61" s="74" t="s">
        <v>100</v>
      </c>
      <c r="BX61" s="74" t="s">
        <v>5</v>
      </c>
      <c r="CL61" s="74" t="s">
        <v>3</v>
      </c>
      <c r="CM61" s="74" t="s">
        <v>82</v>
      </c>
    </row>
    <row r="62" spans="1:91" s="6" customFormat="1" ht="16.5" customHeight="1">
      <c r="A62" s="65" t="s">
        <v>76</v>
      </c>
      <c r="B62" s="66"/>
      <c r="C62" s="67"/>
      <c r="D62" s="307" t="s">
        <v>101</v>
      </c>
      <c r="E62" s="307"/>
      <c r="F62" s="307"/>
      <c r="G62" s="307"/>
      <c r="H62" s="307"/>
      <c r="I62" s="68"/>
      <c r="J62" s="307" t="s">
        <v>102</v>
      </c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5">
        <f>'08 - VZT'!J30</f>
        <v>0</v>
      </c>
      <c r="AH62" s="306"/>
      <c r="AI62" s="306"/>
      <c r="AJ62" s="306"/>
      <c r="AK62" s="306"/>
      <c r="AL62" s="306"/>
      <c r="AM62" s="306"/>
      <c r="AN62" s="305">
        <f t="shared" si="0"/>
        <v>0</v>
      </c>
      <c r="AO62" s="306"/>
      <c r="AP62" s="306"/>
      <c r="AQ62" s="69" t="s">
        <v>79</v>
      </c>
      <c r="AR62" s="66"/>
      <c r="AS62" s="70">
        <v>0</v>
      </c>
      <c r="AT62" s="71">
        <f t="shared" si="1"/>
        <v>0</v>
      </c>
      <c r="AU62" s="72">
        <f>'08 - VZT'!P95</f>
        <v>0</v>
      </c>
      <c r="AV62" s="71">
        <f>'08 - VZT'!J33</f>
        <v>0</v>
      </c>
      <c r="AW62" s="71">
        <f>'08 - VZT'!J34</f>
        <v>0</v>
      </c>
      <c r="AX62" s="71">
        <f>'08 - VZT'!J35</f>
        <v>0</v>
      </c>
      <c r="AY62" s="71">
        <f>'08 - VZT'!J36</f>
        <v>0</v>
      </c>
      <c r="AZ62" s="71">
        <f>'08 - VZT'!F33</f>
        <v>0</v>
      </c>
      <c r="BA62" s="71">
        <f>'08 - VZT'!F34</f>
        <v>0</v>
      </c>
      <c r="BB62" s="71">
        <f>'08 - VZT'!F35</f>
        <v>0</v>
      </c>
      <c r="BC62" s="71">
        <f>'08 - VZT'!F36</f>
        <v>0</v>
      </c>
      <c r="BD62" s="73">
        <f>'08 - VZT'!F37</f>
        <v>0</v>
      </c>
      <c r="BT62" s="74" t="s">
        <v>80</v>
      </c>
      <c r="BV62" s="74" t="s">
        <v>74</v>
      </c>
      <c r="BW62" s="74" t="s">
        <v>103</v>
      </c>
      <c r="BX62" s="74" t="s">
        <v>5</v>
      </c>
      <c r="CL62" s="74" t="s">
        <v>3</v>
      </c>
      <c r="CM62" s="74" t="s">
        <v>82</v>
      </c>
    </row>
    <row r="63" spans="1:91" s="6" customFormat="1" ht="16.5" customHeight="1">
      <c r="A63" s="65" t="s">
        <v>76</v>
      </c>
      <c r="B63" s="66"/>
      <c r="C63" s="67"/>
      <c r="D63" s="307" t="s">
        <v>104</v>
      </c>
      <c r="E63" s="307"/>
      <c r="F63" s="307"/>
      <c r="G63" s="307"/>
      <c r="H63" s="307"/>
      <c r="I63" s="68"/>
      <c r="J63" s="307" t="s">
        <v>105</v>
      </c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5">
        <f>'09 - VRN'!J30</f>
        <v>0</v>
      </c>
      <c r="AH63" s="306"/>
      <c r="AI63" s="306"/>
      <c r="AJ63" s="306"/>
      <c r="AK63" s="306"/>
      <c r="AL63" s="306"/>
      <c r="AM63" s="306"/>
      <c r="AN63" s="305">
        <f t="shared" si="0"/>
        <v>0</v>
      </c>
      <c r="AO63" s="306"/>
      <c r="AP63" s="306"/>
      <c r="AQ63" s="69" t="s">
        <v>106</v>
      </c>
      <c r="AR63" s="66"/>
      <c r="AS63" s="75">
        <v>0</v>
      </c>
      <c r="AT63" s="76">
        <f t="shared" si="1"/>
        <v>0</v>
      </c>
      <c r="AU63" s="77">
        <f>'09 - VRN'!P82</f>
        <v>0</v>
      </c>
      <c r="AV63" s="76">
        <f>'09 - VRN'!J33</f>
        <v>0</v>
      </c>
      <c r="AW63" s="76">
        <f>'09 - VRN'!J34</f>
        <v>0</v>
      </c>
      <c r="AX63" s="76">
        <f>'09 - VRN'!J35</f>
        <v>0</v>
      </c>
      <c r="AY63" s="76">
        <f>'09 - VRN'!J36</f>
        <v>0</v>
      </c>
      <c r="AZ63" s="76">
        <f>'09 - VRN'!F33</f>
        <v>0</v>
      </c>
      <c r="BA63" s="76">
        <f>'09 - VRN'!F34</f>
        <v>0</v>
      </c>
      <c r="BB63" s="76">
        <f>'09 - VRN'!F35</f>
        <v>0</v>
      </c>
      <c r="BC63" s="76">
        <f>'09 - VRN'!F36</f>
        <v>0</v>
      </c>
      <c r="BD63" s="78">
        <f>'09 - VRN'!F37</f>
        <v>0</v>
      </c>
      <c r="BT63" s="74" t="s">
        <v>80</v>
      </c>
      <c r="BV63" s="74" t="s">
        <v>74</v>
      </c>
      <c r="BW63" s="74" t="s">
        <v>107</v>
      </c>
      <c r="BX63" s="74" t="s">
        <v>5</v>
      </c>
      <c r="CL63" s="74" t="s">
        <v>3</v>
      </c>
      <c r="CM63" s="74" t="s">
        <v>82</v>
      </c>
    </row>
    <row r="64" spans="1:91" s="1" customFormat="1" ht="30" customHeight="1">
      <c r="B64" s="30"/>
      <c r="AR64" s="30"/>
    </row>
    <row r="65" spans="2:44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0"/>
    </row>
  </sheetData>
  <sheetProtection password="CA50" sheet="1" objects="1" scenarios="1"/>
  <mergeCells count="75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AN56:AP56"/>
    <mergeCell ref="AN57:AP57"/>
    <mergeCell ref="D57:H57"/>
    <mergeCell ref="J57:AF57"/>
    <mergeCell ref="AG57:AM57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L31:P31"/>
    <mergeCell ref="AN62:AP62"/>
    <mergeCell ref="AG62:AM62"/>
    <mergeCell ref="D62:H62"/>
    <mergeCell ref="J62:AF62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L29:P29"/>
    <mergeCell ref="AK29:AO29"/>
    <mergeCell ref="AK30:AO30"/>
    <mergeCell ref="L30:P30"/>
    <mergeCell ref="W30:AE30"/>
    <mergeCell ref="AK35:AO35"/>
    <mergeCell ref="X35:AB35"/>
    <mergeCell ref="W31:AE31"/>
    <mergeCell ref="AK31:AO31"/>
    <mergeCell ref="AK32:AO32"/>
    <mergeCell ref="W32:AE32"/>
    <mergeCell ref="AR2:BE2"/>
    <mergeCell ref="E24:AN24"/>
    <mergeCell ref="AK33:AO33"/>
    <mergeCell ref="L33:P33"/>
    <mergeCell ref="W33:AE33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</mergeCells>
  <hyperlinks>
    <hyperlink ref="A55" location="'05 - Elektroinstalace sla...'!C2" display="/" xr:uid="{00000000-0004-0000-0000-000000000000}"/>
    <hyperlink ref="A56" location="'04 - Elektroinstalace-Sil...'!C2" display="/" xr:uid="{00000000-0004-0000-0000-000001000000}"/>
    <hyperlink ref="A57" location="'03 - Kanalizace'!C2" display="/" xr:uid="{00000000-0004-0000-0000-000002000000}"/>
    <hyperlink ref="A58" location="'06 - Ústřední vytápění'!C2" display="/" xr:uid="{00000000-0004-0000-0000-000003000000}"/>
    <hyperlink ref="A59" location="'07 - Měření a regulace'!C2" display="/" xr:uid="{00000000-0004-0000-0000-000004000000}"/>
    <hyperlink ref="A60" location="'01 - Stavebně konstrukční...'!C2" display="/" xr:uid="{00000000-0004-0000-0000-000005000000}"/>
    <hyperlink ref="A61" location="'02 - Architektonicko stav...'!C2" display="/" xr:uid="{00000000-0004-0000-0000-000006000000}"/>
    <hyperlink ref="A62" location="'08 - VZT'!C2" display="/" xr:uid="{00000000-0004-0000-0000-000007000000}"/>
    <hyperlink ref="A63" location="'09 - VR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7"/>
  <sheetViews>
    <sheetView showGridLines="0" topLeftCell="A54" workbookViewId="0">
      <selection activeCell="I88" sqref="I8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110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ROUND(J81,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ROUND((SUM(BE81:BE116)),  2)</f>
        <v>0</v>
      </c>
      <c r="I33" s="254">
        <v>0.21</v>
      </c>
      <c r="J33" s="229">
        <f>ROUND(((SUM(BE81:BE116))*I33),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ROUND((SUM(BF81:BF116)),  2)</f>
        <v>0</v>
      </c>
      <c r="I34" s="254">
        <v>0.12</v>
      </c>
      <c r="J34" s="229">
        <f>ROUND(((SUM(BF81:BF116))*I34),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ROUND((SUM(BG81:BG116)),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ROUND((SUM(BH81:BH116)),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ROUND((SUM(BI81:BI116)),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05 - Elektroinstalace slaboproud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J81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115</v>
      </c>
      <c r="E60" s="232"/>
      <c r="F60" s="232"/>
      <c r="G60" s="232"/>
      <c r="H60" s="232"/>
      <c r="I60" s="259"/>
      <c r="J60" s="242">
        <f>J82</f>
        <v>0</v>
      </c>
      <c r="L60" s="88"/>
    </row>
    <row r="61" spans="2:47" s="9" customFormat="1" ht="19.899999999999999" customHeight="1">
      <c r="B61" s="90"/>
      <c r="D61" s="91" t="s">
        <v>116</v>
      </c>
      <c r="E61" s="233"/>
      <c r="F61" s="233"/>
      <c r="G61" s="233"/>
      <c r="H61" s="233"/>
      <c r="I61" s="260"/>
      <c r="J61" s="243">
        <f>J83</f>
        <v>0</v>
      </c>
      <c r="L61" s="90"/>
    </row>
    <row r="62" spans="2:47" s="1" customFormat="1" ht="21.75" customHeight="1">
      <c r="B62" s="30"/>
      <c r="I62" s="122"/>
      <c r="L62" s="30"/>
    </row>
    <row r="63" spans="2:47" s="1" customFormat="1" ht="6.95" customHeight="1">
      <c r="B63" s="38"/>
      <c r="C63" s="39"/>
      <c r="D63" s="39"/>
      <c r="E63" s="39"/>
      <c r="F63" s="39"/>
      <c r="G63" s="39"/>
      <c r="H63" s="39"/>
      <c r="I63" s="256"/>
      <c r="J63" s="39"/>
      <c r="K63" s="39"/>
      <c r="L63" s="30"/>
    </row>
    <row r="67" spans="2:20" s="1" customFormat="1" ht="6.95" customHeight="1">
      <c r="B67" s="40"/>
      <c r="C67" s="41"/>
      <c r="D67" s="41"/>
      <c r="E67" s="41"/>
      <c r="F67" s="41"/>
      <c r="G67" s="41"/>
      <c r="H67" s="41"/>
      <c r="I67" s="257"/>
      <c r="J67" s="41"/>
      <c r="K67" s="41"/>
      <c r="L67" s="30"/>
    </row>
    <row r="68" spans="2:20" s="1" customFormat="1" ht="24.95" customHeight="1">
      <c r="B68" s="30"/>
      <c r="C68" s="20" t="s">
        <v>117</v>
      </c>
      <c r="I68" s="122"/>
      <c r="L68" s="30"/>
    </row>
    <row r="69" spans="2:20" s="1" customFormat="1" ht="6.95" customHeight="1">
      <c r="B69" s="30"/>
      <c r="I69" s="122"/>
      <c r="L69" s="30"/>
    </row>
    <row r="70" spans="2:20" s="1" customFormat="1" ht="12" customHeight="1">
      <c r="B70" s="30"/>
      <c r="C70" s="26" t="s">
        <v>17</v>
      </c>
      <c r="I70" s="122"/>
      <c r="L70" s="30"/>
    </row>
    <row r="71" spans="2:20" s="1" customFormat="1" ht="16.5" customHeight="1">
      <c r="B71" s="30"/>
      <c r="E71" s="324" t="str">
        <f>E7</f>
        <v>VŠE 3.np</v>
      </c>
      <c r="F71" s="325"/>
      <c r="G71" s="325"/>
      <c r="H71" s="325"/>
      <c r="I71" s="122"/>
      <c r="L71" s="30"/>
    </row>
    <row r="72" spans="2:20" s="1" customFormat="1" ht="12" customHeight="1">
      <c r="B72" s="30"/>
      <c r="C72" s="26" t="s">
        <v>109</v>
      </c>
      <c r="I72" s="122"/>
      <c r="L72" s="30"/>
    </row>
    <row r="73" spans="2:20" s="1" customFormat="1" ht="16.5" customHeight="1">
      <c r="B73" s="30"/>
      <c r="E73" s="314" t="str">
        <f>E9</f>
        <v>05 - Elektroinstalace slaboproud</v>
      </c>
      <c r="F73" s="323"/>
      <c r="G73" s="323"/>
      <c r="H73" s="323"/>
      <c r="I73" s="122"/>
      <c r="L73" s="30"/>
    </row>
    <row r="74" spans="2:20" s="1" customFormat="1" ht="6.95" customHeight="1">
      <c r="B74" s="30"/>
      <c r="I74" s="122"/>
      <c r="L74" s="30"/>
    </row>
    <row r="75" spans="2:20" s="1" customFormat="1" ht="12" customHeight="1">
      <c r="B75" s="30"/>
      <c r="C75" s="26" t="s">
        <v>21</v>
      </c>
      <c r="F75" s="24" t="str">
        <f>F12</f>
        <v>Praha</v>
      </c>
      <c r="I75" s="250" t="s">
        <v>23</v>
      </c>
      <c r="J75" s="224" t="str">
        <f>IF(J12="","",J12)</f>
        <v>9. 5. 2024</v>
      </c>
      <c r="L75" s="30"/>
    </row>
    <row r="76" spans="2:20" s="1" customFormat="1" ht="6.95" customHeight="1">
      <c r="B76" s="30"/>
      <c r="I76" s="122"/>
      <c r="L76" s="30"/>
    </row>
    <row r="77" spans="2:20" s="1" customFormat="1" ht="15.2" customHeight="1">
      <c r="B77" s="30"/>
      <c r="C77" s="26" t="s">
        <v>25</v>
      </c>
      <c r="F77" s="24" t="str">
        <f>E15</f>
        <v xml:space="preserve"> </v>
      </c>
      <c r="I77" s="250" t="s">
        <v>31</v>
      </c>
      <c r="J77" s="226" t="str">
        <f>E21</f>
        <v xml:space="preserve"> </v>
      </c>
      <c r="L77" s="30"/>
    </row>
    <row r="78" spans="2:20" s="1" customFormat="1" ht="15.2" customHeight="1">
      <c r="B78" s="30"/>
      <c r="C78" s="26" t="s">
        <v>29</v>
      </c>
      <c r="F78" s="24" t="str">
        <f>IF(E18="","",E18)</f>
        <v>Vyplň údaj</v>
      </c>
      <c r="I78" s="250" t="s">
        <v>33</v>
      </c>
      <c r="J78" s="226" t="str">
        <f>E24</f>
        <v>Ing.Milan Dusek</v>
      </c>
      <c r="L78" s="30"/>
    </row>
    <row r="79" spans="2:20" s="1" customFormat="1" ht="10.35" customHeight="1">
      <c r="B79" s="30"/>
      <c r="I79" s="122"/>
      <c r="L79" s="30"/>
    </row>
    <row r="80" spans="2:20" s="10" customFormat="1" ht="29.25" customHeight="1">
      <c r="B80" s="92"/>
      <c r="C80" s="93" t="s">
        <v>118</v>
      </c>
      <c r="D80" s="94" t="s">
        <v>57</v>
      </c>
      <c r="E80" s="94" t="s">
        <v>53</v>
      </c>
      <c r="F80" s="94" t="s">
        <v>54</v>
      </c>
      <c r="G80" s="94" t="s">
        <v>119</v>
      </c>
      <c r="H80" s="94" t="s">
        <v>120</v>
      </c>
      <c r="I80" s="261" t="s">
        <v>121</v>
      </c>
      <c r="J80" s="94" t="s">
        <v>113</v>
      </c>
      <c r="K80" s="95" t="s">
        <v>122</v>
      </c>
      <c r="L80" s="92"/>
      <c r="M80" s="51" t="s">
        <v>3</v>
      </c>
      <c r="N80" s="52" t="s">
        <v>42</v>
      </c>
      <c r="O80" s="52" t="s">
        <v>123</v>
      </c>
      <c r="P80" s="52" t="s">
        <v>124</v>
      </c>
      <c r="Q80" s="52" t="s">
        <v>125</v>
      </c>
      <c r="R80" s="52" t="s">
        <v>126</v>
      </c>
      <c r="S80" s="52" t="s">
        <v>127</v>
      </c>
      <c r="T80" s="53" t="s">
        <v>128</v>
      </c>
    </row>
    <row r="81" spans="2:65" s="1" customFormat="1" ht="22.9" customHeight="1">
      <c r="B81" s="30"/>
      <c r="C81" s="56" t="s">
        <v>129</v>
      </c>
      <c r="I81" s="122"/>
      <c r="J81" s="244">
        <f>BK81</f>
        <v>0</v>
      </c>
      <c r="L81" s="30"/>
      <c r="M81" s="54"/>
      <c r="N81" s="46"/>
      <c r="O81" s="46"/>
      <c r="P81" s="96">
        <f>P82</f>
        <v>0</v>
      </c>
      <c r="Q81" s="46"/>
      <c r="R81" s="96">
        <f>R82</f>
        <v>0</v>
      </c>
      <c r="S81" s="46"/>
      <c r="T81" s="97">
        <f>T82</f>
        <v>0</v>
      </c>
      <c r="AT81" s="16" t="s">
        <v>71</v>
      </c>
      <c r="AU81" s="16" t="s">
        <v>114</v>
      </c>
      <c r="BK81" s="98">
        <f>BK82</f>
        <v>0</v>
      </c>
    </row>
    <row r="82" spans="2:65" s="11" customFormat="1" ht="25.9" customHeight="1">
      <c r="B82" s="99"/>
      <c r="D82" s="100" t="s">
        <v>71</v>
      </c>
      <c r="E82" s="234" t="s">
        <v>130</v>
      </c>
      <c r="F82" s="234" t="s">
        <v>131</v>
      </c>
      <c r="I82" s="101"/>
      <c r="J82" s="245">
        <f>BK82</f>
        <v>0</v>
      </c>
      <c r="L82" s="99"/>
      <c r="M82" s="102"/>
      <c r="P82" s="103">
        <f>P83</f>
        <v>0</v>
      </c>
      <c r="R82" s="103">
        <f>R83</f>
        <v>0</v>
      </c>
      <c r="T82" s="104">
        <f>T83</f>
        <v>0</v>
      </c>
      <c r="AR82" s="100" t="s">
        <v>82</v>
      </c>
      <c r="AT82" s="105" t="s">
        <v>71</v>
      </c>
      <c r="AU82" s="105" t="s">
        <v>72</v>
      </c>
      <c r="AY82" s="100" t="s">
        <v>132</v>
      </c>
      <c r="BK82" s="106">
        <f>BK83</f>
        <v>0</v>
      </c>
    </row>
    <row r="83" spans="2:65" s="11" customFormat="1" ht="22.9" customHeight="1">
      <c r="B83" s="99"/>
      <c r="D83" s="100" t="s">
        <v>71</v>
      </c>
      <c r="E83" s="235" t="s">
        <v>133</v>
      </c>
      <c r="F83" s="235" t="s">
        <v>134</v>
      </c>
      <c r="I83" s="101"/>
      <c r="J83" s="246">
        <f>BK83</f>
        <v>0</v>
      </c>
      <c r="L83" s="99"/>
      <c r="M83" s="102"/>
      <c r="P83" s="103">
        <f>SUM(P84:P116)</f>
        <v>0</v>
      </c>
      <c r="R83" s="103">
        <f>SUM(R84:R116)</f>
        <v>0</v>
      </c>
      <c r="T83" s="104">
        <f>SUM(T84:T116)</f>
        <v>0</v>
      </c>
      <c r="AR83" s="100" t="s">
        <v>82</v>
      </c>
      <c r="AT83" s="105" t="s">
        <v>71</v>
      </c>
      <c r="AU83" s="105" t="s">
        <v>80</v>
      </c>
      <c r="AY83" s="100" t="s">
        <v>132</v>
      </c>
      <c r="BK83" s="106">
        <f>SUM(BK84:BK116)</f>
        <v>0</v>
      </c>
    </row>
    <row r="84" spans="2:65" s="1" customFormat="1" ht="16.5" customHeight="1">
      <c r="B84" s="107"/>
      <c r="C84" s="108" t="s">
        <v>80</v>
      </c>
      <c r="D84" s="108" t="s">
        <v>135</v>
      </c>
      <c r="E84" s="236" t="s">
        <v>136</v>
      </c>
      <c r="F84" s="237" t="s">
        <v>137</v>
      </c>
      <c r="G84" s="238" t="s">
        <v>138</v>
      </c>
      <c r="H84" s="239">
        <v>85</v>
      </c>
      <c r="I84" s="110"/>
      <c r="J84" s="247">
        <f t="shared" ref="J84:J116" si="0">ROUND(I84*H84,2)</f>
        <v>0</v>
      </c>
      <c r="K84" s="109" t="s">
        <v>3</v>
      </c>
      <c r="L84" s="30"/>
      <c r="M84" s="111" t="s">
        <v>3</v>
      </c>
      <c r="N84" s="112" t="s">
        <v>43</v>
      </c>
      <c r="P84" s="113">
        <f t="shared" ref="P84:P116" si="1">O84*H84</f>
        <v>0</v>
      </c>
      <c r="Q84" s="113">
        <v>0</v>
      </c>
      <c r="R84" s="113">
        <f t="shared" ref="R84:R116" si="2">Q84*H84</f>
        <v>0</v>
      </c>
      <c r="S84" s="113">
        <v>0</v>
      </c>
      <c r="T84" s="114">
        <f t="shared" ref="T84:T116" si="3">S84*H84</f>
        <v>0</v>
      </c>
      <c r="AR84" s="115" t="s">
        <v>139</v>
      </c>
      <c r="AT84" s="115" t="s">
        <v>135</v>
      </c>
      <c r="AU84" s="115" t="s">
        <v>82</v>
      </c>
      <c r="AY84" s="16" t="s">
        <v>132</v>
      </c>
      <c r="BE84" s="116">
        <f t="shared" ref="BE84:BE116" si="4">IF(N84="základní",J84,0)</f>
        <v>0</v>
      </c>
      <c r="BF84" s="116">
        <f t="shared" ref="BF84:BF116" si="5">IF(N84="snížená",J84,0)</f>
        <v>0</v>
      </c>
      <c r="BG84" s="116">
        <f t="shared" ref="BG84:BG116" si="6">IF(N84="zákl. přenesená",J84,0)</f>
        <v>0</v>
      </c>
      <c r="BH84" s="116">
        <f t="shared" ref="BH84:BH116" si="7">IF(N84="sníž. přenesená",J84,0)</f>
        <v>0</v>
      </c>
      <c r="BI84" s="116">
        <f t="shared" ref="BI84:BI116" si="8">IF(N84="nulová",J84,0)</f>
        <v>0</v>
      </c>
      <c r="BJ84" s="16" t="s">
        <v>80</v>
      </c>
      <c r="BK84" s="116">
        <f t="shared" ref="BK84:BK116" si="9">ROUND(I84*H84,2)</f>
        <v>0</v>
      </c>
      <c r="BL84" s="16" t="s">
        <v>139</v>
      </c>
      <c r="BM84" s="115" t="s">
        <v>82</v>
      </c>
    </row>
    <row r="85" spans="2:65" s="1" customFormat="1" ht="16.5" customHeight="1">
      <c r="B85" s="107"/>
      <c r="C85" s="108" t="s">
        <v>82</v>
      </c>
      <c r="D85" s="108" t="s">
        <v>135</v>
      </c>
      <c r="E85" s="236" t="s">
        <v>140</v>
      </c>
      <c r="F85" s="237" t="s">
        <v>141</v>
      </c>
      <c r="G85" s="238" t="s">
        <v>138</v>
      </c>
      <c r="H85" s="239">
        <v>85</v>
      </c>
      <c r="I85" s="110"/>
      <c r="J85" s="247">
        <f t="shared" si="0"/>
        <v>0</v>
      </c>
      <c r="K85" s="109" t="s">
        <v>3</v>
      </c>
      <c r="L85" s="30"/>
      <c r="M85" s="111" t="s">
        <v>3</v>
      </c>
      <c r="N85" s="112" t="s">
        <v>43</v>
      </c>
      <c r="P85" s="113">
        <f t="shared" si="1"/>
        <v>0</v>
      </c>
      <c r="Q85" s="113">
        <v>0</v>
      </c>
      <c r="R85" s="113">
        <f t="shared" si="2"/>
        <v>0</v>
      </c>
      <c r="S85" s="113">
        <v>0</v>
      </c>
      <c r="T85" s="114">
        <f t="shared" si="3"/>
        <v>0</v>
      </c>
      <c r="AR85" s="115" t="s">
        <v>139</v>
      </c>
      <c r="AT85" s="115" t="s">
        <v>135</v>
      </c>
      <c r="AU85" s="115" t="s">
        <v>82</v>
      </c>
      <c r="AY85" s="16" t="s">
        <v>132</v>
      </c>
      <c r="BE85" s="116">
        <f t="shared" si="4"/>
        <v>0</v>
      </c>
      <c r="BF85" s="116">
        <f t="shared" si="5"/>
        <v>0</v>
      </c>
      <c r="BG85" s="116">
        <f t="shared" si="6"/>
        <v>0</v>
      </c>
      <c r="BH85" s="116">
        <f t="shared" si="7"/>
        <v>0</v>
      </c>
      <c r="BI85" s="116">
        <f t="shared" si="8"/>
        <v>0</v>
      </c>
      <c r="BJ85" s="16" t="s">
        <v>80</v>
      </c>
      <c r="BK85" s="116">
        <f t="shared" si="9"/>
        <v>0</v>
      </c>
      <c r="BL85" s="16" t="s">
        <v>139</v>
      </c>
      <c r="BM85" s="115" t="s">
        <v>139</v>
      </c>
    </row>
    <row r="86" spans="2:65" s="1" customFormat="1" ht="16.5" customHeight="1">
      <c r="B86" s="107"/>
      <c r="C86" s="108" t="s">
        <v>142</v>
      </c>
      <c r="D86" s="108" t="s">
        <v>135</v>
      </c>
      <c r="E86" s="236" t="s">
        <v>143</v>
      </c>
      <c r="F86" s="237" t="s">
        <v>144</v>
      </c>
      <c r="G86" s="238" t="s">
        <v>138</v>
      </c>
      <c r="H86" s="239">
        <v>85</v>
      </c>
      <c r="I86" s="110"/>
      <c r="J86" s="247">
        <f t="shared" si="0"/>
        <v>0</v>
      </c>
      <c r="K86" s="109" t="s">
        <v>3</v>
      </c>
      <c r="L86" s="30"/>
      <c r="M86" s="111" t="s">
        <v>3</v>
      </c>
      <c r="N86" s="112" t="s">
        <v>43</v>
      </c>
      <c r="P86" s="113">
        <f t="shared" si="1"/>
        <v>0</v>
      </c>
      <c r="Q86" s="113">
        <v>0</v>
      </c>
      <c r="R86" s="113">
        <f t="shared" si="2"/>
        <v>0</v>
      </c>
      <c r="S86" s="113">
        <v>0</v>
      </c>
      <c r="T86" s="114">
        <f t="shared" si="3"/>
        <v>0</v>
      </c>
      <c r="AR86" s="115" t="s">
        <v>139</v>
      </c>
      <c r="AT86" s="115" t="s">
        <v>135</v>
      </c>
      <c r="AU86" s="115" t="s">
        <v>82</v>
      </c>
      <c r="AY86" s="16" t="s">
        <v>132</v>
      </c>
      <c r="BE86" s="116">
        <f t="shared" si="4"/>
        <v>0</v>
      </c>
      <c r="BF86" s="116">
        <f t="shared" si="5"/>
        <v>0</v>
      </c>
      <c r="BG86" s="116">
        <f t="shared" si="6"/>
        <v>0</v>
      </c>
      <c r="BH86" s="116">
        <f t="shared" si="7"/>
        <v>0</v>
      </c>
      <c r="BI86" s="116">
        <f t="shared" si="8"/>
        <v>0</v>
      </c>
      <c r="BJ86" s="16" t="s">
        <v>80</v>
      </c>
      <c r="BK86" s="116">
        <f t="shared" si="9"/>
        <v>0</v>
      </c>
      <c r="BL86" s="16" t="s">
        <v>139</v>
      </c>
      <c r="BM86" s="115" t="s">
        <v>145</v>
      </c>
    </row>
    <row r="87" spans="2:65" s="1" customFormat="1" ht="16.5" customHeight="1">
      <c r="B87" s="107"/>
      <c r="C87" s="108" t="s">
        <v>139</v>
      </c>
      <c r="D87" s="108" t="s">
        <v>135</v>
      </c>
      <c r="E87" s="236" t="s">
        <v>146</v>
      </c>
      <c r="F87" s="237" t="s">
        <v>147</v>
      </c>
      <c r="G87" s="238" t="s">
        <v>138</v>
      </c>
      <c r="H87" s="239">
        <v>30</v>
      </c>
      <c r="I87" s="110"/>
      <c r="J87" s="247">
        <f t="shared" si="0"/>
        <v>0</v>
      </c>
      <c r="K87" s="109" t="s">
        <v>3</v>
      </c>
      <c r="L87" s="30"/>
      <c r="M87" s="111" t="s">
        <v>3</v>
      </c>
      <c r="N87" s="112" t="s">
        <v>43</v>
      </c>
      <c r="P87" s="113">
        <f t="shared" si="1"/>
        <v>0</v>
      </c>
      <c r="Q87" s="113">
        <v>0</v>
      </c>
      <c r="R87" s="113">
        <f t="shared" si="2"/>
        <v>0</v>
      </c>
      <c r="S87" s="113">
        <v>0</v>
      </c>
      <c r="T87" s="114">
        <f t="shared" si="3"/>
        <v>0</v>
      </c>
      <c r="AR87" s="115" t="s">
        <v>139</v>
      </c>
      <c r="AT87" s="115" t="s">
        <v>135</v>
      </c>
      <c r="AU87" s="115" t="s">
        <v>82</v>
      </c>
      <c r="AY87" s="16" t="s">
        <v>132</v>
      </c>
      <c r="BE87" s="116">
        <f t="shared" si="4"/>
        <v>0</v>
      </c>
      <c r="BF87" s="116">
        <f t="shared" si="5"/>
        <v>0</v>
      </c>
      <c r="BG87" s="116">
        <f t="shared" si="6"/>
        <v>0</v>
      </c>
      <c r="BH87" s="116">
        <f t="shared" si="7"/>
        <v>0</v>
      </c>
      <c r="BI87" s="116">
        <f t="shared" si="8"/>
        <v>0</v>
      </c>
      <c r="BJ87" s="16" t="s">
        <v>80</v>
      </c>
      <c r="BK87" s="116">
        <f t="shared" si="9"/>
        <v>0</v>
      </c>
      <c r="BL87" s="16" t="s">
        <v>139</v>
      </c>
      <c r="BM87" s="115" t="s">
        <v>148</v>
      </c>
    </row>
    <row r="88" spans="2:65" s="1" customFormat="1" ht="24.2" customHeight="1">
      <c r="B88" s="107"/>
      <c r="C88" s="108" t="s">
        <v>149</v>
      </c>
      <c r="D88" s="108" t="s">
        <v>135</v>
      </c>
      <c r="E88" s="236" t="s">
        <v>150</v>
      </c>
      <c r="F88" s="237" t="s">
        <v>151</v>
      </c>
      <c r="G88" s="238" t="s">
        <v>138</v>
      </c>
      <c r="H88" s="239">
        <v>3700</v>
      </c>
      <c r="I88" s="110"/>
      <c r="J88" s="247">
        <f t="shared" si="0"/>
        <v>0</v>
      </c>
      <c r="K88" s="109" t="s">
        <v>3</v>
      </c>
      <c r="L88" s="30"/>
      <c r="M88" s="111" t="s">
        <v>3</v>
      </c>
      <c r="N88" s="112" t="s">
        <v>43</v>
      </c>
      <c r="P88" s="113">
        <f t="shared" si="1"/>
        <v>0</v>
      </c>
      <c r="Q88" s="113">
        <v>0</v>
      </c>
      <c r="R88" s="113">
        <f t="shared" si="2"/>
        <v>0</v>
      </c>
      <c r="S88" s="113">
        <v>0</v>
      </c>
      <c r="T88" s="114">
        <f t="shared" si="3"/>
        <v>0</v>
      </c>
      <c r="AR88" s="115" t="s">
        <v>139</v>
      </c>
      <c r="AT88" s="115" t="s">
        <v>135</v>
      </c>
      <c r="AU88" s="115" t="s">
        <v>82</v>
      </c>
      <c r="AY88" s="16" t="s">
        <v>132</v>
      </c>
      <c r="BE88" s="116">
        <f t="shared" si="4"/>
        <v>0</v>
      </c>
      <c r="BF88" s="116">
        <f t="shared" si="5"/>
        <v>0</v>
      </c>
      <c r="BG88" s="116">
        <f t="shared" si="6"/>
        <v>0</v>
      </c>
      <c r="BH88" s="116">
        <f t="shared" si="7"/>
        <v>0</v>
      </c>
      <c r="BI88" s="116">
        <f t="shared" si="8"/>
        <v>0</v>
      </c>
      <c r="BJ88" s="16" t="s">
        <v>80</v>
      </c>
      <c r="BK88" s="116">
        <f t="shared" si="9"/>
        <v>0</v>
      </c>
      <c r="BL88" s="16" t="s">
        <v>139</v>
      </c>
      <c r="BM88" s="115" t="s">
        <v>152</v>
      </c>
    </row>
    <row r="89" spans="2:65" s="1" customFormat="1" ht="24.2" customHeight="1">
      <c r="B89" s="107"/>
      <c r="C89" s="108" t="s">
        <v>145</v>
      </c>
      <c r="D89" s="108" t="s">
        <v>135</v>
      </c>
      <c r="E89" s="236" t="s">
        <v>153</v>
      </c>
      <c r="F89" s="237" t="s">
        <v>154</v>
      </c>
      <c r="G89" s="238" t="s">
        <v>138</v>
      </c>
      <c r="H89" s="239">
        <v>120</v>
      </c>
      <c r="I89" s="110"/>
      <c r="J89" s="247">
        <f t="shared" si="0"/>
        <v>0</v>
      </c>
      <c r="K89" s="109" t="s">
        <v>3</v>
      </c>
      <c r="L89" s="30"/>
      <c r="M89" s="111" t="s">
        <v>3</v>
      </c>
      <c r="N89" s="112" t="s">
        <v>43</v>
      </c>
      <c r="P89" s="113">
        <f t="shared" si="1"/>
        <v>0</v>
      </c>
      <c r="Q89" s="113">
        <v>0</v>
      </c>
      <c r="R89" s="113">
        <f t="shared" si="2"/>
        <v>0</v>
      </c>
      <c r="S89" s="113">
        <v>0</v>
      </c>
      <c r="T89" s="114">
        <f t="shared" si="3"/>
        <v>0</v>
      </c>
      <c r="AR89" s="115" t="s">
        <v>139</v>
      </c>
      <c r="AT89" s="115" t="s">
        <v>135</v>
      </c>
      <c r="AU89" s="115" t="s">
        <v>82</v>
      </c>
      <c r="AY89" s="16" t="s">
        <v>132</v>
      </c>
      <c r="BE89" s="116">
        <f t="shared" si="4"/>
        <v>0</v>
      </c>
      <c r="BF89" s="116">
        <f t="shared" si="5"/>
        <v>0</v>
      </c>
      <c r="BG89" s="116">
        <f t="shared" si="6"/>
        <v>0</v>
      </c>
      <c r="BH89" s="116">
        <f t="shared" si="7"/>
        <v>0</v>
      </c>
      <c r="BI89" s="116">
        <f t="shared" si="8"/>
        <v>0</v>
      </c>
      <c r="BJ89" s="16" t="s">
        <v>80</v>
      </c>
      <c r="BK89" s="116">
        <f t="shared" si="9"/>
        <v>0</v>
      </c>
      <c r="BL89" s="16" t="s">
        <v>139</v>
      </c>
      <c r="BM89" s="115" t="s">
        <v>9</v>
      </c>
    </row>
    <row r="90" spans="2:65" s="1" customFormat="1" ht="16.5" customHeight="1">
      <c r="B90" s="107"/>
      <c r="C90" s="108" t="s">
        <v>155</v>
      </c>
      <c r="D90" s="108" t="s">
        <v>135</v>
      </c>
      <c r="E90" s="236" t="s">
        <v>156</v>
      </c>
      <c r="F90" s="237" t="s">
        <v>157</v>
      </c>
      <c r="G90" s="238" t="s">
        <v>158</v>
      </c>
      <c r="H90" s="239">
        <v>8</v>
      </c>
      <c r="I90" s="110"/>
      <c r="J90" s="247">
        <f t="shared" si="0"/>
        <v>0</v>
      </c>
      <c r="K90" s="109" t="s">
        <v>3</v>
      </c>
      <c r="L90" s="30"/>
      <c r="M90" s="111" t="s">
        <v>3</v>
      </c>
      <c r="N90" s="112" t="s">
        <v>43</v>
      </c>
      <c r="P90" s="113">
        <f t="shared" si="1"/>
        <v>0</v>
      </c>
      <c r="Q90" s="113">
        <v>0</v>
      </c>
      <c r="R90" s="113">
        <f t="shared" si="2"/>
        <v>0</v>
      </c>
      <c r="S90" s="113">
        <v>0</v>
      </c>
      <c r="T90" s="114">
        <f t="shared" si="3"/>
        <v>0</v>
      </c>
      <c r="AR90" s="115" t="s">
        <v>139</v>
      </c>
      <c r="AT90" s="115" t="s">
        <v>135</v>
      </c>
      <c r="AU90" s="115" t="s">
        <v>82</v>
      </c>
      <c r="AY90" s="16" t="s">
        <v>132</v>
      </c>
      <c r="BE90" s="116">
        <f t="shared" si="4"/>
        <v>0</v>
      </c>
      <c r="BF90" s="116">
        <f t="shared" si="5"/>
        <v>0</v>
      </c>
      <c r="BG90" s="116">
        <f t="shared" si="6"/>
        <v>0</v>
      </c>
      <c r="BH90" s="116">
        <f t="shared" si="7"/>
        <v>0</v>
      </c>
      <c r="BI90" s="116">
        <f t="shared" si="8"/>
        <v>0</v>
      </c>
      <c r="BJ90" s="16" t="s">
        <v>80</v>
      </c>
      <c r="BK90" s="116">
        <f t="shared" si="9"/>
        <v>0</v>
      </c>
      <c r="BL90" s="16" t="s">
        <v>139</v>
      </c>
      <c r="BM90" s="115" t="s">
        <v>159</v>
      </c>
    </row>
    <row r="91" spans="2:65" s="1" customFormat="1" ht="24.2" customHeight="1">
      <c r="B91" s="107"/>
      <c r="C91" s="108" t="s">
        <v>148</v>
      </c>
      <c r="D91" s="108" t="s">
        <v>135</v>
      </c>
      <c r="E91" s="236" t="s">
        <v>160</v>
      </c>
      <c r="F91" s="237" t="s">
        <v>161</v>
      </c>
      <c r="G91" s="238" t="s">
        <v>158</v>
      </c>
      <c r="H91" s="239">
        <v>15</v>
      </c>
      <c r="I91" s="110"/>
      <c r="J91" s="247">
        <f t="shared" si="0"/>
        <v>0</v>
      </c>
      <c r="K91" s="109" t="s">
        <v>3</v>
      </c>
      <c r="L91" s="30"/>
      <c r="M91" s="111" t="s">
        <v>3</v>
      </c>
      <c r="N91" s="112" t="s">
        <v>43</v>
      </c>
      <c r="P91" s="113">
        <f t="shared" si="1"/>
        <v>0</v>
      </c>
      <c r="Q91" s="113">
        <v>0</v>
      </c>
      <c r="R91" s="113">
        <f t="shared" si="2"/>
        <v>0</v>
      </c>
      <c r="S91" s="113">
        <v>0</v>
      </c>
      <c r="T91" s="114">
        <f t="shared" si="3"/>
        <v>0</v>
      </c>
      <c r="AR91" s="115" t="s">
        <v>139</v>
      </c>
      <c r="AT91" s="115" t="s">
        <v>135</v>
      </c>
      <c r="AU91" s="115" t="s">
        <v>82</v>
      </c>
      <c r="AY91" s="16" t="s">
        <v>132</v>
      </c>
      <c r="BE91" s="116">
        <f t="shared" si="4"/>
        <v>0</v>
      </c>
      <c r="BF91" s="116">
        <f t="shared" si="5"/>
        <v>0</v>
      </c>
      <c r="BG91" s="116">
        <f t="shared" si="6"/>
        <v>0</v>
      </c>
      <c r="BH91" s="116">
        <f t="shared" si="7"/>
        <v>0</v>
      </c>
      <c r="BI91" s="116">
        <f t="shared" si="8"/>
        <v>0</v>
      </c>
      <c r="BJ91" s="16" t="s">
        <v>80</v>
      </c>
      <c r="BK91" s="116">
        <f t="shared" si="9"/>
        <v>0</v>
      </c>
      <c r="BL91" s="16" t="s">
        <v>139</v>
      </c>
      <c r="BM91" s="115" t="s">
        <v>162</v>
      </c>
    </row>
    <row r="92" spans="2:65" s="1" customFormat="1" ht="16.5" customHeight="1">
      <c r="B92" s="107"/>
      <c r="C92" s="108" t="s">
        <v>163</v>
      </c>
      <c r="D92" s="108" t="s">
        <v>135</v>
      </c>
      <c r="E92" s="236" t="s">
        <v>164</v>
      </c>
      <c r="F92" s="237" t="s">
        <v>165</v>
      </c>
      <c r="G92" s="238" t="s">
        <v>158</v>
      </c>
      <c r="H92" s="239">
        <v>500</v>
      </c>
      <c r="I92" s="110"/>
      <c r="J92" s="247">
        <f t="shared" si="0"/>
        <v>0</v>
      </c>
      <c r="K92" s="109" t="s">
        <v>3</v>
      </c>
      <c r="L92" s="30"/>
      <c r="M92" s="111" t="s">
        <v>3</v>
      </c>
      <c r="N92" s="112" t="s">
        <v>43</v>
      </c>
      <c r="P92" s="113">
        <f t="shared" si="1"/>
        <v>0</v>
      </c>
      <c r="Q92" s="113">
        <v>0</v>
      </c>
      <c r="R92" s="113">
        <f t="shared" si="2"/>
        <v>0</v>
      </c>
      <c r="S92" s="113">
        <v>0</v>
      </c>
      <c r="T92" s="114">
        <f t="shared" si="3"/>
        <v>0</v>
      </c>
      <c r="AR92" s="115" t="s">
        <v>139</v>
      </c>
      <c r="AT92" s="115" t="s">
        <v>135</v>
      </c>
      <c r="AU92" s="115" t="s">
        <v>82</v>
      </c>
      <c r="AY92" s="16" t="s">
        <v>132</v>
      </c>
      <c r="BE92" s="116">
        <f t="shared" si="4"/>
        <v>0</v>
      </c>
      <c r="BF92" s="116">
        <f t="shared" si="5"/>
        <v>0</v>
      </c>
      <c r="BG92" s="116">
        <f t="shared" si="6"/>
        <v>0</v>
      </c>
      <c r="BH92" s="116">
        <f t="shared" si="7"/>
        <v>0</v>
      </c>
      <c r="BI92" s="116">
        <f t="shared" si="8"/>
        <v>0</v>
      </c>
      <c r="BJ92" s="16" t="s">
        <v>80</v>
      </c>
      <c r="BK92" s="116">
        <f t="shared" si="9"/>
        <v>0</v>
      </c>
      <c r="BL92" s="16" t="s">
        <v>139</v>
      </c>
      <c r="BM92" s="115" t="s">
        <v>166</v>
      </c>
    </row>
    <row r="93" spans="2:65" s="1" customFormat="1" ht="24.2" customHeight="1">
      <c r="B93" s="107"/>
      <c r="C93" s="108" t="s">
        <v>152</v>
      </c>
      <c r="D93" s="108" t="s">
        <v>135</v>
      </c>
      <c r="E93" s="236" t="s">
        <v>167</v>
      </c>
      <c r="F93" s="237" t="s">
        <v>168</v>
      </c>
      <c r="G93" s="238" t="s">
        <v>158</v>
      </c>
      <c r="H93" s="239">
        <v>10</v>
      </c>
      <c r="I93" s="110"/>
      <c r="J93" s="247">
        <f t="shared" si="0"/>
        <v>0</v>
      </c>
      <c r="K93" s="109" t="s">
        <v>3</v>
      </c>
      <c r="L93" s="30"/>
      <c r="M93" s="111" t="s">
        <v>3</v>
      </c>
      <c r="N93" s="112" t="s">
        <v>43</v>
      </c>
      <c r="P93" s="113">
        <f t="shared" si="1"/>
        <v>0</v>
      </c>
      <c r="Q93" s="113">
        <v>0</v>
      </c>
      <c r="R93" s="113">
        <f t="shared" si="2"/>
        <v>0</v>
      </c>
      <c r="S93" s="113">
        <v>0</v>
      </c>
      <c r="T93" s="114">
        <f t="shared" si="3"/>
        <v>0</v>
      </c>
      <c r="AR93" s="115" t="s">
        <v>139</v>
      </c>
      <c r="AT93" s="115" t="s">
        <v>135</v>
      </c>
      <c r="AU93" s="115" t="s">
        <v>82</v>
      </c>
      <c r="AY93" s="16" t="s">
        <v>132</v>
      </c>
      <c r="BE93" s="116">
        <f t="shared" si="4"/>
        <v>0</v>
      </c>
      <c r="BF93" s="116">
        <f t="shared" si="5"/>
        <v>0</v>
      </c>
      <c r="BG93" s="116">
        <f t="shared" si="6"/>
        <v>0</v>
      </c>
      <c r="BH93" s="116">
        <f t="shared" si="7"/>
        <v>0</v>
      </c>
      <c r="BI93" s="116">
        <f t="shared" si="8"/>
        <v>0</v>
      </c>
      <c r="BJ93" s="16" t="s">
        <v>80</v>
      </c>
      <c r="BK93" s="116">
        <f t="shared" si="9"/>
        <v>0</v>
      </c>
      <c r="BL93" s="16" t="s">
        <v>139</v>
      </c>
      <c r="BM93" s="115" t="s">
        <v>169</v>
      </c>
    </row>
    <row r="94" spans="2:65" s="1" customFormat="1" ht="16.5" customHeight="1">
      <c r="B94" s="107"/>
      <c r="C94" s="108" t="s">
        <v>170</v>
      </c>
      <c r="D94" s="108" t="s">
        <v>135</v>
      </c>
      <c r="E94" s="236" t="s">
        <v>171</v>
      </c>
      <c r="F94" s="237" t="s">
        <v>172</v>
      </c>
      <c r="G94" s="238" t="s">
        <v>173</v>
      </c>
      <c r="H94" s="239">
        <v>33</v>
      </c>
      <c r="I94" s="110"/>
      <c r="J94" s="247">
        <f t="shared" si="0"/>
        <v>0</v>
      </c>
      <c r="K94" s="109" t="s">
        <v>3</v>
      </c>
      <c r="L94" s="30"/>
      <c r="M94" s="111" t="s">
        <v>3</v>
      </c>
      <c r="N94" s="112" t="s">
        <v>43</v>
      </c>
      <c r="P94" s="113">
        <f t="shared" si="1"/>
        <v>0</v>
      </c>
      <c r="Q94" s="113">
        <v>0</v>
      </c>
      <c r="R94" s="113">
        <f t="shared" si="2"/>
        <v>0</v>
      </c>
      <c r="S94" s="113">
        <v>0</v>
      </c>
      <c r="T94" s="114">
        <f t="shared" si="3"/>
        <v>0</v>
      </c>
      <c r="AR94" s="115" t="s">
        <v>139</v>
      </c>
      <c r="AT94" s="115" t="s">
        <v>135</v>
      </c>
      <c r="AU94" s="115" t="s">
        <v>82</v>
      </c>
      <c r="AY94" s="16" t="s">
        <v>132</v>
      </c>
      <c r="BE94" s="116">
        <f t="shared" si="4"/>
        <v>0</v>
      </c>
      <c r="BF94" s="116">
        <f t="shared" si="5"/>
        <v>0</v>
      </c>
      <c r="BG94" s="116">
        <f t="shared" si="6"/>
        <v>0</v>
      </c>
      <c r="BH94" s="116">
        <f t="shared" si="7"/>
        <v>0</v>
      </c>
      <c r="BI94" s="116">
        <f t="shared" si="8"/>
        <v>0</v>
      </c>
      <c r="BJ94" s="16" t="s">
        <v>80</v>
      </c>
      <c r="BK94" s="116">
        <f t="shared" si="9"/>
        <v>0</v>
      </c>
      <c r="BL94" s="16" t="s">
        <v>139</v>
      </c>
      <c r="BM94" s="115" t="s">
        <v>174</v>
      </c>
    </row>
    <row r="95" spans="2:65" s="1" customFormat="1" ht="16.5" customHeight="1">
      <c r="B95" s="107"/>
      <c r="C95" s="108" t="s">
        <v>9</v>
      </c>
      <c r="D95" s="108" t="s">
        <v>135</v>
      </c>
      <c r="E95" s="236" t="s">
        <v>175</v>
      </c>
      <c r="F95" s="237" t="s">
        <v>176</v>
      </c>
      <c r="G95" s="238" t="s">
        <v>173</v>
      </c>
      <c r="H95" s="239">
        <v>6</v>
      </c>
      <c r="I95" s="110"/>
      <c r="J95" s="247">
        <f t="shared" si="0"/>
        <v>0</v>
      </c>
      <c r="K95" s="109" t="s">
        <v>3</v>
      </c>
      <c r="L95" s="30"/>
      <c r="M95" s="111" t="s">
        <v>3</v>
      </c>
      <c r="N95" s="112" t="s">
        <v>43</v>
      </c>
      <c r="P95" s="113">
        <f t="shared" si="1"/>
        <v>0</v>
      </c>
      <c r="Q95" s="113">
        <v>0</v>
      </c>
      <c r="R95" s="113">
        <f t="shared" si="2"/>
        <v>0</v>
      </c>
      <c r="S95" s="113">
        <v>0</v>
      </c>
      <c r="T95" s="114">
        <f t="shared" si="3"/>
        <v>0</v>
      </c>
      <c r="AR95" s="115" t="s">
        <v>139</v>
      </c>
      <c r="AT95" s="115" t="s">
        <v>135</v>
      </c>
      <c r="AU95" s="115" t="s">
        <v>82</v>
      </c>
      <c r="AY95" s="16" t="s">
        <v>132</v>
      </c>
      <c r="BE95" s="116">
        <f t="shared" si="4"/>
        <v>0</v>
      </c>
      <c r="BF95" s="116">
        <f t="shared" si="5"/>
        <v>0</v>
      </c>
      <c r="BG95" s="116">
        <f t="shared" si="6"/>
        <v>0</v>
      </c>
      <c r="BH95" s="116">
        <f t="shared" si="7"/>
        <v>0</v>
      </c>
      <c r="BI95" s="116">
        <f t="shared" si="8"/>
        <v>0</v>
      </c>
      <c r="BJ95" s="16" t="s">
        <v>80</v>
      </c>
      <c r="BK95" s="116">
        <f t="shared" si="9"/>
        <v>0</v>
      </c>
      <c r="BL95" s="16" t="s">
        <v>139</v>
      </c>
      <c r="BM95" s="115" t="s">
        <v>177</v>
      </c>
    </row>
    <row r="96" spans="2:65" s="1" customFormat="1" ht="16.5" customHeight="1">
      <c r="B96" s="107"/>
      <c r="C96" s="108" t="s">
        <v>178</v>
      </c>
      <c r="D96" s="108" t="s">
        <v>135</v>
      </c>
      <c r="E96" s="236" t="s">
        <v>179</v>
      </c>
      <c r="F96" s="237" t="s">
        <v>180</v>
      </c>
      <c r="G96" s="238" t="s">
        <v>158</v>
      </c>
      <c r="H96" s="239">
        <v>9</v>
      </c>
      <c r="I96" s="110"/>
      <c r="J96" s="247">
        <f t="shared" si="0"/>
        <v>0</v>
      </c>
      <c r="K96" s="109" t="s">
        <v>3</v>
      </c>
      <c r="L96" s="30"/>
      <c r="M96" s="111" t="s">
        <v>3</v>
      </c>
      <c r="N96" s="112" t="s">
        <v>43</v>
      </c>
      <c r="P96" s="113">
        <f t="shared" si="1"/>
        <v>0</v>
      </c>
      <c r="Q96" s="113">
        <v>0</v>
      </c>
      <c r="R96" s="113">
        <f t="shared" si="2"/>
        <v>0</v>
      </c>
      <c r="S96" s="113">
        <v>0</v>
      </c>
      <c r="T96" s="114">
        <f t="shared" si="3"/>
        <v>0</v>
      </c>
      <c r="AR96" s="115" t="s">
        <v>139</v>
      </c>
      <c r="AT96" s="115" t="s">
        <v>135</v>
      </c>
      <c r="AU96" s="115" t="s">
        <v>82</v>
      </c>
      <c r="AY96" s="16" t="s">
        <v>132</v>
      </c>
      <c r="BE96" s="116">
        <f t="shared" si="4"/>
        <v>0</v>
      </c>
      <c r="BF96" s="116">
        <f t="shared" si="5"/>
        <v>0</v>
      </c>
      <c r="BG96" s="116">
        <f t="shared" si="6"/>
        <v>0</v>
      </c>
      <c r="BH96" s="116">
        <f t="shared" si="7"/>
        <v>0</v>
      </c>
      <c r="BI96" s="116">
        <f t="shared" si="8"/>
        <v>0</v>
      </c>
      <c r="BJ96" s="16" t="s">
        <v>80</v>
      </c>
      <c r="BK96" s="116">
        <f t="shared" si="9"/>
        <v>0</v>
      </c>
      <c r="BL96" s="16" t="s">
        <v>139</v>
      </c>
      <c r="BM96" s="115" t="s">
        <v>181</v>
      </c>
    </row>
    <row r="97" spans="2:65" s="1" customFormat="1" ht="16.5" customHeight="1">
      <c r="B97" s="107"/>
      <c r="C97" s="108" t="s">
        <v>159</v>
      </c>
      <c r="D97" s="108" t="s">
        <v>135</v>
      </c>
      <c r="E97" s="236" t="s">
        <v>182</v>
      </c>
      <c r="F97" s="237" t="s">
        <v>183</v>
      </c>
      <c r="G97" s="238" t="s">
        <v>158</v>
      </c>
      <c r="H97" s="239">
        <v>2</v>
      </c>
      <c r="I97" s="110"/>
      <c r="J97" s="247">
        <f t="shared" si="0"/>
        <v>0</v>
      </c>
      <c r="K97" s="109" t="s">
        <v>3</v>
      </c>
      <c r="L97" s="30"/>
      <c r="M97" s="111" t="s">
        <v>3</v>
      </c>
      <c r="N97" s="112" t="s">
        <v>43</v>
      </c>
      <c r="P97" s="113">
        <f t="shared" si="1"/>
        <v>0</v>
      </c>
      <c r="Q97" s="113">
        <v>0</v>
      </c>
      <c r="R97" s="113">
        <f t="shared" si="2"/>
        <v>0</v>
      </c>
      <c r="S97" s="113">
        <v>0</v>
      </c>
      <c r="T97" s="114">
        <f t="shared" si="3"/>
        <v>0</v>
      </c>
      <c r="AR97" s="115" t="s">
        <v>139</v>
      </c>
      <c r="AT97" s="115" t="s">
        <v>135</v>
      </c>
      <c r="AU97" s="115" t="s">
        <v>82</v>
      </c>
      <c r="AY97" s="16" t="s">
        <v>132</v>
      </c>
      <c r="BE97" s="116">
        <f t="shared" si="4"/>
        <v>0</v>
      </c>
      <c r="BF97" s="116">
        <f t="shared" si="5"/>
        <v>0</v>
      </c>
      <c r="BG97" s="116">
        <f t="shared" si="6"/>
        <v>0</v>
      </c>
      <c r="BH97" s="116">
        <f t="shared" si="7"/>
        <v>0</v>
      </c>
      <c r="BI97" s="116">
        <f t="shared" si="8"/>
        <v>0</v>
      </c>
      <c r="BJ97" s="16" t="s">
        <v>80</v>
      </c>
      <c r="BK97" s="116">
        <f t="shared" si="9"/>
        <v>0</v>
      </c>
      <c r="BL97" s="16" t="s">
        <v>139</v>
      </c>
      <c r="BM97" s="115" t="s">
        <v>184</v>
      </c>
    </row>
    <row r="98" spans="2:65" s="1" customFormat="1" ht="16.5" customHeight="1">
      <c r="B98" s="107"/>
      <c r="C98" s="108" t="s">
        <v>185</v>
      </c>
      <c r="D98" s="108" t="s">
        <v>135</v>
      </c>
      <c r="E98" s="236" t="s">
        <v>186</v>
      </c>
      <c r="F98" s="237" t="s">
        <v>187</v>
      </c>
      <c r="G98" s="238" t="s">
        <v>158</v>
      </c>
      <c r="H98" s="239">
        <v>8</v>
      </c>
      <c r="I98" s="110"/>
      <c r="J98" s="247">
        <f t="shared" si="0"/>
        <v>0</v>
      </c>
      <c r="K98" s="109" t="s">
        <v>3</v>
      </c>
      <c r="L98" s="30"/>
      <c r="M98" s="111" t="s">
        <v>3</v>
      </c>
      <c r="N98" s="112" t="s">
        <v>43</v>
      </c>
      <c r="P98" s="113">
        <f t="shared" si="1"/>
        <v>0</v>
      </c>
      <c r="Q98" s="113">
        <v>0</v>
      </c>
      <c r="R98" s="113">
        <f t="shared" si="2"/>
        <v>0</v>
      </c>
      <c r="S98" s="113">
        <v>0</v>
      </c>
      <c r="T98" s="114">
        <f t="shared" si="3"/>
        <v>0</v>
      </c>
      <c r="AR98" s="115" t="s">
        <v>139</v>
      </c>
      <c r="AT98" s="115" t="s">
        <v>135</v>
      </c>
      <c r="AU98" s="115" t="s">
        <v>82</v>
      </c>
      <c r="AY98" s="16" t="s">
        <v>132</v>
      </c>
      <c r="BE98" s="116">
        <f t="shared" si="4"/>
        <v>0</v>
      </c>
      <c r="BF98" s="116">
        <f t="shared" si="5"/>
        <v>0</v>
      </c>
      <c r="BG98" s="116">
        <f t="shared" si="6"/>
        <v>0</v>
      </c>
      <c r="BH98" s="116">
        <f t="shared" si="7"/>
        <v>0</v>
      </c>
      <c r="BI98" s="116">
        <f t="shared" si="8"/>
        <v>0</v>
      </c>
      <c r="BJ98" s="16" t="s">
        <v>80</v>
      </c>
      <c r="BK98" s="116">
        <f t="shared" si="9"/>
        <v>0</v>
      </c>
      <c r="BL98" s="16" t="s">
        <v>139</v>
      </c>
      <c r="BM98" s="115" t="s">
        <v>188</v>
      </c>
    </row>
    <row r="99" spans="2:65" s="1" customFormat="1" ht="16.5" customHeight="1">
      <c r="B99" s="107"/>
      <c r="C99" s="108" t="s">
        <v>162</v>
      </c>
      <c r="D99" s="108" t="s">
        <v>135</v>
      </c>
      <c r="E99" s="236" t="s">
        <v>189</v>
      </c>
      <c r="F99" s="237" t="s">
        <v>190</v>
      </c>
      <c r="G99" s="238" t="s">
        <v>158</v>
      </c>
      <c r="H99" s="239">
        <v>6</v>
      </c>
      <c r="I99" s="110"/>
      <c r="J99" s="247">
        <f t="shared" si="0"/>
        <v>0</v>
      </c>
      <c r="K99" s="109" t="s">
        <v>3</v>
      </c>
      <c r="L99" s="30"/>
      <c r="M99" s="111" t="s">
        <v>3</v>
      </c>
      <c r="N99" s="112" t="s">
        <v>43</v>
      </c>
      <c r="P99" s="113">
        <f t="shared" si="1"/>
        <v>0</v>
      </c>
      <c r="Q99" s="113">
        <v>0</v>
      </c>
      <c r="R99" s="113">
        <f t="shared" si="2"/>
        <v>0</v>
      </c>
      <c r="S99" s="113">
        <v>0</v>
      </c>
      <c r="T99" s="114">
        <f t="shared" si="3"/>
        <v>0</v>
      </c>
      <c r="AR99" s="115" t="s">
        <v>139</v>
      </c>
      <c r="AT99" s="115" t="s">
        <v>135</v>
      </c>
      <c r="AU99" s="115" t="s">
        <v>82</v>
      </c>
      <c r="AY99" s="16" t="s">
        <v>132</v>
      </c>
      <c r="BE99" s="116">
        <f t="shared" si="4"/>
        <v>0</v>
      </c>
      <c r="BF99" s="116">
        <f t="shared" si="5"/>
        <v>0</v>
      </c>
      <c r="BG99" s="116">
        <f t="shared" si="6"/>
        <v>0</v>
      </c>
      <c r="BH99" s="116">
        <f t="shared" si="7"/>
        <v>0</v>
      </c>
      <c r="BI99" s="116">
        <f t="shared" si="8"/>
        <v>0</v>
      </c>
      <c r="BJ99" s="16" t="s">
        <v>80</v>
      </c>
      <c r="BK99" s="116">
        <f t="shared" si="9"/>
        <v>0</v>
      </c>
      <c r="BL99" s="16" t="s">
        <v>139</v>
      </c>
      <c r="BM99" s="115" t="s">
        <v>191</v>
      </c>
    </row>
    <row r="100" spans="2:65" s="1" customFormat="1" ht="16.5" customHeight="1">
      <c r="B100" s="107"/>
      <c r="C100" s="108" t="s">
        <v>192</v>
      </c>
      <c r="D100" s="108" t="s">
        <v>135</v>
      </c>
      <c r="E100" s="236" t="s">
        <v>193</v>
      </c>
      <c r="F100" s="237" t="s">
        <v>194</v>
      </c>
      <c r="G100" s="238" t="s">
        <v>158</v>
      </c>
      <c r="H100" s="239">
        <v>2</v>
      </c>
      <c r="I100" s="110"/>
      <c r="J100" s="247">
        <f t="shared" si="0"/>
        <v>0</v>
      </c>
      <c r="K100" s="109" t="s">
        <v>3</v>
      </c>
      <c r="L100" s="30"/>
      <c r="M100" s="111" t="s">
        <v>3</v>
      </c>
      <c r="N100" s="112" t="s">
        <v>43</v>
      </c>
      <c r="P100" s="113">
        <f t="shared" si="1"/>
        <v>0</v>
      </c>
      <c r="Q100" s="113">
        <v>0</v>
      </c>
      <c r="R100" s="113">
        <f t="shared" si="2"/>
        <v>0</v>
      </c>
      <c r="S100" s="113">
        <v>0</v>
      </c>
      <c r="T100" s="114">
        <f t="shared" si="3"/>
        <v>0</v>
      </c>
      <c r="AR100" s="115" t="s">
        <v>139</v>
      </c>
      <c r="AT100" s="115" t="s">
        <v>135</v>
      </c>
      <c r="AU100" s="115" t="s">
        <v>82</v>
      </c>
      <c r="AY100" s="16" t="s">
        <v>132</v>
      </c>
      <c r="BE100" s="116">
        <f t="shared" si="4"/>
        <v>0</v>
      </c>
      <c r="BF100" s="116">
        <f t="shared" si="5"/>
        <v>0</v>
      </c>
      <c r="BG100" s="116">
        <f t="shared" si="6"/>
        <v>0</v>
      </c>
      <c r="BH100" s="116">
        <f t="shared" si="7"/>
        <v>0</v>
      </c>
      <c r="BI100" s="116">
        <f t="shared" si="8"/>
        <v>0</v>
      </c>
      <c r="BJ100" s="16" t="s">
        <v>80</v>
      </c>
      <c r="BK100" s="116">
        <f t="shared" si="9"/>
        <v>0</v>
      </c>
      <c r="BL100" s="16" t="s">
        <v>139</v>
      </c>
      <c r="BM100" s="115" t="s">
        <v>195</v>
      </c>
    </row>
    <row r="101" spans="2:65" s="1" customFormat="1" ht="24.2" customHeight="1">
      <c r="B101" s="107"/>
      <c r="C101" s="108" t="s">
        <v>166</v>
      </c>
      <c r="D101" s="108" t="s">
        <v>135</v>
      </c>
      <c r="E101" s="236" t="s">
        <v>196</v>
      </c>
      <c r="F101" s="237" t="s">
        <v>197</v>
      </c>
      <c r="G101" s="238" t="s">
        <v>138</v>
      </c>
      <c r="H101" s="239">
        <v>100</v>
      </c>
      <c r="I101" s="110"/>
      <c r="J101" s="247">
        <f t="shared" si="0"/>
        <v>0</v>
      </c>
      <c r="K101" s="109" t="s">
        <v>3</v>
      </c>
      <c r="L101" s="30"/>
      <c r="M101" s="111" t="s">
        <v>3</v>
      </c>
      <c r="N101" s="112" t="s">
        <v>43</v>
      </c>
      <c r="P101" s="113">
        <f t="shared" si="1"/>
        <v>0</v>
      </c>
      <c r="Q101" s="113">
        <v>0</v>
      </c>
      <c r="R101" s="113">
        <f t="shared" si="2"/>
        <v>0</v>
      </c>
      <c r="S101" s="113">
        <v>0</v>
      </c>
      <c r="T101" s="114">
        <f t="shared" si="3"/>
        <v>0</v>
      </c>
      <c r="AR101" s="115" t="s">
        <v>139</v>
      </c>
      <c r="AT101" s="115" t="s">
        <v>135</v>
      </c>
      <c r="AU101" s="115" t="s">
        <v>82</v>
      </c>
      <c r="AY101" s="16" t="s">
        <v>132</v>
      </c>
      <c r="BE101" s="116">
        <f t="shared" si="4"/>
        <v>0</v>
      </c>
      <c r="BF101" s="116">
        <f t="shared" si="5"/>
        <v>0</v>
      </c>
      <c r="BG101" s="116">
        <f t="shared" si="6"/>
        <v>0</v>
      </c>
      <c r="BH101" s="116">
        <f t="shared" si="7"/>
        <v>0</v>
      </c>
      <c r="BI101" s="116">
        <f t="shared" si="8"/>
        <v>0</v>
      </c>
      <c r="BJ101" s="16" t="s">
        <v>80</v>
      </c>
      <c r="BK101" s="116">
        <f t="shared" si="9"/>
        <v>0</v>
      </c>
      <c r="BL101" s="16" t="s">
        <v>139</v>
      </c>
      <c r="BM101" s="115" t="s">
        <v>198</v>
      </c>
    </row>
    <row r="102" spans="2:65" s="1" customFormat="1" ht="21.75" customHeight="1">
      <c r="B102" s="107"/>
      <c r="C102" s="108" t="s">
        <v>199</v>
      </c>
      <c r="D102" s="108" t="s">
        <v>135</v>
      </c>
      <c r="E102" s="236" t="s">
        <v>200</v>
      </c>
      <c r="F102" s="237" t="s">
        <v>201</v>
      </c>
      <c r="G102" s="238" t="s">
        <v>138</v>
      </c>
      <c r="H102" s="239">
        <v>3700</v>
      </c>
      <c r="I102" s="110"/>
      <c r="J102" s="247">
        <f t="shared" si="0"/>
        <v>0</v>
      </c>
      <c r="K102" s="109" t="s">
        <v>3</v>
      </c>
      <c r="L102" s="30"/>
      <c r="M102" s="111" t="s">
        <v>3</v>
      </c>
      <c r="N102" s="112" t="s">
        <v>43</v>
      </c>
      <c r="P102" s="113">
        <f t="shared" si="1"/>
        <v>0</v>
      </c>
      <c r="Q102" s="113">
        <v>0</v>
      </c>
      <c r="R102" s="113">
        <f t="shared" si="2"/>
        <v>0</v>
      </c>
      <c r="S102" s="113">
        <v>0</v>
      </c>
      <c r="T102" s="114">
        <f t="shared" si="3"/>
        <v>0</v>
      </c>
      <c r="AR102" s="115" t="s">
        <v>139</v>
      </c>
      <c r="AT102" s="115" t="s">
        <v>135</v>
      </c>
      <c r="AU102" s="115" t="s">
        <v>82</v>
      </c>
      <c r="AY102" s="16" t="s">
        <v>132</v>
      </c>
      <c r="BE102" s="116">
        <f t="shared" si="4"/>
        <v>0</v>
      </c>
      <c r="BF102" s="116">
        <f t="shared" si="5"/>
        <v>0</v>
      </c>
      <c r="BG102" s="116">
        <f t="shared" si="6"/>
        <v>0</v>
      </c>
      <c r="BH102" s="116">
        <f t="shared" si="7"/>
        <v>0</v>
      </c>
      <c r="BI102" s="116">
        <f t="shared" si="8"/>
        <v>0</v>
      </c>
      <c r="BJ102" s="16" t="s">
        <v>80</v>
      </c>
      <c r="BK102" s="116">
        <f t="shared" si="9"/>
        <v>0</v>
      </c>
      <c r="BL102" s="16" t="s">
        <v>139</v>
      </c>
      <c r="BM102" s="115" t="s">
        <v>202</v>
      </c>
    </row>
    <row r="103" spans="2:65" s="1" customFormat="1" ht="16.5" customHeight="1">
      <c r="B103" s="107"/>
      <c r="C103" s="108" t="s">
        <v>169</v>
      </c>
      <c r="D103" s="108" t="s">
        <v>135</v>
      </c>
      <c r="E103" s="236" t="s">
        <v>203</v>
      </c>
      <c r="F103" s="237" t="s">
        <v>204</v>
      </c>
      <c r="G103" s="238" t="s">
        <v>138</v>
      </c>
      <c r="H103" s="239">
        <v>85</v>
      </c>
      <c r="I103" s="110"/>
      <c r="J103" s="247">
        <f t="shared" si="0"/>
        <v>0</v>
      </c>
      <c r="K103" s="109" t="s">
        <v>3</v>
      </c>
      <c r="L103" s="30"/>
      <c r="M103" s="111" t="s">
        <v>3</v>
      </c>
      <c r="N103" s="112" t="s">
        <v>43</v>
      </c>
      <c r="P103" s="113">
        <f t="shared" si="1"/>
        <v>0</v>
      </c>
      <c r="Q103" s="113">
        <v>0</v>
      </c>
      <c r="R103" s="113">
        <f t="shared" si="2"/>
        <v>0</v>
      </c>
      <c r="S103" s="113">
        <v>0</v>
      </c>
      <c r="T103" s="114">
        <f t="shared" si="3"/>
        <v>0</v>
      </c>
      <c r="AR103" s="115" t="s">
        <v>139</v>
      </c>
      <c r="AT103" s="115" t="s">
        <v>135</v>
      </c>
      <c r="AU103" s="115" t="s">
        <v>82</v>
      </c>
      <c r="AY103" s="16" t="s">
        <v>132</v>
      </c>
      <c r="BE103" s="116">
        <f t="shared" si="4"/>
        <v>0</v>
      </c>
      <c r="BF103" s="116">
        <f t="shared" si="5"/>
        <v>0</v>
      </c>
      <c r="BG103" s="116">
        <f t="shared" si="6"/>
        <v>0</v>
      </c>
      <c r="BH103" s="116">
        <f t="shared" si="7"/>
        <v>0</v>
      </c>
      <c r="BI103" s="116">
        <f t="shared" si="8"/>
        <v>0</v>
      </c>
      <c r="BJ103" s="16" t="s">
        <v>80</v>
      </c>
      <c r="BK103" s="116">
        <f t="shared" si="9"/>
        <v>0</v>
      </c>
      <c r="BL103" s="16" t="s">
        <v>139</v>
      </c>
      <c r="BM103" s="115" t="s">
        <v>205</v>
      </c>
    </row>
    <row r="104" spans="2:65" s="1" customFormat="1" ht="16.5" customHeight="1">
      <c r="B104" s="107"/>
      <c r="C104" s="108" t="s">
        <v>8</v>
      </c>
      <c r="D104" s="108" t="s">
        <v>135</v>
      </c>
      <c r="E104" s="236" t="s">
        <v>206</v>
      </c>
      <c r="F104" s="237" t="s">
        <v>207</v>
      </c>
      <c r="G104" s="238" t="s">
        <v>138</v>
      </c>
      <c r="H104" s="239">
        <v>3700</v>
      </c>
      <c r="I104" s="110"/>
      <c r="J104" s="247">
        <f t="shared" si="0"/>
        <v>0</v>
      </c>
      <c r="K104" s="109" t="s">
        <v>3</v>
      </c>
      <c r="L104" s="30"/>
      <c r="M104" s="111" t="s">
        <v>3</v>
      </c>
      <c r="N104" s="112" t="s">
        <v>43</v>
      </c>
      <c r="P104" s="113">
        <f t="shared" si="1"/>
        <v>0</v>
      </c>
      <c r="Q104" s="113">
        <v>0</v>
      </c>
      <c r="R104" s="113">
        <f t="shared" si="2"/>
        <v>0</v>
      </c>
      <c r="S104" s="113">
        <v>0</v>
      </c>
      <c r="T104" s="114">
        <f t="shared" si="3"/>
        <v>0</v>
      </c>
      <c r="AR104" s="115" t="s">
        <v>139</v>
      </c>
      <c r="AT104" s="115" t="s">
        <v>135</v>
      </c>
      <c r="AU104" s="115" t="s">
        <v>82</v>
      </c>
      <c r="AY104" s="16" t="s">
        <v>132</v>
      </c>
      <c r="BE104" s="116">
        <f t="shared" si="4"/>
        <v>0</v>
      </c>
      <c r="BF104" s="116">
        <f t="shared" si="5"/>
        <v>0</v>
      </c>
      <c r="BG104" s="116">
        <f t="shared" si="6"/>
        <v>0</v>
      </c>
      <c r="BH104" s="116">
        <f t="shared" si="7"/>
        <v>0</v>
      </c>
      <c r="BI104" s="116">
        <f t="shared" si="8"/>
        <v>0</v>
      </c>
      <c r="BJ104" s="16" t="s">
        <v>80</v>
      </c>
      <c r="BK104" s="116">
        <f t="shared" si="9"/>
        <v>0</v>
      </c>
      <c r="BL104" s="16" t="s">
        <v>139</v>
      </c>
      <c r="BM104" s="115" t="s">
        <v>208</v>
      </c>
    </row>
    <row r="105" spans="2:65" s="1" customFormat="1" ht="16.5" customHeight="1">
      <c r="B105" s="107"/>
      <c r="C105" s="108" t="s">
        <v>181</v>
      </c>
      <c r="D105" s="108" t="s">
        <v>135</v>
      </c>
      <c r="E105" s="236" t="s">
        <v>209</v>
      </c>
      <c r="F105" s="237" t="s">
        <v>210</v>
      </c>
      <c r="G105" s="238" t="s">
        <v>158</v>
      </c>
      <c r="H105" s="239">
        <v>10</v>
      </c>
      <c r="I105" s="110"/>
      <c r="J105" s="247">
        <f t="shared" si="0"/>
        <v>0</v>
      </c>
      <c r="K105" s="109" t="s">
        <v>3</v>
      </c>
      <c r="L105" s="30"/>
      <c r="M105" s="111" t="s">
        <v>3</v>
      </c>
      <c r="N105" s="112" t="s">
        <v>43</v>
      </c>
      <c r="P105" s="113">
        <f t="shared" si="1"/>
        <v>0</v>
      </c>
      <c r="Q105" s="113">
        <v>0</v>
      </c>
      <c r="R105" s="113">
        <f t="shared" si="2"/>
        <v>0</v>
      </c>
      <c r="S105" s="113">
        <v>0</v>
      </c>
      <c r="T105" s="114">
        <f t="shared" si="3"/>
        <v>0</v>
      </c>
      <c r="AR105" s="115" t="s">
        <v>139</v>
      </c>
      <c r="AT105" s="115" t="s">
        <v>135</v>
      </c>
      <c r="AU105" s="115" t="s">
        <v>82</v>
      </c>
      <c r="AY105" s="16" t="s">
        <v>132</v>
      </c>
      <c r="BE105" s="116">
        <f t="shared" si="4"/>
        <v>0</v>
      </c>
      <c r="BF105" s="116">
        <f t="shared" si="5"/>
        <v>0</v>
      </c>
      <c r="BG105" s="116">
        <f t="shared" si="6"/>
        <v>0</v>
      </c>
      <c r="BH105" s="116">
        <f t="shared" si="7"/>
        <v>0</v>
      </c>
      <c r="BI105" s="116">
        <f t="shared" si="8"/>
        <v>0</v>
      </c>
      <c r="BJ105" s="16" t="s">
        <v>80</v>
      </c>
      <c r="BK105" s="116">
        <f t="shared" si="9"/>
        <v>0</v>
      </c>
      <c r="BL105" s="16" t="s">
        <v>139</v>
      </c>
      <c r="BM105" s="115" t="s">
        <v>211</v>
      </c>
    </row>
    <row r="106" spans="2:65" s="1" customFormat="1" ht="16.5" customHeight="1">
      <c r="B106" s="107"/>
      <c r="C106" s="108" t="s">
        <v>212</v>
      </c>
      <c r="D106" s="108" t="s">
        <v>135</v>
      </c>
      <c r="E106" s="236" t="s">
        <v>213</v>
      </c>
      <c r="F106" s="237" t="s">
        <v>214</v>
      </c>
      <c r="G106" s="238" t="s">
        <v>158</v>
      </c>
      <c r="H106" s="239">
        <v>98</v>
      </c>
      <c r="I106" s="110"/>
      <c r="J106" s="247">
        <f t="shared" si="0"/>
        <v>0</v>
      </c>
      <c r="K106" s="109" t="s">
        <v>3</v>
      </c>
      <c r="L106" s="30"/>
      <c r="M106" s="111" t="s">
        <v>3</v>
      </c>
      <c r="N106" s="112" t="s">
        <v>43</v>
      </c>
      <c r="P106" s="113">
        <f t="shared" si="1"/>
        <v>0</v>
      </c>
      <c r="Q106" s="113">
        <v>0</v>
      </c>
      <c r="R106" s="113">
        <f t="shared" si="2"/>
        <v>0</v>
      </c>
      <c r="S106" s="113">
        <v>0</v>
      </c>
      <c r="T106" s="114">
        <f t="shared" si="3"/>
        <v>0</v>
      </c>
      <c r="AR106" s="115" t="s">
        <v>139</v>
      </c>
      <c r="AT106" s="115" t="s">
        <v>135</v>
      </c>
      <c r="AU106" s="115" t="s">
        <v>82</v>
      </c>
      <c r="AY106" s="16" t="s">
        <v>132</v>
      </c>
      <c r="BE106" s="116">
        <f t="shared" si="4"/>
        <v>0</v>
      </c>
      <c r="BF106" s="116">
        <f t="shared" si="5"/>
        <v>0</v>
      </c>
      <c r="BG106" s="116">
        <f t="shared" si="6"/>
        <v>0</v>
      </c>
      <c r="BH106" s="116">
        <f t="shared" si="7"/>
        <v>0</v>
      </c>
      <c r="BI106" s="116">
        <f t="shared" si="8"/>
        <v>0</v>
      </c>
      <c r="BJ106" s="16" t="s">
        <v>80</v>
      </c>
      <c r="BK106" s="116">
        <f t="shared" si="9"/>
        <v>0</v>
      </c>
      <c r="BL106" s="16" t="s">
        <v>139</v>
      </c>
      <c r="BM106" s="115" t="s">
        <v>215</v>
      </c>
    </row>
    <row r="107" spans="2:65" s="1" customFormat="1" ht="16.5" customHeight="1">
      <c r="B107" s="107"/>
      <c r="C107" s="108" t="s">
        <v>184</v>
      </c>
      <c r="D107" s="108" t="s">
        <v>135</v>
      </c>
      <c r="E107" s="236" t="s">
        <v>216</v>
      </c>
      <c r="F107" s="237" t="s">
        <v>217</v>
      </c>
      <c r="G107" s="238" t="s">
        <v>138</v>
      </c>
      <c r="H107" s="239">
        <v>120</v>
      </c>
      <c r="I107" s="110"/>
      <c r="J107" s="247">
        <f t="shared" si="0"/>
        <v>0</v>
      </c>
      <c r="K107" s="109" t="s">
        <v>3</v>
      </c>
      <c r="L107" s="30"/>
      <c r="M107" s="111" t="s">
        <v>3</v>
      </c>
      <c r="N107" s="112" t="s">
        <v>43</v>
      </c>
      <c r="P107" s="113">
        <f t="shared" si="1"/>
        <v>0</v>
      </c>
      <c r="Q107" s="113">
        <v>0</v>
      </c>
      <c r="R107" s="113">
        <f t="shared" si="2"/>
        <v>0</v>
      </c>
      <c r="S107" s="113">
        <v>0</v>
      </c>
      <c r="T107" s="114">
        <f t="shared" si="3"/>
        <v>0</v>
      </c>
      <c r="AR107" s="115" t="s">
        <v>139</v>
      </c>
      <c r="AT107" s="115" t="s">
        <v>135</v>
      </c>
      <c r="AU107" s="115" t="s">
        <v>82</v>
      </c>
      <c r="AY107" s="16" t="s">
        <v>132</v>
      </c>
      <c r="BE107" s="116">
        <f t="shared" si="4"/>
        <v>0</v>
      </c>
      <c r="BF107" s="116">
        <f t="shared" si="5"/>
        <v>0</v>
      </c>
      <c r="BG107" s="116">
        <f t="shared" si="6"/>
        <v>0</v>
      </c>
      <c r="BH107" s="116">
        <f t="shared" si="7"/>
        <v>0</v>
      </c>
      <c r="BI107" s="116">
        <f t="shared" si="8"/>
        <v>0</v>
      </c>
      <c r="BJ107" s="16" t="s">
        <v>80</v>
      </c>
      <c r="BK107" s="116">
        <f t="shared" si="9"/>
        <v>0</v>
      </c>
      <c r="BL107" s="16" t="s">
        <v>139</v>
      </c>
      <c r="BM107" s="115" t="s">
        <v>218</v>
      </c>
    </row>
    <row r="108" spans="2:65" s="1" customFormat="1" ht="16.5" customHeight="1">
      <c r="B108" s="107"/>
      <c r="C108" s="108" t="s">
        <v>219</v>
      </c>
      <c r="D108" s="108" t="s">
        <v>135</v>
      </c>
      <c r="E108" s="236" t="s">
        <v>220</v>
      </c>
      <c r="F108" s="237" t="s">
        <v>221</v>
      </c>
      <c r="G108" s="238" t="s">
        <v>158</v>
      </c>
      <c r="H108" s="239">
        <v>2</v>
      </c>
      <c r="I108" s="110"/>
      <c r="J108" s="247">
        <f t="shared" si="0"/>
        <v>0</v>
      </c>
      <c r="K108" s="109" t="s">
        <v>3</v>
      </c>
      <c r="L108" s="30"/>
      <c r="M108" s="111" t="s">
        <v>3</v>
      </c>
      <c r="N108" s="112" t="s">
        <v>43</v>
      </c>
      <c r="P108" s="113">
        <f t="shared" si="1"/>
        <v>0</v>
      </c>
      <c r="Q108" s="113">
        <v>0</v>
      </c>
      <c r="R108" s="113">
        <f t="shared" si="2"/>
        <v>0</v>
      </c>
      <c r="S108" s="113">
        <v>0</v>
      </c>
      <c r="T108" s="114">
        <f t="shared" si="3"/>
        <v>0</v>
      </c>
      <c r="AR108" s="115" t="s">
        <v>139</v>
      </c>
      <c r="AT108" s="115" t="s">
        <v>135</v>
      </c>
      <c r="AU108" s="115" t="s">
        <v>82</v>
      </c>
      <c r="AY108" s="16" t="s">
        <v>132</v>
      </c>
      <c r="BE108" s="116">
        <f t="shared" si="4"/>
        <v>0</v>
      </c>
      <c r="BF108" s="116">
        <f t="shared" si="5"/>
        <v>0</v>
      </c>
      <c r="BG108" s="116">
        <f t="shared" si="6"/>
        <v>0</v>
      </c>
      <c r="BH108" s="116">
        <f t="shared" si="7"/>
        <v>0</v>
      </c>
      <c r="BI108" s="116">
        <f t="shared" si="8"/>
        <v>0</v>
      </c>
      <c r="BJ108" s="16" t="s">
        <v>80</v>
      </c>
      <c r="BK108" s="116">
        <f t="shared" si="9"/>
        <v>0</v>
      </c>
      <c r="BL108" s="16" t="s">
        <v>139</v>
      </c>
      <c r="BM108" s="115" t="s">
        <v>222</v>
      </c>
    </row>
    <row r="109" spans="2:65" s="1" customFormat="1" ht="16.5" customHeight="1">
      <c r="B109" s="107"/>
      <c r="C109" s="108" t="s">
        <v>188</v>
      </c>
      <c r="D109" s="108" t="s">
        <v>135</v>
      </c>
      <c r="E109" s="236" t="s">
        <v>223</v>
      </c>
      <c r="F109" s="237" t="s">
        <v>224</v>
      </c>
      <c r="G109" s="238" t="s">
        <v>158</v>
      </c>
      <c r="H109" s="239">
        <v>2</v>
      </c>
      <c r="I109" s="110"/>
      <c r="J109" s="247">
        <f t="shared" si="0"/>
        <v>0</v>
      </c>
      <c r="K109" s="109" t="s">
        <v>3</v>
      </c>
      <c r="L109" s="30"/>
      <c r="M109" s="111" t="s">
        <v>3</v>
      </c>
      <c r="N109" s="112" t="s">
        <v>43</v>
      </c>
      <c r="P109" s="113">
        <f t="shared" si="1"/>
        <v>0</v>
      </c>
      <c r="Q109" s="113">
        <v>0</v>
      </c>
      <c r="R109" s="113">
        <f t="shared" si="2"/>
        <v>0</v>
      </c>
      <c r="S109" s="113">
        <v>0</v>
      </c>
      <c r="T109" s="114">
        <f t="shared" si="3"/>
        <v>0</v>
      </c>
      <c r="AR109" s="115" t="s">
        <v>139</v>
      </c>
      <c r="AT109" s="115" t="s">
        <v>135</v>
      </c>
      <c r="AU109" s="115" t="s">
        <v>82</v>
      </c>
      <c r="AY109" s="16" t="s">
        <v>132</v>
      </c>
      <c r="BE109" s="116">
        <f t="shared" si="4"/>
        <v>0</v>
      </c>
      <c r="BF109" s="116">
        <f t="shared" si="5"/>
        <v>0</v>
      </c>
      <c r="BG109" s="116">
        <f t="shared" si="6"/>
        <v>0</v>
      </c>
      <c r="BH109" s="116">
        <f t="shared" si="7"/>
        <v>0</v>
      </c>
      <c r="BI109" s="116">
        <f t="shared" si="8"/>
        <v>0</v>
      </c>
      <c r="BJ109" s="16" t="s">
        <v>80</v>
      </c>
      <c r="BK109" s="116">
        <f t="shared" si="9"/>
        <v>0</v>
      </c>
      <c r="BL109" s="16" t="s">
        <v>139</v>
      </c>
      <c r="BM109" s="115" t="s">
        <v>225</v>
      </c>
    </row>
    <row r="110" spans="2:65" s="1" customFormat="1" ht="16.5" customHeight="1">
      <c r="B110" s="107"/>
      <c r="C110" s="108" t="s">
        <v>226</v>
      </c>
      <c r="D110" s="108" t="s">
        <v>135</v>
      </c>
      <c r="E110" s="236" t="s">
        <v>227</v>
      </c>
      <c r="F110" s="237" t="s">
        <v>228</v>
      </c>
      <c r="G110" s="238" t="s">
        <v>158</v>
      </c>
      <c r="H110" s="239">
        <v>15</v>
      </c>
      <c r="I110" s="110"/>
      <c r="J110" s="247">
        <f t="shared" si="0"/>
        <v>0</v>
      </c>
      <c r="K110" s="109" t="s">
        <v>3</v>
      </c>
      <c r="L110" s="30"/>
      <c r="M110" s="111" t="s">
        <v>3</v>
      </c>
      <c r="N110" s="112" t="s">
        <v>43</v>
      </c>
      <c r="P110" s="113">
        <f t="shared" si="1"/>
        <v>0</v>
      </c>
      <c r="Q110" s="113">
        <v>0</v>
      </c>
      <c r="R110" s="113">
        <f t="shared" si="2"/>
        <v>0</v>
      </c>
      <c r="S110" s="113">
        <v>0</v>
      </c>
      <c r="T110" s="114">
        <f t="shared" si="3"/>
        <v>0</v>
      </c>
      <c r="AR110" s="115" t="s">
        <v>139</v>
      </c>
      <c r="AT110" s="115" t="s">
        <v>135</v>
      </c>
      <c r="AU110" s="115" t="s">
        <v>82</v>
      </c>
      <c r="AY110" s="16" t="s">
        <v>132</v>
      </c>
      <c r="BE110" s="116">
        <f t="shared" si="4"/>
        <v>0</v>
      </c>
      <c r="BF110" s="116">
        <f t="shared" si="5"/>
        <v>0</v>
      </c>
      <c r="BG110" s="116">
        <f t="shared" si="6"/>
        <v>0</v>
      </c>
      <c r="BH110" s="116">
        <f t="shared" si="7"/>
        <v>0</v>
      </c>
      <c r="BI110" s="116">
        <f t="shared" si="8"/>
        <v>0</v>
      </c>
      <c r="BJ110" s="16" t="s">
        <v>80</v>
      </c>
      <c r="BK110" s="116">
        <f t="shared" si="9"/>
        <v>0</v>
      </c>
      <c r="BL110" s="16" t="s">
        <v>139</v>
      </c>
      <c r="BM110" s="115" t="s">
        <v>229</v>
      </c>
    </row>
    <row r="111" spans="2:65" s="1" customFormat="1" ht="16.5" customHeight="1">
      <c r="B111" s="107"/>
      <c r="C111" s="108" t="s">
        <v>191</v>
      </c>
      <c r="D111" s="108" t="s">
        <v>135</v>
      </c>
      <c r="E111" s="236" t="s">
        <v>230</v>
      </c>
      <c r="F111" s="237" t="s">
        <v>231</v>
      </c>
      <c r="G111" s="238" t="s">
        <v>158</v>
      </c>
      <c r="H111" s="239">
        <v>104</v>
      </c>
      <c r="I111" s="110"/>
      <c r="J111" s="247">
        <f t="shared" si="0"/>
        <v>0</v>
      </c>
      <c r="K111" s="109" t="s">
        <v>3</v>
      </c>
      <c r="L111" s="30"/>
      <c r="M111" s="111" t="s">
        <v>3</v>
      </c>
      <c r="N111" s="112" t="s">
        <v>43</v>
      </c>
      <c r="P111" s="113">
        <f t="shared" si="1"/>
        <v>0</v>
      </c>
      <c r="Q111" s="113">
        <v>0</v>
      </c>
      <c r="R111" s="113">
        <f t="shared" si="2"/>
        <v>0</v>
      </c>
      <c r="S111" s="113">
        <v>0</v>
      </c>
      <c r="T111" s="114">
        <f t="shared" si="3"/>
        <v>0</v>
      </c>
      <c r="AR111" s="115" t="s">
        <v>139</v>
      </c>
      <c r="AT111" s="115" t="s">
        <v>135</v>
      </c>
      <c r="AU111" s="115" t="s">
        <v>82</v>
      </c>
      <c r="AY111" s="16" t="s">
        <v>132</v>
      </c>
      <c r="BE111" s="116">
        <f t="shared" si="4"/>
        <v>0</v>
      </c>
      <c r="BF111" s="116">
        <f t="shared" si="5"/>
        <v>0</v>
      </c>
      <c r="BG111" s="116">
        <f t="shared" si="6"/>
        <v>0</v>
      </c>
      <c r="BH111" s="116">
        <f t="shared" si="7"/>
        <v>0</v>
      </c>
      <c r="BI111" s="116">
        <f t="shared" si="8"/>
        <v>0</v>
      </c>
      <c r="BJ111" s="16" t="s">
        <v>80</v>
      </c>
      <c r="BK111" s="116">
        <f t="shared" si="9"/>
        <v>0</v>
      </c>
      <c r="BL111" s="16" t="s">
        <v>139</v>
      </c>
      <c r="BM111" s="115" t="s">
        <v>232</v>
      </c>
    </row>
    <row r="112" spans="2:65" s="1" customFormat="1" ht="16.5" customHeight="1">
      <c r="B112" s="107"/>
      <c r="C112" s="108" t="s">
        <v>233</v>
      </c>
      <c r="D112" s="108" t="s">
        <v>135</v>
      </c>
      <c r="E112" s="236" t="s">
        <v>234</v>
      </c>
      <c r="F112" s="237" t="s">
        <v>235</v>
      </c>
      <c r="G112" s="238" t="s">
        <v>158</v>
      </c>
      <c r="H112" s="239">
        <v>8</v>
      </c>
      <c r="I112" s="110"/>
      <c r="J112" s="247">
        <f t="shared" si="0"/>
        <v>0</v>
      </c>
      <c r="K112" s="109" t="s">
        <v>3</v>
      </c>
      <c r="L112" s="30"/>
      <c r="M112" s="111" t="s">
        <v>3</v>
      </c>
      <c r="N112" s="112" t="s">
        <v>43</v>
      </c>
      <c r="P112" s="113">
        <f t="shared" si="1"/>
        <v>0</v>
      </c>
      <c r="Q112" s="113">
        <v>0</v>
      </c>
      <c r="R112" s="113">
        <f t="shared" si="2"/>
        <v>0</v>
      </c>
      <c r="S112" s="113">
        <v>0</v>
      </c>
      <c r="T112" s="114">
        <f t="shared" si="3"/>
        <v>0</v>
      </c>
      <c r="AR112" s="115" t="s">
        <v>139</v>
      </c>
      <c r="AT112" s="115" t="s">
        <v>135</v>
      </c>
      <c r="AU112" s="115" t="s">
        <v>82</v>
      </c>
      <c r="AY112" s="16" t="s">
        <v>132</v>
      </c>
      <c r="BE112" s="116">
        <f t="shared" si="4"/>
        <v>0</v>
      </c>
      <c r="BF112" s="116">
        <f t="shared" si="5"/>
        <v>0</v>
      </c>
      <c r="BG112" s="116">
        <f t="shared" si="6"/>
        <v>0</v>
      </c>
      <c r="BH112" s="116">
        <f t="shared" si="7"/>
        <v>0</v>
      </c>
      <c r="BI112" s="116">
        <f t="shared" si="8"/>
        <v>0</v>
      </c>
      <c r="BJ112" s="16" t="s">
        <v>80</v>
      </c>
      <c r="BK112" s="116">
        <f t="shared" si="9"/>
        <v>0</v>
      </c>
      <c r="BL112" s="16" t="s">
        <v>139</v>
      </c>
      <c r="BM112" s="115" t="s">
        <v>236</v>
      </c>
    </row>
    <row r="113" spans="2:65" s="1" customFormat="1" ht="16.5" customHeight="1">
      <c r="B113" s="107"/>
      <c r="C113" s="108" t="s">
        <v>195</v>
      </c>
      <c r="D113" s="108" t="s">
        <v>135</v>
      </c>
      <c r="E113" s="236" t="s">
        <v>237</v>
      </c>
      <c r="F113" s="237" t="s">
        <v>238</v>
      </c>
      <c r="G113" s="238" t="s">
        <v>158</v>
      </c>
      <c r="H113" s="239">
        <v>6</v>
      </c>
      <c r="I113" s="110"/>
      <c r="J113" s="247">
        <f t="shared" si="0"/>
        <v>0</v>
      </c>
      <c r="K113" s="109" t="s">
        <v>3</v>
      </c>
      <c r="L113" s="30"/>
      <c r="M113" s="111" t="s">
        <v>3</v>
      </c>
      <c r="N113" s="112" t="s">
        <v>43</v>
      </c>
      <c r="P113" s="113">
        <f t="shared" si="1"/>
        <v>0</v>
      </c>
      <c r="Q113" s="113">
        <v>0</v>
      </c>
      <c r="R113" s="113">
        <f t="shared" si="2"/>
        <v>0</v>
      </c>
      <c r="S113" s="113">
        <v>0</v>
      </c>
      <c r="T113" s="114">
        <f t="shared" si="3"/>
        <v>0</v>
      </c>
      <c r="AR113" s="115" t="s">
        <v>139</v>
      </c>
      <c r="AT113" s="115" t="s">
        <v>135</v>
      </c>
      <c r="AU113" s="115" t="s">
        <v>82</v>
      </c>
      <c r="AY113" s="16" t="s">
        <v>132</v>
      </c>
      <c r="BE113" s="116">
        <f t="shared" si="4"/>
        <v>0</v>
      </c>
      <c r="BF113" s="116">
        <f t="shared" si="5"/>
        <v>0</v>
      </c>
      <c r="BG113" s="116">
        <f t="shared" si="6"/>
        <v>0</v>
      </c>
      <c r="BH113" s="116">
        <f t="shared" si="7"/>
        <v>0</v>
      </c>
      <c r="BI113" s="116">
        <f t="shared" si="8"/>
        <v>0</v>
      </c>
      <c r="BJ113" s="16" t="s">
        <v>80</v>
      </c>
      <c r="BK113" s="116">
        <f t="shared" si="9"/>
        <v>0</v>
      </c>
      <c r="BL113" s="16" t="s">
        <v>139</v>
      </c>
      <c r="BM113" s="115" t="s">
        <v>239</v>
      </c>
    </row>
    <row r="114" spans="2:65" s="1" customFormat="1" ht="16.5" customHeight="1">
      <c r="B114" s="107"/>
      <c r="C114" s="108" t="s">
        <v>240</v>
      </c>
      <c r="D114" s="108" t="s">
        <v>135</v>
      </c>
      <c r="E114" s="236" t="s">
        <v>241</v>
      </c>
      <c r="F114" s="237" t="s">
        <v>242</v>
      </c>
      <c r="G114" s="238" t="s">
        <v>158</v>
      </c>
      <c r="H114" s="239">
        <v>10</v>
      </c>
      <c r="I114" s="110"/>
      <c r="J114" s="247">
        <f t="shared" si="0"/>
        <v>0</v>
      </c>
      <c r="K114" s="109" t="s">
        <v>3</v>
      </c>
      <c r="L114" s="30"/>
      <c r="M114" s="111" t="s">
        <v>3</v>
      </c>
      <c r="N114" s="112" t="s">
        <v>43</v>
      </c>
      <c r="P114" s="113">
        <f t="shared" si="1"/>
        <v>0</v>
      </c>
      <c r="Q114" s="113">
        <v>0</v>
      </c>
      <c r="R114" s="113">
        <f t="shared" si="2"/>
        <v>0</v>
      </c>
      <c r="S114" s="113">
        <v>0</v>
      </c>
      <c r="T114" s="114">
        <f t="shared" si="3"/>
        <v>0</v>
      </c>
      <c r="AR114" s="115" t="s">
        <v>139</v>
      </c>
      <c r="AT114" s="115" t="s">
        <v>135</v>
      </c>
      <c r="AU114" s="115" t="s">
        <v>82</v>
      </c>
      <c r="AY114" s="16" t="s">
        <v>132</v>
      </c>
      <c r="BE114" s="116">
        <f t="shared" si="4"/>
        <v>0</v>
      </c>
      <c r="BF114" s="116">
        <f t="shared" si="5"/>
        <v>0</v>
      </c>
      <c r="BG114" s="116">
        <f t="shared" si="6"/>
        <v>0</v>
      </c>
      <c r="BH114" s="116">
        <f t="shared" si="7"/>
        <v>0</v>
      </c>
      <c r="BI114" s="116">
        <f t="shared" si="8"/>
        <v>0</v>
      </c>
      <c r="BJ114" s="16" t="s">
        <v>80</v>
      </c>
      <c r="BK114" s="116">
        <f t="shared" si="9"/>
        <v>0</v>
      </c>
      <c r="BL114" s="16" t="s">
        <v>139</v>
      </c>
      <c r="BM114" s="115" t="s">
        <v>243</v>
      </c>
    </row>
    <row r="115" spans="2:65" s="1" customFormat="1" ht="16.5" customHeight="1">
      <c r="B115" s="107"/>
      <c r="C115" s="108" t="s">
        <v>198</v>
      </c>
      <c r="D115" s="108" t="s">
        <v>135</v>
      </c>
      <c r="E115" s="236" t="s">
        <v>244</v>
      </c>
      <c r="F115" s="237" t="s">
        <v>245</v>
      </c>
      <c r="G115" s="238" t="s">
        <v>158</v>
      </c>
      <c r="H115" s="239">
        <v>50000</v>
      </c>
      <c r="I115" s="110"/>
      <c r="J115" s="247">
        <f t="shared" si="0"/>
        <v>0</v>
      </c>
      <c r="K115" s="109" t="s">
        <v>3</v>
      </c>
      <c r="L115" s="30"/>
      <c r="M115" s="111" t="s">
        <v>3</v>
      </c>
      <c r="N115" s="112" t="s">
        <v>43</v>
      </c>
      <c r="P115" s="113">
        <f t="shared" si="1"/>
        <v>0</v>
      </c>
      <c r="Q115" s="113">
        <v>0</v>
      </c>
      <c r="R115" s="113">
        <f t="shared" si="2"/>
        <v>0</v>
      </c>
      <c r="S115" s="113">
        <v>0</v>
      </c>
      <c r="T115" s="114">
        <f t="shared" si="3"/>
        <v>0</v>
      </c>
      <c r="AR115" s="115" t="s">
        <v>139</v>
      </c>
      <c r="AT115" s="115" t="s">
        <v>135</v>
      </c>
      <c r="AU115" s="115" t="s">
        <v>82</v>
      </c>
      <c r="AY115" s="16" t="s">
        <v>132</v>
      </c>
      <c r="BE115" s="116">
        <f t="shared" si="4"/>
        <v>0</v>
      </c>
      <c r="BF115" s="116">
        <f t="shared" si="5"/>
        <v>0</v>
      </c>
      <c r="BG115" s="116">
        <f t="shared" si="6"/>
        <v>0</v>
      </c>
      <c r="BH115" s="116">
        <f t="shared" si="7"/>
        <v>0</v>
      </c>
      <c r="BI115" s="116">
        <f t="shared" si="8"/>
        <v>0</v>
      </c>
      <c r="BJ115" s="16" t="s">
        <v>80</v>
      </c>
      <c r="BK115" s="116">
        <f t="shared" si="9"/>
        <v>0</v>
      </c>
      <c r="BL115" s="16" t="s">
        <v>139</v>
      </c>
      <c r="BM115" s="115" t="s">
        <v>246</v>
      </c>
    </row>
    <row r="116" spans="2:65" s="1" customFormat="1" ht="16.5" customHeight="1">
      <c r="B116" s="107"/>
      <c r="C116" s="108" t="s">
        <v>247</v>
      </c>
      <c r="D116" s="108" t="s">
        <v>135</v>
      </c>
      <c r="E116" s="236" t="s">
        <v>248</v>
      </c>
      <c r="F116" s="237" t="s">
        <v>249</v>
      </c>
      <c r="G116" s="238" t="s">
        <v>158</v>
      </c>
      <c r="H116" s="239">
        <v>25000</v>
      </c>
      <c r="I116" s="110"/>
      <c r="J116" s="247">
        <f t="shared" si="0"/>
        <v>0</v>
      </c>
      <c r="K116" s="109" t="s">
        <v>3</v>
      </c>
      <c r="L116" s="30"/>
      <c r="M116" s="117" t="s">
        <v>3</v>
      </c>
      <c r="N116" s="118" t="s">
        <v>43</v>
      </c>
      <c r="O116" s="119"/>
      <c r="P116" s="120">
        <f t="shared" si="1"/>
        <v>0</v>
      </c>
      <c r="Q116" s="120">
        <v>0</v>
      </c>
      <c r="R116" s="120">
        <f t="shared" si="2"/>
        <v>0</v>
      </c>
      <c r="S116" s="120">
        <v>0</v>
      </c>
      <c r="T116" s="121">
        <f t="shared" si="3"/>
        <v>0</v>
      </c>
      <c r="AR116" s="115" t="s">
        <v>139</v>
      </c>
      <c r="AT116" s="115" t="s">
        <v>135</v>
      </c>
      <c r="AU116" s="115" t="s">
        <v>82</v>
      </c>
      <c r="AY116" s="16" t="s">
        <v>132</v>
      </c>
      <c r="BE116" s="116">
        <f t="shared" si="4"/>
        <v>0</v>
      </c>
      <c r="BF116" s="116">
        <f t="shared" si="5"/>
        <v>0</v>
      </c>
      <c r="BG116" s="116">
        <f t="shared" si="6"/>
        <v>0</v>
      </c>
      <c r="BH116" s="116">
        <f t="shared" si="7"/>
        <v>0</v>
      </c>
      <c r="BI116" s="116">
        <f t="shared" si="8"/>
        <v>0</v>
      </c>
      <c r="BJ116" s="16" t="s">
        <v>80</v>
      </c>
      <c r="BK116" s="116">
        <f t="shared" si="9"/>
        <v>0</v>
      </c>
      <c r="BL116" s="16" t="s">
        <v>139</v>
      </c>
      <c r="BM116" s="115" t="s">
        <v>250</v>
      </c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256"/>
      <c r="J117" s="39"/>
      <c r="K117" s="39"/>
      <c r="L117" s="30"/>
    </row>
  </sheetData>
  <sheetProtection password="CA50" sheet="1" objects="1" scenarios="1"/>
  <autoFilter ref="C80:K116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topLeftCell="A31" workbookViewId="0">
      <selection activeCell="AA67" sqref="AA6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251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ROUND(J86,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ROUND((SUM(BE86:BE139)),  2)</f>
        <v>0</v>
      </c>
      <c r="I33" s="254">
        <v>0.21</v>
      </c>
      <c r="J33" s="229">
        <f>ROUND(((SUM(BE86:BE139))*I33),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ROUND((SUM(BF86:BF139)),  2)</f>
        <v>0</v>
      </c>
      <c r="I34" s="254">
        <v>0.12</v>
      </c>
      <c r="J34" s="229">
        <f>ROUND(((SUM(BF86:BF139))*I34),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ROUND((SUM(BG86:BG139)),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ROUND((SUM(BH86:BH139)),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ROUND((SUM(BI86:BI139)),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04 - Elektroinstalace-Silnoproud a hromosvod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J86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115</v>
      </c>
      <c r="E60" s="232"/>
      <c r="F60" s="232"/>
      <c r="G60" s="232"/>
      <c r="H60" s="232"/>
      <c r="I60" s="259"/>
      <c r="J60" s="242">
        <f>J87</f>
        <v>0</v>
      </c>
      <c r="L60" s="88"/>
    </row>
    <row r="61" spans="2:47" s="9" customFormat="1" ht="19.899999999999999" customHeight="1">
      <c r="B61" s="90"/>
      <c r="D61" s="91" t="s">
        <v>252</v>
      </c>
      <c r="E61" s="233"/>
      <c r="F61" s="233"/>
      <c r="G61" s="233"/>
      <c r="H61" s="233"/>
      <c r="I61" s="260"/>
      <c r="J61" s="243">
        <f>J88</f>
        <v>0</v>
      </c>
      <c r="L61" s="90"/>
    </row>
    <row r="62" spans="2:47" s="9" customFormat="1" ht="19.899999999999999" customHeight="1">
      <c r="B62" s="90"/>
      <c r="D62" s="91" t="s">
        <v>253</v>
      </c>
      <c r="E62" s="233"/>
      <c r="F62" s="233"/>
      <c r="G62" s="233"/>
      <c r="H62" s="233"/>
      <c r="I62" s="260"/>
      <c r="J62" s="243">
        <f>J92</f>
        <v>0</v>
      </c>
      <c r="L62" s="90"/>
    </row>
    <row r="63" spans="2:47" s="9" customFormat="1" ht="19.899999999999999" customHeight="1">
      <c r="B63" s="90"/>
      <c r="D63" s="91" t="s">
        <v>254</v>
      </c>
      <c r="E63" s="233"/>
      <c r="F63" s="233"/>
      <c r="G63" s="233"/>
      <c r="H63" s="233"/>
      <c r="I63" s="260"/>
      <c r="J63" s="243">
        <f>J98</f>
        <v>0</v>
      </c>
      <c r="L63" s="90"/>
    </row>
    <row r="64" spans="2:47" s="9" customFormat="1" ht="19.899999999999999" customHeight="1">
      <c r="B64" s="90"/>
      <c r="D64" s="91" t="s">
        <v>255</v>
      </c>
      <c r="E64" s="233"/>
      <c r="F64" s="233"/>
      <c r="G64" s="233"/>
      <c r="H64" s="233"/>
      <c r="I64" s="260"/>
      <c r="J64" s="243">
        <f>J115</f>
        <v>0</v>
      </c>
      <c r="L64" s="90"/>
    </row>
    <row r="65" spans="2:12" s="9" customFormat="1" ht="19.899999999999999" customHeight="1">
      <c r="B65" s="90"/>
      <c r="D65" s="91" t="s">
        <v>256</v>
      </c>
      <c r="E65" s="233"/>
      <c r="F65" s="233"/>
      <c r="G65" s="233"/>
      <c r="H65" s="233"/>
      <c r="I65" s="260"/>
      <c r="J65" s="243">
        <f>J127</f>
        <v>0</v>
      </c>
      <c r="L65" s="90"/>
    </row>
    <row r="66" spans="2:12" s="9" customFormat="1" ht="19.899999999999999" customHeight="1">
      <c r="B66" s="90"/>
      <c r="D66" s="91" t="s">
        <v>257</v>
      </c>
      <c r="E66" s="233"/>
      <c r="F66" s="233"/>
      <c r="G66" s="233"/>
      <c r="H66" s="233"/>
      <c r="I66" s="260"/>
      <c r="J66" s="243">
        <f>J134</f>
        <v>0</v>
      </c>
      <c r="L66" s="90"/>
    </row>
    <row r="67" spans="2:12" s="1" customFormat="1" ht="21.75" customHeight="1">
      <c r="B67" s="30"/>
      <c r="I67" s="122"/>
      <c r="L67" s="30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256"/>
      <c r="J68" s="39"/>
      <c r="K68" s="39"/>
      <c r="L68" s="30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257"/>
      <c r="J72" s="41"/>
      <c r="K72" s="41"/>
      <c r="L72" s="30"/>
    </row>
    <row r="73" spans="2:12" s="1" customFormat="1" ht="24.95" customHeight="1">
      <c r="B73" s="30"/>
      <c r="C73" s="20" t="s">
        <v>117</v>
      </c>
      <c r="I73" s="122"/>
      <c r="L73" s="30"/>
    </row>
    <row r="74" spans="2:12" s="1" customFormat="1" ht="6.95" customHeight="1">
      <c r="B74" s="30"/>
      <c r="I74" s="122"/>
      <c r="L74" s="30"/>
    </row>
    <row r="75" spans="2:12" s="1" customFormat="1" ht="12" customHeight="1">
      <c r="B75" s="30"/>
      <c r="C75" s="26" t="s">
        <v>17</v>
      </c>
      <c r="I75" s="122"/>
      <c r="L75" s="30"/>
    </row>
    <row r="76" spans="2:12" s="1" customFormat="1" ht="16.5" customHeight="1">
      <c r="B76" s="30"/>
      <c r="E76" s="324" t="str">
        <f>E7</f>
        <v>VŠE 3.np</v>
      </c>
      <c r="F76" s="325"/>
      <c r="G76" s="325"/>
      <c r="H76" s="325"/>
      <c r="I76" s="122"/>
      <c r="L76" s="30"/>
    </row>
    <row r="77" spans="2:12" s="1" customFormat="1" ht="12" customHeight="1">
      <c r="B77" s="30"/>
      <c r="C77" s="26" t="s">
        <v>109</v>
      </c>
      <c r="I77" s="122"/>
      <c r="L77" s="30"/>
    </row>
    <row r="78" spans="2:12" s="1" customFormat="1" ht="16.5" customHeight="1">
      <c r="B78" s="30"/>
      <c r="E78" s="314" t="str">
        <f>E9</f>
        <v>04 - Elektroinstalace-Silnoproud a hromosvod</v>
      </c>
      <c r="F78" s="323"/>
      <c r="G78" s="323"/>
      <c r="H78" s="323"/>
      <c r="I78" s="122"/>
      <c r="L78" s="30"/>
    </row>
    <row r="79" spans="2:12" s="1" customFormat="1" ht="6.95" customHeight="1">
      <c r="B79" s="30"/>
      <c r="I79" s="122"/>
      <c r="L79" s="30"/>
    </row>
    <row r="80" spans="2:12" s="1" customFormat="1" ht="12" customHeight="1">
      <c r="B80" s="30"/>
      <c r="C80" s="26" t="s">
        <v>21</v>
      </c>
      <c r="F80" s="24" t="str">
        <f>F12</f>
        <v>Praha</v>
      </c>
      <c r="I80" s="250" t="s">
        <v>23</v>
      </c>
      <c r="J80" s="224" t="str">
        <f>IF(J12="","",J12)</f>
        <v>9. 5. 2024</v>
      </c>
      <c r="L80" s="30"/>
    </row>
    <row r="81" spans="2:65" s="1" customFormat="1" ht="6.95" customHeight="1">
      <c r="B81" s="30"/>
      <c r="I81" s="122"/>
      <c r="L81" s="30"/>
    </row>
    <row r="82" spans="2:65" s="1" customFormat="1" ht="15.2" customHeight="1">
      <c r="B82" s="30"/>
      <c r="C82" s="26" t="s">
        <v>25</v>
      </c>
      <c r="F82" s="24" t="str">
        <f>E15</f>
        <v xml:space="preserve"> </v>
      </c>
      <c r="I82" s="250" t="s">
        <v>31</v>
      </c>
      <c r="J82" s="226" t="str">
        <f>E21</f>
        <v xml:space="preserve"> </v>
      </c>
      <c r="L82" s="30"/>
    </row>
    <row r="83" spans="2:65" s="1" customFormat="1" ht="15.2" customHeight="1">
      <c r="B83" s="30"/>
      <c r="C83" s="26" t="s">
        <v>29</v>
      </c>
      <c r="F83" s="24" t="str">
        <f>IF(E18="","",E18)</f>
        <v>Vyplň údaj</v>
      </c>
      <c r="I83" s="250" t="s">
        <v>33</v>
      </c>
      <c r="J83" s="226" t="str">
        <f>E24</f>
        <v>Ing.Milan Dusek</v>
      </c>
      <c r="L83" s="30"/>
    </row>
    <row r="84" spans="2:65" s="1" customFormat="1" ht="10.35" customHeight="1">
      <c r="B84" s="30"/>
      <c r="I84" s="122"/>
      <c r="L84" s="30"/>
    </row>
    <row r="85" spans="2:65" s="10" customFormat="1" ht="29.25" customHeight="1">
      <c r="B85" s="92"/>
      <c r="C85" s="93" t="s">
        <v>118</v>
      </c>
      <c r="D85" s="94" t="s">
        <v>57</v>
      </c>
      <c r="E85" s="94" t="s">
        <v>53</v>
      </c>
      <c r="F85" s="94" t="s">
        <v>54</v>
      </c>
      <c r="G85" s="94" t="s">
        <v>119</v>
      </c>
      <c r="H85" s="94" t="s">
        <v>120</v>
      </c>
      <c r="I85" s="261" t="s">
        <v>121</v>
      </c>
      <c r="J85" s="94" t="s">
        <v>113</v>
      </c>
      <c r="K85" s="95" t="s">
        <v>122</v>
      </c>
      <c r="L85" s="92"/>
      <c r="M85" s="51" t="s">
        <v>3</v>
      </c>
      <c r="N85" s="52" t="s">
        <v>42</v>
      </c>
      <c r="O85" s="52" t="s">
        <v>123</v>
      </c>
      <c r="P85" s="52" t="s">
        <v>124</v>
      </c>
      <c r="Q85" s="52" t="s">
        <v>125</v>
      </c>
      <c r="R85" s="52" t="s">
        <v>126</v>
      </c>
      <c r="S85" s="52" t="s">
        <v>127</v>
      </c>
      <c r="T85" s="53" t="s">
        <v>128</v>
      </c>
    </row>
    <row r="86" spans="2:65" s="1" customFormat="1" ht="22.9" customHeight="1">
      <c r="B86" s="30"/>
      <c r="C86" s="56" t="s">
        <v>129</v>
      </c>
      <c r="I86" s="122"/>
      <c r="J86" s="244">
        <f>BK86</f>
        <v>0</v>
      </c>
      <c r="L86" s="30"/>
      <c r="M86" s="54"/>
      <c r="N86" s="46"/>
      <c r="O86" s="46"/>
      <c r="P86" s="96">
        <f>P87</f>
        <v>0</v>
      </c>
      <c r="Q86" s="46"/>
      <c r="R86" s="96">
        <f>R87</f>
        <v>0</v>
      </c>
      <c r="S86" s="46"/>
      <c r="T86" s="97">
        <f>T87</f>
        <v>0</v>
      </c>
      <c r="AT86" s="16" t="s">
        <v>71</v>
      </c>
      <c r="AU86" s="16" t="s">
        <v>114</v>
      </c>
      <c r="BK86" s="98">
        <f>BK87</f>
        <v>0</v>
      </c>
    </row>
    <row r="87" spans="2:65" s="11" customFormat="1" ht="25.9" customHeight="1">
      <c r="B87" s="99"/>
      <c r="D87" s="100" t="s">
        <v>71</v>
      </c>
      <c r="E87" s="234" t="s">
        <v>130</v>
      </c>
      <c r="F87" s="234" t="s">
        <v>131</v>
      </c>
      <c r="I87" s="101"/>
      <c r="J87" s="245">
        <f>BK87</f>
        <v>0</v>
      </c>
      <c r="L87" s="99"/>
      <c r="M87" s="102"/>
      <c r="P87" s="103">
        <f>P88+P92+P98+P115+P127+P134</f>
        <v>0</v>
      </c>
      <c r="R87" s="103">
        <f>R88+R92+R98+R115+R127+R134</f>
        <v>0</v>
      </c>
      <c r="T87" s="104">
        <f>T88+T92+T98+T115+T127+T134</f>
        <v>0</v>
      </c>
      <c r="AR87" s="100" t="s">
        <v>82</v>
      </c>
      <c r="AT87" s="105" t="s">
        <v>71</v>
      </c>
      <c r="AU87" s="105" t="s">
        <v>72</v>
      </c>
      <c r="AY87" s="100" t="s">
        <v>132</v>
      </c>
      <c r="BK87" s="106">
        <f>BK88+BK92+BK98+BK115+BK127+BK134</f>
        <v>0</v>
      </c>
    </row>
    <row r="88" spans="2:65" s="11" customFormat="1" ht="22.9" customHeight="1">
      <c r="B88" s="99"/>
      <c r="D88" s="100" t="s">
        <v>71</v>
      </c>
      <c r="E88" s="235" t="s">
        <v>258</v>
      </c>
      <c r="F88" s="235" t="s">
        <v>259</v>
      </c>
      <c r="I88" s="101"/>
      <c r="J88" s="246">
        <f>BK88</f>
        <v>0</v>
      </c>
      <c r="L88" s="99"/>
      <c r="M88" s="102"/>
      <c r="P88" s="103">
        <f>SUM(P89:P91)</f>
        <v>0</v>
      </c>
      <c r="R88" s="103">
        <f>SUM(R89:R91)</f>
        <v>0</v>
      </c>
      <c r="T88" s="104">
        <f>SUM(T89:T91)</f>
        <v>0</v>
      </c>
      <c r="AR88" s="100" t="s">
        <v>82</v>
      </c>
      <c r="AT88" s="105" t="s">
        <v>71</v>
      </c>
      <c r="AU88" s="105" t="s">
        <v>80</v>
      </c>
      <c r="AY88" s="100" t="s">
        <v>132</v>
      </c>
      <c r="BK88" s="106">
        <f>SUM(BK89:BK91)</f>
        <v>0</v>
      </c>
    </row>
    <row r="89" spans="2:65" s="1" customFormat="1" ht="16.5" customHeight="1">
      <c r="B89" s="107"/>
      <c r="C89" s="108" t="s">
        <v>80</v>
      </c>
      <c r="D89" s="262" t="s">
        <v>135</v>
      </c>
      <c r="E89" s="236" t="s">
        <v>260</v>
      </c>
      <c r="F89" s="237" t="s">
        <v>261</v>
      </c>
      <c r="G89" s="238" t="s">
        <v>173</v>
      </c>
      <c r="H89" s="239">
        <v>1</v>
      </c>
      <c r="I89" s="110"/>
      <c r="J89" s="247">
        <f>ROUND(I89*H89,2)</f>
        <v>0</v>
      </c>
      <c r="K89" s="109" t="s">
        <v>3</v>
      </c>
      <c r="L89" s="30"/>
      <c r="M89" s="111" t="s">
        <v>3</v>
      </c>
      <c r="N89" s="112" t="s">
        <v>43</v>
      </c>
      <c r="P89" s="113">
        <f>O89*H89</f>
        <v>0</v>
      </c>
      <c r="Q89" s="113">
        <v>0</v>
      </c>
      <c r="R89" s="113">
        <f>Q89*H89</f>
        <v>0</v>
      </c>
      <c r="S89" s="113">
        <v>0</v>
      </c>
      <c r="T89" s="114">
        <f>S89*H89</f>
        <v>0</v>
      </c>
      <c r="AR89" s="115" t="s">
        <v>139</v>
      </c>
      <c r="AT89" s="115" t="s">
        <v>135</v>
      </c>
      <c r="AU89" s="115" t="s">
        <v>82</v>
      </c>
      <c r="AY89" s="16" t="s">
        <v>132</v>
      </c>
      <c r="BE89" s="116">
        <f>IF(N89="základní",J89,0)</f>
        <v>0</v>
      </c>
      <c r="BF89" s="116">
        <f>IF(N89="snížená",J89,0)</f>
        <v>0</v>
      </c>
      <c r="BG89" s="116">
        <f>IF(N89="zákl. přenesená",J89,0)</f>
        <v>0</v>
      </c>
      <c r="BH89" s="116">
        <f>IF(N89="sníž. přenesená",J89,0)</f>
        <v>0</v>
      </c>
      <c r="BI89" s="116">
        <f>IF(N89="nulová",J89,0)</f>
        <v>0</v>
      </c>
      <c r="BJ89" s="16" t="s">
        <v>80</v>
      </c>
      <c r="BK89" s="116">
        <f>ROUND(I89*H89,2)</f>
        <v>0</v>
      </c>
      <c r="BL89" s="16" t="s">
        <v>139</v>
      </c>
      <c r="BM89" s="115" t="s">
        <v>202</v>
      </c>
    </row>
    <row r="90" spans="2:65" s="1" customFormat="1" ht="21.75" customHeight="1">
      <c r="B90" s="107"/>
      <c r="C90" s="108" t="s">
        <v>82</v>
      </c>
      <c r="D90" s="262" t="s">
        <v>135</v>
      </c>
      <c r="E90" s="236" t="s">
        <v>262</v>
      </c>
      <c r="F90" s="237" t="s">
        <v>263</v>
      </c>
      <c r="G90" s="238" t="s">
        <v>173</v>
      </c>
      <c r="H90" s="239">
        <v>1</v>
      </c>
      <c r="I90" s="110"/>
      <c r="J90" s="247">
        <f>ROUND(I90*H90,2)</f>
        <v>0</v>
      </c>
      <c r="K90" s="109" t="s">
        <v>3</v>
      </c>
      <c r="L90" s="30"/>
      <c r="M90" s="111" t="s">
        <v>3</v>
      </c>
      <c r="N90" s="112" t="s">
        <v>43</v>
      </c>
      <c r="P90" s="113">
        <f>O90*H90</f>
        <v>0</v>
      </c>
      <c r="Q90" s="113">
        <v>0</v>
      </c>
      <c r="R90" s="113">
        <f>Q90*H90</f>
        <v>0</v>
      </c>
      <c r="S90" s="113">
        <v>0</v>
      </c>
      <c r="T90" s="114">
        <f>S90*H90</f>
        <v>0</v>
      </c>
      <c r="AR90" s="115" t="s">
        <v>139</v>
      </c>
      <c r="AT90" s="115" t="s">
        <v>135</v>
      </c>
      <c r="AU90" s="115" t="s">
        <v>82</v>
      </c>
      <c r="AY90" s="16" t="s">
        <v>132</v>
      </c>
      <c r="BE90" s="116">
        <f>IF(N90="základní",J90,0)</f>
        <v>0</v>
      </c>
      <c r="BF90" s="116">
        <f>IF(N90="snížená",J90,0)</f>
        <v>0</v>
      </c>
      <c r="BG90" s="116">
        <f>IF(N90="zákl. přenesená",J90,0)</f>
        <v>0</v>
      </c>
      <c r="BH90" s="116">
        <f>IF(N90="sníž. přenesená",J90,0)</f>
        <v>0</v>
      </c>
      <c r="BI90" s="116">
        <f>IF(N90="nulová",J90,0)</f>
        <v>0</v>
      </c>
      <c r="BJ90" s="16" t="s">
        <v>80</v>
      </c>
      <c r="BK90" s="116">
        <f>ROUND(I90*H90,2)</f>
        <v>0</v>
      </c>
      <c r="BL90" s="16" t="s">
        <v>139</v>
      </c>
      <c r="BM90" s="115" t="s">
        <v>205</v>
      </c>
    </row>
    <row r="91" spans="2:65" s="1" customFormat="1" ht="16.5" customHeight="1">
      <c r="B91" s="107"/>
      <c r="C91" s="108" t="s">
        <v>142</v>
      </c>
      <c r="D91" s="262" t="s">
        <v>135</v>
      </c>
      <c r="E91" s="236" t="s">
        <v>264</v>
      </c>
      <c r="F91" s="237" t="s">
        <v>265</v>
      </c>
      <c r="G91" s="238" t="s">
        <v>173</v>
      </c>
      <c r="H91" s="239">
        <v>1</v>
      </c>
      <c r="I91" s="110"/>
      <c r="J91" s="247">
        <f>ROUND(I91*H91,2)</f>
        <v>0</v>
      </c>
      <c r="K91" s="109" t="s">
        <v>3</v>
      </c>
      <c r="L91" s="30"/>
      <c r="M91" s="111" t="s">
        <v>3</v>
      </c>
      <c r="N91" s="112" t="s">
        <v>43</v>
      </c>
      <c r="P91" s="113">
        <f>O91*H91</f>
        <v>0</v>
      </c>
      <c r="Q91" s="113">
        <v>0</v>
      </c>
      <c r="R91" s="113">
        <f>Q91*H91</f>
        <v>0</v>
      </c>
      <c r="S91" s="113">
        <v>0</v>
      </c>
      <c r="T91" s="114">
        <f>S91*H91</f>
        <v>0</v>
      </c>
      <c r="AR91" s="115" t="s">
        <v>139</v>
      </c>
      <c r="AT91" s="115" t="s">
        <v>135</v>
      </c>
      <c r="AU91" s="115" t="s">
        <v>82</v>
      </c>
      <c r="AY91" s="16" t="s">
        <v>132</v>
      </c>
      <c r="BE91" s="116">
        <f>IF(N91="základní",J91,0)</f>
        <v>0</v>
      </c>
      <c r="BF91" s="116">
        <f>IF(N91="snížená",J91,0)</f>
        <v>0</v>
      </c>
      <c r="BG91" s="116">
        <f>IF(N91="zákl. přenesená",J91,0)</f>
        <v>0</v>
      </c>
      <c r="BH91" s="116">
        <f>IF(N91="sníž. přenesená",J91,0)</f>
        <v>0</v>
      </c>
      <c r="BI91" s="116">
        <f>IF(N91="nulová",J91,0)</f>
        <v>0</v>
      </c>
      <c r="BJ91" s="16" t="s">
        <v>80</v>
      </c>
      <c r="BK91" s="116">
        <f>ROUND(I91*H91,2)</f>
        <v>0</v>
      </c>
      <c r="BL91" s="16" t="s">
        <v>139</v>
      </c>
      <c r="BM91" s="115" t="s">
        <v>208</v>
      </c>
    </row>
    <row r="92" spans="2:65" s="11" customFormat="1" ht="22.9" customHeight="1">
      <c r="B92" s="99"/>
      <c r="D92" s="100" t="s">
        <v>71</v>
      </c>
      <c r="E92" s="235" t="s">
        <v>266</v>
      </c>
      <c r="F92" s="235" t="s">
        <v>267</v>
      </c>
      <c r="I92" s="101"/>
      <c r="J92" s="246">
        <f>BK92</f>
        <v>0</v>
      </c>
      <c r="L92" s="99"/>
      <c r="M92" s="102"/>
      <c r="P92" s="103">
        <f>SUM(P93:P97)</f>
        <v>0</v>
      </c>
      <c r="R92" s="103">
        <f>SUM(R93:R97)</f>
        <v>0</v>
      </c>
      <c r="T92" s="104">
        <f>SUM(T93:T97)</f>
        <v>0</v>
      </c>
      <c r="AR92" s="100" t="s">
        <v>82</v>
      </c>
      <c r="AT92" s="105" t="s">
        <v>71</v>
      </c>
      <c r="AU92" s="105" t="s">
        <v>80</v>
      </c>
      <c r="AY92" s="100" t="s">
        <v>132</v>
      </c>
      <c r="BK92" s="106">
        <f>SUM(BK93:BK97)</f>
        <v>0</v>
      </c>
    </row>
    <row r="93" spans="2:65" s="1" customFormat="1" ht="16.5" customHeight="1">
      <c r="B93" s="107"/>
      <c r="C93" s="108" t="s">
        <v>139</v>
      </c>
      <c r="D93" s="262" t="s">
        <v>135</v>
      </c>
      <c r="E93" s="236" t="s">
        <v>268</v>
      </c>
      <c r="F93" s="237" t="s">
        <v>269</v>
      </c>
      <c r="G93" s="238" t="s">
        <v>270</v>
      </c>
      <c r="H93" s="239">
        <v>1</v>
      </c>
      <c r="I93" s="110"/>
      <c r="J93" s="247">
        <f>ROUND(I93*H93,2)</f>
        <v>0</v>
      </c>
      <c r="K93" s="109" t="s">
        <v>3</v>
      </c>
      <c r="L93" s="30"/>
      <c r="M93" s="111" t="s">
        <v>3</v>
      </c>
      <c r="N93" s="112" t="s">
        <v>43</v>
      </c>
      <c r="P93" s="113">
        <f>O93*H93</f>
        <v>0</v>
      </c>
      <c r="Q93" s="113">
        <v>0</v>
      </c>
      <c r="R93" s="113">
        <f>Q93*H93</f>
        <v>0</v>
      </c>
      <c r="S93" s="113">
        <v>0</v>
      </c>
      <c r="T93" s="114">
        <f>S93*H93</f>
        <v>0</v>
      </c>
      <c r="AR93" s="115" t="s">
        <v>139</v>
      </c>
      <c r="AT93" s="115" t="s">
        <v>135</v>
      </c>
      <c r="AU93" s="115" t="s">
        <v>82</v>
      </c>
      <c r="AY93" s="16" t="s">
        <v>132</v>
      </c>
      <c r="BE93" s="116">
        <f>IF(N93="základní",J93,0)</f>
        <v>0</v>
      </c>
      <c r="BF93" s="116">
        <f>IF(N93="snížená",J93,0)</f>
        <v>0</v>
      </c>
      <c r="BG93" s="116">
        <f>IF(N93="zákl. přenesená",J93,0)</f>
        <v>0</v>
      </c>
      <c r="BH93" s="116">
        <f>IF(N93="sníž. přenesená",J93,0)</f>
        <v>0</v>
      </c>
      <c r="BI93" s="116">
        <f>IF(N93="nulová",J93,0)</f>
        <v>0</v>
      </c>
      <c r="BJ93" s="16" t="s">
        <v>80</v>
      </c>
      <c r="BK93" s="116">
        <f>ROUND(I93*H93,2)</f>
        <v>0</v>
      </c>
      <c r="BL93" s="16" t="s">
        <v>139</v>
      </c>
      <c r="BM93" s="115" t="s">
        <v>271</v>
      </c>
    </row>
    <row r="94" spans="2:65" s="1" customFormat="1" ht="21.75" customHeight="1">
      <c r="B94" s="107"/>
      <c r="C94" s="108" t="s">
        <v>149</v>
      </c>
      <c r="D94" s="262" t="s">
        <v>135</v>
      </c>
      <c r="E94" s="236" t="s">
        <v>272</v>
      </c>
      <c r="F94" s="237" t="s">
        <v>273</v>
      </c>
      <c r="G94" s="238" t="s">
        <v>173</v>
      </c>
      <c r="H94" s="239">
        <v>10</v>
      </c>
      <c r="I94" s="110"/>
      <c r="J94" s="247">
        <f>ROUND(I94*H94,2)</f>
        <v>0</v>
      </c>
      <c r="K94" s="109" t="s">
        <v>3</v>
      </c>
      <c r="L94" s="30"/>
      <c r="M94" s="111" t="s">
        <v>3</v>
      </c>
      <c r="N94" s="112" t="s">
        <v>43</v>
      </c>
      <c r="P94" s="113">
        <f>O94*H94</f>
        <v>0</v>
      </c>
      <c r="Q94" s="113">
        <v>0</v>
      </c>
      <c r="R94" s="113">
        <f>Q94*H94</f>
        <v>0</v>
      </c>
      <c r="S94" s="113">
        <v>0</v>
      </c>
      <c r="T94" s="114">
        <f>S94*H94</f>
        <v>0</v>
      </c>
      <c r="AR94" s="115" t="s">
        <v>139</v>
      </c>
      <c r="AT94" s="115" t="s">
        <v>135</v>
      </c>
      <c r="AU94" s="115" t="s">
        <v>82</v>
      </c>
      <c r="AY94" s="16" t="s">
        <v>132</v>
      </c>
      <c r="BE94" s="116">
        <f>IF(N94="základní",J94,0)</f>
        <v>0</v>
      </c>
      <c r="BF94" s="116">
        <f>IF(N94="snížená",J94,0)</f>
        <v>0</v>
      </c>
      <c r="BG94" s="116">
        <f>IF(N94="zákl. přenesená",J94,0)</f>
        <v>0</v>
      </c>
      <c r="BH94" s="116">
        <f>IF(N94="sníž. přenesená",J94,0)</f>
        <v>0</v>
      </c>
      <c r="BI94" s="116">
        <f>IF(N94="nulová",J94,0)</f>
        <v>0</v>
      </c>
      <c r="BJ94" s="16" t="s">
        <v>80</v>
      </c>
      <c r="BK94" s="116">
        <f>ROUND(I94*H94,2)</f>
        <v>0</v>
      </c>
      <c r="BL94" s="16" t="s">
        <v>139</v>
      </c>
      <c r="BM94" s="115" t="s">
        <v>274</v>
      </c>
    </row>
    <row r="95" spans="2:65" s="1" customFormat="1" ht="16.5" customHeight="1">
      <c r="B95" s="107"/>
      <c r="C95" s="108" t="s">
        <v>145</v>
      </c>
      <c r="D95" s="262" t="s">
        <v>135</v>
      </c>
      <c r="E95" s="236" t="s">
        <v>275</v>
      </c>
      <c r="F95" s="237" t="s">
        <v>276</v>
      </c>
      <c r="G95" s="238" t="s">
        <v>173</v>
      </c>
      <c r="H95" s="239">
        <v>10</v>
      </c>
      <c r="I95" s="110"/>
      <c r="J95" s="247">
        <f>ROUND(I95*H95,2)</f>
        <v>0</v>
      </c>
      <c r="K95" s="109" t="s">
        <v>3</v>
      </c>
      <c r="L95" s="30"/>
      <c r="M95" s="111" t="s">
        <v>3</v>
      </c>
      <c r="N95" s="112" t="s">
        <v>43</v>
      </c>
      <c r="P95" s="113">
        <f>O95*H95</f>
        <v>0</v>
      </c>
      <c r="Q95" s="113">
        <v>0</v>
      </c>
      <c r="R95" s="113">
        <f>Q95*H95</f>
        <v>0</v>
      </c>
      <c r="S95" s="113">
        <v>0</v>
      </c>
      <c r="T95" s="114">
        <f>S95*H95</f>
        <v>0</v>
      </c>
      <c r="AR95" s="115" t="s">
        <v>139</v>
      </c>
      <c r="AT95" s="115" t="s">
        <v>135</v>
      </c>
      <c r="AU95" s="115" t="s">
        <v>82</v>
      </c>
      <c r="AY95" s="16" t="s">
        <v>132</v>
      </c>
      <c r="BE95" s="116">
        <f>IF(N95="základní",J95,0)</f>
        <v>0</v>
      </c>
      <c r="BF95" s="116">
        <f>IF(N95="snížená",J95,0)</f>
        <v>0</v>
      </c>
      <c r="BG95" s="116">
        <f>IF(N95="zákl. přenesená",J95,0)</f>
        <v>0</v>
      </c>
      <c r="BH95" s="116">
        <f>IF(N95="sníž. přenesená",J95,0)</f>
        <v>0</v>
      </c>
      <c r="BI95" s="116">
        <f>IF(N95="nulová",J95,0)</f>
        <v>0</v>
      </c>
      <c r="BJ95" s="16" t="s">
        <v>80</v>
      </c>
      <c r="BK95" s="116">
        <f>ROUND(I95*H95,2)</f>
        <v>0</v>
      </c>
      <c r="BL95" s="16" t="s">
        <v>139</v>
      </c>
      <c r="BM95" s="115" t="s">
        <v>277</v>
      </c>
    </row>
    <row r="96" spans="2:65" s="1" customFormat="1" ht="16.5" customHeight="1">
      <c r="B96" s="107"/>
      <c r="C96" s="108" t="s">
        <v>155</v>
      </c>
      <c r="D96" s="262" t="s">
        <v>135</v>
      </c>
      <c r="E96" s="236" t="s">
        <v>278</v>
      </c>
      <c r="F96" s="237" t="s">
        <v>279</v>
      </c>
      <c r="G96" s="238" t="s">
        <v>280</v>
      </c>
      <c r="H96" s="239">
        <v>1</v>
      </c>
      <c r="I96" s="110"/>
      <c r="J96" s="247">
        <f>ROUND(I96*H96,2)</f>
        <v>0</v>
      </c>
      <c r="K96" s="109" t="s">
        <v>3</v>
      </c>
      <c r="L96" s="30"/>
      <c r="M96" s="111" t="s">
        <v>3</v>
      </c>
      <c r="N96" s="112" t="s">
        <v>43</v>
      </c>
      <c r="P96" s="113">
        <f>O96*H96</f>
        <v>0</v>
      </c>
      <c r="Q96" s="113">
        <v>0</v>
      </c>
      <c r="R96" s="113">
        <f>Q96*H96</f>
        <v>0</v>
      </c>
      <c r="S96" s="113">
        <v>0</v>
      </c>
      <c r="T96" s="114">
        <f>S96*H96</f>
        <v>0</v>
      </c>
      <c r="AR96" s="115" t="s">
        <v>139</v>
      </c>
      <c r="AT96" s="115" t="s">
        <v>135</v>
      </c>
      <c r="AU96" s="115" t="s">
        <v>82</v>
      </c>
      <c r="AY96" s="16" t="s">
        <v>132</v>
      </c>
      <c r="BE96" s="116">
        <f>IF(N96="základní",J96,0)</f>
        <v>0</v>
      </c>
      <c r="BF96" s="116">
        <f>IF(N96="snížená",J96,0)</f>
        <v>0</v>
      </c>
      <c r="BG96" s="116">
        <f>IF(N96="zákl. přenesená",J96,0)</f>
        <v>0</v>
      </c>
      <c r="BH96" s="116">
        <f>IF(N96="sníž. přenesená",J96,0)</f>
        <v>0</v>
      </c>
      <c r="BI96" s="116">
        <f>IF(N96="nulová",J96,0)</f>
        <v>0</v>
      </c>
      <c r="BJ96" s="16" t="s">
        <v>80</v>
      </c>
      <c r="BK96" s="116">
        <f>ROUND(I96*H96,2)</f>
        <v>0</v>
      </c>
      <c r="BL96" s="16" t="s">
        <v>139</v>
      </c>
      <c r="BM96" s="115" t="s">
        <v>281</v>
      </c>
    </row>
    <row r="97" spans="2:65" s="1" customFormat="1" ht="16.5" customHeight="1">
      <c r="B97" s="107"/>
      <c r="C97" s="108" t="s">
        <v>148</v>
      </c>
      <c r="D97" s="262" t="s">
        <v>135</v>
      </c>
      <c r="E97" s="236" t="s">
        <v>282</v>
      </c>
      <c r="F97" s="237" t="s">
        <v>283</v>
      </c>
      <c r="G97" s="238" t="s">
        <v>280</v>
      </c>
      <c r="H97" s="239">
        <v>1</v>
      </c>
      <c r="I97" s="110"/>
      <c r="J97" s="247">
        <f>ROUND(I97*H97,2)</f>
        <v>0</v>
      </c>
      <c r="K97" s="109" t="s">
        <v>3</v>
      </c>
      <c r="L97" s="30"/>
      <c r="M97" s="111" t="s">
        <v>3</v>
      </c>
      <c r="N97" s="112" t="s">
        <v>43</v>
      </c>
      <c r="P97" s="113">
        <f>O97*H97</f>
        <v>0</v>
      </c>
      <c r="Q97" s="113">
        <v>0</v>
      </c>
      <c r="R97" s="113">
        <f>Q97*H97</f>
        <v>0</v>
      </c>
      <c r="S97" s="113">
        <v>0</v>
      </c>
      <c r="T97" s="114">
        <f>S97*H97</f>
        <v>0</v>
      </c>
      <c r="AR97" s="115" t="s">
        <v>139</v>
      </c>
      <c r="AT97" s="115" t="s">
        <v>135</v>
      </c>
      <c r="AU97" s="115" t="s">
        <v>82</v>
      </c>
      <c r="AY97" s="16" t="s">
        <v>132</v>
      </c>
      <c r="BE97" s="116">
        <f>IF(N97="základní",J97,0)</f>
        <v>0</v>
      </c>
      <c r="BF97" s="116">
        <f>IF(N97="snížená",J97,0)</f>
        <v>0</v>
      </c>
      <c r="BG97" s="116">
        <f>IF(N97="zákl. přenesená",J97,0)</f>
        <v>0</v>
      </c>
      <c r="BH97" s="116">
        <f>IF(N97="sníž. přenesená",J97,0)</f>
        <v>0</v>
      </c>
      <c r="BI97" s="116">
        <f>IF(N97="nulová",J97,0)</f>
        <v>0</v>
      </c>
      <c r="BJ97" s="16" t="s">
        <v>80</v>
      </c>
      <c r="BK97" s="116">
        <f>ROUND(I97*H97,2)</f>
        <v>0</v>
      </c>
      <c r="BL97" s="16" t="s">
        <v>139</v>
      </c>
      <c r="BM97" s="115" t="s">
        <v>284</v>
      </c>
    </row>
    <row r="98" spans="2:65" s="11" customFormat="1" ht="22.9" customHeight="1">
      <c r="B98" s="99"/>
      <c r="D98" s="100" t="s">
        <v>71</v>
      </c>
      <c r="E98" s="235" t="s">
        <v>285</v>
      </c>
      <c r="F98" s="235" t="s">
        <v>286</v>
      </c>
      <c r="I98" s="101"/>
      <c r="J98" s="246">
        <f>BK98</f>
        <v>0</v>
      </c>
      <c r="L98" s="99"/>
      <c r="M98" s="102"/>
      <c r="P98" s="103">
        <f>SUM(P99:P114)</f>
        <v>0</v>
      </c>
      <c r="R98" s="103">
        <f>SUM(R99:R114)</f>
        <v>0</v>
      </c>
      <c r="T98" s="104">
        <f>SUM(T99:T114)</f>
        <v>0</v>
      </c>
      <c r="AR98" s="100" t="s">
        <v>82</v>
      </c>
      <c r="AT98" s="105" t="s">
        <v>71</v>
      </c>
      <c r="AU98" s="105" t="s">
        <v>80</v>
      </c>
      <c r="AY98" s="100" t="s">
        <v>132</v>
      </c>
      <c r="BK98" s="106">
        <f>SUM(BK99:BK114)</f>
        <v>0</v>
      </c>
    </row>
    <row r="99" spans="2:65" s="1" customFormat="1" ht="16.5" customHeight="1">
      <c r="B99" s="107"/>
      <c r="C99" s="108" t="s">
        <v>163</v>
      </c>
      <c r="D99" s="262" t="s">
        <v>135</v>
      </c>
      <c r="E99" s="236" t="s">
        <v>287</v>
      </c>
      <c r="F99" s="237" t="s">
        <v>288</v>
      </c>
      <c r="G99" s="238" t="s">
        <v>138</v>
      </c>
      <c r="H99" s="239">
        <v>80</v>
      </c>
      <c r="I99" s="110"/>
      <c r="J99" s="247">
        <f t="shared" ref="J99:J114" si="0">ROUND(I99*H99,2)</f>
        <v>0</v>
      </c>
      <c r="K99" s="109" t="s">
        <v>3</v>
      </c>
      <c r="L99" s="30"/>
      <c r="M99" s="111" t="s">
        <v>3</v>
      </c>
      <c r="N99" s="112" t="s">
        <v>43</v>
      </c>
      <c r="P99" s="113">
        <f t="shared" ref="P99:P114" si="1">O99*H99</f>
        <v>0</v>
      </c>
      <c r="Q99" s="113">
        <v>0</v>
      </c>
      <c r="R99" s="113">
        <f t="shared" ref="R99:R114" si="2">Q99*H99</f>
        <v>0</v>
      </c>
      <c r="S99" s="113">
        <v>0</v>
      </c>
      <c r="T99" s="114">
        <f t="shared" ref="T99:T114" si="3">S99*H99</f>
        <v>0</v>
      </c>
      <c r="AR99" s="115" t="s">
        <v>139</v>
      </c>
      <c r="AT99" s="115" t="s">
        <v>135</v>
      </c>
      <c r="AU99" s="115" t="s">
        <v>82</v>
      </c>
      <c r="AY99" s="16" t="s">
        <v>132</v>
      </c>
      <c r="BE99" s="116">
        <f t="shared" ref="BE99:BE114" si="4">IF(N99="základní",J99,0)</f>
        <v>0</v>
      </c>
      <c r="BF99" s="116">
        <f t="shared" ref="BF99:BF114" si="5">IF(N99="snížená",J99,0)</f>
        <v>0</v>
      </c>
      <c r="BG99" s="116">
        <f t="shared" ref="BG99:BG114" si="6">IF(N99="zákl. přenesená",J99,0)</f>
        <v>0</v>
      </c>
      <c r="BH99" s="116">
        <f t="shared" ref="BH99:BH114" si="7">IF(N99="sníž. přenesená",J99,0)</f>
        <v>0</v>
      </c>
      <c r="BI99" s="116">
        <f t="shared" ref="BI99:BI114" si="8">IF(N99="nulová",J99,0)</f>
        <v>0</v>
      </c>
      <c r="BJ99" s="16" t="s">
        <v>80</v>
      </c>
      <c r="BK99" s="116">
        <f t="shared" ref="BK99:BK114" si="9">ROUND(I99*H99,2)</f>
        <v>0</v>
      </c>
      <c r="BL99" s="16" t="s">
        <v>139</v>
      </c>
      <c r="BM99" s="115" t="s">
        <v>211</v>
      </c>
    </row>
    <row r="100" spans="2:65" s="1" customFormat="1" ht="16.5" customHeight="1">
      <c r="B100" s="107"/>
      <c r="C100" s="108" t="s">
        <v>152</v>
      </c>
      <c r="D100" s="262" t="s">
        <v>135</v>
      </c>
      <c r="E100" s="236" t="s">
        <v>289</v>
      </c>
      <c r="F100" s="237" t="s">
        <v>290</v>
      </c>
      <c r="G100" s="238" t="s">
        <v>138</v>
      </c>
      <c r="H100" s="239">
        <v>720</v>
      </c>
      <c r="I100" s="110"/>
      <c r="J100" s="247">
        <f t="shared" si="0"/>
        <v>0</v>
      </c>
      <c r="K100" s="109" t="s">
        <v>3</v>
      </c>
      <c r="L100" s="30"/>
      <c r="M100" s="111" t="s">
        <v>3</v>
      </c>
      <c r="N100" s="112" t="s">
        <v>43</v>
      </c>
      <c r="P100" s="113">
        <f t="shared" si="1"/>
        <v>0</v>
      </c>
      <c r="Q100" s="113">
        <v>0</v>
      </c>
      <c r="R100" s="113">
        <f t="shared" si="2"/>
        <v>0</v>
      </c>
      <c r="S100" s="113">
        <v>0</v>
      </c>
      <c r="T100" s="114">
        <f t="shared" si="3"/>
        <v>0</v>
      </c>
      <c r="AR100" s="115" t="s">
        <v>139</v>
      </c>
      <c r="AT100" s="115" t="s">
        <v>135</v>
      </c>
      <c r="AU100" s="115" t="s">
        <v>82</v>
      </c>
      <c r="AY100" s="16" t="s">
        <v>132</v>
      </c>
      <c r="BE100" s="116">
        <f t="shared" si="4"/>
        <v>0</v>
      </c>
      <c r="BF100" s="116">
        <f t="shared" si="5"/>
        <v>0</v>
      </c>
      <c r="BG100" s="116">
        <f t="shared" si="6"/>
        <v>0</v>
      </c>
      <c r="BH100" s="116">
        <f t="shared" si="7"/>
        <v>0</v>
      </c>
      <c r="BI100" s="116">
        <f t="shared" si="8"/>
        <v>0</v>
      </c>
      <c r="BJ100" s="16" t="s">
        <v>80</v>
      </c>
      <c r="BK100" s="116">
        <f t="shared" si="9"/>
        <v>0</v>
      </c>
      <c r="BL100" s="16" t="s">
        <v>139</v>
      </c>
      <c r="BM100" s="115" t="s">
        <v>215</v>
      </c>
    </row>
    <row r="101" spans="2:65" s="1" customFormat="1" ht="16.5" customHeight="1">
      <c r="B101" s="107"/>
      <c r="C101" s="108" t="s">
        <v>170</v>
      </c>
      <c r="D101" s="262" t="s">
        <v>135</v>
      </c>
      <c r="E101" s="236" t="s">
        <v>291</v>
      </c>
      <c r="F101" s="237" t="s">
        <v>292</v>
      </c>
      <c r="G101" s="238" t="s">
        <v>138</v>
      </c>
      <c r="H101" s="239">
        <v>430</v>
      </c>
      <c r="I101" s="110"/>
      <c r="J101" s="247">
        <f t="shared" si="0"/>
        <v>0</v>
      </c>
      <c r="K101" s="109" t="s">
        <v>3</v>
      </c>
      <c r="L101" s="30"/>
      <c r="M101" s="111" t="s">
        <v>3</v>
      </c>
      <c r="N101" s="112" t="s">
        <v>43</v>
      </c>
      <c r="P101" s="113">
        <f t="shared" si="1"/>
        <v>0</v>
      </c>
      <c r="Q101" s="113">
        <v>0</v>
      </c>
      <c r="R101" s="113">
        <f t="shared" si="2"/>
        <v>0</v>
      </c>
      <c r="S101" s="113">
        <v>0</v>
      </c>
      <c r="T101" s="114">
        <f t="shared" si="3"/>
        <v>0</v>
      </c>
      <c r="AR101" s="115" t="s">
        <v>139</v>
      </c>
      <c r="AT101" s="115" t="s">
        <v>135</v>
      </c>
      <c r="AU101" s="115" t="s">
        <v>82</v>
      </c>
      <c r="AY101" s="16" t="s">
        <v>132</v>
      </c>
      <c r="BE101" s="116">
        <f t="shared" si="4"/>
        <v>0</v>
      </c>
      <c r="BF101" s="116">
        <f t="shared" si="5"/>
        <v>0</v>
      </c>
      <c r="BG101" s="116">
        <f t="shared" si="6"/>
        <v>0</v>
      </c>
      <c r="BH101" s="116">
        <f t="shared" si="7"/>
        <v>0</v>
      </c>
      <c r="BI101" s="116">
        <f t="shared" si="8"/>
        <v>0</v>
      </c>
      <c r="BJ101" s="16" t="s">
        <v>80</v>
      </c>
      <c r="BK101" s="116">
        <f t="shared" si="9"/>
        <v>0</v>
      </c>
      <c r="BL101" s="16" t="s">
        <v>139</v>
      </c>
      <c r="BM101" s="115" t="s">
        <v>218</v>
      </c>
    </row>
    <row r="102" spans="2:65" s="1" customFormat="1" ht="16.5" customHeight="1">
      <c r="B102" s="107"/>
      <c r="C102" s="108" t="s">
        <v>9</v>
      </c>
      <c r="D102" s="262" t="s">
        <v>135</v>
      </c>
      <c r="E102" s="236" t="s">
        <v>293</v>
      </c>
      <c r="F102" s="237" t="s">
        <v>294</v>
      </c>
      <c r="G102" s="238" t="s">
        <v>138</v>
      </c>
      <c r="H102" s="239">
        <v>160</v>
      </c>
      <c r="I102" s="110"/>
      <c r="J102" s="247">
        <f t="shared" si="0"/>
        <v>0</v>
      </c>
      <c r="K102" s="109" t="s">
        <v>3</v>
      </c>
      <c r="L102" s="30"/>
      <c r="M102" s="111" t="s">
        <v>3</v>
      </c>
      <c r="N102" s="112" t="s">
        <v>43</v>
      </c>
      <c r="P102" s="113">
        <f t="shared" si="1"/>
        <v>0</v>
      </c>
      <c r="Q102" s="113">
        <v>0</v>
      </c>
      <c r="R102" s="113">
        <f t="shared" si="2"/>
        <v>0</v>
      </c>
      <c r="S102" s="113">
        <v>0</v>
      </c>
      <c r="T102" s="114">
        <f t="shared" si="3"/>
        <v>0</v>
      </c>
      <c r="AR102" s="115" t="s">
        <v>139</v>
      </c>
      <c r="AT102" s="115" t="s">
        <v>135</v>
      </c>
      <c r="AU102" s="115" t="s">
        <v>82</v>
      </c>
      <c r="AY102" s="16" t="s">
        <v>132</v>
      </c>
      <c r="BE102" s="116">
        <f t="shared" si="4"/>
        <v>0</v>
      </c>
      <c r="BF102" s="116">
        <f t="shared" si="5"/>
        <v>0</v>
      </c>
      <c r="BG102" s="116">
        <f t="shared" si="6"/>
        <v>0</v>
      </c>
      <c r="BH102" s="116">
        <f t="shared" si="7"/>
        <v>0</v>
      </c>
      <c r="BI102" s="116">
        <f t="shared" si="8"/>
        <v>0</v>
      </c>
      <c r="BJ102" s="16" t="s">
        <v>80</v>
      </c>
      <c r="BK102" s="116">
        <f t="shared" si="9"/>
        <v>0</v>
      </c>
      <c r="BL102" s="16" t="s">
        <v>139</v>
      </c>
      <c r="BM102" s="115" t="s">
        <v>222</v>
      </c>
    </row>
    <row r="103" spans="2:65" s="1" customFormat="1" ht="16.5" customHeight="1">
      <c r="B103" s="107"/>
      <c r="C103" s="108" t="s">
        <v>178</v>
      </c>
      <c r="D103" s="262" t="s">
        <v>135</v>
      </c>
      <c r="E103" s="236" t="s">
        <v>295</v>
      </c>
      <c r="F103" s="237" t="s">
        <v>296</v>
      </c>
      <c r="G103" s="238" t="s">
        <v>138</v>
      </c>
      <c r="H103" s="239">
        <v>1800</v>
      </c>
      <c r="I103" s="110"/>
      <c r="J103" s="247">
        <f t="shared" si="0"/>
        <v>0</v>
      </c>
      <c r="K103" s="109" t="s">
        <v>3</v>
      </c>
      <c r="L103" s="30"/>
      <c r="M103" s="111" t="s">
        <v>3</v>
      </c>
      <c r="N103" s="112" t="s">
        <v>43</v>
      </c>
      <c r="P103" s="113">
        <f t="shared" si="1"/>
        <v>0</v>
      </c>
      <c r="Q103" s="113">
        <v>0</v>
      </c>
      <c r="R103" s="113">
        <f t="shared" si="2"/>
        <v>0</v>
      </c>
      <c r="S103" s="113">
        <v>0</v>
      </c>
      <c r="T103" s="114">
        <f t="shared" si="3"/>
        <v>0</v>
      </c>
      <c r="AR103" s="115" t="s">
        <v>139</v>
      </c>
      <c r="AT103" s="115" t="s">
        <v>135</v>
      </c>
      <c r="AU103" s="115" t="s">
        <v>82</v>
      </c>
      <c r="AY103" s="16" t="s">
        <v>132</v>
      </c>
      <c r="BE103" s="116">
        <f t="shared" si="4"/>
        <v>0</v>
      </c>
      <c r="BF103" s="116">
        <f t="shared" si="5"/>
        <v>0</v>
      </c>
      <c r="BG103" s="116">
        <f t="shared" si="6"/>
        <v>0</v>
      </c>
      <c r="BH103" s="116">
        <f t="shared" si="7"/>
        <v>0</v>
      </c>
      <c r="BI103" s="116">
        <f t="shared" si="8"/>
        <v>0</v>
      </c>
      <c r="BJ103" s="16" t="s">
        <v>80</v>
      </c>
      <c r="BK103" s="116">
        <f t="shared" si="9"/>
        <v>0</v>
      </c>
      <c r="BL103" s="16" t="s">
        <v>139</v>
      </c>
      <c r="BM103" s="115" t="s">
        <v>225</v>
      </c>
    </row>
    <row r="104" spans="2:65" s="1" customFormat="1" ht="16.5" customHeight="1">
      <c r="B104" s="107"/>
      <c r="C104" s="108" t="s">
        <v>159</v>
      </c>
      <c r="D104" s="262" t="s">
        <v>135</v>
      </c>
      <c r="E104" s="236" t="s">
        <v>297</v>
      </c>
      <c r="F104" s="237" t="s">
        <v>298</v>
      </c>
      <c r="G104" s="238" t="s">
        <v>138</v>
      </c>
      <c r="H104" s="239">
        <v>100</v>
      </c>
      <c r="I104" s="110"/>
      <c r="J104" s="247">
        <f t="shared" si="0"/>
        <v>0</v>
      </c>
      <c r="K104" s="109" t="s">
        <v>3</v>
      </c>
      <c r="L104" s="30"/>
      <c r="M104" s="111" t="s">
        <v>3</v>
      </c>
      <c r="N104" s="112" t="s">
        <v>43</v>
      </c>
      <c r="P104" s="113">
        <f t="shared" si="1"/>
        <v>0</v>
      </c>
      <c r="Q104" s="113">
        <v>0</v>
      </c>
      <c r="R104" s="113">
        <f t="shared" si="2"/>
        <v>0</v>
      </c>
      <c r="S104" s="113">
        <v>0</v>
      </c>
      <c r="T104" s="114">
        <f t="shared" si="3"/>
        <v>0</v>
      </c>
      <c r="AR104" s="115" t="s">
        <v>139</v>
      </c>
      <c r="AT104" s="115" t="s">
        <v>135</v>
      </c>
      <c r="AU104" s="115" t="s">
        <v>82</v>
      </c>
      <c r="AY104" s="16" t="s">
        <v>132</v>
      </c>
      <c r="BE104" s="116">
        <f t="shared" si="4"/>
        <v>0</v>
      </c>
      <c r="BF104" s="116">
        <f t="shared" si="5"/>
        <v>0</v>
      </c>
      <c r="BG104" s="116">
        <f t="shared" si="6"/>
        <v>0</v>
      </c>
      <c r="BH104" s="116">
        <f t="shared" si="7"/>
        <v>0</v>
      </c>
      <c r="BI104" s="116">
        <f t="shared" si="8"/>
        <v>0</v>
      </c>
      <c r="BJ104" s="16" t="s">
        <v>80</v>
      </c>
      <c r="BK104" s="116">
        <f t="shared" si="9"/>
        <v>0</v>
      </c>
      <c r="BL104" s="16" t="s">
        <v>139</v>
      </c>
      <c r="BM104" s="115" t="s">
        <v>229</v>
      </c>
    </row>
    <row r="105" spans="2:65" s="1" customFormat="1" ht="16.5" customHeight="1">
      <c r="B105" s="107"/>
      <c r="C105" s="108" t="s">
        <v>185</v>
      </c>
      <c r="D105" s="262" t="s">
        <v>135</v>
      </c>
      <c r="E105" s="236" t="s">
        <v>299</v>
      </c>
      <c r="F105" s="237" t="s">
        <v>300</v>
      </c>
      <c r="G105" s="238" t="s">
        <v>138</v>
      </c>
      <c r="H105" s="239">
        <v>100</v>
      </c>
      <c r="I105" s="110"/>
      <c r="J105" s="247">
        <f t="shared" si="0"/>
        <v>0</v>
      </c>
      <c r="K105" s="109" t="s">
        <v>3</v>
      </c>
      <c r="L105" s="30"/>
      <c r="M105" s="111" t="s">
        <v>3</v>
      </c>
      <c r="N105" s="112" t="s">
        <v>43</v>
      </c>
      <c r="P105" s="113">
        <f t="shared" si="1"/>
        <v>0</v>
      </c>
      <c r="Q105" s="113">
        <v>0</v>
      </c>
      <c r="R105" s="113">
        <f t="shared" si="2"/>
        <v>0</v>
      </c>
      <c r="S105" s="113">
        <v>0</v>
      </c>
      <c r="T105" s="114">
        <f t="shared" si="3"/>
        <v>0</v>
      </c>
      <c r="AR105" s="115" t="s">
        <v>139</v>
      </c>
      <c r="AT105" s="115" t="s">
        <v>135</v>
      </c>
      <c r="AU105" s="115" t="s">
        <v>82</v>
      </c>
      <c r="AY105" s="16" t="s">
        <v>132</v>
      </c>
      <c r="BE105" s="116">
        <f t="shared" si="4"/>
        <v>0</v>
      </c>
      <c r="BF105" s="116">
        <f t="shared" si="5"/>
        <v>0</v>
      </c>
      <c r="BG105" s="116">
        <f t="shared" si="6"/>
        <v>0</v>
      </c>
      <c r="BH105" s="116">
        <f t="shared" si="7"/>
        <v>0</v>
      </c>
      <c r="BI105" s="116">
        <f t="shared" si="8"/>
        <v>0</v>
      </c>
      <c r="BJ105" s="16" t="s">
        <v>80</v>
      </c>
      <c r="BK105" s="116">
        <f t="shared" si="9"/>
        <v>0</v>
      </c>
      <c r="BL105" s="16" t="s">
        <v>139</v>
      </c>
      <c r="BM105" s="115" t="s">
        <v>232</v>
      </c>
    </row>
    <row r="106" spans="2:65" s="1" customFormat="1" ht="16.5" customHeight="1">
      <c r="B106" s="107"/>
      <c r="C106" s="108" t="s">
        <v>162</v>
      </c>
      <c r="D106" s="262" t="s">
        <v>135</v>
      </c>
      <c r="E106" s="236" t="s">
        <v>301</v>
      </c>
      <c r="F106" s="237" t="s">
        <v>302</v>
      </c>
      <c r="G106" s="238" t="s">
        <v>138</v>
      </c>
      <c r="H106" s="239">
        <v>80</v>
      </c>
      <c r="I106" s="110"/>
      <c r="J106" s="247">
        <f t="shared" si="0"/>
        <v>0</v>
      </c>
      <c r="K106" s="109" t="s">
        <v>3</v>
      </c>
      <c r="L106" s="30"/>
      <c r="M106" s="111" t="s">
        <v>3</v>
      </c>
      <c r="N106" s="112" t="s">
        <v>43</v>
      </c>
      <c r="P106" s="113">
        <f t="shared" si="1"/>
        <v>0</v>
      </c>
      <c r="Q106" s="113">
        <v>0</v>
      </c>
      <c r="R106" s="113">
        <f t="shared" si="2"/>
        <v>0</v>
      </c>
      <c r="S106" s="113">
        <v>0</v>
      </c>
      <c r="T106" s="114">
        <f t="shared" si="3"/>
        <v>0</v>
      </c>
      <c r="AR106" s="115" t="s">
        <v>139</v>
      </c>
      <c r="AT106" s="115" t="s">
        <v>135</v>
      </c>
      <c r="AU106" s="115" t="s">
        <v>82</v>
      </c>
      <c r="AY106" s="16" t="s">
        <v>132</v>
      </c>
      <c r="BE106" s="116">
        <f t="shared" si="4"/>
        <v>0</v>
      </c>
      <c r="BF106" s="116">
        <f t="shared" si="5"/>
        <v>0</v>
      </c>
      <c r="BG106" s="116">
        <f t="shared" si="6"/>
        <v>0</v>
      </c>
      <c r="BH106" s="116">
        <f t="shared" si="7"/>
        <v>0</v>
      </c>
      <c r="BI106" s="116">
        <f t="shared" si="8"/>
        <v>0</v>
      </c>
      <c r="BJ106" s="16" t="s">
        <v>80</v>
      </c>
      <c r="BK106" s="116">
        <f t="shared" si="9"/>
        <v>0</v>
      </c>
      <c r="BL106" s="16" t="s">
        <v>139</v>
      </c>
      <c r="BM106" s="115" t="s">
        <v>236</v>
      </c>
    </row>
    <row r="107" spans="2:65" s="1" customFormat="1" ht="16.5" customHeight="1">
      <c r="B107" s="107"/>
      <c r="C107" s="108" t="s">
        <v>192</v>
      </c>
      <c r="D107" s="262" t="s">
        <v>135</v>
      </c>
      <c r="E107" s="236" t="s">
        <v>303</v>
      </c>
      <c r="F107" s="237" t="s">
        <v>304</v>
      </c>
      <c r="G107" s="238" t="s">
        <v>138</v>
      </c>
      <c r="H107" s="239">
        <v>400</v>
      </c>
      <c r="I107" s="110"/>
      <c r="J107" s="247">
        <f t="shared" si="0"/>
        <v>0</v>
      </c>
      <c r="K107" s="109" t="s">
        <v>3</v>
      </c>
      <c r="L107" s="30"/>
      <c r="M107" s="111" t="s">
        <v>3</v>
      </c>
      <c r="N107" s="112" t="s">
        <v>43</v>
      </c>
      <c r="P107" s="113">
        <f t="shared" si="1"/>
        <v>0</v>
      </c>
      <c r="Q107" s="113">
        <v>0</v>
      </c>
      <c r="R107" s="113">
        <f t="shared" si="2"/>
        <v>0</v>
      </c>
      <c r="S107" s="113">
        <v>0</v>
      </c>
      <c r="T107" s="114">
        <f t="shared" si="3"/>
        <v>0</v>
      </c>
      <c r="AR107" s="115" t="s">
        <v>139</v>
      </c>
      <c r="AT107" s="115" t="s">
        <v>135</v>
      </c>
      <c r="AU107" s="115" t="s">
        <v>82</v>
      </c>
      <c r="AY107" s="16" t="s">
        <v>132</v>
      </c>
      <c r="BE107" s="116">
        <f t="shared" si="4"/>
        <v>0</v>
      </c>
      <c r="BF107" s="116">
        <f t="shared" si="5"/>
        <v>0</v>
      </c>
      <c r="BG107" s="116">
        <f t="shared" si="6"/>
        <v>0</v>
      </c>
      <c r="BH107" s="116">
        <f t="shared" si="7"/>
        <v>0</v>
      </c>
      <c r="BI107" s="116">
        <f t="shared" si="8"/>
        <v>0</v>
      </c>
      <c r="BJ107" s="16" t="s">
        <v>80</v>
      </c>
      <c r="BK107" s="116">
        <f t="shared" si="9"/>
        <v>0</v>
      </c>
      <c r="BL107" s="16" t="s">
        <v>139</v>
      </c>
      <c r="BM107" s="115" t="s">
        <v>239</v>
      </c>
    </row>
    <row r="108" spans="2:65" s="1" customFormat="1" ht="16.5" customHeight="1">
      <c r="B108" s="107"/>
      <c r="C108" s="108" t="s">
        <v>166</v>
      </c>
      <c r="D108" s="262" t="s">
        <v>135</v>
      </c>
      <c r="E108" s="236" t="s">
        <v>305</v>
      </c>
      <c r="F108" s="237" t="s">
        <v>306</v>
      </c>
      <c r="G108" s="238" t="s">
        <v>138</v>
      </c>
      <c r="H108" s="239">
        <v>180</v>
      </c>
      <c r="I108" s="110"/>
      <c r="J108" s="247">
        <f t="shared" si="0"/>
        <v>0</v>
      </c>
      <c r="K108" s="109" t="s">
        <v>3</v>
      </c>
      <c r="L108" s="30"/>
      <c r="M108" s="111" t="s">
        <v>3</v>
      </c>
      <c r="N108" s="112" t="s">
        <v>43</v>
      </c>
      <c r="P108" s="113">
        <f t="shared" si="1"/>
        <v>0</v>
      </c>
      <c r="Q108" s="113">
        <v>0</v>
      </c>
      <c r="R108" s="113">
        <f t="shared" si="2"/>
        <v>0</v>
      </c>
      <c r="S108" s="113">
        <v>0</v>
      </c>
      <c r="T108" s="114">
        <f t="shared" si="3"/>
        <v>0</v>
      </c>
      <c r="AR108" s="115" t="s">
        <v>139</v>
      </c>
      <c r="AT108" s="115" t="s">
        <v>135</v>
      </c>
      <c r="AU108" s="115" t="s">
        <v>82</v>
      </c>
      <c r="AY108" s="16" t="s">
        <v>132</v>
      </c>
      <c r="BE108" s="116">
        <f t="shared" si="4"/>
        <v>0</v>
      </c>
      <c r="BF108" s="116">
        <f t="shared" si="5"/>
        <v>0</v>
      </c>
      <c r="BG108" s="116">
        <f t="shared" si="6"/>
        <v>0</v>
      </c>
      <c r="BH108" s="116">
        <f t="shared" si="7"/>
        <v>0</v>
      </c>
      <c r="BI108" s="116">
        <f t="shared" si="8"/>
        <v>0</v>
      </c>
      <c r="BJ108" s="16" t="s">
        <v>80</v>
      </c>
      <c r="BK108" s="116">
        <f t="shared" si="9"/>
        <v>0</v>
      </c>
      <c r="BL108" s="16" t="s">
        <v>139</v>
      </c>
      <c r="BM108" s="115" t="s">
        <v>243</v>
      </c>
    </row>
    <row r="109" spans="2:65" s="1" customFormat="1" ht="16.5" customHeight="1">
      <c r="B109" s="107"/>
      <c r="C109" s="108" t="s">
        <v>199</v>
      </c>
      <c r="D109" s="262" t="s">
        <v>135</v>
      </c>
      <c r="E109" s="236" t="s">
        <v>307</v>
      </c>
      <c r="F109" s="237" t="s">
        <v>308</v>
      </c>
      <c r="G109" s="238" t="s">
        <v>138</v>
      </c>
      <c r="H109" s="239">
        <v>80</v>
      </c>
      <c r="I109" s="110"/>
      <c r="J109" s="247">
        <f t="shared" si="0"/>
        <v>0</v>
      </c>
      <c r="K109" s="109" t="s">
        <v>3</v>
      </c>
      <c r="L109" s="30"/>
      <c r="M109" s="111" t="s">
        <v>3</v>
      </c>
      <c r="N109" s="112" t="s">
        <v>43</v>
      </c>
      <c r="P109" s="113">
        <f t="shared" si="1"/>
        <v>0</v>
      </c>
      <c r="Q109" s="113">
        <v>0</v>
      </c>
      <c r="R109" s="113">
        <f t="shared" si="2"/>
        <v>0</v>
      </c>
      <c r="S109" s="113">
        <v>0</v>
      </c>
      <c r="T109" s="114">
        <f t="shared" si="3"/>
        <v>0</v>
      </c>
      <c r="AR109" s="115" t="s">
        <v>139</v>
      </c>
      <c r="AT109" s="115" t="s">
        <v>135</v>
      </c>
      <c r="AU109" s="115" t="s">
        <v>82</v>
      </c>
      <c r="AY109" s="16" t="s">
        <v>132</v>
      </c>
      <c r="BE109" s="116">
        <f t="shared" si="4"/>
        <v>0</v>
      </c>
      <c r="BF109" s="116">
        <f t="shared" si="5"/>
        <v>0</v>
      </c>
      <c r="BG109" s="116">
        <f t="shared" si="6"/>
        <v>0</v>
      </c>
      <c r="BH109" s="116">
        <f t="shared" si="7"/>
        <v>0</v>
      </c>
      <c r="BI109" s="116">
        <f t="shared" si="8"/>
        <v>0</v>
      </c>
      <c r="BJ109" s="16" t="s">
        <v>80</v>
      </c>
      <c r="BK109" s="116">
        <f t="shared" si="9"/>
        <v>0</v>
      </c>
      <c r="BL109" s="16" t="s">
        <v>139</v>
      </c>
      <c r="BM109" s="115" t="s">
        <v>246</v>
      </c>
    </row>
    <row r="110" spans="2:65" s="1" customFormat="1" ht="16.5" customHeight="1">
      <c r="B110" s="107"/>
      <c r="C110" s="108" t="s">
        <v>169</v>
      </c>
      <c r="D110" s="262" t="s">
        <v>135</v>
      </c>
      <c r="E110" s="236" t="s">
        <v>309</v>
      </c>
      <c r="F110" s="237" t="s">
        <v>310</v>
      </c>
      <c r="G110" s="238" t="s">
        <v>138</v>
      </c>
      <c r="H110" s="239">
        <v>50</v>
      </c>
      <c r="I110" s="110"/>
      <c r="J110" s="247">
        <f t="shared" si="0"/>
        <v>0</v>
      </c>
      <c r="K110" s="109" t="s">
        <v>3</v>
      </c>
      <c r="L110" s="30"/>
      <c r="M110" s="111" t="s">
        <v>3</v>
      </c>
      <c r="N110" s="112" t="s">
        <v>43</v>
      </c>
      <c r="P110" s="113">
        <f t="shared" si="1"/>
        <v>0</v>
      </c>
      <c r="Q110" s="113">
        <v>0</v>
      </c>
      <c r="R110" s="113">
        <f t="shared" si="2"/>
        <v>0</v>
      </c>
      <c r="S110" s="113">
        <v>0</v>
      </c>
      <c r="T110" s="114">
        <f t="shared" si="3"/>
        <v>0</v>
      </c>
      <c r="AR110" s="115" t="s">
        <v>139</v>
      </c>
      <c r="AT110" s="115" t="s">
        <v>135</v>
      </c>
      <c r="AU110" s="115" t="s">
        <v>82</v>
      </c>
      <c r="AY110" s="16" t="s">
        <v>132</v>
      </c>
      <c r="BE110" s="116">
        <f t="shared" si="4"/>
        <v>0</v>
      </c>
      <c r="BF110" s="116">
        <f t="shared" si="5"/>
        <v>0</v>
      </c>
      <c r="BG110" s="116">
        <f t="shared" si="6"/>
        <v>0</v>
      </c>
      <c r="BH110" s="116">
        <f t="shared" si="7"/>
        <v>0</v>
      </c>
      <c r="BI110" s="116">
        <f t="shared" si="8"/>
        <v>0</v>
      </c>
      <c r="BJ110" s="16" t="s">
        <v>80</v>
      </c>
      <c r="BK110" s="116">
        <f t="shared" si="9"/>
        <v>0</v>
      </c>
      <c r="BL110" s="16" t="s">
        <v>139</v>
      </c>
      <c r="BM110" s="115" t="s">
        <v>250</v>
      </c>
    </row>
    <row r="111" spans="2:65" s="1" customFormat="1" ht="16.5" customHeight="1">
      <c r="B111" s="107"/>
      <c r="C111" s="108" t="s">
        <v>8</v>
      </c>
      <c r="D111" s="262" t="s">
        <v>135</v>
      </c>
      <c r="E111" s="236" t="s">
        <v>311</v>
      </c>
      <c r="F111" s="237" t="s">
        <v>312</v>
      </c>
      <c r="G111" s="238" t="s">
        <v>270</v>
      </c>
      <c r="H111" s="239">
        <v>2</v>
      </c>
      <c r="I111" s="110"/>
      <c r="J111" s="247">
        <f t="shared" si="0"/>
        <v>0</v>
      </c>
      <c r="K111" s="109" t="s">
        <v>3</v>
      </c>
      <c r="L111" s="30"/>
      <c r="M111" s="111" t="s">
        <v>3</v>
      </c>
      <c r="N111" s="112" t="s">
        <v>43</v>
      </c>
      <c r="P111" s="113">
        <f t="shared" si="1"/>
        <v>0</v>
      </c>
      <c r="Q111" s="113">
        <v>0</v>
      </c>
      <c r="R111" s="113">
        <f t="shared" si="2"/>
        <v>0</v>
      </c>
      <c r="S111" s="113">
        <v>0</v>
      </c>
      <c r="T111" s="114">
        <f t="shared" si="3"/>
        <v>0</v>
      </c>
      <c r="AR111" s="115" t="s">
        <v>139</v>
      </c>
      <c r="AT111" s="115" t="s">
        <v>135</v>
      </c>
      <c r="AU111" s="115" t="s">
        <v>82</v>
      </c>
      <c r="AY111" s="16" t="s">
        <v>132</v>
      </c>
      <c r="BE111" s="116">
        <f t="shared" si="4"/>
        <v>0</v>
      </c>
      <c r="BF111" s="116">
        <f t="shared" si="5"/>
        <v>0</v>
      </c>
      <c r="BG111" s="116">
        <f t="shared" si="6"/>
        <v>0</v>
      </c>
      <c r="BH111" s="116">
        <f t="shared" si="7"/>
        <v>0</v>
      </c>
      <c r="BI111" s="116">
        <f t="shared" si="8"/>
        <v>0</v>
      </c>
      <c r="BJ111" s="16" t="s">
        <v>80</v>
      </c>
      <c r="BK111" s="116">
        <f t="shared" si="9"/>
        <v>0</v>
      </c>
      <c r="BL111" s="16" t="s">
        <v>139</v>
      </c>
      <c r="BM111" s="115" t="s">
        <v>313</v>
      </c>
    </row>
    <row r="112" spans="2:65" s="1" customFormat="1" ht="16.5" customHeight="1">
      <c r="B112" s="107"/>
      <c r="C112" s="108" t="s">
        <v>181</v>
      </c>
      <c r="D112" s="262" t="s">
        <v>135</v>
      </c>
      <c r="E112" s="236" t="s">
        <v>314</v>
      </c>
      <c r="F112" s="237" t="s">
        <v>315</v>
      </c>
      <c r="G112" s="238" t="s">
        <v>316</v>
      </c>
      <c r="H112" s="239">
        <v>100</v>
      </c>
      <c r="I112" s="110"/>
      <c r="J112" s="247">
        <f t="shared" si="0"/>
        <v>0</v>
      </c>
      <c r="K112" s="109" t="s">
        <v>3</v>
      </c>
      <c r="L112" s="30"/>
      <c r="M112" s="111" t="s">
        <v>3</v>
      </c>
      <c r="N112" s="112" t="s">
        <v>43</v>
      </c>
      <c r="P112" s="113">
        <f t="shared" si="1"/>
        <v>0</v>
      </c>
      <c r="Q112" s="113">
        <v>0</v>
      </c>
      <c r="R112" s="113">
        <f t="shared" si="2"/>
        <v>0</v>
      </c>
      <c r="S112" s="113">
        <v>0</v>
      </c>
      <c r="T112" s="114">
        <f t="shared" si="3"/>
        <v>0</v>
      </c>
      <c r="AR112" s="115" t="s">
        <v>139</v>
      </c>
      <c r="AT112" s="115" t="s">
        <v>135</v>
      </c>
      <c r="AU112" s="115" t="s">
        <v>82</v>
      </c>
      <c r="AY112" s="16" t="s">
        <v>132</v>
      </c>
      <c r="BE112" s="116">
        <f t="shared" si="4"/>
        <v>0</v>
      </c>
      <c r="BF112" s="116">
        <f t="shared" si="5"/>
        <v>0</v>
      </c>
      <c r="BG112" s="116">
        <f t="shared" si="6"/>
        <v>0</v>
      </c>
      <c r="BH112" s="116">
        <f t="shared" si="7"/>
        <v>0</v>
      </c>
      <c r="BI112" s="116">
        <f t="shared" si="8"/>
        <v>0</v>
      </c>
      <c r="BJ112" s="16" t="s">
        <v>80</v>
      </c>
      <c r="BK112" s="116">
        <f t="shared" si="9"/>
        <v>0</v>
      </c>
      <c r="BL112" s="16" t="s">
        <v>139</v>
      </c>
      <c r="BM112" s="115" t="s">
        <v>317</v>
      </c>
    </row>
    <row r="113" spans="2:65" s="1" customFormat="1" ht="21.75" customHeight="1">
      <c r="B113" s="107"/>
      <c r="C113" s="108" t="s">
        <v>212</v>
      </c>
      <c r="D113" s="262" t="s">
        <v>135</v>
      </c>
      <c r="E113" s="236" t="s">
        <v>318</v>
      </c>
      <c r="F113" s="237" t="s">
        <v>319</v>
      </c>
      <c r="G113" s="238" t="s">
        <v>320</v>
      </c>
      <c r="H113" s="239">
        <v>1</v>
      </c>
      <c r="I113" s="110"/>
      <c r="J113" s="247">
        <f t="shared" si="0"/>
        <v>0</v>
      </c>
      <c r="K113" s="109" t="s">
        <v>3</v>
      </c>
      <c r="L113" s="30"/>
      <c r="M113" s="111" t="s">
        <v>3</v>
      </c>
      <c r="N113" s="112" t="s">
        <v>43</v>
      </c>
      <c r="P113" s="113">
        <f t="shared" si="1"/>
        <v>0</v>
      </c>
      <c r="Q113" s="113">
        <v>0</v>
      </c>
      <c r="R113" s="113">
        <f t="shared" si="2"/>
        <v>0</v>
      </c>
      <c r="S113" s="113">
        <v>0</v>
      </c>
      <c r="T113" s="114">
        <f t="shared" si="3"/>
        <v>0</v>
      </c>
      <c r="AR113" s="115" t="s">
        <v>139</v>
      </c>
      <c r="AT113" s="115" t="s">
        <v>135</v>
      </c>
      <c r="AU113" s="115" t="s">
        <v>82</v>
      </c>
      <c r="AY113" s="16" t="s">
        <v>132</v>
      </c>
      <c r="BE113" s="116">
        <f t="shared" si="4"/>
        <v>0</v>
      </c>
      <c r="BF113" s="116">
        <f t="shared" si="5"/>
        <v>0</v>
      </c>
      <c r="BG113" s="116">
        <f t="shared" si="6"/>
        <v>0</v>
      </c>
      <c r="BH113" s="116">
        <f t="shared" si="7"/>
        <v>0</v>
      </c>
      <c r="BI113" s="116">
        <f t="shared" si="8"/>
        <v>0</v>
      </c>
      <c r="BJ113" s="16" t="s">
        <v>80</v>
      </c>
      <c r="BK113" s="116">
        <f t="shared" si="9"/>
        <v>0</v>
      </c>
      <c r="BL113" s="16" t="s">
        <v>139</v>
      </c>
      <c r="BM113" s="115" t="s">
        <v>321</v>
      </c>
    </row>
    <row r="114" spans="2:65" s="1" customFormat="1" ht="16.5" customHeight="1">
      <c r="B114" s="107"/>
      <c r="C114" s="108" t="s">
        <v>184</v>
      </c>
      <c r="D114" s="262" t="s">
        <v>135</v>
      </c>
      <c r="E114" s="236" t="s">
        <v>278</v>
      </c>
      <c r="F114" s="237" t="s">
        <v>279</v>
      </c>
      <c r="G114" s="238" t="s">
        <v>280</v>
      </c>
      <c r="H114" s="239">
        <v>1</v>
      </c>
      <c r="I114" s="110"/>
      <c r="J114" s="247">
        <f t="shared" si="0"/>
        <v>0</v>
      </c>
      <c r="K114" s="109" t="s">
        <v>3</v>
      </c>
      <c r="L114" s="30"/>
      <c r="M114" s="111" t="s">
        <v>3</v>
      </c>
      <c r="N114" s="112" t="s">
        <v>43</v>
      </c>
      <c r="P114" s="113">
        <f t="shared" si="1"/>
        <v>0</v>
      </c>
      <c r="Q114" s="113">
        <v>0</v>
      </c>
      <c r="R114" s="113">
        <f t="shared" si="2"/>
        <v>0</v>
      </c>
      <c r="S114" s="113">
        <v>0</v>
      </c>
      <c r="T114" s="114">
        <f t="shared" si="3"/>
        <v>0</v>
      </c>
      <c r="AR114" s="115" t="s">
        <v>139</v>
      </c>
      <c r="AT114" s="115" t="s">
        <v>135</v>
      </c>
      <c r="AU114" s="115" t="s">
        <v>82</v>
      </c>
      <c r="AY114" s="16" t="s">
        <v>132</v>
      </c>
      <c r="BE114" s="116">
        <f t="shared" si="4"/>
        <v>0</v>
      </c>
      <c r="BF114" s="116">
        <f t="shared" si="5"/>
        <v>0</v>
      </c>
      <c r="BG114" s="116">
        <f t="shared" si="6"/>
        <v>0</v>
      </c>
      <c r="BH114" s="116">
        <f t="shared" si="7"/>
        <v>0</v>
      </c>
      <c r="BI114" s="116">
        <f t="shared" si="8"/>
        <v>0</v>
      </c>
      <c r="BJ114" s="16" t="s">
        <v>80</v>
      </c>
      <c r="BK114" s="116">
        <f t="shared" si="9"/>
        <v>0</v>
      </c>
      <c r="BL114" s="16" t="s">
        <v>139</v>
      </c>
      <c r="BM114" s="115" t="s">
        <v>322</v>
      </c>
    </row>
    <row r="115" spans="2:65" s="11" customFormat="1" ht="22.9" customHeight="1">
      <c r="B115" s="99"/>
      <c r="D115" s="100" t="s">
        <v>71</v>
      </c>
      <c r="E115" s="235" t="s">
        <v>323</v>
      </c>
      <c r="F115" s="235" t="s">
        <v>324</v>
      </c>
      <c r="I115" s="101"/>
      <c r="J115" s="246">
        <f>BK115</f>
        <v>0</v>
      </c>
      <c r="L115" s="99"/>
      <c r="M115" s="102"/>
      <c r="P115" s="103">
        <f>SUM(P116:P126)</f>
        <v>0</v>
      </c>
      <c r="R115" s="103">
        <f>SUM(R116:R126)</f>
        <v>0</v>
      </c>
      <c r="T115" s="104">
        <f>SUM(T116:T126)</f>
        <v>0</v>
      </c>
      <c r="AR115" s="100" t="s">
        <v>82</v>
      </c>
      <c r="AT115" s="105" t="s">
        <v>71</v>
      </c>
      <c r="AU115" s="105" t="s">
        <v>80</v>
      </c>
      <c r="AY115" s="100" t="s">
        <v>132</v>
      </c>
      <c r="BK115" s="106">
        <f>SUM(BK116:BK126)</f>
        <v>0</v>
      </c>
    </row>
    <row r="116" spans="2:65" s="1" customFormat="1" ht="16.5" customHeight="1">
      <c r="B116" s="107"/>
      <c r="C116" s="108" t="s">
        <v>219</v>
      </c>
      <c r="D116" s="262" t="s">
        <v>135</v>
      </c>
      <c r="E116" s="236" t="s">
        <v>325</v>
      </c>
      <c r="F116" s="237" t="s">
        <v>326</v>
      </c>
      <c r="G116" s="238" t="s">
        <v>173</v>
      </c>
      <c r="H116" s="239">
        <v>14</v>
      </c>
      <c r="I116" s="110"/>
      <c r="J116" s="247">
        <f t="shared" ref="J116:J125" si="10">ROUND(I116*H116,2)</f>
        <v>0</v>
      </c>
      <c r="K116" s="109" t="s">
        <v>3</v>
      </c>
      <c r="L116" s="30"/>
      <c r="M116" s="111" t="s">
        <v>3</v>
      </c>
      <c r="N116" s="112" t="s">
        <v>43</v>
      </c>
      <c r="P116" s="113">
        <f t="shared" ref="P116:P125" si="11">O116*H116</f>
        <v>0</v>
      </c>
      <c r="Q116" s="113">
        <v>0</v>
      </c>
      <c r="R116" s="113">
        <f t="shared" ref="R116:R125" si="12">Q116*H116</f>
        <v>0</v>
      </c>
      <c r="S116" s="113">
        <v>0</v>
      </c>
      <c r="T116" s="114">
        <f t="shared" ref="T116:T125" si="13">S116*H116</f>
        <v>0</v>
      </c>
      <c r="AR116" s="115" t="s">
        <v>139</v>
      </c>
      <c r="AT116" s="115" t="s">
        <v>135</v>
      </c>
      <c r="AU116" s="115" t="s">
        <v>82</v>
      </c>
      <c r="AY116" s="16" t="s">
        <v>132</v>
      </c>
      <c r="BE116" s="116">
        <f t="shared" ref="BE116:BE125" si="14">IF(N116="základní",J116,0)</f>
        <v>0</v>
      </c>
      <c r="BF116" s="116">
        <f t="shared" ref="BF116:BF125" si="15">IF(N116="snížená",J116,0)</f>
        <v>0</v>
      </c>
      <c r="BG116" s="116">
        <f t="shared" ref="BG116:BG125" si="16">IF(N116="zákl. přenesená",J116,0)</f>
        <v>0</v>
      </c>
      <c r="BH116" s="116">
        <f t="shared" ref="BH116:BH125" si="17">IF(N116="sníž. přenesená",J116,0)</f>
        <v>0</v>
      </c>
      <c r="BI116" s="116">
        <f t="shared" ref="BI116:BI125" si="18">IF(N116="nulová",J116,0)</f>
        <v>0</v>
      </c>
      <c r="BJ116" s="16" t="s">
        <v>80</v>
      </c>
      <c r="BK116" s="116">
        <f t="shared" ref="BK116:BK125" si="19">ROUND(I116*H116,2)</f>
        <v>0</v>
      </c>
      <c r="BL116" s="16" t="s">
        <v>139</v>
      </c>
      <c r="BM116" s="115" t="s">
        <v>159</v>
      </c>
    </row>
    <row r="117" spans="2:65" s="1" customFormat="1" ht="16.5" customHeight="1">
      <c r="B117" s="107"/>
      <c r="C117" s="108" t="s">
        <v>188</v>
      </c>
      <c r="D117" s="262" t="s">
        <v>135</v>
      </c>
      <c r="E117" s="236" t="s">
        <v>327</v>
      </c>
      <c r="F117" s="237" t="s">
        <v>328</v>
      </c>
      <c r="G117" s="238" t="s">
        <v>173</v>
      </c>
      <c r="H117" s="239">
        <v>11</v>
      </c>
      <c r="I117" s="110"/>
      <c r="J117" s="247">
        <f t="shared" si="10"/>
        <v>0</v>
      </c>
      <c r="K117" s="109" t="s">
        <v>3</v>
      </c>
      <c r="L117" s="30"/>
      <c r="M117" s="111" t="s">
        <v>3</v>
      </c>
      <c r="N117" s="112" t="s">
        <v>43</v>
      </c>
      <c r="P117" s="113">
        <f t="shared" si="11"/>
        <v>0</v>
      </c>
      <c r="Q117" s="113">
        <v>0</v>
      </c>
      <c r="R117" s="113">
        <f t="shared" si="12"/>
        <v>0</v>
      </c>
      <c r="S117" s="113">
        <v>0</v>
      </c>
      <c r="T117" s="114">
        <f t="shared" si="13"/>
        <v>0</v>
      </c>
      <c r="AR117" s="115" t="s">
        <v>139</v>
      </c>
      <c r="AT117" s="115" t="s">
        <v>135</v>
      </c>
      <c r="AU117" s="115" t="s">
        <v>82</v>
      </c>
      <c r="AY117" s="16" t="s">
        <v>132</v>
      </c>
      <c r="BE117" s="116">
        <f t="shared" si="14"/>
        <v>0</v>
      </c>
      <c r="BF117" s="116">
        <f t="shared" si="15"/>
        <v>0</v>
      </c>
      <c r="BG117" s="116">
        <f t="shared" si="16"/>
        <v>0</v>
      </c>
      <c r="BH117" s="116">
        <f t="shared" si="17"/>
        <v>0</v>
      </c>
      <c r="BI117" s="116">
        <f t="shared" si="18"/>
        <v>0</v>
      </c>
      <c r="BJ117" s="16" t="s">
        <v>80</v>
      </c>
      <c r="BK117" s="116">
        <f t="shared" si="19"/>
        <v>0</v>
      </c>
      <c r="BL117" s="16" t="s">
        <v>139</v>
      </c>
      <c r="BM117" s="115" t="s">
        <v>162</v>
      </c>
    </row>
    <row r="118" spans="2:65" s="1" customFormat="1" ht="16.5" customHeight="1">
      <c r="B118" s="107"/>
      <c r="C118" s="108" t="s">
        <v>226</v>
      </c>
      <c r="D118" s="262" t="s">
        <v>135</v>
      </c>
      <c r="E118" s="236" t="s">
        <v>329</v>
      </c>
      <c r="F118" s="237" t="s">
        <v>330</v>
      </c>
      <c r="G118" s="238" t="s">
        <v>173</v>
      </c>
      <c r="H118" s="239">
        <v>10</v>
      </c>
      <c r="I118" s="110"/>
      <c r="J118" s="247">
        <f t="shared" si="10"/>
        <v>0</v>
      </c>
      <c r="K118" s="109" t="s">
        <v>3</v>
      </c>
      <c r="L118" s="30"/>
      <c r="M118" s="111" t="s">
        <v>3</v>
      </c>
      <c r="N118" s="112" t="s">
        <v>43</v>
      </c>
      <c r="P118" s="113">
        <f t="shared" si="11"/>
        <v>0</v>
      </c>
      <c r="Q118" s="113">
        <v>0</v>
      </c>
      <c r="R118" s="113">
        <f t="shared" si="12"/>
        <v>0</v>
      </c>
      <c r="S118" s="113">
        <v>0</v>
      </c>
      <c r="T118" s="114">
        <f t="shared" si="13"/>
        <v>0</v>
      </c>
      <c r="AR118" s="115" t="s">
        <v>139</v>
      </c>
      <c r="AT118" s="115" t="s">
        <v>135</v>
      </c>
      <c r="AU118" s="115" t="s">
        <v>82</v>
      </c>
      <c r="AY118" s="16" t="s">
        <v>132</v>
      </c>
      <c r="BE118" s="116">
        <f t="shared" si="14"/>
        <v>0</v>
      </c>
      <c r="BF118" s="116">
        <f t="shared" si="15"/>
        <v>0</v>
      </c>
      <c r="BG118" s="116">
        <f t="shared" si="16"/>
        <v>0</v>
      </c>
      <c r="BH118" s="116">
        <f t="shared" si="17"/>
        <v>0</v>
      </c>
      <c r="BI118" s="116">
        <f t="shared" si="18"/>
        <v>0</v>
      </c>
      <c r="BJ118" s="16" t="s">
        <v>80</v>
      </c>
      <c r="BK118" s="116">
        <f t="shared" si="19"/>
        <v>0</v>
      </c>
      <c r="BL118" s="16" t="s">
        <v>139</v>
      </c>
      <c r="BM118" s="115" t="s">
        <v>166</v>
      </c>
    </row>
    <row r="119" spans="2:65" s="1" customFormat="1" ht="16.5" customHeight="1">
      <c r="B119" s="107"/>
      <c r="C119" s="108" t="s">
        <v>191</v>
      </c>
      <c r="D119" s="262" t="s">
        <v>135</v>
      </c>
      <c r="E119" s="236" t="s">
        <v>331</v>
      </c>
      <c r="F119" s="237" t="s">
        <v>332</v>
      </c>
      <c r="G119" s="238" t="s">
        <v>173</v>
      </c>
      <c r="H119" s="239">
        <v>1</v>
      </c>
      <c r="I119" s="110"/>
      <c r="J119" s="247">
        <f t="shared" si="10"/>
        <v>0</v>
      </c>
      <c r="K119" s="109" t="s">
        <v>3</v>
      </c>
      <c r="L119" s="30"/>
      <c r="M119" s="111" t="s">
        <v>3</v>
      </c>
      <c r="N119" s="112" t="s">
        <v>43</v>
      </c>
      <c r="P119" s="113">
        <f t="shared" si="11"/>
        <v>0</v>
      </c>
      <c r="Q119" s="113">
        <v>0</v>
      </c>
      <c r="R119" s="113">
        <f t="shared" si="12"/>
        <v>0</v>
      </c>
      <c r="S119" s="113">
        <v>0</v>
      </c>
      <c r="T119" s="114">
        <f t="shared" si="13"/>
        <v>0</v>
      </c>
      <c r="AR119" s="115" t="s">
        <v>139</v>
      </c>
      <c r="AT119" s="115" t="s">
        <v>135</v>
      </c>
      <c r="AU119" s="115" t="s">
        <v>82</v>
      </c>
      <c r="AY119" s="16" t="s">
        <v>132</v>
      </c>
      <c r="BE119" s="116">
        <f t="shared" si="14"/>
        <v>0</v>
      </c>
      <c r="BF119" s="116">
        <f t="shared" si="15"/>
        <v>0</v>
      </c>
      <c r="BG119" s="116">
        <f t="shared" si="16"/>
        <v>0</v>
      </c>
      <c r="BH119" s="116">
        <f t="shared" si="17"/>
        <v>0</v>
      </c>
      <c r="BI119" s="116">
        <f t="shared" si="18"/>
        <v>0</v>
      </c>
      <c r="BJ119" s="16" t="s">
        <v>80</v>
      </c>
      <c r="BK119" s="116">
        <f t="shared" si="19"/>
        <v>0</v>
      </c>
      <c r="BL119" s="16" t="s">
        <v>139</v>
      </c>
      <c r="BM119" s="115" t="s">
        <v>169</v>
      </c>
    </row>
    <row r="120" spans="2:65" s="1" customFormat="1" ht="16.5" customHeight="1">
      <c r="B120" s="107"/>
      <c r="C120" s="108" t="s">
        <v>233</v>
      </c>
      <c r="D120" s="262" t="s">
        <v>135</v>
      </c>
      <c r="E120" s="236" t="s">
        <v>333</v>
      </c>
      <c r="F120" s="237" t="s">
        <v>334</v>
      </c>
      <c r="G120" s="238" t="s">
        <v>173</v>
      </c>
      <c r="H120" s="239">
        <v>10</v>
      </c>
      <c r="I120" s="110"/>
      <c r="J120" s="247">
        <f t="shared" si="10"/>
        <v>0</v>
      </c>
      <c r="K120" s="109" t="s">
        <v>3</v>
      </c>
      <c r="L120" s="30"/>
      <c r="M120" s="111" t="s">
        <v>3</v>
      </c>
      <c r="N120" s="112" t="s">
        <v>43</v>
      </c>
      <c r="P120" s="113">
        <f t="shared" si="11"/>
        <v>0</v>
      </c>
      <c r="Q120" s="113">
        <v>0</v>
      </c>
      <c r="R120" s="113">
        <f t="shared" si="12"/>
        <v>0</v>
      </c>
      <c r="S120" s="113">
        <v>0</v>
      </c>
      <c r="T120" s="114">
        <f t="shared" si="13"/>
        <v>0</v>
      </c>
      <c r="AR120" s="115" t="s">
        <v>139</v>
      </c>
      <c r="AT120" s="115" t="s">
        <v>135</v>
      </c>
      <c r="AU120" s="115" t="s">
        <v>82</v>
      </c>
      <c r="AY120" s="16" t="s">
        <v>132</v>
      </c>
      <c r="BE120" s="116">
        <f t="shared" si="14"/>
        <v>0</v>
      </c>
      <c r="BF120" s="116">
        <f t="shared" si="15"/>
        <v>0</v>
      </c>
      <c r="BG120" s="116">
        <f t="shared" si="16"/>
        <v>0</v>
      </c>
      <c r="BH120" s="116">
        <f t="shared" si="17"/>
        <v>0</v>
      </c>
      <c r="BI120" s="116">
        <f t="shared" si="18"/>
        <v>0</v>
      </c>
      <c r="BJ120" s="16" t="s">
        <v>80</v>
      </c>
      <c r="BK120" s="116">
        <f t="shared" si="19"/>
        <v>0</v>
      </c>
      <c r="BL120" s="16" t="s">
        <v>139</v>
      </c>
      <c r="BM120" s="115" t="s">
        <v>181</v>
      </c>
    </row>
    <row r="121" spans="2:65" s="1" customFormat="1" ht="16.5" customHeight="1">
      <c r="B121" s="107"/>
      <c r="C121" s="108" t="s">
        <v>195</v>
      </c>
      <c r="D121" s="262" t="s">
        <v>135</v>
      </c>
      <c r="E121" s="236" t="s">
        <v>335</v>
      </c>
      <c r="F121" s="237" t="s">
        <v>336</v>
      </c>
      <c r="G121" s="238" t="s">
        <v>173</v>
      </c>
      <c r="H121" s="239">
        <v>1</v>
      </c>
      <c r="I121" s="110"/>
      <c r="J121" s="247">
        <f t="shared" si="10"/>
        <v>0</v>
      </c>
      <c r="K121" s="109" t="s">
        <v>3</v>
      </c>
      <c r="L121" s="30"/>
      <c r="M121" s="111" t="s">
        <v>3</v>
      </c>
      <c r="N121" s="112" t="s">
        <v>43</v>
      </c>
      <c r="P121" s="113">
        <f t="shared" si="11"/>
        <v>0</v>
      </c>
      <c r="Q121" s="113">
        <v>0</v>
      </c>
      <c r="R121" s="113">
        <f t="shared" si="12"/>
        <v>0</v>
      </c>
      <c r="S121" s="113">
        <v>0</v>
      </c>
      <c r="T121" s="114">
        <f t="shared" si="13"/>
        <v>0</v>
      </c>
      <c r="AR121" s="115" t="s">
        <v>139</v>
      </c>
      <c r="AT121" s="115" t="s">
        <v>135</v>
      </c>
      <c r="AU121" s="115" t="s">
        <v>82</v>
      </c>
      <c r="AY121" s="16" t="s">
        <v>132</v>
      </c>
      <c r="BE121" s="116">
        <f t="shared" si="14"/>
        <v>0</v>
      </c>
      <c r="BF121" s="116">
        <f t="shared" si="15"/>
        <v>0</v>
      </c>
      <c r="BG121" s="116">
        <f t="shared" si="16"/>
        <v>0</v>
      </c>
      <c r="BH121" s="116">
        <f t="shared" si="17"/>
        <v>0</v>
      </c>
      <c r="BI121" s="116">
        <f t="shared" si="18"/>
        <v>0</v>
      </c>
      <c r="BJ121" s="16" t="s">
        <v>80</v>
      </c>
      <c r="BK121" s="116">
        <f t="shared" si="19"/>
        <v>0</v>
      </c>
      <c r="BL121" s="16" t="s">
        <v>139</v>
      </c>
      <c r="BM121" s="115" t="s">
        <v>184</v>
      </c>
    </row>
    <row r="122" spans="2:65" s="1" customFormat="1" ht="16.5" customHeight="1">
      <c r="B122" s="107"/>
      <c r="C122" s="108" t="s">
        <v>240</v>
      </c>
      <c r="D122" s="262" t="s">
        <v>135</v>
      </c>
      <c r="E122" s="236" t="s">
        <v>337</v>
      </c>
      <c r="F122" s="237" t="s">
        <v>338</v>
      </c>
      <c r="G122" s="238" t="s">
        <v>173</v>
      </c>
      <c r="H122" s="239">
        <v>30</v>
      </c>
      <c r="I122" s="110"/>
      <c r="J122" s="247">
        <f t="shared" si="10"/>
        <v>0</v>
      </c>
      <c r="K122" s="109" t="s">
        <v>3</v>
      </c>
      <c r="L122" s="30"/>
      <c r="M122" s="111" t="s">
        <v>3</v>
      </c>
      <c r="N122" s="112" t="s">
        <v>43</v>
      </c>
      <c r="P122" s="113">
        <f t="shared" si="11"/>
        <v>0</v>
      </c>
      <c r="Q122" s="113">
        <v>0</v>
      </c>
      <c r="R122" s="113">
        <f t="shared" si="12"/>
        <v>0</v>
      </c>
      <c r="S122" s="113">
        <v>0</v>
      </c>
      <c r="T122" s="114">
        <f t="shared" si="13"/>
        <v>0</v>
      </c>
      <c r="AR122" s="115" t="s">
        <v>139</v>
      </c>
      <c r="AT122" s="115" t="s">
        <v>135</v>
      </c>
      <c r="AU122" s="115" t="s">
        <v>82</v>
      </c>
      <c r="AY122" s="16" t="s">
        <v>132</v>
      </c>
      <c r="BE122" s="116">
        <f t="shared" si="14"/>
        <v>0</v>
      </c>
      <c r="BF122" s="116">
        <f t="shared" si="15"/>
        <v>0</v>
      </c>
      <c r="BG122" s="116">
        <f t="shared" si="16"/>
        <v>0</v>
      </c>
      <c r="BH122" s="116">
        <f t="shared" si="17"/>
        <v>0</v>
      </c>
      <c r="BI122" s="116">
        <f t="shared" si="18"/>
        <v>0</v>
      </c>
      <c r="BJ122" s="16" t="s">
        <v>80</v>
      </c>
      <c r="BK122" s="116">
        <f t="shared" si="19"/>
        <v>0</v>
      </c>
      <c r="BL122" s="16" t="s">
        <v>139</v>
      </c>
      <c r="BM122" s="115" t="s">
        <v>188</v>
      </c>
    </row>
    <row r="123" spans="2:65" s="1" customFormat="1" ht="16.5" customHeight="1">
      <c r="B123" s="107"/>
      <c r="C123" s="108" t="s">
        <v>198</v>
      </c>
      <c r="D123" s="262" t="s">
        <v>135</v>
      </c>
      <c r="E123" s="236" t="s">
        <v>339</v>
      </c>
      <c r="F123" s="237" t="s">
        <v>340</v>
      </c>
      <c r="G123" s="238" t="s">
        <v>173</v>
      </c>
      <c r="H123" s="239">
        <v>10</v>
      </c>
      <c r="I123" s="110"/>
      <c r="J123" s="247">
        <f t="shared" si="10"/>
        <v>0</v>
      </c>
      <c r="K123" s="109" t="s">
        <v>3</v>
      </c>
      <c r="L123" s="30"/>
      <c r="M123" s="111" t="s">
        <v>3</v>
      </c>
      <c r="N123" s="112" t="s">
        <v>43</v>
      </c>
      <c r="P123" s="113">
        <f t="shared" si="11"/>
        <v>0</v>
      </c>
      <c r="Q123" s="113">
        <v>0</v>
      </c>
      <c r="R123" s="113">
        <f t="shared" si="12"/>
        <v>0</v>
      </c>
      <c r="S123" s="113">
        <v>0</v>
      </c>
      <c r="T123" s="114">
        <f t="shared" si="13"/>
        <v>0</v>
      </c>
      <c r="AR123" s="115" t="s">
        <v>139</v>
      </c>
      <c r="AT123" s="115" t="s">
        <v>135</v>
      </c>
      <c r="AU123" s="115" t="s">
        <v>82</v>
      </c>
      <c r="AY123" s="16" t="s">
        <v>132</v>
      </c>
      <c r="BE123" s="116">
        <f t="shared" si="14"/>
        <v>0</v>
      </c>
      <c r="BF123" s="116">
        <f t="shared" si="15"/>
        <v>0</v>
      </c>
      <c r="BG123" s="116">
        <f t="shared" si="16"/>
        <v>0</v>
      </c>
      <c r="BH123" s="116">
        <f t="shared" si="17"/>
        <v>0</v>
      </c>
      <c r="BI123" s="116">
        <f t="shared" si="18"/>
        <v>0</v>
      </c>
      <c r="BJ123" s="16" t="s">
        <v>80</v>
      </c>
      <c r="BK123" s="116">
        <f t="shared" si="19"/>
        <v>0</v>
      </c>
      <c r="BL123" s="16" t="s">
        <v>139</v>
      </c>
      <c r="BM123" s="115" t="s">
        <v>191</v>
      </c>
    </row>
    <row r="124" spans="2:65" s="1" customFormat="1" ht="16.5" customHeight="1">
      <c r="B124" s="107"/>
      <c r="C124" s="108" t="s">
        <v>247</v>
      </c>
      <c r="D124" s="262" t="s">
        <v>135</v>
      </c>
      <c r="E124" s="236" t="s">
        <v>341</v>
      </c>
      <c r="F124" s="237" t="s">
        <v>342</v>
      </c>
      <c r="G124" s="238" t="s">
        <v>173</v>
      </c>
      <c r="H124" s="239">
        <v>10</v>
      </c>
      <c r="I124" s="110"/>
      <c r="J124" s="247">
        <f t="shared" si="10"/>
        <v>0</v>
      </c>
      <c r="K124" s="109" t="s">
        <v>3</v>
      </c>
      <c r="L124" s="30"/>
      <c r="M124" s="111" t="s">
        <v>3</v>
      </c>
      <c r="N124" s="112" t="s">
        <v>43</v>
      </c>
      <c r="P124" s="113">
        <f t="shared" si="11"/>
        <v>0</v>
      </c>
      <c r="Q124" s="113">
        <v>0</v>
      </c>
      <c r="R124" s="113">
        <f t="shared" si="12"/>
        <v>0</v>
      </c>
      <c r="S124" s="113">
        <v>0</v>
      </c>
      <c r="T124" s="114">
        <f t="shared" si="13"/>
        <v>0</v>
      </c>
      <c r="AR124" s="115" t="s">
        <v>139</v>
      </c>
      <c r="AT124" s="115" t="s">
        <v>135</v>
      </c>
      <c r="AU124" s="115" t="s">
        <v>82</v>
      </c>
      <c r="AY124" s="16" t="s">
        <v>132</v>
      </c>
      <c r="BE124" s="116">
        <f t="shared" si="14"/>
        <v>0</v>
      </c>
      <c r="BF124" s="116">
        <f t="shared" si="15"/>
        <v>0</v>
      </c>
      <c r="BG124" s="116">
        <f t="shared" si="16"/>
        <v>0</v>
      </c>
      <c r="BH124" s="116">
        <f t="shared" si="17"/>
        <v>0</v>
      </c>
      <c r="BI124" s="116">
        <f t="shared" si="18"/>
        <v>0</v>
      </c>
      <c r="BJ124" s="16" t="s">
        <v>80</v>
      </c>
      <c r="BK124" s="116">
        <f t="shared" si="19"/>
        <v>0</v>
      </c>
      <c r="BL124" s="16" t="s">
        <v>139</v>
      </c>
      <c r="BM124" s="115" t="s">
        <v>195</v>
      </c>
    </row>
    <row r="125" spans="2:65" s="1" customFormat="1" ht="16.5" customHeight="1">
      <c r="B125" s="107"/>
      <c r="C125" s="108" t="s">
        <v>202</v>
      </c>
      <c r="D125" s="262" t="s">
        <v>135</v>
      </c>
      <c r="E125" s="236" t="s">
        <v>314</v>
      </c>
      <c r="F125" s="237" t="s">
        <v>315</v>
      </c>
      <c r="G125" s="238" t="s">
        <v>316</v>
      </c>
      <c r="H125" s="239">
        <v>100</v>
      </c>
      <c r="I125" s="110"/>
      <c r="J125" s="247">
        <f t="shared" si="10"/>
        <v>0</v>
      </c>
      <c r="K125" s="109" t="s">
        <v>3</v>
      </c>
      <c r="L125" s="30"/>
      <c r="M125" s="111" t="s">
        <v>3</v>
      </c>
      <c r="N125" s="112" t="s">
        <v>43</v>
      </c>
      <c r="P125" s="113">
        <f t="shared" si="11"/>
        <v>0</v>
      </c>
      <c r="Q125" s="113">
        <v>0</v>
      </c>
      <c r="R125" s="113">
        <f t="shared" si="12"/>
        <v>0</v>
      </c>
      <c r="S125" s="113">
        <v>0</v>
      </c>
      <c r="T125" s="114">
        <f t="shared" si="13"/>
        <v>0</v>
      </c>
      <c r="AR125" s="115" t="s">
        <v>139</v>
      </c>
      <c r="AT125" s="115" t="s">
        <v>135</v>
      </c>
      <c r="AU125" s="115" t="s">
        <v>82</v>
      </c>
      <c r="AY125" s="16" t="s">
        <v>132</v>
      </c>
      <c r="BE125" s="116">
        <f t="shared" si="14"/>
        <v>0</v>
      </c>
      <c r="BF125" s="116">
        <f t="shared" si="15"/>
        <v>0</v>
      </c>
      <c r="BG125" s="116">
        <f t="shared" si="16"/>
        <v>0</v>
      </c>
      <c r="BH125" s="116">
        <f t="shared" si="17"/>
        <v>0</v>
      </c>
      <c r="BI125" s="116">
        <f t="shared" si="18"/>
        <v>0</v>
      </c>
      <c r="BJ125" s="16" t="s">
        <v>80</v>
      </c>
      <c r="BK125" s="116">
        <f t="shared" si="19"/>
        <v>0</v>
      </c>
      <c r="BL125" s="16" t="s">
        <v>139</v>
      </c>
      <c r="BM125" s="115" t="s">
        <v>198</v>
      </c>
    </row>
    <row r="126" spans="2:65" s="1" customFormat="1" ht="39">
      <c r="B126" s="30"/>
      <c r="D126" s="263" t="s">
        <v>343</v>
      </c>
      <c r="F126" s="264" t="s">
        <v>344</v>
      </c>
      <c r="I126" s="122"/>
      <c r="L126" s="30"/>
      <c r="M126" s="123"/>
      <c r="T126" s="48"/>
      <c r="AT126" s="16" t="s">
        <v>343</v>
      </c>
      <c r="AU126" s="16" t="s">
        <v>82</v>
      </c>
    </row>
    <row r="127" spans="2:65" s="11" customFormat="1" ht="22.9" customHeight="1">
      <c r="B127" s="99"/>
      <c r="D127" s="100" t="s">
        <v>71</v>
      </c>
      <c r="E127" s="235" t="s">
        <v>345</v>
      </c>
      <c r="F127" s="235" t="s">
        <v>346</v>
      </c>
      <c r="I127" s="101"/>
      <c r="J127" s="246">
        <f>BK127</f>
        <v>0</v>
      </c>
      <c r="L127" s="99"/>
      <c r="M127" s="102"/>
      <c r="P127" s="103">
        <f>SUM(P128:P133)</f>
        <v>0</v>
      </c>
      <c r="R127" s="103">
        <f>SUM(R128:R133)</f>
        <v>0</v>
      </c>
      <c r="T127" s="104">
        <f>SUM(T128:T133)</f>
        <v>0</v>
      </c>
      <c r="AR127" s="100" t="s">
        <v>82</v>
      </c>
      <c r="AT127" s="105" t="s">
        <v>71</v>
      </c>
      <c r="AU127" s="105" t="s">
        <v>80</v>
      </c>
      <c r="AY127" s="100" t="s">
        <v>132</v>
      </c>
      <c r="BK127" s="106">
        <f>SUM(BK128:BK133)</f>
        <v>0</v>
      </c>
    </row>
    <row r="128" spans="2:65" s="1" customFormat="1" ht="16.5" customHeight="1">
      <c r="B128" s="107"/>
      <c r="C128" s="108" t="s">
        <v>347</v>
      </c>
      <c r="D128" s="262" t="s">
        <v>135</v>
      </c>
      <c r="E128" s="236" t="s">
        <v>348</v>
      </c>
      <c r="F128" s="237" t="s">
        <v>349</v>
      </c>
      <c r="G128" s="238" t="s">
        <v>173</v>
      </c>
      <c r="H128" s="239">
        <v>9</v>
      </c>
      <c r="I128" s="110"/>
      <c r="J128" s="247">
        <f t="shared" ref="J128:J133" si="20">ROUND(I128*H128,2)</f>
        <v>0</v>
      </c>
      <c r="K128" s="109" t="s">
        <v>3</v>
      </c>
      <c r="L128" s="30"/>
      <c r="M128" s="111" t="s">
        <v>3</v>
      </c>
      <c r="N128" s="112" t="s">
        <v>43</v>
      </c>
      <c r="P128" s="113">
        <f t="shared" ref="P128:P133" si="21">O128*H128</f>
        <v>0</v>
      </c>
      <c r="Q128" s="113">
        <v>0</v>
      </c>
      <c r="R128" s="113">
        <f t="shared" ref="R128:R133" si="22">Q128*H128</f>
        <v>0</v>
      </c>
      <c r="S128" s="113">
        <v>0</v>
      </c>
      <c r="T128" s="114">
        <f t="shared" ref="T128:T133" si="23">S128*H128</f>
        <v>0</v>
      </c>
      <c r="AR128" s="115" t="s">
        <v>139</v>
      </c>
      <c r="AT128" s="115" t="s">
        <v>135</v>
      </c>
      <c r="AU128" s="115" t="s">
        <v>82</v>
      </c>
      <c r="AY128" s="16" t="s">
        <v>132</v>
      </c>
      <c r="BE128" s="116">
        <f t="shared" ref="BE128:BE133" si="24">IF(N128="základní",J128,0)</f>
        <v>0</v>
      </c>
      <c r="BF128" s="116">
        <f t="shared" ref="BF128:BF133" si="25">IF(N128="snížená",J128,0)</f>
        <v>0</v>
      </c>
      <c r="BG128" s="116">
        <f t="shared" ref="BG128:BG133" si="26">IF(N128="zákl. přenesená",J128,0)</f>
        <v>0</v>
      </c>
      <c r="BH128" s="116">
        <f t="shared" ref="BH128:BH133" si="27">IF(N128="sníž. přenesená",J128,0)</f>
        <v>0</v>
      </c>
      <c r="BI128" s="116">
        <f t="shared" ref="BI128:BI133" si="28">IF(N128="nulová",J128,0)</f>
        <v>0</v>
      </c>
      <c r="BJ128" s="16" t="s">
        <v>80</v>
      </c>
      <c r="BK128" s="116">
        <f t="shared" ref="BK128:BK133" si="29">ROUND(I128*H128,2)</f>
        <v>0</v>
      </c>
      <c r="BL128" s="16" t="s">
        <v>139</v>
      </c>
      <c r="BM128" s="115" t="s">
        <v>82</v>
      </c>
    </row>
    <row r="129" spans="2:65" s="1" customFormat="1" ht="16.5" customHeight="1">
      <c r="B129" s="107"/>
      <c r="C129" s="108" t="s">
        <v>205</v>
      </c>
      <c r="D129" s="262" t="s">
        <v>135</v>
      </c>
      <c r="E129" s="236" t="s">
        <v>350</v>
      </c>
      <c r="F129" s="237" t="s">
        <v>351</v>
      </c>
      <c r="G129" s="238" t="s">
        <v>173</v>
      </c>
      <c r="H129" s="239">
        <v>48</v>
      </c>
      <c r="I129" s="110"/>
      <c r="J129" s="247">
        <f t="shared" si="20"/>
        <v>0</v>
      </c>
      <c r="K129" s="109" t="s">
        <v>3</v>
      </c>
      <c r="L129" s="30"/>
      <c r="M129" s="111" t="s">
        <v>3</v>
      </c>
      <c r="N129" s="112" t="s">
        <v>43</v>
      </c>
      <c r="P129" s="113">
        <f t="shared" si="21"/>
        <v>0</v>
      </c>
      <c r="Q129" s="113">
        <v>0</v>
      </c>
      <c r="R129" s="113">
        <f t="shared" si="22"/>
        <v>0</v>
      </c>
      <c r="S129" s="113">
        <v>0</v>
      </c>
      <c r="T129" s="114">
        <f t="shared" si="23"/>
        <v>0</v>
      </c>
      <c r="AR129" s="115" t="s">
        <v>139</v>
      </c>
      <c r="AT129" s="115" t="s">
        <v>135</v>
      </c>
      <c r="AU129" s="115" t="s">
        <v>82</v>
      </c>
      <c r="AY129" s="16" t="s">
        <v>132</v>
      </c>
      <c r="BE129" s="116">
        <f t="shared" si="24"/>
        <v>0</v>
      </c>
      <c r="BF129" s="116">
        <f t="shared" si="25"/>
        <v>0</v>
      </c>
      <c r="BG129" s="116">
        <f t="shared" si="26"/>
        <v>0</v>
      </c>
      <c r="BH129" s="116">
        <f t="shared" si="27"/>
        <v>0</v>
      </c>
      <c r="BI129" s="116">
        <f t="shared" si="28"/>
        <v>0</v>
      </c>
      <c r="BJ129" s="16" t="s">
        <v>80</v>
      </c>
      <c r="BK129" s="116">
        <f t="shared" si="29"/>
        <v>0</v>
      </c>
      <c r="BL129" s="16" t="s">
        <v>139</v>
      </c>
      <c r="BM129" s="115" t="s">
        <v>139</v>
      </c>
    </row>
    <row r="130" spans="2:65" s="1" customFormat="1" ht="16.5" customHeight="1">
      <c r="B130" s="107"/>
      <c r="C130" s="108" t="s">
        <v>352</v>
      </c>
      <c r="D130" s="262" t="s">
        <v>135</v>
      </c>
      <c r="E130" s="236" t="s">
        <v>353</v>
      </c>
      <c r="F130" s="237" t="s">
        <v>354</v>
      </c>
      <c r="G130" s="238" t="s">
        <v>173</v>
      </c>
      <c r="H130" s="239">
        <v>130</v>
      </c>
      <c r="I130" s="110"/>
      <c r="J130" s="247">
        <f t="shared" si="20"/>
        <v>0</v>
      </c>
      <c r="K130" s="109" t="s">
        <v>3</v>
      </c>
      <c r="L130" s="30"/>
      <c r="M130" s="111" t="s">
        <v>3</v>
      </c>
      <c r="N130" s="112" t="s">
        <v>43</v>
      </c>
      <c r="P130" s="113">
        <f t="shared" si="21"/>
        <v>0</v>
      </c>
      <c r="Q130" s="113">
        <v>0</v>
      </c>
      <c r="R130" s="113">
        <f t="shared" si="22"/>
        <v>0</v>
      </c>
      <c r="S130" s="113">
        <v>0</v>
      </c>
      <c r="T130" s="114">
        <f t="shared" si="23"/>
        <v>0</v>
      </c>
      <c r="AR130" s="115" t="s">
        <v>139</v>
      </c>
      <c r="AT130" s="115" t="s">
        <v>135</v>
      </c>
      <c r="AU130" s="115" t="s">
        <v>82</v>
      </c>
      <c r="AY130" s="16" t="s">
        <v>132</v>
      </c>
      <c r="BE130" s="116">
        <f t="shared" si="24"/>
        <v>0</v>
      </c>
      <c r="BF130" s="116">
        <f t="shared" si="25"/>
        <v>0</v>
      </c>
      <c r="BG130" s="116">
        <f t="shared" si="26"/>
        <v>0</v>
      </c>
      <c r="BH130" s="116">
        <f t="shared" si="27"/>
        <v>0</v>
      </c>
      <c r="BI130" s="116">
        <f t="shared" si="28"/>
        <v>0</v>
      </c>
      <c r="BJ130" s="16" t="s">
        <v>80</v>
      </c>
      <c r="BK130" s="116">
        <f t="shared" si="29"/>
        <v>0</v>
      </c>
      <c r="BL130" s="16" t="s">
        <v>139</v>
      </c>
      <c r="BM130" s="115" t="s">
        <v>145</v>
      </c>
    </row>
    <row r="131" spans="2:65" s="1" customFormat="1" ht="16.5" customHeight="1">
      <c r="B131" s="107"/>
      <c r="C131" s="108" t="s">
        <v>208</v>
      </c>
      <c r="D131" s="262" t="s">
        <v>135</v>
      </c>
      <c r="E131" s="236" t="s">
        <v>355</v>
      </c>
      <c r="F131" s="237" t="s">
        <v>356</v>
      </c>
      <c r="G131" s="238" t="s">
        <v>173</v>
      </c>
      <c r="H131" s="239">
        <v>1</v>
      </c>
      <c r="I131" s="110"/>
      <c r="J131" s="247">
        <f t="shared" si="20"/>
        <v>0</v>
      </c>
      <c r="K131" s="109" t="s">
        <v>3</v>
      </c>
      <c r="L131" s="30"/>
      <c r="M131" s="111" t="s">
        <v>3</v>
      </c>
      <c r="N131" s="112" t="s">
        <v>43</v>
      </c>
      <c r="P131" s="113">
        <f t="shared" si="21"/>
        <v>0</v>
      </c>
      <c r="Q131" s="113">
        <v>0</v>
      </c>
      <c r="R131" s="113">
        <f t="shared" si="22"/>
        <v>0</v>
      </c>
      <c r="S131" s="113">
        <v>0</v>
      </c>
      <c r="T131" s="114">
        <f t="shared" si="23"/>
        <v>0</v>
      </c>
      <c r="AR131" s="115" t="s">
        <v>139</v>
      </c>
      <c r="AT131" s="115" t="s">
        <v>135</v>
      </c>
      <c r="AU131" s="115" t="s">
        <v>82</v>
      </c>
      <c r="AY131" s="16" t="s">
        <v>132</v>
      </c>
      <c r="BE131" s="116">
        <f t="shared" si="24"/>
        <v>0</v>
      </c>
      <c r="BF131" s="116">
        <f t="shared" si="25"/>
        <v>0</v>
      </c>
      <c r="BG131" s="116">
        <f t="shared" si="26"/>
        <v>0</v>
      </c>
      <c r="BH131" s="116">
        <f t="shared" si="27"/>
        <v>0</v>
      </c>
      <c r="BI131" s="116">
        <f t="shared" si="28"/>
        <v>0</v>
      </c>
      <c r="BJ131" s="16" t="s">
        <v>80</v>
      </c>
      <c r="BK131" s="116">
        <f t="shared" si="29"/>
        <v>0</v>
      </c>
      <c r="BL131" s="16" t="s">
        <v>139</v>
      </c>
      <c r="BM131" s="115" t="s">
        <v>148</v>
      </c>
    </row>
    <row r="132" spans="2:65" s="1" customFormat="1" ht="16.5" customHeight="1">
      <c r="B132" s="107"/>
      <c r="C132" s="108" t="s">
        <v>357</v>
      </c>
      <c r="D132" s="262" t="s">
        <v>135</v>
      </c>
      <c r="E132" s="236" t="s">
        <v>358</v>
      </c>
      <c r="F132" s="237" t="s">
        <v>359</v>
      </c>
      <c r="G132" s="238" t="s">
        <v>173</v>
      </c>
      <c r="H132" s="239">
        <v>30</v>
      </c>
      <c r="I132" s="110"/>
      <c r="J132" s="247">
        <f t="shared" si="20"/>
        <v>0</v>
      </c>
      <c r="K132" s="109" t="s">
        <v>3</v>
      </c>
      <c r="L132" s="30"/>
      <c r="M132" s="111" t="s">
        <v>3</v>
      </c>
      <c r="N132" s="112" t="s">
        <v>43</v>
      </c>
      <c r="P132" s="113">
        <f t="shared" si="21"/>
        <v>0</v>
      </c>
      <c r="Q132" s="113">
        <v>0</v>
      </c>
      <c r="R132" s="113">
        <f t="shared" si="22"/>
        <v>0</v>
      </c>
      <c r="S132" s="113">
        <v>0</v>
      </c>
      <c r="T132" s="114">
        <f t="shared" si="23"/>
        <v>0</v>
      </c>
      <c r="AR132" s="115" t="s">
        <v>139</v>
      </c>
      <c r="AT132" s="115" t="s">
        <v>135</v>
      </c>
      <c r="AU132" s="115" t="s">
        <v>82</v>
      </c>
      <c r="AY132" s="16" t="s">
        <v>132</v>
      </c>
      <c r="BE132" s="116">
        <f t="shared" si="24"/>
        <v>0</v>
      </c>
      <c r="BF132" s="116">
        <f t="shared" si="25"/>
        <v>0</v>
      </c>
      <c r="BG132" s="116">
        <f t="shared" si="26"/>
        <v>0</v>
      </c>
      <c r="BH132" s="116">
        <f t="shared" si="27"/>
        <v>0</v>
      </c>
      <c r="BI132" s="116">
        <f t="shared" si="28"/>
        <v>0</v>
      </c>
      <c r="BJ132" s="16" t="s">
        <v>80</v>
      </c>
      <c r="BK132" s="116">
        <f t="shared" si="29"/>
        <v>0</v>
      </c>
      <c r="BL132" s="16" t="s">
        <v>139</v>
      </c>
      <c r="BM132" s="115" t="s">
        <v>152</v>
      </c>
    </row>
    <row r="133" spans="2:65" s="1" customFormat="1" ht="16.5" customHeight="1">
      <c r="B133" s="107"/>
      <c r="C133" s="108" t="s">
        <v>211</v>
      </c>
      <c r="D133" s="262" t="s">
        <v>135</v>
      </c>
      <c r="E133" s="236" t="s">
        <v>360</v>
      </c>
      <c r="F133" s="237" t="s">
        <v>361</v>
      </c>
      <c r="G133" s="238" t="s">
        <v>173</v>
      </c>
      <c r="H133" s="239">
        <v>25</v>
      </c>
      <c r="I133" s="110"/>
      <c r="J133" s="247">
        <f t="shared" si="20"/>
        <v>0</v>
      </c>
      <c r="K133" s="109" t="s">
        <v>3</v>
      </c>
      <c r="L133" s="30"/>
      <c r="M133" s="111" t="s">
        <v>3</v>
      </c>
      <c r="N133" s="112" t="s">
        <v>43</v>
      </c>
      <c r="P133" s="113">
        <f t="shared" si="21"/>
        <v>0</v>
      </c>
      <c r="Q133" s="113">
        <v>0</v>
      </c>
      <c r="R133" s="113">
        <f t="shared" si="22"/>
        <v>0</v>
      </c>
      <c r="S133" s="113">
        <v>0</v>
      </c>
      <c r="T133" s="114">
        <f t="shared" si="23"/>
        <v>0</v>
      </c>
      <c r="AR133" s="115" t="s">
        <v>139</v>
      </c>
      <c r="AT133" s="115" t="s">
        <v>135</v>
      </c>
      <c r="AU133" s="115" t="s">
        <v>82</v>
      </c>
      <c r="AY133" s="16" t="s">
        <v>132</v>
      </c>
      <c r="BE133" s="116">
        <f t="shared" si="24"/>
        <v>0</v>
      </c>
      <c r="BF133" s="116">
        <f t="shared" si="25"/>
        <v>0</v>
      </c>
      <c r="BG133" s="116">
        <f t="shared" si="26"/>
        <v>0</v>
      </c>
      <c r="BH133" s="116">
        <f t="shared" si="27"/>
        <v>0</v>
      </c>
      <c r="BI133" s="116">
        <f t="shared" si="28"/>
        <v>0</v>
      </c>
      <c r="BJ133" s="16" t="s">
        <v>80</v>
      </c>
      <c r="BK133" s="116">
        <f t="shared" si="29"/>
        <v>0</v>
      </c>
      <c r="BL133" s="16" t="s">
        <v>139</v>
      </c>
      <c r="BM133" s="115" t="s">
        <v>9</v>
      </c>
    </row>
    <row r="134" spans="2:65" s="11" customFormat="1" ht="22.9" customHeight="1">
      <c r="B134" s="99"/>
      <c r="D134" s="100" t="s">
        <v>71</v>
      </c>
      <c r="E134" s="235" t="s">
        <v>362</v>
      </c>
      <c r="F134" s="235" t="s">
        <v>363</v>
      </c>
      <c r="I134" s="101"/>
      <c r="J134" s="246">
        <f>BK134</f>
        <v>0</v>
      </c>
      <c r="L134" s="99"/>
      <c r="M134" s="102"/>
      <c r="P134" s="103">
        <f>SUM(P135:P139)</f>
        <v>0</v>
      </c>
      <c r="R134" s="103">
        <f>SUM(R135:R139)</f>
        <v>0</v>
      </c>
      <c r="T134" s="104">
        <f>SUM(T135:T139)</f>
        <v>0</v>
      </c>
      <c r="AR134" s="100" t="s">
        <v>82</v>
      </c>
      <c r="AT134" s="105" t="s">
        <v>71</v>
      </c>
      <c r="AU134" s="105" t="s">
        <v>80</v>
      </c>
      <c r="AY134" s="100" t="s">
        <v>132</v>
      </c>
      <c r="BK134" s="106">
        <f>SUM(BK135:BK139)</f>
        <v>0</v>
      </c>
    </row>
    <row r="135" spans="2:65" s="1" customFormat="1" ht="16.5" customHeight="1">
      <c r="B135" s="107"/>
      <c r="C135" s="108" t="s">
        <v>364</v>
      </c>
      <c r="D135" s="262" t="s">
        <v>135</v>
      </c>
      <c r="E135" s="236" t="s">
        <v>365</v>
      </c>
      <c r="F135" s="237" t="s">
        <v>366</v>
      </c>
      <c r="G135" s="238" t="s">
        <v>270</v>
      </c>
      <c r="H135" s="239">
        <v>1</v>
      </c>
      <c r="I135" s="110"/>
      <c r="J135" s="247">
        <f>ROUND(I135*H135,2)</f>
        <v>0</v>
      </c>
      <c r="K135" s="109" t="s">
        <v>3</v>
      </c>
      <c r="L135" s="30"/>
      <c r="M135" s="111" t="s">
        <v>3</v>
      </c>
      <c r="N135" s="112" t="s">
        <v>43</v>
      </c>
      <c r="P135" s="113">
        <f>O135*H135</f>
        <v>0</v>
      </c>
      <c r="Q135" s="113">
        <v>0</v>
      </c>
      <c r="R135" s="113">
        <f>Q135*H135</f>
        <v>0</v>
      </c>
      <c r="S135" s="113">
        <v>0</v>
      </c>
      <c r="T135" s="114">
        <f>S135*H135</f>
        <v>0</v>
      </c>
      <c r="AR135" s="115" t="s">
        <v>139</v>
      </c>
      <c r="AT135" s="115" t="s">
        <v>135</v>
      </c>
      <c r="AU135" s="115" t="s">
        <v>82</v>
      </c>
      <c r="AY135" s="16" t="s">
        <v>132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6" t="s">
        <v>80</v>
      </c>
      <c r="BK135" s="116">
        <f>ROUND(I135*H135,2)</f>
        <v>0</v>
      </c>
      <c r="BL135" s="16" t="s">
        <v>139</v>
      </c>
      <c r="BM135" s="115" t="s">
        <v>367</v>
      </c>
    </row>
    <row r="136" spans="2:65" s="1" customFormat="1" ht="16.5" customHeight="1">
      <c r="B136" s="107"/>
      <c r="C136" s="108" t="s">
        <v>215</v>
      </c>
      <c r="D136" s="262" t="s">
        <v>135</v>
      </c>
      <c r="E136" s="236" t="s">
        <v>368</v>
      </c>
      <c r="F136" s="237" t="s">
        <v>369</v>
      </c>
      <c r="G136" s="238" t="s">
        <v>270</v>
      </c>
      <c r="H136" s="239">
        <v>1</v>
      </c>
      <c r="I136" s="110"/>
      <c r="J136" s="247">
        <f>ROUND(I136*H136,2)</f>
        <v>0</v>
      </c>
      <c r="K136" s="109" t="s">
        <v>3</v>
      </c>
      <c r="L136" s="30"/>
      <c r="M136" s="111" t="s">
        <v>3</v>
      </c>
      <c r="N136" s="112" t="s">
        <v>43</v>
      </c>
      <c r="P136" s="113">
        <f>O136*H136</f>
        <v>0</v>
      </c>
      <c r="Q136" s="113">
        <v>0</v>
      </c>
      <c r="R136" s="113">
        <f>Q136*H136</f>
        <v>0</v>
      </c>
      <c r="S136" s="113">
        <v>0</v>
      </c>
      <c r="T136" s="114">
        <f>S136*H136</f>
        <v>0</v>
      </c>
      <c r="AR136" s="115" t="s">
        <v>139</v>
      </c>
      <c r="AT136" s="115" t="s">
        <v>135</v>
      </c>
      <c r="AU136" s="115" t="s">
        <v>82</v>
      </c>
      <c r="AY136" s="16" t="s">
        <v>132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6" t="s">
        <v>80</v>
      </c>
      <c r="BK136" s="116">
        <f>ROUND(I136*H136,2)</f>
        <v>0</v>
      </c>
      <c r="BL136" s="16" t="s">
        <v>139</v>
      </c>
      <c r="BM136" s="115" t="s">
        <v>370</v>
      </c>
    </row>
    <row r="137" spans="2:65" s="1" customFormat="1" ht="16.5" customHeight="1">
      <c r="B137" s="107"/>
      <c r="C137" s="108" t="s">
        <v>371</v>
      </c>
      <c r="D137" s="262" t="s">
        <v>135</v>
      </c>
      <c r="E137" s="236" t="s">
        <v>372</v>
      </c>
      <c r="F137" s="237" t="s">
        <v>373</v>
      </c>
      <c r="G137" s="238" t="s">
        <v>173</v>
      </c>
      <c r="H137" s="239">
        <v>1</v>
      </c>
      <c r="I137" s="110"/>
      <c r="J137" s="247">
        <f>ROUND(I137*H137,2)</f>
        <v>0</v>
      </c>
      <c r="K137" s="109" t="s">
        <v>3</v>
      </c>
      <c r="L137" s="30"/>
      <c r="M137" s="111" t="s">
        <v>3</v>
      </c>
      <c r="N137" s="112" t="s">
        <v>43</v>
      </c>
      <c r="P137" s="113">
        <f>O137*H137</f>
        <v>0</v>
      </c>
      <c r="Q137" s="113">
        <v>0</v>
      </c>
      <c r="R137" s="113">
        <f>Q137*H137</f>
        <v>0</v>
      </c>
      <c r="S137" s="113">
        <v>0</v>
      </c>
      <c r="T137" s="114">
        <f>S137*H137</f>
        <v>0</v>
      </c>
      <c r="AR137" s="115" t="s">
        <v>139</v>
      </c>
      <c r="AT137" s="115" t="s">
        <v>135</v>
      </c>
      <c r="AU137" s="115" t="s">
        <v>82</v>
      </c>
      <c r="AY137" s="16" t="s">
        <v>132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80</v>
      </c>
      <c r="BK137" s="116">
        <f>ROUND(I137*H137,2)</f>
        <v>0</v>
      </c>
      <c r="BL137" s="16" t="s">
        <v>139</v>
      </c>
      <c r="BM137" s="115" t="s">
        <v>374</v>
      </c>
    </row>
    <row r="138" spans="2:65" s="1" customFormat="1" ht="16.5" customHeight="1">
      <c r="B138" s="107"/>
      <c r="C138" s="108" t="s">
        <v>218</v>
      </c>
      <c r="D138" s="262" t="s">
        <v>135</v>
      </c>
      <c r="E138" s="236" t="s">
        <v>375</v>
      </c>
      <c r="F138" s="237" t="s">
        <v>376</v>
      </c>
      <c r="G138" s="238" t="s">
        <v>173</v>
      </c>
      <c r="H138" s="239">
        <v>1</v>
      </c>
      <c r="I138" s="110"/>
      <c r="J138" s="247">
        <f>ROUND(I138*H138,2)</f>
        <v>0</v>
      </c>
      <c r="K138" s="109" t="s">
        <v>3</v>
      </c>
      <c r="L138" s="30"/>
      <c r="M138" s="111" t="s">
        <v>3</v>
      </c>
      <c r="N138" s="112" t="s">
        <v>43</v>
      </c>
      <c r="P138" s="113">
        <f>O138*H138</f>
        <v>0</v>
      </c>
      <c r="Q138" s="113">
        <v>0</v>
      </c>
      <c r="R138" s="113">
        <f>Q138*H138</f>
        <v>0</v>
      </c>
      <c r="S138" s="113">
        <v>0</v>
      </c>
      <c r="T138" s="114">
        <f>S138*H138</f>
        <v>0</v>
      </c>
      <c r="AR138" s="115" t="s">
        <v>139</v>
      </c>
      <c r="AT138" s="115" t="s">
        <v>135</v>
      </c>
      <c r="AU138" s="115" t="s">
        <v>82</v>
      </c>
      <c r="AY138" s="16" t="s">
        <v>132</v>
      </c>
      <c r="BE138" s="116">
        <f>IF(N138="základní",J138,0)</f>
        <v>0</v>
      </c>
      <c r="BF138" s="116">
        <f>IF(N138="snížená",J138,0)</f>
        <v>0</v>
      </c>
      <c r="BG138" s="116">
        <f>IF(N138="zákl. přenesená",J138,0)</f>
        <v>0</v>
      </c>
      <c r="BH138" s="116">
        <f>IF(N138="sníž. přenesená",J138,0)</f>
        <v>0</v>
      </c>
      <c r="BI138" s="116">
        <f>IF(N138="nulová",J138,0)</f>
        <v>0</v>
      </c>
      <c r="BJ138" s="16" t="s">
        <v>80</v>
      </c>
      <c r="BK138" s="116">
        <f>ROUND(I138*H138,2)</f>
        <v>0</v>
      </c>
      <c r="BL138" s="16" t="s">
        <v>139</v>
      </c>
      <c r="BM138" s="115" t="s">
        <v>377</v>
      </c>
    </row>
    <row r="139" spans="2:65" s="1" customFormat="1" ht="16.5" customHeight="1">
      <c r="B139" s="107"/>
      <c r="C139" s="108" t="s">
        <v>378</v>
      </c>
      <c r="D139" s="262" t="s">
        <v>135</v>
      </c>
      <c r="E139" s="236" t="s">
        <v>379</v>
      </c>
      <c r="F139" s="237" t="s">
        <v>380</v>
      </c>
      <c r="G139" s="238" t="s">
        <v>173</v>
      </c>
      <c r="H139" s="239">
        <v>2</v>
      </c>
      <c r="I139" s="110"/>
      <c r="J139" s="247">
        <f>ROUND(I139*H139,2)</f>
        <v>0</v>
      </c>
      <c r="K139" s="109" t="s">
        <v>3</v>
      </c>
      <c r="L139" s="30"/>
      <c r="M139" s="117" t="s">
        <v>3</v>
      </c>
      <c r="N139" s="118" t="s">
        <v>43</v>
      </c>
      <c r="O139" s="119"/>
      <c r="P139" s="120">
        <f>O139*H139</f>
        <v>0</v>
      </c>
      <c r="Q139" s="120">
        <v>0</v>
      </c>
      <c r="R139" s="120">
        <f>Q139*H139</f>
        <v>0</v>
      </c>
      <c r="S139" s="120">
        <v>0</v>
      </c>
      <c r="T139" s="121">
        <f>S139*H139</f>
        <v>0</v>
      </c>
      <c r="AR139" s="115" t="s">
        <v>139</v>
      </c>
      <c r="AT139" s="115" t="s">
        <v>135</v>
      </c>
      <c r="AU139" s="115" t="s">
        <v>82</v>
      </c>
      <c r="AY139" s="16" t="s">
        <v>132</v>
      </c>
      <c r="BE139" s="116">
        <f>IF(N139="základní",J139,0)</f>
        <v>0</v>
      </c>
      <c r="BF139" s="116">
        <f>IF(N139="snížená",J139,0)</f>
        <v>0</v>
      </c>
      <c r="BG139" s="116">
        <f>IF(N139="zákl. přenesená",J139,0)</f>
        <v>0</v>
      </c>
      <c r="BH139" s="116">
        <f>IF(N139="sníž. přenesená",J139,0)</f>
        <v>0</v>
      </c>
      <c r="BI139" s="116">
        <f>IF(N139="nulová",J139,0)</f>
        <v>0</v>
      </c>
      <c r="BJ139" s="16" t="s">
        <v>80</v>
      </c>
      <c r="BK139" s="116">
        <f>ROUND(I139*H139,2)</f>
        <v>0</v>
      </c>
      <c r="BL139" s="16" t="s">
        <v>139</v>
      </c>
      <c r="BM139" s="115" t="s">
        <v>381</v>
      </c>
    </row>
    <row r="140" spans="2:65" s="1" customFormat="1" ht="6.95" customHeight="1">
      <c r="B140" s="38"/>
      <c r="C140" s="39"/>
      <c r="D140" s="39"/>
      <c r="E140" s="39"/>
      <c r="F140" s="39"/>
      <c r="G140" s="39"/>
      <c r="H140" s="39"/>
      <c r="I140" s="256"/>
      <c r="J140" s="39"/>
      <c r="K140" s="39"/>
      <c r="L140" s="30"/>
    </row>
  </sheetData>
  <sheetProtection password="CA50" sheet="1" objects="1" scenarios="1"/>
  <autoFilter ref="C85:K139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1"/>
  <sheetViews>
    <sheetView showGridLines="0" topLeftCell="A50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382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ROUND(J85,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ROUND((SUM(BE85:BE120)),  2)</f>
        <v>0</v>
      </c>
      <c r="I33" s="254">
        <v>0.21</v>
      </c>
      <c r="J33" s="229">
        <f>ROUND(((SUM(BE85:BE120))*I33),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ROUND((SUM(BF85:BF120)),  2)</f>
        <v>0</v>
      </c>
      <c r="I34" s="254">
        <v>0.12</v>
      </c>
      <c r="J34" s="229">
        <f>ROUND(((SUM(BF85:BF120))*I34),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ROUND((SUM(BG85:BG120)),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ROUND((SUM(BH85:BH120)),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ROUND((SUM(BI85:BI120)),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03 - Kanalizace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J85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383</v>
      </c>
      <c r="E60" s="232"/>
      <c r="F60" s="232"/>
      <c r="G60" s="232"/>
      <c r="H60" s="232"/>
      <c r="I60" s="259"/>
      <c r="J60" s="242">
        <f>J86</f>
        <v>0</v>
      </c>
      <c r="L60" s="88"/>
    </row>
    <row r="61" spans="2:47" s="9" customFormat="1" ht="19.899999999999999" customHeight="1">
      <c r="B61" s="90"/>
      <c r="D61" s="91" t="s">
        <v>384</v>
      </c>
      <c r="E61" s="233"/>
      <c r="F61" s="233"/>
      <c r="G61" s="233"/>
      <c r="H61" s="233"/>
      <c r="I61" s="260"/>
      <c r="J61" s="243">
        <f>J87</f>
        <v>0</v>
      </c>
      <c r="L61" s="90"/>
    </row>
    <row r="62" spans="2:47" s="9" customFormat="1" ht="19.899999999999999" customHeight="1">
      <c r="B62" s="90"/>
      <c r="D62" s="91" t="s">
        <v>385</v>
      </c>
      <c r="E62" s="233"/>
      <c r="F62" s="233"/>
      <c r="G62" s="233"/>
      <c r="H62" s="233"/>
      <c r="I62" s="260"/>
      <c r="J62" s="243">
        <f>J90</f>
        <v>0</v>
      </c>
      <c r="L62" s="90"/>
    </row>
    <row r="63" spans="2:47" s="9" customFormat="1" ht="19.899999999999999" customHeight="1">
      <c r="B63" s="90"/>
      <c r="D63" s="91" t="s">
        <v>386</v>
      </c>
      <c r="E63" s="233"/>
      <c r="F63" s="233"/>
      <c r="G63" s="233"/>
      <c r="H63" s="233"/>
      <c r="I63" s="260"/>
      <c r="J63" s="243">
        <f>J96</f>
        <v>0</v>
      </c>
      <c r="L63" s="90"/>
    </row>
    <row r="64" spans="2:47" s="8" customFormat="1" ht="24.95" customHeight="1">
      <c r="B64" s="88"/>
      <c r="D64" s="89" t="s">
        <v>115</v>
      </c>
      <c r="E64" s="232"/>
      <c r="F64" s="232"/>
      <c r="G64" s="232"/>
      <c r="H64" s="232"/>
      <c r="I64" s="259"/>
      <c r="J64" s="242">
        <f>J100</f>
        <v>0</v>
      </c>
      <c r="L64" s="88"/>
    </row>
    <row r="65" spans="2:12" s="9" customFormat="1" ht="19.899999999999999" customHeight="1">
      <c r="B65" s="90"/>
      <c r="D65" s="91" t="s">
        <v>387</v>
      </c>
      <c r="E65" s="233"/>
      <c r="F65" s="233"/>
      <c r="G65" s="233"/>
      <c r="H65" s="233"/>
      <c r="I65" s="260"/>
      <c r="J65" s="243">
        <f>J101</f>
        <v>0</v>
      </c>
      <c r="L65" s="90"/>
    </row>
    <row r="66" spans="2:12" s="1" customFormat="1" ht="21.75" customHeight="1">
      <c r="B66" s="30"/>
      <c r="I66" s="122"/>
      <c r="L66" s="30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256"/>
      <c r="J67" s="39"/>
      <c r="K67" s="39"/>
      <c r="L67" s="30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257"/>
      <c r="J71" s="41"/>
      <c r="K71" s="41"/>
      <c r="L71" s="30"/>
    </row>
    <row r="72" spans="2:12" s="1" customFormat="1" ht="24.95" customHeight="1">
      <c r="B72" s="30"/>
      <c r="C72" s="20" t="s">
        <v>117</v>
      </c>
      <c r="I72" s="122"/>
      <c r="L72" s="30"/>
    </row>
    <row r="73" spans="2:12" s="1" customFormat="1" ht="6.95" customHeight="1">
      <c r="B73" s="30"/>
      <c r="I73" s="122"/>
      <c r="L73" s="30"/>
    </row>
    <row r="74" spans="2:12" s="1" customFormat="1" ht="12" customHeight="1">
      <c r="B74" s="30"/>
      <c r="C74" s="26" t="s">
        <v>17</v>
      </c>
      <c r="I74" s="122"/>
      <c r="L74" s="30"/>
    </row>
    <row r="75" spans="2:12" s="1" customFormat="1" ht="16.5" customHeight="1">
      <c r="B75" s="30"/>
      <c r="E75" s="324" t="str">
        <f>E7</f>
        <v>VŠE 3.np</v>
      </c>
      <c r="F75" s="325"/>
      <c r="G75" s="325"/>
      <c r="H75" s="325"/>
      <c r="I75" s="122"/>
      <c r="L75" s="30"/>
    </row>
    <row r="76" spans="2:12" s="1" customFormat="1" ht="12" customHeight="1">
      <c r="B76" s="30"/>
      <c r="C76" s="26" t="s">
        <v>109</v>
      </c>
      <c r="I76" s="122"/>
      <c r="L76" s="30"/>
    </row>
    <row r="77" spans="2:12" s="1" customFormat="1" ht="16.5" customHeight="1">
      <c r="B77" s="30"/>
      <c r="E77" s="314" t="str">
        <f>E9</f>
        <v>03 - Kanalizace</v>
      </c>
      <c r="F77" s="323"/>
      <c r="G77" s="323"/>
      <c r="H77" s="323"/>
      <c r="I77" s="122"/>
      <c r="L77" s="30"/>
    </row>
    <row r="78" spans="2:12" s="1" customFormat="1" ht="6.95" customHeight="1">
      <c r="B78" s="30"/>
      <c r="I78" s="122"/>
      <c r="L78" s="30"/>
    </row>
    <row r="79" spans="2:12" s="1" customFormat="1" ht="12" customHeight="1">
      <c r="B79" s="30"/>
      <c r="C79" s="26" t="s">
        <v>21</v>
      </c>
      <c r="F79" s="24" t="str">
        <f>F12</f>
        <v>Praha</v>
      </c>
      <c r="I79" s="250" t="s">
        <v>23</v>
      </c>
      <c r="J79" s="224" t="str">
        <f>IF(J12="","",J12)</f>
        <v>9. 5. 2024</v>
      </c>
      <c r="L79" s="30"/>
    </row>
    <row r="80" spans="2:12" s="1" customFormat="1" ht="6.95" customHeight="1">
      <c r="B80" s="30"/>
      <c r="I80" s="122"/>
      <c r="L80" s="30"/>
    </row>
    <row r="81" spans="2:65" s="1" customFormat="1" ht="15.2" customHeight="1">
      <c r="B81" s="30"/>
      <c r="C81" s="26" t="s">
        <v>25</v>
      </c>
      <c r="F81" s="24" t="str">
        <f>E15</f>
        <v xml:space="preserve"> </v>
      </c>
      <c r="I81" s="250" t="s">
        <v>31</v>
      </c>
      <c r="J81" s="226" t="str">
        <f>E21</f>
        <v xml:space="preserve"> </v>
      </c>
      <c r="L81" s="30"/>
    </row>
    <row r="82" spans="2:65" s="1" customFormat="1" ht="15.2" customHeight="1">
      <c r="B82" s="30"/>
      <c r="C82" s="26" t="s">
        <v>29</v>
      </c>
      <c r="F82" s="24" t="str">
        <f>IF(E18="","",E18)</f>
        <v>Vyplň údaj</v>
      </c>
      <c r="I82" s="250" t="s">
        <v>33</v>
      </c>
      <c r="J82" s="226" t="str">
        <f>E24</f>
        <v>Ing.Milan Dusek</v>
      </c>
      <c r="L82" s="30"/>
    </row>
    <row r="83" spans="2:65" s="1" customFormat="1" ht="10.35" customHeight="1">
      <c r="B83" s="30"/>
      <c r="I83" s="122"/>
      <c r="L83" s="30"/>
    </row>
    <row r="84" spans="2:65" s="10" customFormat="1" ht="29.25" customHeight="1">
      <c r="B84" s="92"/>
      <c r="C84" s="93" t="s">
        <v>118</v>
      </c>
      <c r="D84" s="94" t="s">
        <v>57</v>
      </c>
      <c r="E84" s="94" t="s">
        <v>53</v>
      </c>
      <c r="F84" s="94" t="s">
        <v>54</v>
      </c>
      <c r="G84" s="94" t="s">
        <v>119</v>
      </c>
      <c r="H84" s="94" t="s">
        <v>120</v>
      </c>
      <c r="I84" s="261" t="s">
        <v>121</v>
      </c>
      <c r="J84" s="94" t="s">
        <v>113</v>
      </c>
      <c r="K84" s="95" t="s">
        <v>122</v>
      </c>
      <c r="L84" s="92"/>
      <c r="M84" s="51" t="s">
        <v>3</v>
      </c>
      <c r="N84" s="52" t="s">
        <v>42</v>
      </c>
      <c r="O84" s="52" t="s">
        <v>123</v>
      </c>
      <c r="P84" s="52" t="s">
        <v>124</v>
      </c>
      <c r="Q84" s="52" t="s">
        <v>125</v>
      </c>
      <c r="R84" s="52" t="s">
        <v>126</v>
      </c>
      <c r="S84" s="52" t="s">
        <v>127</v>
      </c>
      <c r="T84" s="53" t="s">
        <v>128</v>
      </c>
    </row>
    <row r="85" spans="2:65" s="1" customFormat="1" ht="22.9" customHeight="1">
      <c r="B85" s="30"/>
      <c r="C85" s="56" t="s">
        <v>129</v>
      </c>
      <c r="I85" s="122"/>
      <c r="J85" s="244">
        <f>BK85</f>
        <v>0</v>
      </c>
      <c r="L85" s="30"/>
      <c r="M85" s="54"/>
      <c r="N85" s="46"/>
      <c r="O85" s="46"/>
      <c r="P85" s="96">
        <f>P86+P100</f>
        <v>0</v>
      </c>
      <c r="Q85" s="46"/>
      <c r="R85" s="96">
        <f>R86+R100</f>
        <v>0.99334000000000011</v>
      </c>
      <c r="S85" s="46"/>
      <c r="T85" s="97">
        <f>T86+T100</f>
        <v>1.03972</v>
      </c>
      <c r="AT85" s="16" t="s">
        <v>71</v>
      </c>
      <c r="AU85" s="16" t="s">
        <v>114</v>
      </c>
      <c r="BK85" s="98">
        <f>BK86+BK100</f>
        <v>0</v>
      </c>
    </row>
    <row r="86" spans="2:65" s="11" customFormat="1" ht="25.9" customHeight="1">
      <c r="B86" s="99"/>
      <c r="D86" s="100" t="s">
        <v>71</v>
      </c>
      <c r="E86" s="234" t="s">
        <v>388</v>
      </c>
      <c r="F86" s="234" t="s">
        <v>389</v>
      </c>
      <c r="I86" s="101"/>
      <c r="J86" s="245">
        <f>BK86</f>
        <v>0</v>
      </c>
      <c r="L86" s="99"/>
      <c r="M86" s="102"/>
      <c r="P86" s="103">
        <f>P87+P90+P96</f>
        <v>0</v>
      </c>
      <c r="R86" s="103">
        <f>R87+R90+R96</f>
        <v>0.92634000000000005</v>
      </c>
      <c r="T86" s="104">
        <f>T87+T90+T96</f>
        <v>0.80099999999999993</v>
      </c>
      <c r="AR86" s="100" t="s">
        <v>80</v>
      </c>
      <c r="AT86" s="105" t="s">
        <v>71</v>
      </c>
      <c r="AU86" s="105" t="s">
        <v>72</v>
      </c>
      <c r="AY86" s="100" t="s">
        <v>132</v>
      </c>
      <c r="BK86" s="106">
        <f>BK87+BK90+BK96</f>
        <v>0</v>
      </c>
    </row>
    <row r="87" spans="2:65" s="11" customFormat="1" ht="22.9" customHeight="1">
      <c r="B87" s="99"/>
      <c r="D87" s="100" t="s">
        <v>71</v>
      </c>
      <c r="E87" s="235" t="s">
        <v>145</v>
      </c>
      <c r="F87" s="235" t="s">
        <v>390</v>
      </c>
      <c r="I87" s="101"/>
      <c r="J87" s="246">
        <f>BK87</f>
        <v>0</v>
      </c>
      <c r="L87" s="99"/>
      <c r="M87" s="102"/>
      <c r="P87" s="103">
        <f>SUM(P88:P89)</f>
        <v>0</v>
      </c>
      <c r="R87" s="103">
        <f>SUM(R88:R89)</f>
        <v>0.92400000000000004</v>
      </c>
      <c r="T87" s="104">
        <f>SUM(T88:T89)</f>
        <v>0</v>
      </c>
      <c r="AR87" s="100" t="s">
        <v>80</v>
      </c>
      <c r="AT87" s="105" t="s">
        <v>71</v>
      </c>
      <c r="AU87" s="105" t="s">
        <v>80</v>
      </c>
      <c r="AY87" s="100" t="s">
        <v>132</v>
      </c>
      <c r="BK87" s="106">
        <f>SUM(BK88:BK89)</f>
        <v>0</v>
      </c>
    </row>
    <row r="88" spans="2:65" s="1" customFormat="1" ht="16.5" customHeight="1">
      <c r="B88" s="107"/>
      <c r="C88" s="108" t="s">
        <v>80</v>
      </c>
      <c r="D88" s="262" t="s">
        <v>135</v>
      </c>
      <c r="E88" s="236" t="s">
        <v>391</v>
      </c>
      <c r="F88" s="237" t="s">
        <v>392</v>
      </c>
      <c r="G88" s="238" t="s">
        <v>393</v>
      </c>
      <c r="H88" s="239">
        <v>16.5</v>
      </c>
      <c r="I88" s="110"/>
      <c r="J88" s="247">
        <f>ROUND(I88*H88,2)</f>
        <v>0</v>
      </c>
      <c r="K88" s="109" t="s">
        <v>394</v>
      </c>
      <c r="L88" s="30"/>
      <c r="M88" s="111" t="s">
        <v>3</v>
      </c>
      <c r="N88" s="112" t="s">
        <v>43</v>
      </c>
      <c r="P88" s="113">
        <f>O88*H88</f>
        <v>0</v>
      </c>
      <c r="Q88" s="113">
        <v>5.6000000000000001E-2</v>
      </c>
      <c r="R88" s="113">
        <f>Q88*H88</f>
        <v>0.92400000000000004</v>
      </c>
      <c r="S88" s="113">
        <v>0</v>
      </c>
      <c r="T88" s="114">
        <f>S88*H88</f>
        <v>0</v>
      </c>
      <c r="AR88" s="115" t="s">
        <v>139</v>
      </c>
      <c r="AT88" s="115" t="s">
        <v>135</v>
      </c>
      <c r="AU88" s="115" t="s">
        <v>82</v>
      </c>
      <c r="AY88" s="16" t="s">
        <v>132</v>
      </c>
      <c r="BE88" s="116">
        <f>IF(N88="základní",J88,0)</f>
        <v>0</v>
      </c>
      <c r="BF88" s="116">
        <f>IF(N88="snížená",J88,0)</f>
        <v>0</v>
      </c>
      <c r="BG88" s="116">
        <f>IF(N88="zákl. přenesená",J88,0)</f>
        <v>0</v>
      </c>
      <c r="BH88" s="116">
        <f>IF(N88="sníž. přenesená",J88,0)</f>
        <v>0</v>
      </c>
      <c r="BI88" s="116">
        <f>IF(N88="nulová",J88,0)</f>
        <v>0</v>
      </c>
      <c r="BJ88" s="16" t="s">
        <v>80</v>
      </c>
      <c r="BK88" s="116">
        <f>ROUND(I88*H88,2)</f>
        <v>0</v>
      </c>
      <c r="BL88" s="16" t="s">
        <v>139</v>
      </c>
      <c r="BM88" s="115" t="s">
        <v>395</v>
      </c>
    </row>
    <row r="89" spans="2:65" s="1" customFormat="1" ht="11.25">
      <c r="B89" s="30"/>
      <c r="D89" s="265" t="s">
        <v>396</v>
      </c>
      <c r="F89" s="266" t="s">
        <v>397</v>
      </c>
      <c r="I89" s="122"/>
      <c r="L89" s="30"/>
      <c r="M89" s="123"/>
      <c r="T89" s="48"/>
      <c r="AT89" s="16" t="s">
        <v>396</v>
      </c>
      <c r="AU89" s="16" t="s">
        <v>82</v>
      </c>
    </row>
    <row r="90" spans="2:65" s="11" customFormat="1" ht="22.9" customHeight="1">
      <c r="B90" s="99"/>
      <c r="D90" s="100" t="s">
        <v>71</v>
      </c>
      <c r="E90" s="235" t="s">
        <v>163</v>
      </c>
      <c r="F90" s="235" t="s">
        <v>398</v>
      </c>
      <c r="I90" s="101"/>
      <c r="J90" s="246">
        <f>BK90</f>
        <v>0</v>
      </c>
      <c r="L90" s="99"/>
      <c r="M90" s="102"/>
      <c r="P90" s="103">
        <f>SUM(P91:P95)</f>
        <v>0</v>
      </c>
      <c r="R90" s="103">
        <f>SUM(R91:R95)</f>
        <v>2.3399999999999996E-3</v>
      </c>
      <c r="T90" s="104">
        <f>SUM(T91:T95)</f>
        <v>0.80099999999999993</v>
      </c>
      <c r="AR90" s="100" t="s">
        <v>80</v>
      </c>
      <c r="AT90" s="105" t="s">
        <v>71</v>
      </c>
      <c r="AU90" s="105" t="s">
        <v>80</v>
      </c>
      <c r="AY90" s="100" t="s">
        <v>132</v>
      </c>
      <c r="BK90" s="106">
        <f>SUM(BK91:BK95)</f>
        <v>0</v>
      </c>
    </row>
    <row r="91" spans="2:65" s="1" customFormat="1" ht="24.2" customHeight="1">
      <c r="B91" s="107"/>
      <c r="C91" s="108" t="s">
        <v>82</v>
      </c>
      <c r="D91" s="262" t="s">
        <v>135</v>
      </c>
      <c r="E91" s="236" t="s">
        <v>399</v>
      </c>
      <c r="F91" s="237" t="s">
        <v>400</v>
      </c>
      <c r="G91" s="238" t="s">
        <v>393</v>
      </c>
      <c r="H91" s="239">
        <v>18</v>
      </c>
      <c r="I91" s="110"/>
      <c r="J91" s="247">
        <f>ROUND(I91*H91,2)</f>
        <v>0</v>
      </c>
      <c r="K91" s="109" t="s">
        <v>394</v>
      </c>
      <c r="L91" s="30"/>
      <c r="M91" s="111" t="s">
        <v>3</v>
      </c>
      <c r="N91" s="112" t="s">
        <v>43</v>
      </c>
      <c r="P91" s="113">
        <f>O91*H91</f>
        <v>0</v>
      </c>
      <c r="Q91" s="113">
        <v>1.2999999999999999E-4</v>
      </c>
      <c r="R91" s="113">
        <f>Q91*H91</f>
        <v>2.3399999999999996E-3</v>
      </c>
      <c r="S91" s="113">
        <v>0</v>
      </c>
      <c r="T91" s="114">
        <f>S91*H91</f>
        <v>0</v>
      </c>
      <c r="AR91" s="115" t="s">
        <v>139</v>
      </c>
      <c r="AT91" s="115" t="s">
        <v>135</v>
      </c>
      <c r="AU91" s="115" t="s">
        <v>82</v>
      </c>
      <c r="AY91" s="16" t="s">
        <v>132</v>
      </c>
      <c r="BE91" s="116">
        <f>IF(N91="základní",J91,0)</f>
        <v>0</v>
      </c>
      <c r="BF91" s="116">
        <f>IF(N91="snížená",J91,0)</f>
        <v>0</v>
      </c>
      <c r="BG91" s="116">
        <f>IF(N91="zákl. přenesená",J91,0)</f>
        <v>0</v>
      </c>
      <c r="BH91" s="116">
        <f>IF(N91="sníž. přenesená",J91,0)</f>
        <v>0</v>
      </c>
      <c r="BI91" s="116">
        <f>IF(N91="nulová",J91,0)</f>
        <v>0</v>
      </c>
      <c r="BJ91" s="16" t="s">
        <v>80</v>
      </c>
      <c r="BK91" s="116">
        <f>ROUND(I91*H91,2)</f>
        <v>0</v>
      </c>
      <c r="BL91" s="16" t="s">
        <v>139</v>
      </c>
      <c r="BM91" s="115" t="s">
        <v>401</v>
      </c>
    </row>
    <row r="92" spans="2:65" s="1" customFormat="1" ht="11.25">
      <c r="B92" s="30"/>
      <c r="D92" s="265" t="s">
        <v>396</v>
      </c>
      <c r="F92" s="266" t="s">
        <v>402</v>
      </c>
      <c r="I92" s="122"/>
      <c r="L92" s="30"/>
      <c r="M92" s="123"/>
      <c r="T92" s="48"/>
      <c r="AT92" s="16" t="s">
        <v>396</v>
      </c>
      <c r="AU92" s="16" t="s">
        <v>82</v>
      </c>
    </row>
    <row r="93" spans="2:65" s="1" customFormat="1" ht="21.75" customHeight="1">
      <c r="B93" s="107"/>
      <c r="C93" s="108" t="s">
        <v>142</v>
      </c>
      <c r="D93" s="262" t="s">
        <v>135</v>
      </c>
      <c r="E93" s="236" t="s">
        <v>403</v>
      </c>
      <c r="F93" s="237" t="s">
        <v>404</v>
      </c>
      <c r="G93" s="238" t="s">
        <v>138</v>
      </c>
      <c r="H93" s="239">
        <v>89</v>
      </c>
      <c r="I93" s="110"/>
      <c r="J93" s="247">
        <f>ROUND(I93*H93,2)</f>
        <v>0</v>
      </c>
      <c r="K93" s="109" t="s">
        <v>394</v>
      </c>
      <c r="L93" s="30"/>
      <c r="M93" s="111" t="s">
        <v>3</v>
      </c>
      <c r="N93" s="112" t="s">
        <v>43</v>
      </c>
      <c r="P93" s="113">
        <f>O93*H93</f>
        <v>0</v>
      </c>
      <c r="Q93" s="113">
        <v>0</v>
      </c>
      <c r="R93" s="113">
        <f>Q93*H93</f>
        <v>0</v>
      </c>
      <c r="S93" s="113">
        <v>8.9999999999999993E-3</v>
      </c>
      <c r="T93" s="114">
        <f>S93*H93</f>
        <v>0.80099999999999993</v>
      </c>
      <c r="AR93" s="115" t="s">
        <v>139</v>
      </c>
      <c r="AT93" s="115" t="s">
        <v>135</v>
      </c>
      <c r="AU93" s="115" t="s">
        <v>82</v>
      </c>
      <c r="AY93" s="16" t="s">
        <v>132</v>
      </c>
      <c r="BE93" s="116">
        <f>IF(N93="základní",J93,0)</f>
        <v>0</v>
      </c>
      <c r="BF93" s="116">
        <f>IF(N93="snížená",J93,0)</f>
        <v>0</v>
      </c>
      <c r="BG93" s="116">
        <f>IF(N93="zákl. přenesená",J93,0)</f>
        <v>0</v>
      </c>
      <c r="BH93" s="116">
        <f>IF(N93="sníž. přenesená",J93,0)</f>
        <v>0</v>
      </c>
      <c r="BI93" s="116">
        <f>IF(N93="nulová",J93,0)</f>
        <v>0</v>
      </c>
      <c r="BJ93" s="16" t="s">
        <v>80</v>
      </c>
      <c r="BK93" s="116">
        <f>ROUND(I93*H93,2)</f>
        <v>0</v>
      </c>
      <c r="BL93" s="16" t="s">
        <v>139</v>
      </c>
      <c r="BM93" s="115" t="s">
        <v>405</v>
      </c>
    </row>
    <row r="94" spans="2:65" s="1" customFormat="1" ht="11.25">
      <c r="B94" s="30"/>
      <c r="D94" s="265" t="s">
        <v>396</v>
      </c>
      <c r="F94" s="266" t="s">
        <v>406</v>
      </c>
      <c r="I94" s="122"/>
      <c r="L94" s="30"/>
      <c r="M94" s="123"/>
      <c r="T94" s="48"/>
      <c r="AT94" s="16" t="s">
        <v>396</v>
      </c>
      <c r="AU94" s="16" t="s">
        <v>82</v>
      </c>
    </row>
    <row r="95" spans="2:65" s="12" customFormat="1" ht="11.25">
      <c r="B95" s="124"/>
      <c r="D95" s="263" t="s">
        <v>407</v>
      </c>
      <c r="E95" s="125" t="s">
        <v>3</v>
      </c>
      <c r="F95" s="267" t="s">
        <v>408</v>
      </c>
      <c r="H95" s="268">
        <v>89</v>
      </c>
      <c r="I95" s="126"/>
      <c r="L95" s="124"/>
      <c r="M95" s="127"/>
      <c r="T95" s="128"/>
      <c r="AT95" s="125" t="s">
        <v>407</v>
      </c>
      <c r="AU95" s="125" t="s">
        <v>82</v>
      </c>
      <c r="AV95" s="12" t="s">
        <v>82</v>
      </c>
      <c r="AW95" s="12" t="s">
        <v>32</v>
      </c>
      <c r="AX95" s="12" t="s">
        <v>80</v>
      </c>
      <c r="AY95" s="125" t="s">
        <v>132</v>
      </c>
    </row>
    <row r="96" spans="2:65" s="11" customFormat="1" ht="22.9" customHeight="1">
      <c r="B96" s="99"/>
      <c r="D96" s="100" t="s">
        <v>71</v>
      </c>
      <c r="E96" s="235" t="s">
        <v>409</v>
      </c>
      <c r="F96" s="235" t="s">
        <v>410</v>
      </c>
      <c r="I96" s="101"/>
      <c r="J96" s="246">
        <f>BK96</f>
        <v>0</v>
      </c>
      <c r="L96" s="99"/>
      <c r="M96" s="102"/>
      <c r="P96" s="103">
        <f>SUM(P97:P99)</f>
        <v>0</v>
      </c>
      <c r="R96" s="103">
        <f>SUM(R97:R99)</f>
        <v>0</v>
      </c>
      <c r="T96" s="104">
        <f>SUM(T97:T99)</f>
        <v>0</v>
      </c>
      <c r="AR96" s="100" t="s">
        <v>80</v>
      </c>
      <c r="AT96" s="105" t="s">
        <v>71</v>
      </c>
      <c r="AU96" s="105" t="s">
        <v>80</v>
      </c>
      <c r="AY96" s="100" t="s">
        <v>132</v>
      </c>
      <c r="BK96" s="106">
        <f>SUM(BK97:BK99)</f>
        <v>0</v>
      </c>
    </row>
    <row r="97" spans="2:65" s="1" customFormat="1" ht="24.2" customHeight="1">
      <c r="B97" s="107"/>
      <c r="C97" s="108" t="s">
        <v>139</v>
      </c>
      <c r="D97" s="262" t="s">
        <v>135</v>
      </c>
      <c r="E97" s="236" t="s">
        <v>411</v>
      </c>
      <c r="F97" s="237" t="s">
        <v>412</v>
      </c>
      <c r="G97" s="238" t="s">
        <v>413</v>
      </c>
      <c r="H97" s="239">
        <v>7.0000000000000007E-2</v>
      </c>
      <c r="I97" s="110"/>
      <c r="J97" s="247">
        <f>ROUND(I97*H97,2)</f>
        <v>0</v>
      </c>
      <c r="K97" s="109" t="s">
        <v>394</v>
      </c>
      <c r="L97" s="30"/>
      <c r="M97" s="111" t="s">
        <v>3</v>
      </c>
      <c r="N97" s="112" t="s">
        <v>43</v>
      </c>
      <c r="P97" s="113">
        <f>O97*H97</f>
        <v>0</v>
      </c>
      <c r="Q97" s="113">
        <v>0</v>
      </c>
      <c r="R97" s="113">
        <f>Q97*H97</f>
        <v>0</v>
      </c>
      <c r="S97" s="113">
        <v>0</v>
      </c>
      <c r="T97" s="114">
        <f>S97*H97</f>
        <v>0</v>
      </c>
      <c r="AR97" s="115" t="s">
        <v>139</v>
      </c>
      <c r="AT97" s="115" t="s">
        <v>135</v>
      </c>
      <c r="AU97" s="115" t="s">
        <v>82</v>
      </c>
      <c r="AY97" s="16" t="s">
        <v>132</v>
      </c>
      <c r="BE97" s="116">
        <f>IF(N97="základní",J97,0)</f>
        <v>0</v>
      </c>
      <c r="BF97" s="116">
        <f>IF(N97="snížená",J97,0)</f>
        <v>0</v>
      </c>
      <c r="BG97" s="116">
        <f>IF(N97="zákl. přenesená",J97,0)</f>
        <v>0</v>
      </c>
      <c r="BH97" s="116">
        <f>IF(N97="sníž. přenesená",J97,0)</f>
        <v>0</v>
      </c>
      <c r="BI97" s="116">
        <f>IF(N97="nulová",J97,0)</f>
        <v>0</v>
      </c>
      <c r="BJ97" s="16" t="s">
        <v>80</v>
      </c>
      <c r="BK97" s="116">
        <f>ROUND(I97*H97,2)</f>
        <v>0</v>
      </c>
      <c r="BL97" s="16" t="s">
        <v>139</v>
      </c>
      <c r="BM97" s="115" t="s">
        <v>414</v>
      </c>
    </row>
    <row r="98" spans="2:65" s="1" customFormat="1" ht="11.25">
      <c r="B98" s="30"/>
      <c r="D98" s="265" t="s">
        <v>396</v>
      </c>
      <c r="F98" s="266" t="s">
        <v>415</v>
      </c>
      <c r="I98" s="122"/>
      <c r="L98" s="30"/>
      <c r="M98" s="123"/>
      <c r="T98" s="48"/>
      <c r="AT98" s="16" t="s">
        <v>396</v>
      </c>
      <c r="AU98" s="16" t="s">
        <v>82</v>
      </c>
    </row>
    <row r="99" spans="2:65" s="1" customFormat="1" ht="16.5" customHeight="1">
      <c r="B99" s="107"/>
      <c r="C99" s="108" t="s">
        <v>149</v>
      </c>
      <c r="D99" s="262" t="s">
        <v>135</v>
      </c>
      <c r="E99" s="236" t="s">
        <v>416</v>
      </c>
      <c r="F99" s="237" t="s">
        <v>417</v>
      </c>
      <c r="G99" s="238" t="s">
        <v>173</v>
      </c>
      <c r="H99" s="239">
        <v>1</v>
      </c>
      <c r="I99" s="110"/>
      <c r="J99" s="247">
        <f>ROUND(I99*H99,2)</f>
        <v>0</v>
      </c>
      <c r="K99" s="109" t="s">
        <v>3</v>
      </c>
      <c r="L99" s="30"/>
      <c r="M99" s="111" t="s">
        <v>3</v>
      </c>
      <c r="N99" s="112" t="s">
        <v>43</v>
      </c>
      <c r="P99" s="113">
        <f>O99*H99</f>
        <v>0</v>
      </c>
      <c r="Q99" s="113">
        <v>0</v>
      </c>
      <c r="R99" s="113">
        <f>Q99*H99</f>
        <v>0</v>
      </c>
      <c r="S99" s="113">
        <v>0</v>
      </c>
      <c r="T99" s="114">
        <f>S99*H99</f>
        <v>0</v>
      </c>
      <c r="AR99" s="115" t="s">
        <v>139</v>
      </c>
      <c r="AT99" s="115" t="s">
        <v>135</v>
      </c>
      <c r="AU99" s="115" t="s">
        <v>82</v>
      </c>
      <c r="AY99" s="16" t="s">
        <v>132</v>
      </c>
      <c r="BE99" s="116">
        <f>IF(N99="základní",J99,0)</f>
        <v>0</v>
      </c>
      <c r="BF99" s="116">
        <f>IF(N99="snížená",J99,0)</f>
        <v>0</v>
      </c>
      <c r="BG99" s="116">
        <f>IF(N99="zákl. přenesená",J99,0)</f>
        <v>0</v>
      </c>
      <c r="BH99" s="116">
        <f>IF(N99="sníž. přenesená",J99,0)</f>
        <v>0</v>
      </c>
      <c r="BI99" s="116">
        <f>IF(N99="nulová",J99,0)</f>
        <v>0</v>
      </c>
      <c r="BJ99" s="16" t="s">
        <v>80</v>
      </c>
      <c r="BK99" s="116">
        <f>ROUND(I99*H99,2)</f>
        <v>0</v>
      </c>
      <c r="BL99" s="16" t="s">
        <v>139</v>
      </c>
      <c r="BM99" s="115" t="s">
        <v>418</v>
      </c>
    </row>
    <row r="100" spans="2:65" s="11" customFormat="1" ht="25.9" customHeight="1">
      <c r="B100" s="99"/>
      <c r="D100" s="100" t="s">
        <v>71</v>
      </c>
      <c r="E100" s="234" t="s">
        <v>130</v>
      </c>
      <c r="F100" s="234" t="s">
        <v>131</v>
      </c>
      <c r="I100" s="101"/>
      <c r="J100" s="245">
        <f>BK100</f>
        <v>0</v>
      </c>
      <c r="L100" s="99"/>
      <c r="M100" s="102"/>
      <c r="P100" s="103">
        <f>P101</f>
        <v>0</v>
      </c>
      <c r="R100" s="103">
        <f>R101</f>
        <v>6.7000000000000004E-2</v>
      </c>
      <c r="T100" s="104">
        <f>T101</f>
        <v>0.23871999999999999</v>
      </c>
      <c r="AR100" s="100" t="s">
        <v>82</v>
      </c>
      <c r="AT100" s="105" t="s">
        <v>71</v>
      </c>
      <c r="AU100" s="105" t="s">
        <v>72</v>
      </c>
      <c r="AY100" s="100" t="s">
        <v>132</v>
      </c>
      <c r="BK100" s="106">
        <f>BK101</f>
        <v>0</v>
      </c>
    </row>
    <row r="101" spans="2:65" s="11" customFormat="1" ht="22.9" customHeight="1">
      <c r="B101" s="99"/>
      <c r="D101" s="100" t="s">
        <v>71</v>
      </c>
      <c r="E101" s="235" t="s">
        <v>419</v>
      </c>
      <c r="F101" s="235" t="s">
        <v>420</v>
      </c>
      <c r="I101" s="101"/>
      <c r="J101" s="246">
        <f>BK101</f>
        <v>0</v>
      </c>
      <c r="L101" s="99"/>
      <c r="M101" s="102"/>
      <c r="P101" s="103">
        <f>SUM(P102:P120)</f>
        <v>0</v>
      </c>
      <c r="R101" s="103">
        <f>SUM(R102:R120)</f>
        <v>6.7000000000000004E-2</v>
      </c>
      <c r="T101" s="104">
        <f>SUM(T102:T120)</f>
        <v>0.23871999999999999</v>
      </c>
      <c r="AR101" s="100" t="s">
        <v>82</v>
      </c>
      <c r="AT101" s="105" t="s">
        <v>71</v>
      </c>
      <c r="AU101" s="105" t="s">
        <v>80</v>
      </c>
      <c r="AY101" s="100" t="s">
        <v>132</v>
      </c>
      <c r="BK101" s="106">
        <f>SUM(BK102:BK120)</f>
        <v>0</v>
      </c>
    </row>
    <row r="102" spans="2:65" s="1" customFormat="1" ht="16.5" customHeight="1">
      <c r="B102" s="107"/>
      <c r="C102" s="108" t="s">
        <v>145</v>
      </c>
      <c r="D102" s="262" t="s">
        <v>135</v>
      </c>
      <c r="E102" s="236" t="s">
        <v>421</v>
      </c>
      <c r="F102" s="237" t="s">
        <v>422</v>
      </c>
      <c r="G102" s="238" t="s">
        <v>138</v>
      </c>
      <c r="H102" s="239">
        <v>16</v>
      </c>
      <c r="I102" s="110"/>
      <c r="J102" s="247">
        <f>ROUND(I102*H102,2)</f>
        <v>0</v>
      </c>
      <c r="K102" s="109" t="s">
        <v>394</v>
      </c>
      <c r="L102" s="30"/>
      <c r="M102" s="111" t="s">
        <v>3</v>
      </c>
      <c r="N102" s="112" t="s">
        <v>43</v>
      </c>
      <c r="P102" s="113">
        <f>O102*H102</f>
        <v>0</v>
      </c>
      <c r="Q102" s="113">
        <v>0</v>
      </c>
      <c r="R102" s="113">
        <f>Q102*H102</f>
        <v>0</v>
      </c>
      <c r="S102" s="113">
        <v>1.4919999999999999E-2</v>
      </c>
      <c r="T102" s="114">
        <f>S102*H102</f>
        <v>0.23871999999999999</v>
      </c>
      <c r="AR102" s="115" t="s">
        <v>162</v>
      </c>
      <c r="AT102" s="115" t="s">
        <v>135</v>
      </c>
      <c r="AU102" s="115" t="s">
        <v>82</v>
      </c>
      <c r="AY102" s="16" t="s">
        <v>132</v>
      </c>
      <c r="BE102" s="116">
        <f>IF(N102="základní",J102,0)</f>
        <v>0</v>
      </c>
      <c r="BF102" s="116">
        <f>IF(N102="snížená",J102,0)</f>
        <v>0</v>
      </c>
      <c r="BG102" s="116">
        <f>IF(N102="zákl. přenesená",J102,0)</f>
        <v>0</v>
      </c>
      <c r="BH102" s="116">
        <f>IF(N102="sníž. přenesená",J102,0)</f>
        <v>0</v>
      </c>
      <c r="BI102" s="116">
        <f>IF(N102="nulová",J102,0)</f>
        <v>0</v>
      </c>
      <c r="BJ102" s="16" t="s">
        <v>80</v>
      </c>
      <c r="BK102" s="116">
        <f>ROUND(I102*H102,2)</f>
        <v>0</v>
      </c>
      <c r="BL102" s="16" t="s">
        <v>162</v>
      </c>
      <c r="BM102" s="115" t="s">
        <v>423</v>
      </c>
    </row>
    <row r="103" spans="2:65" s="1" customFormat="1" ht="11.25">
      <c r="B103" s="30"/>
      <c r="D103" s="265" t="s">
        <v>396</v>
      </c>
      <c r="F103" s="266" t="s">
        <v>424</v>
      </c>
      <c r="I103" s="122"/>
      <c r="L103" s="30"/>
      <c r="M103" s="123"/>
      <c r="T103" s="48"/>
      <c r="AT103" s="16" t="s">
        <v>396</v>
      </c>
      <c r="AU103" s="16" t="s">
        <v>82</v>
      </c>
    </row>
    <row r="104" spans="2:65" s="1" customFormat="1" ht="16.5" customHeight="1">
      <c r="B104" s="107"/>
      <c r="C104" s="108" t="s">
        <v>155</v>
      </c>
      <c r="D104" s="262" t="s">
        <v>135</v>
      </c>
      <c r="E104" s="236" t="s">
        <v>425</v>
      </c>
      <c r="F104" s="237" t="s">
        <v>426</v>
      </c>
      <c r="G104" s="238" t="s">
        <v>158</v>
      </c>
      <c r="H104" s="239">
        <v>1</v>
      </c>
      <c r="I104" s="110"/>
      <c r="J104" s="247">
        <f>ROUND(I104*H104,2)</f>
        <v>0</v>
      </c>
      <c r="K104" s="109" t="s">
        <v>394</v>
      </c>
      <c r="L104" s="30"/>
      <c r="M104" s="111" t="s">
        <v>3</v>
      </c>
      <c r="N104" s="112" t="s">
        <v>43</v>
      </c>
      <c r="P104" s="113">
        <f>O104*H104</f>
        <v>0</v>
      </c>
      <c r="Q104" s="113">
        <v>1.0670000000000001E-2</v>
      </c>
      <c r="R104" s="113">
        <f>Q104*H104</f>
        <v>1.0670000000000001E-2</v>
      </c>
      <c r="S104" s="113">
        <v>0</v>
      </c>
      <c r="T104" s="114">
        <f>S104*H104</f>
        <v>0</v>
      </c>
      <c r="AR104" s="115" t="s">
        <v>162</v>
      </c>
      <c r="AT104" s="115" t="s">
        <v>135</v>
      </c>
      <c r="AU104" s="115" t="s">
        <v>82</v>
      </c>
      <c r="AY104" s="16" t="s">
        <v>132</v>
      </c>
      <c r="BE104" s="116">
        <f>IF(N104="základní",J104,0)</f>
        <v>0</v>
      </c>
      <c r="BF104" s="116">
        <f>IF(N104="snížená",J104,0)</f>
        <v>0</v>
      </c>
      <c r="BG104" s="116">
        <f>IF(N104="zákl. přenesená",J104,0)</f>
        <v>0</v>
      </c>
      <c r="BH104" s="116">
        <f>IF(N104="sníž. přenesená",J104,0)</f>
        <v>0</v>
      </c>
      <c r="BI104" s="116">
        <f>IF(N104="nulová",J104,0)</f>
        <v>0</v>
      </c>
      <c r="BJ104" s="16" t="s">
        <v>80</v>
      </c>
      <c r="BK104" s="116">
        <f>ROUND(I104*H104,2)</f>
        <v>0</v>
      </c>
      <c r="BL104" s="16" t="s">
        <v>162</v>
      </c>
      <c r="BM104" s="115" t="s">
        <v>427</v>
      </c>
    </row>
    <row r="105" spans="2:65" s="1" customFormat="1" ht="11.25">
      <c r="B105" s="30"/>
      <c r="D105" s="265" t="s">
        <v>396</v>
      </c>
      <c r="F105" s="266" t="s">
        <v>428</v>
      </c>
      <c r="I105" s="122"/>
      <c r="L105" s="30"/>
      <c r="M105" s="123"/>
      <c r="T105" s="48"/>
      <c r="AT105" s="16" t="s">
        <v>396</v>
      </c>
      <c r="AU105" s="16" t="s">
        <v>82</v>
      </c>
    </row>
    <row r="106" spans="2:65" s="1" customFormat="1" ht="16.5" customHeight="1">
      <c r="B106" s="107"/>
      <c r="C106" s="108" t="s">
        <v>148</v>
      </c>
      <c r="D106" s="262" t="s">
        <v>135</v>
      </c>
      <c r="E106" s="236" t="s">
        <v>429</v>
      </c>
      <c r="F106" s="237" t="s">
        <v>430</v>
      </c>
      <c r="G106" s="238" t="s">
        <v>158</v>
      </c>
      <c r="H106" s="239">
        <v>1</v>
      </c>
      <c r="I106" s="110"/>
      <c r="J106" s="247">
        <f>ROUND(I106*H106,2)</f>
        <v>0</v>
      </c>
      <c r="K106" s="109" t="s">
        <v>394</v>
      </c>
      <c r="L106" s="30"/>
      <c r="M106" s="111" t="s">
        <v>3</v>
      </c>
      <c r="N106" s="112" t="s">
        <v>43</v>
      </c>
      <c r="P106" s="113">
        <f>O106*H106</f>
        <v>0</v>
      </c>
      <c r="Q106" s="113">
        <v>1.6320000000000001E-2</v>
      </c>
      <c r="R106" s="113">
        <f>Q106*H106</f>
        <v>1.6320000000000001E-2</v>
      </c>
      <c r="S106" s="113">
        <v>0</v>
      </c>
      <c r="T106" s="114">
        <f>S106*H106</f>
        <v>0</v>
      </c>
      <c r="AR106" s="115" t="s">
        <v>162</v>
      </c>
      <c r="AT106" s="115" t="s">
        <v>135</v>
      </c>
      <c r="AU106" s="115" t="s">
        <v>82</v>
      </c>
      <c r="AY106" s="16" t="s">
        <v>132</v>
      </c>
      <c r="BE106" s="116">
        <f>IF(N106="základní",J106,0)</f>
        <v>0</v>
      </c>
      <c r="BF106" s="116">
        <f>IF(N106="snížená",J106,0)</f>
        <v>0</v>
      </c>
      <c r="BG106" s="116">
        <f>IF(N106="zákl. přenesená",J106,0)</f>
        <v>0</v>
      </c>
      <c r="BH106" s="116">
        <f>IF(N106="sníž. přenesená",J106,0)</f>
        <v>0</v>
      </c>
      <c r="BI106" s="116">
        <f>IF(N106="nulová",J106,0)</f>
        <v>0</v>
      </c>
      <c r="BJ106" s="16" t="s">
        <v>80</v>
      </c>
      <c r="BK106" s="116">
        <f>ROUND(I106*H106,2)</f>
        <v>0</v>
      </c>
      <c r="BL106" s="16" t="s">
        <v>162</v>
      </c>
      <c r="BM106" s="115" t="s">
        <v>431</v>
      </c>
    </row>
    <row r="107" spans="2:65" s="1" customFormat="1" ht="11.25">
      <c r="B107" s="30"/>
      <c r="D107" s="265" t="s">
        <v>396</v>
      </c>
      <c r="F107" s="266" t="s">
        <v>432</v>
      </c>
      <c r="I107" s="122"/>
      <c r="L107" s="30"/>
      <c r="M107" s="123"/>
      <c r="T107" s="48"/>
      <c r="AT107" s="16" t="s">
        <v>396</v>
      </c>
      <c r="AU107" s="16" t="s">
        <v>82</v>
      </c>
    </row>
    <row r="108" spans="2:65" s="1" customFormat="1" ht="16.5" customHeight="1">
      <c r="B108" s="107"/>
      <c r="C108" s="108" t="s">
        <v>163</v>
      </c>
      <c r="D108" s="262" t="s">
        <v>135</v>
      </c>
      <c r="E108" s="236" t="s">
        <v>433</v>
      </c>
      <c r="F108" s="237" t="s">
        <v>434</v>
      </c>
      <c r="G108" s="238" t="s">
        <v>138</v>
      </c>
      <c r="H108" s="239">
        <v>89</v>
      </c>
      <c r="I108" s="110"/>
      <c r="J108" s="247">
        <f>ROUND(I108*H108,2)</f>
        <v>0</v>
      </c>
      <c r="K108" s="109" t="s">
        <v>394</v>
      </c>
      <c r="L108" s="30"/>
      <c r="M108" s="111" t="s">
        <v>3</v>
      </c>
      <c r="N108" s="112" t="s">
        <v>43</v>
      </c>
      <c r="P108" s="113">
        <f>O108*H108</f>
        <v>0</v>
      </c>
      <c r="Q108" s="113">
        <v>4.0999999999999999E-4</v>
      </c>
      <c r="R108" s="113">
        <f>Q108*H108</f>
        <v>3.6490000000000002E-2</v>
      </c>
      <c r="S108" s="113">
        <v>0</v>
      </c>
      <c r="T108" s="114">
        <f>S108*H108</f>
        <v>0</v>
      </c>
      <c r="AR108" s="115" t="s">
        <v>162</v>
      </c>
      <c r="AT108" s="115" t="s">
        <v>135</v>
      </c>
      <c r="AU108" s="115" t="s">
        <v>82</v>
      </c>
      <c r="AY108" s="16" t="s">
        <v>132</v>
      </c>
      <c r="BE108" s="116">
        <f>IF(N108="základní",J108,0)</f>
        <v>0</v>
      </c>
      <c r="BF108" s="116">
        <f>IF(N108="snížená",J108,0)</f>
        <v>0</v>
      </c>
      <c r="BG108" s="116">
        <f>IF(N108="zákl. přenesená",J108,0)</f>
        <v>0</v>
      </c>
      <c r="BH108" s="116">
        <f>IF(N108="sníž. přenesená",J108,0)</f>
        <v>0</v>
      </c>
      <c r="BI108" s="116">
        <f>IF(N108="nulová",J108,0)</f>
        <v>0</v>
      </c>
      <c r="BJ108" s="16" t="s">
        <v>80</v>
      </c>
      <c r="BK108" s="116">
        <f>ROUND(I108*H108,2)</f>
        <v>0</v>
      </c>
      <c r="BL108" s="16" t="s">
        <v>162</v>
      </c>
      <c r="BM108" s="115" t="s">
        <v>435</v>
      </c>
    </row>
    <row r="109" spans="2:65" s="1" customFormat="1" ht="11.25">
      <c r="B109" s="30"/>
      <c r="D109" s="265" t="s">
        <v>396</v>
      </c>
      <c r="F109" s="266" t="s">
        <v>436</v>
      </c>
      <c r="I109" s="122"/>
      <c r="L109" s="30"/>
      <c r="M109" s="123"/>
      <c r="T109" s="48"/>
      <c r="AT109" s="16" t="s">
        <v>396</v>
      </c>
      <c r="AU109" s="16" t="s">
        <v>82</v>
      </c>
    </row>
    <row r="110" spans="2:65" s="1" customFormat="1" ht="16.5" customHeight="1">
      <c r="B110" s="107"/>
      <c r="C110" s="108" t="s">
        <v>152</v>
      </c>
      <c r="D110" s="262" t="s">
        <v>135</v>
      </c>
      <c r="E110" s="236" t="s">
        <v>437</v>
      </c>
      <c r="F110" s="237" t="s">
        <v>438</v>
      </c>
      <c r="G110" s="238" t="s">
        <v>138</v>
      </c>
      <c r="H110" s="239">
        <v>1</v>
      </c>
      <c r="I110" s="110"/>
      <c r="J110" s="247">
        <f>ROUND(I110*H110,2)</f>
        <v>0</v>
      </c>
      <c r="K110" s="109" t="s">
        <v>394</v>
      </c>
      <c r="L110" s="30"/>
      <c r="M110" s="111" t="s">
        <v>3</v>
      </c>
      <c r="N110" s="112" t="s">
        <v>43</v>
      </c>
      <c r="P110" s="113">
        <f>O110*H110</f>
        <v>0</v>
      </c>
      <c r="Q110" s="113">
        <v>4.8000000000000001E-4</v>
      </c>
      <c r="R110" s="113">
        <f>Q110*H110</f>
        <v>4.8000000000000001E-4</v>
      </c>
      <c r="S110" s="113">
        <v>0</v>
      </c>
      <c r="T110" s="114">
        <f>S110*H110</f>
        <v>0</v>
      </c>
      <c r="AR110" s="115" t="s">
        <v>162</v>
      </c>
      <c r="AT110" s="115" t="s">
        <v>135</v>
      </c>
      <c r="AU110" s="115" t="s">
        <v>82</v>
      </c>
      <c r="AY110" s="16" t="s">
        <v>132</v>
      </c>
      <c r="BE110" s="116">
        <f>IF(N110="základní",J110,0)</f>
        <v>0</v>
      </c>
      <c r="BF110" s="116">
        <f>IF(N110="snížená",J110,0)</f>
        <v>0</v>
      </c>
      <c r="BG110" s="116">
        <f>IF(N110="zákl. přenesená",J110,0)</f>
        <v>0</v>
      </c>
      <c r="BH110" s="116">
        <f>IF(N110="sníž. přenesená",J110,0)</f>
        <v>0</v>
      </c>
      <c r="BI110" s="116">
        <f>IF(N110="nulová",J110,0)</f>
        <v>0</v>
      </c>
      <c r="BJ110" s="16" t="s">
        <v>80</v>
      </c>
      <c r="BK110" s="116">
        <f>ROUND(I110*H110,2)</f>
        <v>0</v>
      </c>
      <c r="BL110" s="16" t="s">
        <v>162</v>
      </c>
      <c r="BM110" s="115" t="s">
        <v>439</v>
      </c>
    </row>
    <row r="111" spans="2:65" s="1" customFormat="1" ht="11.25">
      <c r="B111" s="30"/>
      <c r="D111" s="265" t="s">
        <v>396</v>
      </c>
      <c r="F111" s="266" t="s">
        <v>440</v>
      </c>
      <c r="I111" s="122"/>
      <c r="L111" s="30"/>
      <c r="M111" s="123"/>
      <c r="T111" s="48"/>
      <c r="AT111" s="16" t="s">
        <v>396</v>
      </c>
      <c r="AU111" s="16" t="s">
        <v>82</v>
      </c>
    </row>
    <row r="112" spans="2:65" s="1" customFormat="1" ht="16.5" customHeight="1">
      <c r="B112" s="107"/>
      <c r="C112" s="108" t="s">
        <v>170</v>
      </c>
      <c r="D112" s="262" t="s">
        <v>135</v>
      </c>
      <c r="E112" s="236" t="s">
        <v>441</v>
      </c>
      <c r="F112" s="237" t="s">
        <v>442</v>
      </c>
      <c r="G112" s="238" t="s">
        <v>158</v>
      </c>
      <c r="H112" s="239">
        <v>1</v>
      </c>
      <c r="I112" s="110"/>
      <c r="J112" s="247">
        <f>ROUND(I112*H112,2)</f>
        <v>0</v>
      </c>
      <c r="K112" s="109" t="s">
        <v>394</v>
      </c>
      <c r="L112" s="30"/>
      <c r="M112" s="111" t="s">
        <v>3</v>
      </c>
      <c r="N112" s="112" t="s">
        <v>43</v>
      </c>
      <c r="P112" s="113">
        <f>O112*H112</f>
        <v>0</v>
      </c>
      <c r="Q112" s="113">
        <v>1.01E-3</v>
      </c>
      <c r="R112" s="113">
        <f>Q112*H112</f>
        <v>1.01E-3</v>
      </c>
      <c r="S112" s="113">
        <v>0</v>
      </c>
      <c r="T112" s="114">
        <f>S112*H112</f>
        <v>0</v>
      </c>
      <c r="AR112" s="115" t="s">
        <v>162</v>
      </c>
      <c r="AT112" s="115" t="s">
        <v>135</v>
      </c>
      <c r="AU112" s="115" t="s">
        <v>82</v>
      </c>
      <c r="AY112" s="16" t="s">
        <v>132</v>
      </c>
      <c r="BE112" s="116">
        <f>IF(N112="základní",J112,0)</f>
        <v>0</v>
      </c>
      <c r="BF112" s="116">
        <f>IF(N112="snížená",J112,0)</f>
        <v>0</v>
      </c>
      <c r="BG112" s="116">
        <f>IF(N112="zákl. přenesená",J112,0)</f>
        <v>0</v>
      </c>
      <c r="BH112" s="116">
        <f>IF(N112="sníž. přenesená",J112,0)</f>
        <v>0</v>
      </c>
      <c r="BI112" s="116">
        <f>IF(N112="nulová",J112,0)</f>
        <v>0</v>
      </c>
      <c r="BJ112" s="16" t="s">
        <v>80</v>
      </c>
      <c r="BK112" s="116">
        <f>ROUND(I112*H112,2)</f>
        <v>0</v>
      </c>
      <c r="BL112" s="16" t="s">
        <v>162</v>
      </c>
      <c r="BM112" s="115" t="s">
        <v>443</v>
      </c>
    </row>
    <row r="113" spans="2:65" s="1" customFormat="1" ht="11.25">
      <c r="B113" s="30"/>
      <c r="D113" s="265" t="s">
        <v>396</v>
      </c>
      <c r="F113" s="266" t="s">
        <v>444</v>
      </c>
      <c r="I113" s="122"/>
      <c r="L113" s="30"/>
      <c r="M113" s="123"/>
      <c r="T113" s="48"/>
      <c r="AT113" s="16" t="s">
        <v>396</v>
      </c>
      <c r="AU113" s="16" t="s">
        <v>82</v>
      </c>
    </row>
    <row r="114" spans="2:65" s="1" customFormat="1" ht="16.5" customHeight="1">
      <c r="B114" s="107"/>
      <c r="C114" s="108" t="s">
        <v>9</v>
      </c>
      <c r="D114" s="262" t="s">
        <v>135</v>
      </c>
      <c r="E114" s="236" t="s">
        <v>445</v>
      </c>
      <c r="F114" s="237" t="s">
        <v>446</v>
      </c>
      <c r="G114" s="238" t="s">
        <v>158</v>
      </c>
      <c r="H114" s="239">
        <v>7</v>
      </c>
      <c r="I114" s="110"/>
      <c r="J114" s="247">
        <f>ROUND(I114*H114,2)</f>
        <v>0</v>
      </c>
      <c r="K114" s="109" t="s">
        <v>394</v>
      </c>
      <c r="L114" s="30"/>
      <c r="M114" s="111" t="s">
        <v>3</v>
      </c>
      <c r="N114" s="112" t="s">
        <v>43</v>
      </c>
      <c r="P114" s="113">
        <f>O114*H114</f>
        <v>0</v>
      </c>
      <c r="Q114" s="113">
        <v>6.0000000000000002E-5</v>
      </c>
      <c r="R114" s="113">
        <f>Q114*H114</f>
        <v>4.2000000000000002E-4</v>
      </c>
      <c r="S114" s="113">
        <v>0</v>
      </c>
      <c r="T114" s="114">
        <f>S114*H114</f>
        <v>0</v>
      </c>
      <c r="AR114" s="115" t="s">
        <v>162</v>
      </c>
      <c r="AT114" s="115" t="s">
        <v>135</v>
      </c>
      <c r="AU114" s="115" t="s">
        <v>82</v>
      </c>
      <c r="AY114" s="16" t="s">
        <v>132</v>
      </c>
      <c r="BE114" s="116">
        <f>IF(N114="základní",J114,0)</f>
        <v>0</v>
      </c>
      <c r="BF114" s="116">
        <f>IF(N114="snížená",J114,0)</f>
        <v>0</v>
      </c>
      <c r="BG114" s="116">
        <f>IF(N114="zákl. přenesená",J114,0)</f>
        <v>0</v>
      </c>
      <c r="BH114" s="116">
        <f>IF(N114="sníž. přenesená",J114,0)</f>
        <v>0</v>
      </c>
      <c r="BI114" s="116">
        <f>IF(N114="nulová",J114,0)</f>
        <v>0</v>
      </c>
      <c r="BJ114" s="16" t="s">
        <v>80</v>
      </c>
      <c r="BK114" s="116">
        <f>ROUND(I114*H114,2)</f>
        <v>0</v>
      </c>
      <c r="BL114" s="16" t="s">
        <v>162</v>
      </c>
      <c r="BM114" s="115" t="s">
        <v>447</v>
      </c>
    </row>
    <row r="115" spans="2:65" s="1" customFormat="1" ht="11.25">
      <c r="B115" s="30"/>
      <c r="D115" s="265" t="s">
        <v>396</v>
      </c>
      <c r="F115" s="266" t="s">
        <v>448</v>
      </c>
      <c r="I115" s="122"/>
      <c r="L115" s="30"/>
      <c r="M115" s="123"/>
      <c r="T115" s="48"/>
      <c r="AT115" s="16" t="s">
        <v>396</v>
      </c>
      <c r="AU115" s="16" t="s">
        <v>82</v>
      </c>
    </row>
    <row r="116" spans="2:65" s="1" customFormat="1" ht="24.2" customHeight="1">
      <c r="B116" s="107"/>
      <c r="C116" s="129" t="s">
        <v>178</v>
      </c>
      <c r="D116" s="269" t="s">
        <v>449</v>
      </c>
      <c r="E116" s="270" t="s">
        <v>450</v>
      </c>
      <c r="F116" s="271" t="s">
        <v>451</v>
      </c>
      <c r="G116" s="272" t="s">
        <v>158</v>
      </c>
      <c r="H116" s="273">
        <v>7</v>
      </c>
      <c r="I116" s="131"/>
      <c r="J116" s="274">
        <f>ROUND(I116*H116,2)</f>
        <v>0</v>
      </c>
      <c r="K116" s="130" t="s">
        <v>3</v>
      </c>
      <c r="L116" s="132"/>
      <c r="M116" s="133" t="s">
        <v>3</v>
      </c>
      <c r="N116" s="134" t="s">
        <v>43</v>
      </c>
      <c r="P116" s="113">
        <f>O116*H116</f>
        <v>0</v>
      </c>
      <c r="Q116" s="113">
        <v>2.3000000000000001E-4</v>
      </c>
      <c r="R116" s="113">
        <f>Q116*H116</f>
        <v>1.6100000000000001E-3</v>
      </c>
      <c r="S116" s="113">
        <v>0</v>
      </c>
      <c r="T116" s="114">
        <f>S116*H116</f>
        <v>0</v>
      </c>
      <c r="AR116" s="115" t="s">
        <v>198</v>
      </c>
      <c r="AT116" s="115" t="s">
        <v>449</v>
      </c>
      <c r="AU116" s="115" t="s">
        <v>82</v>
      </c>
      <c r="AY116" s="16" t="s">
        <v>132</v>
      </c>
      <c r="BE116" s="116">
        <f>IF(N116="základní",J116,0)</f>
        <v>0</v>
      </c>
      <c r="BF116" s="116">
        <f>IF(N116="snížená",J116,0)</f>
        <v>0</v>
      </c>
      <c r="BG116" s="116">
        <f>IF(N116="zákl. přenesená",J116,0)</f>
        <v>0</v>
      </c>
      <c r="BH116" s="116">
        <f>IF(N116="sníž. přenesená",J116,0)</f>
        <v>0</v>
      </c>
      <c r="BI116" s="116">
        <f>IF(N116="nulová",J116,0)</f>
        <v>0</v>
      </c>
      <c r="BJ116" s="16" t="s">
        <v>80</v>
      </c>
      <c r="BK116" s="116">
        <f>ROUND(I116*H116,2)</f>
        <v>0</v>
      </c>
      <c r="BL116" s="16" t="s">
        <v>162</v>
      </c>
      <c r="BM116" s="115" t="s">
        <v>452</v>
      </c>
    </row>
    <row r="117" spans="2:65" s="1" customFormat="1" ht="16.5" customHeight="1">
      <c r="B117" s="107"/>
      <c r="C117" s="108" t="s">
        <v>159</v>
      </c>
      <c r="D117" s="262" t="s">
        <v>135</v>
      </c>
      <c r="E117" s="236" t="s">
        <v>453</v>
      </c>
      <c r="F117" s="237" t="s">
        <v>454</v>
      </c>
      <c r="G117" s="238" t="s">
        <v>138</v>
      </c>
      <c r="H117" s="239">
        <v>89</v>
      </c>
      <c r="I117" s="110"/>
      <c r="J117" s="247">
        <f>ROUND(I117*H117,2)</f>
        <v>0</v>
      </c>
      <c r="K117" s="109" t="s">
        <v>394</v>
      </c>
      <c r="L117" s="30"/>
      <c r="M117" s="111" t="s">
        <v>3</v>
      </c>
      <c r="N117" s="112" t="s">
        <v>43</v>
      </c>
      <c r="P117" s="113">
        <f>O117*H117</f>
        <v>0</v>
      </c>
      <c r="Q117" s="113">
        <v>0</v>
      </c>
      <c r="R117" s="113">
        <f>Q117*H117</f>
        <v>0</v>
      </c>
      <c r="S117" s="113">
        <v>0</v>
      </c>
      <c r="T117" s="114">
        <f>S117*H117</f>
        <v>0</v>
      </c>
      <c r="AR117" s="115" t="s">
        <v>162</v>
      </c>
      <c r="AT117" s="115" t="s">
        <v>135</v>
      </c>
      <c r="AU117" s="115" t="s">
        <v>82</v>
      </c>
      <c r="AY117" s="16" t="s">
        <v>132</v>
      </c>
      <c r="BE117" s="116">
        <f>IF(N117="základní",J117,0)</f>
        <v>0</v>
      </c>
      <c r="BF117" s="116">
        <f>IF(N117="snížená",J117,0)</f>
        <v>0</v>
      </c>
      <c r="BG117" s="116">
        <f>IF(N117="zákl. přenesená",J117,0)</f>
        <v>0</v>
      </c>
      <c r="BH117" s="116">
        <f>IF(N117="sníž. přenesená",J117,0)</f>
        <v>0</v>
      </c>
      <c r="BI117" s="116">
        <f>IF(N117="nulová",J117,0)</f>
        <v>0</v>
      </c>
      <c r="BJ117" s="16" t="s">
        <v>80</v>
      </c>
      <c r="BK117" s="116">
        <f>ROUND(I117*H117,2)</f>
        <v>0</v>
      </c>
      <c r="BL117" s="16" t="s">
        <v>162</v>
      </c>
      <c r="BM117" s="115" t="s">
        <v>455</v>
      </c>
    </row>
    <row r="118" spans="2:65" s="1" customFormat="1" ht="11.25">
      <c r="B118" s="30"/>
      <c r="D118" s="265" t="s">
        <v>396</v>
      </c>
      <c r="F118" s="266" t="s">
        <v>456</v>
      </c>
      <c r="I118" s="122"/>
      <c r="L118" s="30"/>
      <c r="M118" s="123"/>
      <c r="T118" s="48"/>
      <c r="AT118" s="16" t="s">
        <v>396</v>
      </c>
      <c r="AU118" s="16" t="s">
        <v>82</v>
      </c>
    </row>
    <row r="119" spans="2:65" s="1" customFormat="1" ht="24.2" customHeight="1">
      <c r="B119" s="107"/>
      <c r="C119" s="108" t="s">
        <v>185</v>
      </c>
      <c r="D119" s="262" t="s">
        <v>135</v>
      </c>
      <c r="E119" s="236" t="s">
        <v>457</v>
      </c>
      <c r="F119" s="237" t="s">
        <v>458</v>
      </c>
      <c r="G119" s="238" t="s">
        <v>413</v>
      </c>
      <c r="H119" s="239">
        <v>6.7000000000000004E-2</v>
      </c>
      <c r="I119" s="110"/>
      <c r="J119" s="247">
        <f>ROUND(I119*H119,2)</f>
        <v>0</v>
      </c>
      <c r="K119" s="109" t="s">
        <v>394</v>
      </c>
      <c r="L119" s="30"/>
      <c r="M119" s="111" t="s">
        <v>3</v>
      </c>
      <c r="N119" s="112" t="s">
        <v>43</v>
      </c>
      <c r="P119" s="113">
        <f>O119*H119</f>
        <v>0</v>
      </c>
      <c r="Q119" s="113">
        <v>0</v>
      </c>
      <c r="R119" s="113">
        <f>Q119*H119</f>
        <v>0</v>
      </c>
      <c r="S119" s="113">
        <v>0</v>
      </c>
      <c r="T119" s="114">
        <f>S119*H119</f>
        <v>0</v>
      </c>
      <c r="AR119" s="115" t="s">
        <v>162</v>
      </c>
      <c r="AT119" s="115" t="s">
        <v>135</v>
      </c>
      <c r="AU119" s="115" t="s">
        <v>82</v>
      </c>
      <c r="AY119" s="16" t="s">
        <v>132</v>
      </c>
      <c r="BE119" s="116">
        <f>IF(N119="základní",J119,0)</f>
        <v>0</v>
      </c>
      <c r="BF119" s="116">
        <f>IF(N119="snížená",J119,0)</f>
        <v>0</v>
      </c>
      <c r="BG119" s="116">
        <f>IF(N119="zákl. přenesená",J119,0)</f>
        <v>0</v>
      </c>
      <c r="BH119" s="116">
        <f>IF(N119="sníž. přenesená",J119,0)</f>
        <v>0</v>
      </c>
      <c r="BI119" s="116">
        <f>IF(N119="nulová",J119,0)</f>
        <v>0</v>
      </c>
      <c r="BJ119" s="16" t="s">
        <v>80</v>
      </c>
      <c r="BK119" s="116">
        <f>ROUND(I119*H119,2)</f>
        <v>0</v>
      </c>
      <c r="BL119" s="16" t="s">
        <v>162</v>
      </c>
      <c r="BM119" s="115" t="s">
        <v>459</v>
      </c>
    </row>
    <row r="120" spans="2:65" s="1" customFormat="1" ht="11.25">
      <c r="B120" s="30"/>
      <c r="D120" s="265" t="s">
        <v>396</v>
      </c>
      <c r="F120" s="266" t="s">
        <v>460</v>
      </c>
      <c r="I120" s="122"/>
      <c r="L120" s="30"/>
      <c r="M120" s="135"/>
      <c r="N120" s="119"/>
      <c r="O120" s="119"/>
      <c r="P120" s="119"/>
      <c r="Q120" s="119"/>
      <c r="R120" s="119"/>
      <c r="S120" s="119"/>
      <c r="T120" s="136"/>
      <c r="AT120" s="16" t="s">
        <v>396</v>
      </c>
      <c r="AU120" s="16" t="s">
        <v>82</v>
      </c>
    </row>
    <row r="121" spans="2:65" s="1" customFormat="1" ht="6.95" customHeight="1">
      <c r="B121" s="38"/>
      <c r="C121" s="39"/>
      <c r="D121" s="39"/>
      <c r="E121" s="39"/>
      <c r="F121" s="39"/>
      <c r="G121" s="39"/>
      <c r="H121" s="39"/>
      <c r="I121" s="256"/>
      <c r="J121" s="39"/>
      <c r="K121" s="39"/>
      <c r="L121" s="30"/>
    </row>
  </sheetData>
  <sheetProtection password="CA50" sheet="1" objects="1" scenarios="1"/>
  <autoFilter ref="C84:K120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4" r:id="rId3" xr:uid="{00000000-0004-0000-0300-000002000000}"/>
    <hyperlink ref="F98" r:id="rId4" xr:uid="{00000000-0004-0000-0300-000003000000}"/>
    <hyperlink ref="F103" r:id="rId5" xr:uid="{00000000-0004-0000-0300-000004000000}"/>
    <hyperlink ref="F105" r:id="rId6" xr:uid="{00000000-0004-0000-0300-000005000000}"/>
    <hyperlink ref="F107" r:id="rId7" xr:uid="{00000000-0004-0000-0300-000006000000}"/>
    <hyperlink ref="F109" r:id="rId8" xr:uid="{00000000-0004-0000-0300-000007000000}"/>
    <hyperlink ref="F111" r:id="rId9" xr:uid="{00000000-0004-0000-0300-000008000000}"/>
    <hyperlink ref="F113" r:id="rId10" xr:uid="{00000000-0004-0000-0300-000009000000}"/>
    <hyperlink ref="F115" r:id="rId11" xr:uid="{00000000-0004-0000-0300-00000A000000}"/>
    <hyperlink ref="F118" r:id="rId12" xr:uid="{00000000-0004-0000-0300-00000B000000}"/>
    <hyperlink ref="F120" r:id="rId13" xr:uid="{00000000-0004-0000-03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topLeftCell="A59" workbookViewId="0">
      <selection activeCell="I90" sqref="I9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461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ROUND(J87,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ROUND((SUM(BE87:BE168)),  2)</f>
        <v>0</v>
      </c>
      <c r="I33" s="254">
        <v>0.21</v>
      </c>
      <c r="J33" s="229">
        <f>ROUND(((SUM(BE87:BE168))*I33),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ROUND((SUM(BF87:BF168)),  2)</f>
        <v>0</v>
      </c>
      <c r="I34" s="254">
        <v>0.12</v>
      </c>
      <c r="J34" s="229">
        <f>ROUND(((SUM(BF87:BF168))*I34),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ROUND((SUM(BG87:BG168)),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ROUND((SUM(BH87:BH168)),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ROUND((SUM(BI87:BI168)),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06 - Ústřední vytápění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J87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115</v>
      </c>
      <c r="E60" s="232"/>
      <c r="F60" s="232"/>
      <c r="G60" s="232"/>
      <c r="H60" s="232"/>
      <c r="I60" s="259"/>
      <c r="J60" s="242">
        <f>J88</f>
        <v>0</v>
      </c>
      <c r="L60" s="88"/>
    </row>
    <row r="61" spans="2:47" s="9" customFormat="1" ht="19.899999999999999" customHeight="1">
      <c r="B61" s="90"/>
      <c r="D61" s="91" t="s">
        <v>462</v>
      </c>
      <c r="E61" s="233"/>
      <c r="F61" s="233"/>
      <c r="G61" s="233"/>
      <c r="H61" s="233"/>
      <c r="I61" s="260"/>
      <c r="J61" s="243">
        <f>J89</f>
        <v>0</v>
      </c>
      <c r="L61" s="90"/>
    </row>
    <row r="62" spans="2:47" s="9" customFormat="1" ht="19.899999999999999" customHeight="1">
      <c r="B62" s="90"/>
      <c r="D62" s="91" t="s">
        <v>463</v>
      </c>
      <c r="E62" s="233"/>
      <c r="F62" s="233"/>
      <c r="G62" s="233"/>
      <c r="H62" s="233"/>
      <c r="I62" s="260"/>
      <c r="J62" s="243">
        <f>J100</f>
        <v>0</v>
      </c>
      <c r="L62" s="90"/>
    </row>
    <row r="63" spans="2:47" s="9" customFormat="1" ht="19.899999999999999" customHeight="1">
      <c r="B63" s="90"/>
      <c r="D63" s="91" t="s">
        <v>464</v>
      </c>
      <c r="E63" s="233"/>
      <c r="F63" s="233"/>
      <c r="G63" s="233"/>
      <c r="H63" s="233"/>
      <c r="I63" s="260"/>
      <c r="J63" s="243">
        <f>J101</f>
        <v>0</v>
      </c>
      <c r="L63" s="90"/>
    </row>
    <row r="64" spans="2:47" s="9" customFormat="1" ht="19.899999999999999" customHeight="1">
      <c r="B64" s="90"/>
      <c r="D64" s="91" t="s">
        <v>465</v>
      </c>
      <c r="E64" s="233"/>
      <c r="F64" s="233"/>
      <c r="G64" s="233"/>
      <c r="H64" s="233"/>
      <c r="I64" s="260"/>
      <c r="J64" s="243">
        <f>J134</f>
        <v>0</v>
      </c>
      <c r="L64" s="90"/>
    </row>
    <row r="65" spans="2:12" s="9" customFormat="1" ht="19.899999999999999" customHeight="1">
      <c r="B65" s="90"/>
      <c r="D65" s="91" t="s">
        <v>466</v>
      </c>
      <c r="E65" s="233"/>
      <c r="F65" s="233"/>
      <c r="G65" s="233"/>
      <c r="H65" s="233"/>
      <c r="I65" s="260"/>
      <c r="J65" s="243">
        <f>J146</f>
        <v>0</v>
      </c>
      <c r="L65" s="90"/>
    </row>
    <row r="66" spans="2:12" s="9" customFormat="1" ht="19.899999999999999" customHeight="1">
      <c r="B66" s="90"/>
      <c r="D66" s="91" t="s">
        <v>467</v>
      </c>
      <c r="E66" s="233"/>
      <c r="F66" s="233"/>
      <c r="G66" s="233"/>
      <c r="H66" s="233"/>
      <c r="I66" s="260"/>
      <c r="J66" s="243">
        <f>J157</f>
        <v>0</v>
      </c>
      <c r="L66" s="90"/>
    </row>
    <row r="67" spans="2:12" s="9" customFormat="1" ht="19.899999999999999" customHeight="1">
      <c r="B67" s="90"/>
      <c r="D67" s="91" t="s">
        <v>468</v>
      </c>
      <c r="E67" s="233"/>
      <c r="F67" s="233"/>
      <c r="G67" s="233"/>
      <c r="H67" s="233"/>
      <c r="I67" s="260"/>
      <c r="J67" s="243">
        <f>J161</f>
        <v>0</v>
      </c>
      <c r="L67" s="90"/>
    </row>
    <row r="68" spans="2:12" s="1" customFormat="1" ht="21.75" customHeight="1">
      <c r="B68" s="30"/>
      <c r="I68" s="122"/>
      <c r="L68" s="30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256"/>
      <c r="J69" s="39"/>
      <c r="K69" s="39"/>
      <c r="L69" s="30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257"/>
      <c r="J73" s="41"/>
      <c r="K73" s="41"/>
      <c r="L73" s="30"/>
    </row>
    <row r="74" spans="2:12" s="1" customFormat="1" ht="24.95" customHeight="1">
      <c r="B74" s="30"/>
      <c r="C74" s="20" t="s">
        <v>117</v>
      </c>
      <c r="I74" s="122"/>
      <c r="L74" s="30"/>
    </row>
    <row r="75" spans="2:12" s="1" customFormat="1" ht="6.95" customHeight="1">
      <c r="B75" s="30"/>
      <c r="I75" s="122"/>
      <c r="L75" s="30"/>
    </row>
    <row r="76" spans="2:12" s="1" customFormat="1" ht="12" customHeight="1">
      <c r="B76" s="30"/>
      <c r="C76" s="26" t="s">
        <v>17</v>
      </c>
      <c r="I76" s="122"/>
      <c r="L76" s="30"/>
    </row>
    <row r="77" spans="2:12" s="1" customFormat="1" ht="16.5" customHeight="1">
      <c r="B77" s="30"/>
      <c r="E77" s="324" t="str">
        <f>E7</f>
        <v>VŠE 3.np</v>
      </c>
      <c r="F77" s="325"/>
      <c r="G77" s="325"/>
      <c r="H77" s="325"/>
      <c r="I77" s="122"/>
      <c r="L77" s="30"/>
    </row>
    <row r="78" spans="2:12" s="1" customFormat="1" ht="12" customHeight="1">
      <c r="B78" s="30"/>
      <c r="C78" s="26" t="s">
        <v>109</v>
      </c>
      <c r="I78" s="122"/>
      <c r="L78" s="30"/>
    </row>
    <row r="79" spans="2:12" s="1" customFormat="1" ht="16.5" customHeight="1">
      <c r="B79" s="30"/>
      <c r="E79" s="314" t="str">
        <f>E9</f>
        <v>06 - Ústřední vytápění</v>
      </c>
      <c r="F79" s="323"/>
      <c r="G79" s="323"/>
      <c r="H79" s="323"/>
      <c r="I79" s="122"/>
      <c r="L79" s="30"/>
    </row>
    <row r="80" spans="2:12" s="1" customFormat="1" ht="6.95" customHeight="1">
      <c r="B80" s="30"/>
      <c r="I80" s="122"/>
      <c r="L80" s="30"/>
    </row>
    <row r="81" spans="2:65" s="1" customFormat="1" ht="12" customHeight="1">
      <c r="B81" s="30"/>
      <c r="C81" s="26" t="s">
        <v>21</v>
      </c>
      <c r="F81" s="24" t="str">
        <f>F12</f>
        <v>Praha</v>
      </c>
      <c r="I81" s="250" t="s">
        <v>23</v>
      </c>
      <c r="J81" s="224" t="str">
        <f>IF(J12="","",J12)</f>
        <v>9. 5. 2024</v>
      </c>
      <c r="L81" s="30"/>
    </row>
    <row r="82" spans="2:65" s="1" customFormat="1" ht="6.95" customHeight="1">
      <c r="B82" s="30"/>
      <c r="I82" s="122"/>
      <c r="L82" s="30"/>
    </row>
    <row r="83" spans="2:65" s="1" customFormat="1" ht="15.2" customHeight="1">
      <c r="B83" s="30"/>
      <c r="C83" s="26" t="s">
        <v>25</v>
      </c>
      <c r="F83" s="24" t="str">
        <f>E15</f>
        <v xml:space="preserve"> </v>
      </c>
      <c r="I83" s="250" t="s">
        <v>31</v>
      </c>
      <c r="J83" s="226" t="str">
        <f>E21</f>
        <v xml:space="preserve"> </v>
      </c>
      <c r="L83" s="30"/>
    </row>
    <row r="84" spans="2:65" s="1" customFormat="1" ht="15.2" customHeight="1">
      <c r="B84" s="30"/>
      <c r="C84" s="26" t="s">
        <v>29</v>
      </c>
      <c r="F84" s="24" t="str">
        <f>IF(E18="","",E18)</f>
        <v>Vyplň údaj</v>
      </c>
      <c r="I84" s="250" t="s">
        <v>33</v>
      </c>
      <c r="J84" s="226" t="str">
        <f>E24</f>
        <v>Ing.Milan Dusek</v>
      </c>
      <c r="L84" s="30"/>
    </row>
    <row r="85" spans="2:65" s="1" customFormat="1" ht="10.35" customHeight="1">
      <c r="B85" s="30"/>
      <c r="I85" s="122"/>
      <c r="L85" s="30"/>
    </row>
    <row r="86" spans="2:65" s="10" customFormat="1" ht="29.25" customHeight="1">
      <c r="B86" s="92"/>
      <c r="C86" s="93" t="s">
        <v>118</v>
      </c>
      <c r="D86" s="94" t="s">
        <v>57</v>
      </c>
      <c r="E86" s="94" t="s">
        <v>53</v>
      </c>
      <c r="F86" s="94" t="s">
        <v>54</v>
      </c>
      <c r="G86" s="94" t="s">
        <v>119</v>
      </c>
      <c r="H86" s="94" t="s">
        <v>120</v>
      </c>
      <c r="I86" s="261" t="s">
        <v>121</v>
      </c>
      <c r="J86" s="94" t="s">
        <v>113</v>
      </c>
      <c r="K86" s="95" t="s">
        <v>122</v>
      </c>
      <c r="L86" s="92"/>
      <c r="M86" s="51" t="s">
        <v>3</v>
      </c>
      <c r="N86" s="52" t="s">
        <v>42</v>
      </c>
      <c r="O86" s="52" t="s">
        <v>123</v>
      </c>
      <c r="P86" s="52" t="s">
        <v>124</v>
      </c>
      <c r="Q86" s="52" t="s">
        <v>125</v>
      </c>
      <c r="R86" s="52" t="s">
        <v>126</v>
      </c>
      <c r="S86" s="52" t="s">
        <v>127</v>
      </c>
      <c r="T86" s="53" t="s">
        <v>128</v>
      </c>
    </row>
    <row r="87" spans="2:65" s="1" customFormat="1" ht="22.9" customHeight="1">
      <c r="B87" s="30"/>
      <c r="C87" s="56" t="s">
        <v>129</v>
      </c>
      <c r="I87" s="122"/>
      <c r="J87" s="244">
        <f>BK87</f>
        <v>0</v>
      </c>
      <c r="L87" s="30"/>
      <c r="M87" s="54"/>
      <c r="N87" s="46"/>
      <c r="O87" s="46"/>
      <c r="P87" s="96">
        <f>P88</f>
        <v>0</v>
      </c>
      <c r="Q87" s="46"/>
      <c r="R87" s="96">
        <f>R88</f>
        <v>0.83267440999999998</v>
      </c>
      <c r="S87" s="46"/>
      <c r="T87" s="97">
        <f>T88</f>
        <v>0.64817999999999998</v>
      </c>
      <c r="AT87" s="16" t="s">
        <v>71</v>
      </c>
      <c r="AU87" s="16" t="s">
        <v>114</v>
      </c>
      <c r="BK87" s="98">
        <f>BK88</f>
        <v>0</v>
      </c>
    </row>
    <row r="88" spans="2:65" s="11" customFormat="1" ht="25.9" customHeight="1">
      <c r="B88" s="99"/>
      <c r="D88" s="100" t="s">
        <v>71</v>
      </c>
      <c r="E88" s="234" t="s">
        <v>130</v>
      </c>
      <c r="F88" s="234" t="s">
        <v>131</v>
      </c>
      <c r="I88" s="101"/>
      <c r="J88" s="245">
        <f>BK88</f>
        <v>0</v>
      </c>
      <c r="L88" s="99"/>
      <c r="M88" s="102"/>
      <c r="P88" s="103">
        <f>P89+P100+P101+P134+P146+P157+P161</f>
        <v>0</v>
      </c>
      <c r="R88" s="103">
        <f>R89+R100+R101+R134+R146+R157+R161</f>
        <v>0.83267440999999998</v>
      </c>
      <c r="T88" s="104">
        <f>T89+T100+T101+T134+T146+T157+T161</f>
        <v>0.64817999999999998</v>
      </c>
      <c r="AR88" s="100" t="s">
        <v>82</v>
      </c>
      <c r="AT88" s="105" t="s">
        <v>71</v>
      </c>
      <c r="AU88" s="105" t="s">
        <v>72</v>
      </c>
      <c r="AY88" s="100" t="s">
        <v>132</v>
      </c>
      <c r="BK88" s="106">
        <f>BK89+BK100+BK101+BK134+BK146+BK157+BK161</f>
        <v>0</v>
      </c>
    </row>
    <row r="89" spans="2:65" s="11" customFormat="1" ht="22.9" customHeight="1">
      <c r="B89" s="99"/>
      <c r="D89" s="100" t="s">
        <v>71</v>
      </c>
      <c r="E89" s="235" t="s">
        <v>469</v>
      </c>
      <c r="F89" s="235" t="s">
        <v>470</v>
      </c>
      <c r="I89" s="101"/>
      <c r="J89" s="246">
        <f>BK89</f>
        <v>0</v>
      </c>
      <c r="L89" s="99"/>
      <c r="M89" s="102"/>
      <c r="P89" s="103">
        <f>SUM(P90:P99)</f>
        <v>0</v>
      </c>
      <c r="R89" s="103">
        <f>SUM(R90:R99)</f>
        <v>0.12789441000000001</v>
      </c>
      <c r="T89" s="104">
        <f>SUM(T90:T99)</f>
        <v>0</v>
      </c>
      <c r="AR89" s="100" t="s">
        <v>82</v>
      </c>
      <c r="AT89" s="105" t="s">
        <v>71</v>
      </c>
      <c r="AU89" s="105" t="s">
        <v>80</v>
      </c>
      <c r="AY89" s="100" t="s">
        <v>132</v>
      </c>
      <c r="BK89" s="106">
        <f>SUM(BK90:BK99)</f>
        <v>0</v>
      </c>
    </row>
    <row r="90" spans="2:65" s="1" customFormat="1" ht="33" customHeight="1">
      <c r="B90" s="107"/>
      <c r="C90" s="108" t="s">
        <v>80</v>
      </c>
      <c r="D90" s="262" t="s">
        <v>135</v>
      </c>
      <c r="E90" s="236" t="s">
        <v>471</v>
      </c>
      <c r="F90" s="237" t="s">
        <v>472</v>
      </c>
      <c r="G90" s="238" t="s">
        <v>393</v>
      </c>
      <c r="H90" s="239">
        <v>23.210999999999999</v>
      </c>
      <c r="I90" s="110"/>
      <c r="J90" s="247">
        <f>ROUND(I90*H90,2)</f>
        <v>0</v>
      </c>
      <c r="K90" s="109" t="s">
        <v>394</v>
      </c>
      <c r="L90" s="30"/>
      <c r="M90" s="111" t="s">
        <v>3</v>
      </c>
      <c r="N90" s="112" t="s">
        <v>43</v>
      </c>
      <c r="P90" s="113">
        <f>O90*H90</f>
        <v>0</v>
      </c>
      <c r="Q90" s="113">
        <v>1.31E-3</v>
      </c>
      <c r="R90" s="113">
        <f>Q90*H90</f>
        <v>3.0406409999999998E-2</v>
      </c>
      <c r="S90" s="113">
        <v>0</v>
      </c>
      <c r="T90" s="114">
        <f>S90*H90</f>
        <v>0</v>
      </c>
      <c r="AR90" s="115" t="s">
        <v>162</v>
      </c>
      <c r="AT90" s="115" t="s">
        <v>135</v>
      </c>
      <c r="AU90" s="115" t="s">
        <v>82</v>
      </c>
      <c r="AY90" s="16" t="s">
        <v>132</v>
      </c>
      <c r="BE90" s="116">
        <f>IF(N90="základní",J90,0)</f>
        <v>0</v>
      </c>
      <c r="BF90" s="116">
        <f>IF(N90="snížená",J90,0)</f>
        <v>0</v>
      </c>
      <c r="BG90" s="116">
        <f>IF(N90="zákl. přenesená",J90,0)</f>
        <v>0</v>
      </c>
      <c r="BH90" s="116">
        <f>IF(N90="sníž. přenesená",J90,0)</f>
        <v>0</v>
      </c>
      <c r="BI90" s="116">
        <f>IF(N90="nulová",J90,0)</f>
        <v>0</v>
      </c>
      <c r="BJ90" s="16" t="s">
        <v>80</v>
      </c>
      <c r="BK90" s="116">
        <f>ROUND(I90*H90,2)</f>
        <v>0</v>
      </c>
      <c r="BL90" s="16" t="s">
        <v>162</v>
      </c>
      <c r="BM90" s="115" t="s">
        <v>473</v>
      </c>
    </row>
    <row r="91" spans="2:65" s="1" customFormat="1" ht="11.25">
      <c r="B91" s="30"/>
      <c r="D91" s="265" t="s">
        <v>396</v>
      </c>
      <c r="F91" s="266" t="s">
        <v>474</v>
      </c>
      <c r="I91" s="122"/>
      <c r="L91" s="30"/>
      <c r="M91" s="123"/>
      <c r="T91" s="48"/>
      <c r="AT91" s="16" t="s">
        <v>396</v>
      </c>
      <c r="AU91" s="16" t="s">
        <v>82</v>
      </c>
    </row>
    <row r="92" spans="2:65" s="12" customFormat="1" ht="11.25">
      <c r="B92" s="124"/>
      <c r="D92" s="263" t="s">
        <v>407</v>
      </c>
      <c r="E92" s="125" t="s">
        <v>3</v>
      </c>
      <c r="F92" s="267" t="s">
        <v>475</v>
      </c>
      <c r="H92" s="268">
        <v>15.071999999999999</v>
      </c>
      <c r="I92" s="126"/>
      <c r="L92" s="124"/>
      <c r="M92" s="127"/>
      <c r="T92" s="128"/>
      <c r="AT92" s="125" t="s">
        <v>407</v>
      </c>
      <c r="AU92" s="125" t="s">
        <v>82</v>
      </c>
      <c r="AV92" s="12" t="s">
        <v>82</v>
      </c>
      <c r="AW92" s="12" t="s">
        <v>32</v>
      </c>
      <c r="AX92" s="12" t="s">
        <v>72</v>
      </c>
      <c r="AY92" s="125" t="s">
        <v>132</v>
      </c>
    </row>
    <row r="93" spans="2:65" s="12" customFormat="1" ht="11.25">
      <c r="B93" s="124"/>
      <c r="D93" s="263" t="s">
        <v>407</v>
      </c>
      <c r="E93" s="125" t="s">
        <v>3</v>
      </c>
      <c r="F93" s="267" t="s">
        <v>476</v>
      </c>
      <c r="H93" s="268">
        <v>8.1389999999999993</v>
      </c>
      <c r="I93" s="126"/>
      <c r="L93" s="124"/>
      <c r="M93" s="127"/>
      <c r="T93" s="128"/>
      <c r="AT93" s="125" t="s">
        <v>407</v>
      </c>
      <c r="AU93" s="125" t="s">
        <v>82</v>
      </c>
      <c r="AV93" s="12" t="s">
        <v>82</v>
      </c>
      <c r="AW93" s="12" t="s">
        <v>32</v>
      </c>
      <c r="AX93" s="12" t="s">
        <v>72</v>
      </c>
      <c r="AY93" s="125" t="s">
        <v>132</v>
      </c>
    </row>
    <row r="94" spans="2:65" s="13" customFormat="1" ht="11.25">
      <c r="B94" s="137"/>
      <c r="D94" s="263" t="s">
        <v>407</v>
      </c>
      <c r="E94" s="138" t="s">
        <v>3</v>
      </c>
      <c r="F94" s="275" t="s">
        <v>477</v>
      </c>
      <c r="H94" s="276">
        <v>23.210999999999999</v>
      </c>
      <c r="I94" s="139"/>
      <c r="L94" s="137"/>
      <c r="M94" s="140"/>
      <c r="T94" s="141"/>
      <c r="AT94" s="138" t="s">
        <v>407</v>
      </c>
      <c r="AU94" s="138" t="s">
        <v>82</v>
      </c>
      <c r="AV94" s="13" t="s">
        <v>139</v>
      </c>
      <c r="AW94" s="13" t="s">
        <v>32</v>
      </c>
      <c r="AX94" s="13" t="s">
        <v>80</v>
      </c>
      <c r="AY94" s="138" t="s">
        <v>132</v>
      </c>
    </row>
    <row r="95" spans="2:65" s="1" customFormat="1" ht="16.5" customHeight="1">
      <c r="B95" s="107"/>
      <c r="C95" s="129" t="s">
        <v>82</v>
      </c>
      <c r="D95" s="269" t="s">
        <v>449</v>
      </c>
      <c r="E95" s="270" t="s">
        <v>478</v>
      </c>
      <c r="F95" s="271" t="s">
        <v>479</v>
      </c>
      <c r="G95" s="272" t="s">
        <v>393</v>
      </c>
      <c r="H95" s="273">
        <v>24.372</v>
      </c>
      <c r="I95" s="131"/>
      <c r="J95" s="274">
        <f>ROUND(I95*H95,2)</f>
        <v>0</v>
      </c>
      <c r="K95" s="130" t="s">
        <v>394</v>
      </c>
      <c r="L95" s="132"/>
      <c r="M95" s="133" t="s">
        <v>3</v>
      </c>
      <c r="N95" s="134" t="s">
        <v>43</v>
      </c>
      <c r="P95" s="113">
        <f>O95*H95</f>
        <v>0</v>
      </c>
      <c r="Q95" s="113">
        <v>4.0000000000000001E-3</v>
      </c>
      <c r="R95" s="113">
        <f>Q95*H95</f>
        <v>9.7488000000000005E-2</v>
      </c>
      <c r="S95" s="113">
        <v>0</v>
      </c>
      <c r="T95" s="114">
        <f>S95*H95</f>
        <v>0</v>
      </c>
      <c r="AR95" s="115" t="s">
        <v>198</v>
      </c>
      <c r="AT95" s="115" t="s">
        <v>449</v>
      </c>
      <c r="AU95" s="115" t="s">
        <v>82</v>
      </c>
      <c r="AY95" s="16" t="s">
        <v>132</v>
      </c>
      <c r="BE95" s="116">
        <f>IF(N95="základní",J95,0)</f>
        <v>0</v>
      </c>
      <c r="BF95" s="116">
        <f>IF(N95="snížená",J95,0)</f>
        <v>0</v>
      </c>
      <c r="BG95" s="116">
        <f>IF(N95="zákl. přenesená",J95,0)</f>
        <v>0</v>
      </c>
      <c r="BH95" s="116">
        <f>IF(N95="sníž. přenesená",J95,0)</f>
        <v>0</v>
      </c>
      <c r="BI95" s="116">
        <f>IF(N95="nulová",J95,0)</f>
        <v>0</v>
      </c>
      <c r="BJ95" s="16" t="s">
        <v>80</v>
      </c>
      <c r="BK95" s="116">
        <f>ROUND(I95*H95,2)</f>
        <v>0</v>
      </c>
      <c r="BL95" s="16" t="s">
        <v>162</v>
      </c>
      <c r="BM95" s="115" t="s">
        <v>480</v>
      </c>
    </row>
    <row r="96" spans="2:65" s="12" customFormat="1" ht="11.25">
      <c r="B96" s="124"/>
      <c r="D96" s="263" t="s">
        <v>407</v>
      </c>
      <c r="F96" s="267" t="s">
        <v>481</v>
      </c>
      <c r="H96" s="268">
        <v>24.372</v>
      </c>
      <c r="I96" s="126"/>
      <c r="L96" s="124"/>
      <c r="M96" s="127"/>
      <c r="T96" s="128"/>
      <c r="AT96" s="125" t="s">
        <v>407</v>
      </c>
      <c r="AU96" s="125" t="s">
        <v>82</v>
      </c>
      <c r="AV96" s="12" t="s">
        <v>82</v>
      </c>
      <c r="AW96" s="12" t="s">
        <v>4</v>
      </c>
      <c r="AX96" s="12" t="s">
        <v>80</v>
      </c>
      <c r="AY96" s="125" t="s">
        <v>132</v>
      </c>
    </row>
    <row r="97" spans="2:65" s="1" customFormat="1" ht="16.5" customHeight="1">
      <c r="B97" s="107"/>
      <c r="C97" s="108" t="s">
        <v>142</v>
      </c>
      <c r="D97" s="262" t="s">
        <v>135</v>
      </c>
      <c r="E97" s="236" t="s">
        <v>482</v>
      </c>
      <c r="F97" s="237" t="s">
        <v>483</v>
      </c>
      <c r="G97" s="238" t="s">
        <v>173</v>
      </c>
      <c r="H97" s="239">
        <v>1</v>
      </c>
      <c r="I97" s="110"/>
      <c r="J97" s="247">
        <f>ROUND(I97*H97,2)</f>
        <v>0</v>
      </c>
      <c r="K97" s="109" t="s">
        <v>3</v>
      </c>
      <c r="L97" s="30"/>
      <c r="M97" s="111" t="s">
        <v>3</v>
      </c>
      <c r="N97" s="112" t="s">
        <v>43</v>
      </c>
      <c r="P97" s="113">
        <f>O97*H97</f>
        <v>0</v>
      </c>
      <c r="Q97" s="113">
        <v>0</v>
      </c>
      <c r="R97" s="113">
        <f>Q97*H97</f>
        <v>0</v>
      </c>
      <c r="S97" s="113">
        <v>0</v>
      </c>
      <c r="T97" s="114">
        <f>S97*H97</f>
        <v>0</v>
      </c>
      <c r="AR97" s="115" t="s">
        <v>162</v>
      </c>
      <c r="AT97" s="115" t="s">
        <v>135</v>
      </c>
      <c r="AU97" s="115" t="s">
        <v>82</v>
      </c>
      <c r="AY97" s="16" t="s">
        <v>132</v>
      </c>
      <c r="BE97" s="116">
        <f>IF(N97="základní",J97,0)</f>
        <v>0</v>
      </c>
      <c r="BF97" s="116">
        <f>IF(N97="snížená",J97,0)</f>
        <v>0</v>
      </c>
      <c r="BG97" s="116">
        <f>IF(N97="zákl. přenesená",J97,0)</f>
        <v>0</v>
      </c>
      <c r="BH97" s="116">
        <f>IF(N97="sníž. přenesená",J97,0)</f>
        <v>0</v>
      </c>
      <c r="BI97" s="116">
        <f>IF(N97="nulová",J97,0)</f>
        <v>0</v>
      </c>
      <c r="BJ97" s="16" t="s">
        <v>80</v>
      </c>
      <c r="BK97" s="116">
        <f>ROUND(I97*H97,2)</f>
        <v>0</v>
      </c>
      <c r="BL97" s="16" t="s">
        <v>162</v>
      </c>
      <c r="BM97" s="115" t="s">
        <v>321</v>
      </c>
    </row>
    <row r="98" spans="2:65" s="1" customFormat="1" ht="33" customHeight="1">
      <c r="B98" s="107"/>
      <c r="C98" s="108" t="s">
        <v>139</v>
      </c>
      <c r="D98" s="262" t="s">
        <v>135</v>
      </c>
      <c r="E98" s="236" t="s">
        <v>484</v>
      </c>
      <c r="F98" s="237" t="s">
        <v>485</v>
      </c>
      <c r="G98" s="238" t="s">
        <v>413</v>
      </c>
      <c r="H98" s="239">
        <v>0.128</v>
      </c>
      <c r="I98" s="110"/>
      <c r="J98" s="247">
        <f>ROUND(I98*H98,2)</f>
        <v>0</v>
      </c>
      <c r="K98" s="109" t="s">
        <v>394</v>
      </c>
      <c r="L98" s="30"/>
      <c r="M98" s="111" t="s">
        <v>3</v>
      </c>
      <c r="N98" s="112" t="s">
        <v>43</v>
      </c>
      <c r="P98" s="113">
        <f>O98*H98</f>
        <v>0</v>
      </c>
      <c r="Q98" s="113">
        <v>0</v>
      </c>
      <c r="R98" s="113">
        <f>Q98*H98</f>
        <v>0</v>
      </c>
      <c r="S98" s="113">
        <v>0</v>
      </c>
      <c r="T98" s="114">
        <f>S98*H98</f>
        <v>0</v>
      </c>
      <c r="AR98" s="115" t="s">
        <v>162</v>
      </c>
      <c r="AT98" s="115" t="s">
        <v>135</v>
      </c>
      <c r="AU98" s="115" t="s">
        <v>82</v>
      </c>
      <c r="AY98" s="16" t="s">
        <v>132</v>
      </c>
      <c r="BE98" s="116">
        <f>IF(N98="základní",J98,0)</f>
        <v>0</v>
      </c>
      <c r="BF98" s="116">
        <f>IF(N98="snížená",J98,0)</f>
        <v>0</v>
      </c>
      <c r="BG98" s="116">
        <f>IF(N98="zákl. přenesená",J98,0)</f>
        <v>0</v>
      </c>
      <c r="BH98" s="116">
        <f>IF(N98="sníž. přenesená",J98,0)</f>
        <v>0</v>
      </c>
      <c r="BI98" s="116">
        <f>IF(N98="nulová",J98,0)</f>
        <v>0</v>
      </c>
      <c r="BJ98" s="16" t="s">
        <v>80</v>
      </c>
      <c r="BK98" s="116">
        <f>ROUND(I98*H98,2)</f>
        <v>0</v>
      </c>
      <c r="BL98" s="16" t="s">
        <v>162</v>
      </c>
      <c r="BM98" s="115" t="s">
        <v>486</v>
      </c>
    </row>
    <row r="99" spans="2:65" s="1" customFormat="1" ht="11.25">
      <c r="B99" s="30"/>
      <c r="D99" s="265" t="s">
        <v>396</v>
      </c>
      <c r="F99" s="266" t="s">
        <v>487</v>
      </c>
      <c r="I99" s="122"/>
      <c r="L99" s="30"/>
      <c r="M99" s="123"/>
      <c r="T99" s="48"/>
      <c r="AT99" s="16" t="s">
        <v>396</v>
      </c>
      <c r="AU99" s="16" t="s">
        <v>82</v>
      </c>
    </row>
    <row r="100" spans="2:65" s="11" customFormat="1" ht="22.9" customHeight="1">
      <c r="B100" s="99"/>
      <c r="D100" s="100" t="s">
        <v>71</v>
      </c>
      <c r="E100" s="235" t="s">
        <v>488</v>
      </c>
      <c r="F100" s="235" t="s">
        <v>489</v>
      </c>
      <c r="I100" s="101"/>
      <c r="J100" s="246">
        <f>BK100</f>
        <v>0</v>
      </c>
      <c r="L100" s="99"/>
      <c r="M100" s="102"/>
      <c r="P100" s="103">
        <v>0</v>
      </c>
      <c r="R100" s="103">
        <v>0</v>
      </c>
      <c r="T100" s="104">
        <v>0</v>
      </c>
      <c r="AR100" s="100" t="s">
        <v>82</v>
      </c>
      <c r="AT100" s="105" t="s">
        <v>71</v>
      </c>
      <c r="AU100" s="105" t="s">
        <v>80</v>
      </c>
      <c r="AY100" s="100" t="s">
        <v>132</v>
      </c>
      <c r="BK100" s="106">
        <v>0</v>
      </c>
    </row>
    <row r="101" spans="2:65" s="11" customFormat="1" ht="22.9" customHeight="1">
      <c r="B101" s="99"/>
      <c r="D101" s="100" t="s">
        <v>71</v>
      </c>
      <c r="E101" s="235" t="s">
        <v>490</v>
      </c>
      <c r="F101" s="235" t="s">
        <v>491</v>
      </c>
      <c r="I101" s="101"/>
      <c r="J101" s="246">
        <f>BK101</f>
        <v>0</v>
      </c>
      <c r="L101" s="99"/>
      <c r="M101" s="102"/>
      <c r="P101" s="103">
        <f>SUM(P102:P133)</f>
        <v>0</v>
      </c>
      <c r="R101" s="103">
        <f>SUM(R102:R133)</f>
        <v>0</v>
      </c>
      <c r="T101" s="104">
        <f>SUM(T102:T133)</f>
        <v>0</v>
      </c>
      <c r="AR101" s="100" t="s">
        <v>82</v>
      </c>
      <c r="AT101" s="105" t="s">
        <v>71</v>
      </c>
      <c r="AU101" s="105" t="s">
        <v>80</v>
      </c>
      <c r="AY101" s="100" t="s">
        <v>132</v>
      </c>
      <c r="BK101" s="106">
        <f>SUM(BK102:BK133)</f>
        <v>0</v>
      </c>
    </row>
    <row r="102" spans="2:65" s="1" customFormat="1" ht="24.2" customHeight="1">
      <c r="B102" s="107"/>
      <c r="C102" s="108" t="s">
        <v>149</v>
      </c>
      <c r="D102" s="262" t="s">
        <v>135</v>
      </c>
      <c r="E102" s="236" t="s">
        <v>492</v>
      </c>
      <c r="F102" s="237" t="s">
        <v>493</v>
      </c>
      <c r="G102" s="238" t="s">
        <v>173</v>
      </c>
      <c r="H102" s="239">
        <v>1</v>
      </c>
      <c r="I102" s="110"/>
      <c r="J102" s="247">
        <f>ROUND(I102*H102,2)</f>
        <v>0</v>
      </c>
      <c r="K102" s="109" t="s">
        <v>3</v>
      </c>
      <c r="L102" s="30"/>
      <c r="M102" s="111" t="s">
        <v>3</v>
      </c>
      <c r="N102" s="112" t="s">
        <v>43</v>
      </c>
      <c r="P102" s="113">
        <f>O102*H102</f>
        <v>0</v>
      </c>
      <c r="Q102" s="113">
        <v>0</v>
      </c>
      <c r="R102" s="113">
        <f>Q102*H102</f>
        <v>0</v>
      </c>
      <c r="S102" s="113">
        <v>0</v>
      </c>
      <c r="T102" s="114">
        <f>S102*H102</f>
        <v>0</v>
      </c>
      <c r="AR102" s="115" t="s">
        <v>162</v>
      </c>
      <c r="AT102" s="115" t="s">
        <v>135</v>
      </c>
      <c r="AU102" s="115" t="s">
        <v>82</v>
      </c>
      <c r="AY102" s="16" t="s">
        <v>132</v>
      </c>
      <c r="BE102" s="116">
        <f>IF(N102="základní",J102,0)</f>
        <v>0</v>
      </c>
      <c r="BF102" s="116">
        <f>IF(N102="snížená",J102,0)</f>
        <v>0</v>
      </c>
      <c r="BG102" s="116">
        <f>IF(N102="zákl. přenesená",J102,0)</f>
        <v>0</v>
      </c>
      <c r="BH102" s="116">
        <f>IF(N102="sníž. přenesená",J102,0)</f>
        <v>0</v>
      </c>
      <c r="BI102" s="116">
        <f>IF(N102="nulová",J102,0)</f>
        <v>0</v>
      </c>
      <c r="BJ102" s="16" t="s">
        <v>80</v>
      </c>
      <c r="BK102" s="116">
        <f>ROUND(I102*H102,2)</f>
        <v>0</v>
      </c>
      <c r="BL102" s="16" t="s">
        <v>162</v>
      </c>
      <c r="BM102" s="115" t="s">
        <v>145</v>
      </c>
    </row>
    <row r="103" spans="2:65" s="1" customFormat="1" ht="21.75" customHeight="1">
      <c r="B103" s="107"/>
      <c r="C103" s="108" t="s">
        <v>145</v>
      </c>
      <c r="D103" s="262" t="s">
        <v>135</v>
      </c>
      <c r="E103" s="236" t="s">
        <v>494</v>
      </c>
      <c r="F103" s="237" t="s">
        <v>495</v>
      </c>
      <c r="G103" s="238" t="s">
        <v>173</v>
      </c>
      <c r="H103" s="239">
        <v>2</v>
      </c>
      <c r="I103" s="110"/>
      <c r="J103" s="247">
        <f>ROUND(I103*H103,2)</f>
        <v>0</v>
      </c>
      <c r="K103" s="109" t="s">
        <v>3</v>
      </c>
      <c r="L103" s="30"/>
      <c r="M103" s="111" t="s">
        <v>3</v>
      </c>
      <c r="N103" s="112" t="s">
        <v>43</v>
      </c>
      <c r="P103" s="113">
        <f>O103*H103</f>
        <v>0</v>
      </c>
      <c r="Q103" s="113">
        <v>0</v>
      </c>
      <c r="R103" s="113">
        <f>Q103*H103</f>
        <v>0</v>
      </c>
      <c r="S103" s="113">
        <v>0</v>
      </c>
      <c r="T103" s="114">
        <f>S103*H103</f>
        <v>0</v>
      </c>
      <c r="AR103" s="115" t="s">
        <v>162</v>
      </c>
      <c r="AT103" s="115" t="s">
        <v>135</v>
      </c>
      <c r="AU103" s="115" t="s">
        <v>82</v>
      </c>
      <c r="AY103" s="16" t="s">
        <v>132</v>
      </c>
      <c r="BE103" s="116">
        <f>IF(N103="základní",J103,0)</f>
        <v>0</v>
      </c>
      <c r="BF103" s="116">
        <f>IF(N103="snížená",J103,0)</f>
        <v>0</v>
      </c>
      <c r="BG103" s="116">
        <f>IF(N103="zákl. přenesená",J103,0)</f>
        <v>0</v>
      </c>
      <c r="BH103" s="116">
        <f>IF(N103="sníž. přenesená",J103,0)</f>
        <v>0</v>
      </c>
      <c r="BI103" s="116">
        <f>IF(N103="nulová",J103,0)</f>
        <v>0</v>
      </c>
      <c r="BJ103" s="16" t="s">
        <v>80</v>
      </c>
      <c r="BK103" s="116">
        <f>ROUND(I103*H103,2)</f>
        <v>0</v>
      </c>
      <c r="BL103" s="16" t="s">
        <v>162</v>
      </c>
      <c r="BM103" s="115" t="s">
        <v>148</v>
      </c>
    </row>
    <row r="104" spans="2:65" s="1" customFormat="1" ht="16.5" customHeight="1">
      <c r="B104" s="107"/>
      <c r="C104" s="108" t="s">
        <v>155</v>
      </c>
      <c r="D104" s="262" t="s">
        <v>135</v>
      </c>
      <c r="E104" s="236" t="s">
        <v>496</v>
      </c>
      <c r="F104" s="237" t="s">
        <v>497</v>
      </c>
      <c r="G104" s="238" t="s">
        <v>173</v>
      </c>
      <c r="H104" s="239">
        <v>4</v>
      </c>
      <c r="I104" s="110"/>
      <c r="J104" s="247">
        <f>ROUND(I104*H104,2)</f>
        <v>0</v>
      </c>
      <c r="K104" s="109" t="s">
        <v>3</v>
      </c>
      <c r="L104" s="30"/>
      <c r="M104" s="111" t="s">
        <v>3</v>
      </c>
      <c r="N104" s="112" t="s">
        <v>43</v>
      </c>
      <c r="P104" s="113">
        <f>O104*H104</f>
        <v>0</v>
      </c>
      <c r="Q104" s="113">
        <v>0</v>
      </c>
      <c r="R104" s="113">
        <f>Q104*H104</f>
        <v>0</v>
      </c>
      <c r="S104" s="113">
        <v>0</v>
      </c>
      <c r="T104" s="114">
        <f>S104*H104</f>
        <v>0</v>
      </c>
      <c r="AR104" s="115" t="s">
        <v>162</v>
      </c>
      <c r="AT104" s="115" t="s">
        <v>135</v>
      </c>
      <c r="AU104" s="115" t="s">
        <v>82</v>
      </c>
      <c r="AY104" s="16" t="s">
        <v>132</v>
      </c>
      <c r="BE104" s="116">
        <f>IF(N104="základní",J104,0)</f>
        <v>0</v>
      </c>
      <c r="BF104" s="116">
        <f>IF(N104="snížená",J104,0)</f>
        <v>0</v>
      </c>
      <c r="BG104" s="116">
        <f>IF(N104="zákl. přenesená",J104,0)</f>
        <v>0</v>
      </c>
      <c r="BH104" s="116">
        <f>IF(N104="sníž. přenesená",J104,0)</f>
        <v>0</v>
      </c>
      <c r="BI104" s="116">
        <f>IF(N104="nulová",J104,0)</f>
        <v>0</v>
      </c>
      <c r="BJ104" s="16" t="s">
        <v>80</v>
      </c>
      <c r="BK104" s="116">
        <f>ROUND(I104*H104,2)</f>
        <v>0</v>
      </c>
      <c r="BL104" s="16" t="s">
        <v>162</v>
      </c>
      <c r="BM104" s="115" t="s">
        <v>152</v>
      </c>
    </row>
    <row r="105" spans="2:65" s="1" customFormat="1" ht="19.5">
      <c r="B105" s="30"/>
      <c r="D105" s="263" t="s">
        <v>343</v>
      </c>
      <c r="F105" s="264" t="s">
        <v>498</v>
      </c>
      <c r="I105" s="122"/>
      <c r="L105" s="30"/>
      <c r="M105" s="123"/>
      <c r="T105" s="48"/>
      <c r="AT105" s="16" t="s">
        <v>343</v>
      </c>
      <c r="AU105" s="16" t="s">
        <v>82</v>
      </c>
    </row>
    <row r="106" spans="2:65" s="1" customFormat="1" ht="16.5" customHeight="1">
      <c r="B106" s="107"/>
      <c r="C106" s="108" t="s">
        <v>148</v>
      </c>
      <c r="D106" s="262" t="s">
        <v>135</v>
      </c>
      <c r="E106" s="236" t="s">
        <v>499</v>
      </c>
      <c r="F106" s="237" t="s">
        <v>500</v>
      </c>
      <c r="G106" s="238" t="s">
        <v>173</v>
      </c>
      <c r="H106" s="239">
        <v>4</v>
      </c>
      <c r="I106" s="110"/>
      <c r="J106" s="247">
        <f>ROUND(I106*H106,2)</f>
        <v>0</v>
      </c>
      <c r="K106" s="109" t="s">
        <v>3</v>
      </c>
      <c r="L106" s="30"/>
      <c r="M106" s="111" t="s">
        <v>3</v>
      </c>
      <c r="N106" s="112" t="s">
        <v>43</v>
      </c>
      <c r="P106" s="113">
        <f>O106*H106</f>
        <v>0</v>
      </c>
      <c r="Q106" s="113">
        <v>0</v>
      </c>
      <c r="R106" s="113">
        <f>Q106*H106</f>
        <v>0</v>
      </c>
      <c r="S106" s="113">
        <v>0</v>
      </c>
      <c r="T106" s="114">
        <f>S106*H106</f>
        <v>0</v>
      </c>
      <c r="AR106" s="115" t="s">
        <v>162</v>
      </c>
      <c r="AT106" s="115" t="s">
        <v>135</v>
      </c>
      <c r="AU106" s="115" t="s">
        <v>82</v>
      </c>
      <c r="AY106" s="16" t="s">
        <v>132</v>
      </c>
      <c r="BE106" s="116">
        <f>IF(N106="základní",J106,0)</f>
        <v>0</v>
      </c>
      <c r="BF106" s="116">
        <f>IF(N106="snížená",J106,0)</f>
        <v>0</v>
      </c>
      <c r="BG106" s="116">
        <f>IF(N106="zákl. přenesená",J106,0)</f>
        <v>0</v>
      </c>
      <c r="BH106" s="116">
        <f>IF(N106="sníž. přenesená",J106,0)</f>
        <v>0</v>
      </c>
      <c r="BI106" s="116">
        <f>IF(N106="nulová",J106,0)</f>
        <v>0</v>
      </c>
      <c r="BJ106" s="16" t="s">
        <v>80</v>
      </c>
      <c r="BK106" s="116">
        <f>ROUND(I106*H106,2)</f>
        <v>0</v>
      </c>
      <c r="BL106" s="16" t="s">
        <v>162</v>
      </c>
      <c r="BM106" s="115" t="s">
        <v>9</v>
      </c>
    </row>
    <row r="107" spans="2:65" s="1" customFormat="1" ht="16.5" customHeight="1">
      <c r="B107" s="107"/>
      <c r="C107" s="108" t="s">
        <v>163</v>
      </c>
      <c r="D107" s="262" t="s">
        <v>135</v>
      </c>
      <c r="E107" s="236" t="s">
        <v>501</v>
      </c>
      <c r="F107" s="237" t="s">
        <v>502</v>
      </c>
      <c r="G107" s="238" t="s">
        <v>173</v>
      </c>
      <c r="H107" s="239">
        <v>5</v>
      </c>
      <c r="I107" s="110"/>
      <c r="J107" s="247">
        <f>ROUND(I107*H107,2)</f>
        <v>0</v>
      </c>
      <c r="K107" s="109" t="s">
        <v>3</v>
      </c>
      <c r="L107" s="30"/>
      <c r="M107" s="111" t="s">
        <v>3</v>
      </c>
      <c r="N107" s="112" t="s">
        <v>43</v>
      </c>
      <c r="P107" s="113">
        <f>O107*H107</f>
        <v>0</v>
      </c>
      <c r="Q107" s="113">
        <v>0</v>
      </c>
      <c r="R107" s="113">
        <f>Q107*H107</f>
        <v>0</v>
      </c>
      <c r="S107" s="113">
        <v>0</v>
      </c>
      <c r="T107" s="114">
        <f>S107*H107</f>
        <v>0</v>
      </c>
      <c r="AR107" s="115" t="s">
        <v>162</v>
      </c>
      <c r="AT107" s="115" t="s">
        <v>135</v>
      </c>
      <c r="AU107" s="115" t="s">
        <v>82</v>
      </c>
      <c r="AY107" s="16" t="s">
        <v>132</v>
      </c>
      <c r="BE107" s="116">
        <f>IF(N107="základní",J107,0)</f>
        <v>0</v>
      </c>
      <c r="BF107" s="116">
        <f>IF(N107="snížená",J107,0)</f>
        <v>0</v>
      </c>
      <c r="BG107" s="116">
        <f>IF(N107="zákl. přenesená",J107,0)</f>
        <v>0</v>
      </c>
      <c r="BH107" s="116">
        <f>IF(N107="sníž. přenesená",J107,0)</f>
        <v>0</v>
      </c>
      <c r="BI107" s="116">
        <f>IF(N107="nulová",J107,0)</f>
        <v>0</v>
      </c>
      <c r="BJ107" s="16" t="s">
        <v>80</v>
      </c>
      <c r="BK107" s="116">
        <f>ROUND(I107*H107,2)</f>
        <v>0</v>
      </c>
      <c r="BL107" s="16" t="s">
        <v>162</v>
      </c>
      <c r="BM107" s="115" t="s">
        <v>159</v>
      </c>
    </row>
    <row r="108" spans="2:65" s="1" customFormat="1" ht="16.5" customHeight="1">
      <c r="B108" s="107"/>
      <c r="C108" s="108" t="s">
        <v>152</v>
      </c>
      <c r="D108" s="262" t="s">
        <v>135</v>
      </c>
      <c r="E108" s="236" t="s">
        <v>503</v>
      </c>
      <c r="F108" s="237" t="s">
        <v>504</v>
      </c>
      <c r="G108" s="238" t="s">
        <v>173</v>
      </c>
      <c r="H108" s="239">
        <v>1</v>
      </c>
      <c r="I108" s="110"/>
      <c r="J108" s="247">
        <f>ROUND(I108*H108,2)</f>
        <v>0</v>
      </c>
      <c r="K108" s="109" t="s">
        <v>3</v>
      </c>
      <c r="L108" s="30"/>
      <c r="M108" s="111" t="s">
        <v>3</v>
      </c>
      <c r="N108" s="112" t="s">
        <v>43</v>
      </c>
      <c r="P108" s="113">
        <f>O108*H108</f>
        <v>0</v>
      </c>
      <c r="Q108" s="113">
        <v>0</v>
      </c>
      <c r="R108" s="113">
        <f>Q108*H108</f>
        <v>0</v>
      </c>
      <c r="S108" s="113">
        <v>0</v>
      </c>
      <c r="T108" s="114">
        <f>S108*H108</f>
        <v>0</v>
      </c>
      <c r="AR108" s="115" t="s">
        <v>162</v>
      </c>
      <c r="AT108" s="115" t="s">
        <v>135</v>
      </c>
      <c r="AU108" s="115" t="s">
        <v>82</v>
      </c>
      <c r="AY108" s="16" t="s">
        <v>132</v>
      </c>
      <c r="BE108" s="116">
        <f>IF(N108="základní",J108,0)</f>
        <v>0</v>
      </c>
      <c r="BF108" s="116">
        <f>IF(N108="snížená",J108,0)</f>
        <v>0</v>
      </c>
      <c r="BG108" s="116">
        <f>IF(N108="zákl. přenesená",J108,0)</f>
        <v>0</v>
      </c>
      <c r="BH108" s="116">
        <f>IF(N108="sníž. přenesená",J108,0)</f>
        <v>0</v>
      </c>
      <c r="BI108" s="116">
        <f>IF(N108="nulová",J108,0)</f>
        <v>0</v>
      </c>
      <c r="BJ108" s="16" t="s">
        <v>80</v>
      </c>
      <c r="BK108" s="116">
        <f>ROUND(I108*H108,2)</f>
        <v>0</v>
      </c>
      <c r="BL108" s="16" t="s">
        <v>162</v>
      </c>
      <c r="BM108" s="115" t="s">
        <v>162</v>
      </c>
    </row>
    <row r="109" spans="2:65" s="1" customFormat="1" ht="19.5">
      <c r="B109" s="30"/>
      <c r="D109" s="263" t="s">
        <v>343</v>
      </c>
      <c r="F109" s="264" t="s">
        <v>505</v>
      </c>
      <c r="I109" s="122"/>
      <c r="L109" s="30"/>
      <c r="M109" s="123"/>
      <c r="T109" s="48"/>
      <c r="AT109" s="16" t="s">
        <v>343</v>
      </c>
      <c r="AU109" s="16" t="s">
        <v>82</v>
      </c>
    </row>
    <row r="110" spans="2:65" s="1" customFormat="1" ht="16.5" customHeight="1">
      <c r="B110" s="107"/>
      <c r="C110" s="108" t="s">
        <v>170</v>
      </c>
      <c r="D110" s="262" t="s">
        <v>135</v>
      </c>
      <c r="E110" s="236" t="s">
        <v>506</v>
      </c>
      <c r="F110" s="237" t="s">
        <v>507</v>
      </c>
      <c r="G110" s="238" t="s">
        <v>173</v>
      </c>
      <c r="H110" s="239">
        <v>10</v>
      </c>
      <c r="I110" s="110"/>
      <c r="J110" s="247">
        <f>ROUND(I110*H110,2)</f>
        <v>0</v>
      </c>
      <c r="K110" s="109" t="s">
        <v>3</v>
      </c>
      <c r="L110" s="30"/>
      <c r="M110" s="111" t="s">
        <v>3</v>
      </c>
      <c r="N110" s="112" t="s">
        <v>43</v>
      </c>
      <c r="P110" s="113">
        <f>O110*H110</f>
        <v>0</v>
      </c>
      <c r="Q110" s="113">
        <v>0</v>
      </c>
      <c r="R110" s="113">
        <f>Q110*H110</f>
        <v>0</v>
      </c>
      <c r="S110" s="113">
        <v>0</v>
      </c>
      <c r="T110" s="114">
        <f>S110*H110</f>
        <v>0</v>
      </c>
      <c r="AR110" s="115" t="s">
        <v>162</v>
      </c>
      <c r="AT110" s="115" t="s">
        <v>135</v>
      </c>
      <c r="AU110" s="115" t="s">
        <v>82</v>
      </c>
      <c r="AY110" s="16" t="s">
        <v>132</v>
      </c>
      <c r="BE110" s="116">
        <f>IF(N110="základní",J110,0)</f>
        <v>0</v>
      </c>
      <c r="BF110" s="116">
        <f>IF(N110="snížená",J110,0)</f>
        <v>0</v>
      </c>
      <c r="BG110" s="116">
        <f>IF(N110="zákl. přenesená",J110,0)</f>
        <v>0</v>
      </c>
      <c r="BH110" s="116">
        <f>IF(N110="sníž. přenesená",J110,0)</f>
        <v>0</v>
      </c>
      <c r="BI110" s="116">
        <f>IF(N110="nulová",J110,0)</f>
        <v>0</v>
      </c>
      <c r="BJ110" s="16" t="s">
        <v>80</v>
      </c>
      <c r="BK110" s="116">
        <f>ROUND(I110*H110,2)</f>
        <v>0</v>
      </c>
      <c r="BL110" s="16" t="s">
        <v>162</v>
      </c>
      <c r="BM110" s="115" t="s">
        <v>166</v>
      </c>
    </row>
    <row r="111" spans="2:65" s="1" customFormat="1" ht="19.5">
      <c r="B111" s="30"/>
      <c r="D111" s="263" t="s">
        <v>343</v>
      </c>
      <c r="F111" s="264" t="s">
        <v>508</v>
      </c>
      <c r="I111" s="122"/>
      <c r="L111" s="30"/>
      <c r="M111" s="123"/>
      <c r="T111" s="48"/>
      <c r="AT111" s="16" t="s">
        <v>343</v>
      </c>
      <c r="AU111" s="16" t="s">
        <v>82</v>
      </c>
    </row>
    <row r="112" spans="2:65" s="1" customFormat="1" ht="16.5" customHeight="1">
      <c r="B112" s="107"/>
      <c r="C112" s="108" t="s">
        <v>9</v>
      </c>
      <c r="D112" s="262" t="s">
        <v>135</v>
      </c>
      <c r="E112" s="236" t="s">
        <v>509</v>
      </c>
      <c r="F112" s="237" t="s">
        <v>507</v>
      </c>
      <c r="G112" s="238" t="s">
        <v>173</v>
      </c>
      <c r="H112" s="239">
        <v>6</v>
      </c>
      <c r="I112" s="110"/>
      <c r="J112" s="247">
        <f>ROUND(I112*H112,2)</f>
        <v>0</v>
      </c>
      <c r="K112" s="109" t="s">
        <v>3</v>
      </c>
      <c r="L112" s="30"/>
      <c r="M112" s="111" t="s">
        <v>3</v>
      </c>
      <c r="N112" s="112" t="s">
        <v>43</v>
      </c>
      <c r="P112" s="113">
        <f>O112*H112</f>
        <v>0</v>
      </c>
      <c r="Q112" s="113">
        <v>0</v>
      </c>
      <c r="R112" s="113">
        <f>Q112*H112</f>
        <v>0</v>
      </c>
      <c r="S112" s="113">
        <v>0</v>
      </c>
      <c r="T112" s="114">
        <f>S112*H112</f>
        <v>0</v>
      </c>
      <c r="AR112" s="115" t="s">
        <v>162</v>
      </c>
      <c r="AT112" s="115" t="s">
        <v>135</v>
      </c>
      <c r="AU112" s="115" t="s">
        <v>82</v>
      </c>
      <c r="AY112" s="16" t="s">
        <v>132</v>
      </c>
      <c r="BE112" s="116">
        <f>IF(N112="základní",J112,0)</f>
        <v>0</v>
      </c>
      <c r="BF112" s="116">
        <f>IF(N112="snížená",J112,0)</f>
        <v>0</v>
      </c>
      <c r="BG112" s="116">
        <f>IF(N112="zákl. přenesená",J112,0)</f>
        <v>0</v>
      </c>
      <c r="BH112" s="116">
        <f>IF(N112="sníž. přenesená",J112,0)</f>
        <v>0</v>
      </c>
      <c r="BI112" s="116">
        <f>IF(N112="nulová",J112,0)</f>
        <v>0</v>
      </c>
      <c r="BJ112" s="16" t="s">
        <v>80</v>
      </c>
      <c r="BK112" s="116">
        <f>ROUND(I112*H112,2)</f>
        <v>0</v>
      </c>
      <c r="BL112" s="16" t="s">
        <v>162</v>
      </c>
      <c r="BM112" s="115" t="s">
        <v>169</v>
      </c>
    </row>
    <row r="113" spans="2:65" s="1" customFormat="1" ht="19.5">
      <c r="B113" s="30"/>
      <c r="D113" s="263" t="s">
        <v>343</v>
      </c>
      <c r="F113" s="264" t="s">
        <v>510</v>
      </c>
      <c r="I113" s="122"/>
      <c r="L113" s="30"/>
      <c r="M113" s="123"/>
      <c r="T113" s="48"/>
      <c r="AT113" s="16" t="s">
        <v>343</v>
      </c>
      <c r="AU113" s="16" t="s">
        <v>82</v>
      </c>
    </row>
    <row r="114" spans="2:65" s="1" customFormat="1" ht="16.5" customHeight="1">
      <c r="B114" s="107"/>
      <c r="C114" s="108" t="s">
        <v>178</v>
      </c>
      <c r="D114" s="262" t="s">
        <v>135</v>
      </c>
      <c r="E114" s="236" t="s">
        <v>511</v>
      </c>
      <c r="F114" s="237" t="s">
        <v>507</v>
      </c>
      <c r="G114" s="238" t="s">
        <v>173</v>
      </c>
      <c r="H114" s="239">
        <v>1</v>
      </c>
      <c r="I114" s="110"/>
      <c r="J114" s="247">
        <f>ROUND(I114*H114,2)</f>
        <v>0</v>
      </c>
      <c r="K114" s="109" t="s">
        <v>3</v>
      </c>
      <c r="L114" s="30"/>
      <c r="M114" s="111" t="s">
        <v>3</v>
      </c>
      <c r="N114" s="112" t="s">
        <v>43</v>
      </c>
      <c r="P114" s="113">
        <f>O114*H114</f>
        <v>0</v>
      </c>
      <c r="Q114" s="113">
        <v>0</v>
      </c>
      <c r="R114" s="113">
        <f>Q114*H114</f>
        <v>0</v>
      </c>
      <c r="S114" s="113">
        <v>0</v>
      </c>
      <c r="T114" s="114">
        <f>S114*H114</f>
        <v>0</v>
      </c>
      <c r="AR114" s="115" t="s">
        <v>162</v>
      </c>
      <c r="AT114" s="115" t="s">
        <v>135</v>
      </c>
      <c r="AU114" s="115" t="s">
        <v>82</v>
      </c>
      <c r="AY114" s="16" t="s">
        <v>132</v>
      </c>
      <c r="BE114" s="116">
        <f>IF(N114="základní",J114,0)</f>
        <v>0</v>
      </c>
      <c r="BF114" s="116">
        <f>IF(N114="snížená",J114,0)</f>
        <v>0</v>
      </c>
      <c r="BG114" s="116">
        <f>IF(N114="zákl. přenesená",J114,0)</f>
        <v>0</v>
      </c>
      <c r="BH114" s="116">
        <f>IF(N114="sníž. přenesená",J114,0)</f>
        <v>0</v>
      </c>
      <c r="BI114" s="116">
        <f>IF(N114="nulová",J114,0)</f>
        <v>0</v>
      </c>
      <c r="BJ114" s="16" t="s">
        <v>80</v>
      </c>
      <c r="BK114" s="116">
        <f>ROUND(I114*H114,2)</f>
        <v>0</v>
      </c>
      <c r="BL114" s="16" t="s">
        <v>162</v>
      </c>
      <c r="BM114" s="115" t="s">
        <v>181</v>
      </c>
    </row>
    <row r="115" spans="2:65" s="1" customFormat="1" ht="16.5" customHeight="1">
      <c r="B115" s="107"/>
      <c r="C115" s="108" t="s">
        <v>159</v>
      </c>
      <c r="D115" s="262" t="s">
        <v>135</v>
      </c>
      <c r="E115" s="236" t="s">
        <v>512</v>
      </c>
      <c r="F115" s="237" t="s">
        <v>513</v>
      </c>
      <c r="G115" s="238" t="s">
        <v>173</v>
      </c>
      <c r="H115" s="239">
        <v>3</v>
      </c>
      <c r="I115" s="110"/>
      <c r="J115" s="247">
        <f>ROUND(I115*H115,2)</f>
        <v>0</v>
      </c>
      <c r="K115" s="109" t="s">
        <v>3</v>
      </c>
      <c r="L115" s="30"/>
      <c r="M115" s="111" t="s">
        <v>3</v>
      </c>
      <c r="N115" s="112" t="s">
        <v>43</v>
      </c>
      <c r="P115" s="113">
        <f>O115*H115</f>
        <v>0</v>
      </c>
      <c r="Q115" s="113">
        <v>0</v>
      </c>
      <c r="R115" s="113">
        <f>Q115*H115</f>
        <v>0</v>
      </c>
      <c r="S115" s="113">
        <v>0</v>
      </c>
      <c r="T115" s="114">
        <f>S115*H115</f>
        <v>0</v>
      </c>
      <c r="AR115" s="115" t="s">
        <v>162</v>
      </c>
      <c r="AT115" s="115" t="s">
        <v>135</v>
      </c>
      <c r="AU115" s="115" t="s">
        <v>82</v>
      </c>
      <c r="AY115" s="16" t="s">
        <v>132</v>
      </c>
      <c r="BE115" s="116">
        <f>IF(N115="základní",J115,0)</f>
        <v>0</v>
      </c>
      <c r="BF115" s="116">
        <f>IF(N115="snížená",J115,0)</f>
        <v>0</v>
      </c>
      <c r="BG115" s="116">
        <f>IF(N115="zákl. přenesená",J115,0)</f>
        <v>0</v>
      </c>
      <c r="BH115" s="116">
        <f>IF(N115="sníž. přenesená",J115,0)</f>
        <v>0</v>
      </c>
      <c r="BI115" s="116">
        <f>IF(N115="nulová",J115,0)</f>
        <v>0</v>
      </c>
      <c r="BJ115" s="16" t="s">
        <v>80</v>
      </c>
      <c r="BK115" s="116">
        <f>ROUND(I115*H115,2)</f>
        <v>0</v>
      </c>
      <c r="BL115" s="16" t="s">
        <v>162</v>
      </c>
      <c r="BM115" s="115" t="s">
        <v>184</v>
      </c>
    </row>
    <row r="116" spans="2:65" s="1" customFormat="1" ht="19.5">
      <c r="B116" s="30"/>
      <c r="D116" s="263" t="s">
        <v>343</v>
      </c>
      <c r="F116" s="264" t="s">
        <v>514</v>
      </c>
      <c r="I116" s="122"/>
      <c r="L116" s="30"/>
      <c r="M116" s="123"/>
      <c r="T116" s="48"/>
      <c r="AT116" s="16" t="s">
        <v>343</v>
      </c>
      <c r="AU116" s="16" t="s">
        <v>82</v>
      </c>
    </row>
    <row r="117" spans="2:65" s="1" customFormat="1" ht="16.5" customHeight="1">
      <c r="B117" s="107"/>
      <c r="C117" s="108" t="s">
        <v>185</v>
      </c>
      <c r="D117" s="262" t="s">
        <v>135</v>
      </c>
      <c r="E117" s="236" t="s">
        <v>515</v>
      </c>
      <c r="F117" s="237" t="s">
        <v>500</v>
      </c>
      <c r="G117" s="238" t="s">
        <v>173</v>
      </c>
      <c r="H117" s="239">
        <v>2</v>
      </c>
      <c r="I117" s="110"/>
      <c r="J117" s="247">
        <f>ROUND(I117*H117,2)</f>
        <v>0</v>
      </c>
      <c r="K117" s="109" t="s">
        <v>3</v>
      </c>
      <c r="L117" s="30"/>
      <c r="M117" s="111" t="s">
        <v>3</v>
      </c>
      <c r="N117" s="112" t="s">
        <v>43</v>
      </c>
      <c r="P117" s="113">
        <f>O117*H117</f>
        <v>0</v>
      </c>
      <c r="Q117" s="113">
        <v>0</v>
      </c>
      <c r="R117" s="113">
        <f>Q117*H117</f>
        <v>0</v>
      </c>
      <c r="S117" s="113">
        <v>0</v>
      </c>
      <c r="T117" s="114">
        <f>S117*H117</f>
        <v>0</v>
      </c>
      <c r="AR117" s="115" t="s">
        <v>162</v>
      </c>
      <c r="AT117" s="115" t="s">
        <v>135</v>
      </c>
      <c r="AU117" s="115" t="s">
        <v>82</v>
      </c>
      <c r="AY117" s="16" t="s">
        <v>132</v>
      </c>
      <c r="BE117" s="116">
        <f>IF(N117="základní",J117,0)</f>
        <v>0</v>
      </c>
      <c r="BF117" s="116">
        <f>IF(N117="snížená",J117,0)</f>
        <v>0</v>
      </c>
      <c r="BG117" s="116">
        <f>IF(N117="zákl. přenesená",J117,0)</f>
        <v>0</v>
      </c>
      <c r="BH117" s="116">
        <f>IF(N117="sníž. přenesená",J117,0)</f>
        <v>0</v>
      </c>
      <c r="BI117" s="116">
        <f>IF(N117="nulová",J117,0)</f>
        <v>0</v>
      </c>
      <c r="BJ117" s="16" t="s">
        <v>80</v>
      </c>
      <c r="BK117" s="116">
        <f>ROUND(I117*H117,2)</f>
        <v>0</v>
      </c>
      <c r="BL117" s="16" t="s">
        <v>162</v>
      </c>
      <c r="BM117" s="115" t="s">
        <v>188</v>
      </c>
    </row>
    <row r="118" spans="2:65" s="1" customFormat="1" ht="19.5">
      <c r="B118" s="30"/>
      <c r="D118" s="263" t="s">
        <v>343</v>
      </c>
      <c r="F118" s="264" t="s">
        <v>516</v>
      </c>
      <c r="I118" s="122"/>
      <c r="L118" s="30"/>
      <c r="M118" s="123"/>
      <c r="T118" s="48"/>
      <c r="AT118" s="16" t="s">
        <v>343</v>
      </c>
      <c r="AU118" s="16" t="s">
        <v>82</v>
      </c>
    </row>
    <row r="119" spans="2:65" s="1" customFormat="1" ht="16.5" customHeight="1">
      <c r="B119" s="107"/>
      <c r="C119" s="108" t="s">
        <v>162</v>
      </c>
      <c r="D119" s="262" t="s">
        <v>135</v>
      </c>
      <c r="E119" s="236" t="s">
        <v>517</v>
      </c>
      <c r="F119" s="237" t="s">
        <v>500</v>
      </c>
      <c r="G119" s="238" t="s">
        <v>173</v>
      </c>
      <c r="H119" s="239">
        <v>1</v>
      </c>
      <c r="I119" s="110"/>
      <c r="J119" s="247">
        <f>ROUND(I119*H119,2)</f>
        <v>0</v>
      </c>
      <c r="K119" s="109" t="s">
        <v>3</v>
      </c>
      <c r="L119" s="30"/>
      <c r="M119" s="111" t="s">
        <v>3</v>
      </c>
      <c r="N119" s="112" t="s">
        <v>43</v>
      </c>
      <c r="P119" s="113">
        <f>O119*H119</f>
        <v>0</v>
      </c>
      <c r="Q119" s="113">
        <v>0</v>
      </c>
      <c r="R119" s="113">
        <f>Q119*H119</f>
        <v>0</v>
      </c>
      <c r="S119" s="113">
        <v>0</v>
      </c>
      <c r="T119" s="114">
        <f>S119*H119</f>
        <v>0</v>
      </c>
      <c r="AR119" s="115" t="s">
        <v>162</v>
      </c>
      <c r="AT119" s="115" t="s">
        <v>135</v>
      </c>
      <c r="AU119" s="115" t="s">
        <v>82</v>
      </c>
      <c r="AY119" s="16" t="s">
        <v>132</v>
      </c>
      <c r="BE119" s="116">
        <f>IF(N119="základní",J119,0)</f>
        <v>0</v>
      </c>
      <c r="BF119" s="116">
        <f>IF(N119="snížená",J119,0)</f>
        <v>0</v>
      </c>
      <c r="BG119" s="116">
        <f>IF(N119="zákl. přenesená",J119,0)</f>
        <v>0</v>
      </c>
      <c r="BH119" s="116">
        <f>IF(N119="sníž. přenesená",J119,0)</f>
        <v>0</v>
      </c>
      <c r="BI119" s="116">
        <f>IF(N119="nulová",J119,0)</f>
        <v>0</v>
      </c>
      <c r="BJ119" s="16" t="s">
        <v>80</v>
      </c>
      <c r="BK119" s="116">
        <f>ROUND(I119*H119,2)</f>
        <v>0</v>
      </c>
      <c r="BL119" s="16" t="s">
        <v>162</v>
      </c>
      <c r="BM119" s="115" t="s">
        <v>191</v>
      </c>
    </row>
    <row r="120" spans="2:65" s="1" customFormat="1" ht="16.5" customHeight="1">
      <c r="B120" s="107"/>
      <c r="C120" s="108" t="s">
        <v>192</v>
      </c>
      <c r="D120" s="262" t="s">
        <v>135</v>
      </c>
      <c r="E120" s="236" t="s">
        <v>518</v>
      </c>
      <c r="F120" s="237" t="s">
        <v>519</v>
      </c>
      <c r="G120" s="238" t="s">
        <v>173</v>
      </c>
      <c r="H120" s="239">
        <v>1</v>
      </c>
      <c r="I120" s="110"/>
      <c r="J120" s="247">
        <f>ROUND(I120*H120,2)</f>
        <v>0</v>
      </c>
      <c r="K120" s="109" t="s">
        <v>3</v>
      </c>
      <c r="L120" s="30"/>
      <c r="M120" s="111" t="s">
        <v>3</v>
      </c>
      <c r="N120" s="112" t="s">
        <v>43</v>
      </c>
      <c r="P120" s="113">
        <f>O120*H120</f>
        <v>0</v>
      </c>
      <c r="Q120" s="113">
        <v>0</v>
      </c>
      <c r="R120" s="113">
        <f>Q120*H120</f>
        <v>0</v>
      </c>
      <c r="S120" s="113">
        <v>0</v>
      </c>
      <c r="T120" s="114">
        <f>S120*H120</f>
        <v>0</v>
      </c>
      <c r="AR120" s="115" t="s">
        <v>162</v>
      </c>
      <c r="AT120" s="115" t="s">
        <v>135</v>
      </c>
      <c r="AU120" s="115" t="s">
        <v>82</v>
      </c>
      <c r="AY120" s="16" t="s">
        <v>132</v>
      </c>
      <c r="BE120" s="116">
        <f>IF(N120="základní",J120,0)</f>
        <v>0</v>
      </c>
      <c r="BF120" s="116">
        <f>IF(N120="snížená",J120,0)</f>
        <v>0</v>
      </c>
      <c r="BG120" s="116">
        <f>IF(N120="zákl. přenesená",J120,0)</f>
        <v>0</v>
      </c>
      <c r="BH120" s="116">
        <f>IF(N120="sníž. přenesená",J120,0)</f>
        <v>0</v>
      </c>
      <c r="BI120" s="116">
        <f>IF(N120="nulová",J120,0)</f>
        <v>0</v>
      </c>
      <c r="BJ120" s="16" t="s">
        <v>80</v>
      </c>
      <c r="BK120" s="116">
        <f>ROUND(I120*H120,2)</f>
        <v>0</v>
      </c>
      <c r="BL120" s="16" t="s">
        <v>162</v>
      </c>
      <c r="BM120" s="115" t="s">
        <v>195</v>
      </c>
    </row>
    <row r="121" spans="2:65" s="1" customFormat="1" ht="19.5">
      <c r="B121" s="30"/>
      <c r="D121" s="263" t="s">
        <v>343</v>
      </c>
      <c r="F121" s="264" t="s">
        <v>520</v>
      </c>
      <c r="I121" s="122"/>
      <c r="L121" s="30"/>
      <c r="M121" s="123"/>
      <c r="T121" s="48"/>
      <c r="AT121" s="16" t="s">
        <v>343</v>
      </c>
      <c r="AU121" s="16" t="s">
        <v>82</v>
      </c>
    </row>
    <row r="122" spans="2:65" s="1" customFormat="1" ht="16.5" customHeight="1">
      <c r="B122" s="107"/>
      <c r="C122" s="108" t="s">
        <v>166</v>
      </c>
      <c r="D122" s="262" t="s">
        <v>135</v>
      </c>
      <c r="E122" s="236" t="s">
        <v>521</v>
      </c>
      <c r="F122" s="237" t="s">
        <v>522</v>
      </c>
      <c r="G122" s="238" t="s">
        <v>173</v>
      </c>
      <c r="H122" s="239">
        <v>4</v>
      </c>
      <c r="I122" s="110"/>
      <c r="J122" s="247">
        <f>ROUND(I122*H122,2)</f>
        <v>0</v>
      </c>
      <c r="K122" s="109" t="s">
        <v>3</v>
      </c>
      <c r="L122" s="30"/>
      <c r="M122" s="111" t="s">
        <v>3</v>
      </c>
      <c r="N122" s="112" t="s">
        <v>43</v>
      </c>
      <c r="P122" s="113">
        <f>O122*H122</f>
        <v>0</v>
      </c>
      <c r="Q122" s="113">
        <v>0</v>
      </c>
      <c r="R122" s="113">
        <f>Q122*H122</f>
        <v>0</v>
      </c>
      <c r="S122" s="113">
        <v>0</v>
      </c>
      <c r="T122" s="114">
        <f>S122*H122</f>
        <v>0</v>
      </c>
      <c r="AR122" s="115" t="s">
        <v>162</v>
      </c>
      <c r="AT122" s="115" t="s">
        <v>135</v>
      </c>
      <c r="AU122" s="115" t="s">
        <v>82</v>
      </c>
      <c r="AY122" s="16" t="s">
        <v>132</v>
      </c>
      <c r="BE122" s="116">
        <f>IF(N122="základní",J122,0)</f>
        <v>0</v>
      </c>
      <c r="BF122" s="116">
        <f>IF(N122="snížená",J122,0)</f>
        <v>0</v>
      </c>
      <c r="BG122" s="116">
        <f>IF(N122="zákl. přenesená",J122,0)</f>
        <v>0</v>
      </c>
      <c r="BH122" s="116">
        <f>IF(N122="sníž. přenesená",J122,0)</f>
        <v>0</v>
      </c>
      <c r="BI122" s="116">
        <f>IF(N122="nulová",J122,0)</f>
        <v>0</v>
      </c>
      <c r="BJ122" s="16" t="s">
        <v>80</v>
      </c>
      <c r="BK122" s="116">
        <f>ROUND(I122*H122,2)</f>
        <v>0</v>
      </c>
      <c r="BL122" s="16" t="s">
        <v>162</v>
      </c>
      <c r="BM122" s="115" t="s">
        <v>198</v>
      </c>
    </row>
    <row r="123" spans="2:65" s="1" customFormat="1" ht="19.5">
      <c r="B123" s="30"/>
      <c r="D123" s="263" t="s">
        <v>343</v>
      </c>
      <c r="F123" s="264" t="s">
        <v>523</v>
      </c>
      <c r="I123" s="122"/>
      <c r="L123" s="30"/>
      <c r="M123" s="123"/>
      <c r="T123" s="48"/>
      <c r="AT123" s="16" t="s">
        <v>343</v>
      </c>
      <c r="AU123" s="16" t="s">
        <v>82</v>
      </c>
    </row>
    <row r="124" spans="2:65" s="1" customFormat="1" ht="16.5" customHeight="1">
      <c r="B124" s="107"/>
      <c r="C124" s="108" t="s">
        <v>199</v>
      </c>
      <c r="D124" s="262" t="s">
        <v>135</v>
      </c>
      <c r="E124" s="236" t="s">
        <v>524</v>
      </c>
      <c r="F124" s="237" t="s">
        <v>500</v>
      </c>
      <c r="G124" s="238" t="s">
        <v>138</v>
      </c>
      <c r="H124" s="239">
        <v>4</v>
      </c>
      <c r="I124" s="110"/>
      <c r="J124" s="247">
        <f>ROUND(I124*H124,2)</f>
        <v>0</v>
      </c>
      <c r="K124" s="109" t="s">
        <v>3</v>
      </c>
      <c r="L124" s="30"/>
      <c r="M124" s="111" t="s">
        <v>3</v>
      </c>
      <c r="N124" s="112" t="s">
        <v>43</v>
      </c>
      <c r="P124" s="113">
        <f>O124*H124</f>
        <v>0</v>
      </c>
      <c r="Q124" s="113">
        <v>0</v>
      </c>
      <c r="R124" s="113">
        <f>Q124*H124</f>
        <v>0</v>
      </c>
      <c r="S124" s="113">
        <v>0</v>
      </c>
      <c r="T124" s="114">
        <f>S124*H124</f>
        <v>0</v>
      </c>
      <c r="AR124" s="115" t="s">
        <v>162</v>
      </c>
      <c r="AT124" s="115" t="s">
        <v>135</v>
      </c>
      <c r="AU124" s="115" t="s">
        <v>82</v>
      </c>
      <c r="AY124" s="16" t="s">
        <v>132</v>
      </c>
      <c r="BE124" s="116">
        <f>IF(N124="základní",J124,0)</f>
        <v>0</v>
      </c>
      <c r="BF124" s="116">
        <f>IF(N124="snížená",J124,0)</f>
        <v>0</v>
      </c>
      <c r="BG124" s="116">
        <f>IF(N124="zákl. přenesená",J124,0)</f>
        <v>0</v>
      </c>
      <c r="BH124" s="116">
        <f>IF(N124="sníž. přenesená",J124,0)</f>
        <v>0</v>
      </c>
      <c r="BI124" s="116">
        <f>IF(N124="nulová",J124,0)</f>
        <v>0</v>
      </c>
      <c r="BJ124" s="16" t="s">
        <v>80</v>
      </c>
      <c r="BK124" s="116">
        <f>ROUND(I124*H124,2)</f>
        <v>0</v>
      </c>
      <c r="BL124" s="16" t="s">
        <v>162</v>
      </c>
      <c r="BM124" s="115" t="s">
        <v>202</v>
      </c>
    </row>
    <row r="125" spans="2:65" s="1" customFormat="1" ht="19.5">
      <c r="B125" s="30"/>
      <c r="D125" s="263" t="s">
        <v>343</v>
      </c>
      <c r="F125" s="264" t="s">
        <v>525</v>
      </c>
      <c r="I125" s="122"/>
      <c r="L125" s="30"/>
      <c r="M125" s="123"/>
      <c r="T125" s="48"/>
      <c r="AT125" s="16" t="s">
        <v>343</v>
      </c>
      <c r="AU125" s="16" t="s">
        <v>82</v>
      </c>
    </row>
    <row r="126" spans="2:65" s="1" customFormat="1" ht="16.5" customHeight="1">
      <c r="B126" s="107"/>
      <c r="C126" s="108" t="s">
        <v>169</v>
      </c>
      <c r="D126" s="262" t="s">
        <v>135</v>
      </c>
      <c r="E126" s="236" t="s">
        <v>526</v>
      </c>
      <c r="F126" s="237" t="s">
        <v>527</v>
      </c>
      <c r="G126" s="238" t="s">
        <v>138</v>
      </c>
      <c r="H126" s="239">
        <v>1</v>
      </c>
      <c r="I126" s="110"/>
      <c r="J126" s="247">
        <f t="shared" ref="J126:J132" si="0">ROUND(I126*H126,2)</f>
        <v>0</v>
      </c>
      <c r="K126" s="109" t="s">
        <v>3</v>
      </c>
      <c r="L126" s="30"/>
      <c r="M126" s="111" t="s">
        <v>3</v>
      </c>
      <c r="N126" s="112" t="s">
        <v>43</v>
      </c>
      <c r="P126" s="113">
        <f t="shared" ref="P126:P132" si="1">O126*H126</f>
        <v>0</v>
      </c>
      <c r="Q126" s="113">
        <v>0</v>
      </c>
      <c r="R126" s="113">
        <f t="shared" ref="R126:R132" si="2">Q126*H126</f>
        <v>0</v>
      </c>
      <c r="S126" s="113">
        <v>0</v>
      </c>
      <c r="T126" s="114">
        <f t="shared" ref="T126:T132" si="3">S126*H126</f>
        <v>0</v>
      </c>
      <c r="AR126" s="115" t="s">
        <v>162</v>
      </c>
      <c r="AT126" s="115" t="s">
        <v>135</v>
      </c>
      <c r="AU126" s="115" t="s">
        <v>82</v>
      </c>
      <c r="AY126" s="16" t="s">
        <v>132</v>
      </c>
      <c r="BE126" s="116">
        <f t="shared" ref="BE126:BE132" si="4">IF(N126="základní",J126,0)</f>
        <v>0</v>
      </c>
      <c r="BF126" s="116">
        <f t="shared" ref="BF126:BF132" si="5">IF(N126="snížená",J126,0)</f>
        <v>0</v>
      </c>
      <c r="BG126" s="116">
        <f t="shared" ref="BG126:BG132" si="6">IF(N126="zákl. přenesená",J126,0)</f>
        <v>0</v>
      </c>
      <c r="BH126" s="116">
        <f t="shared" ref="BH126:BH132" si="7">IF(N126="sníž. přenesená",J126,0)</f>
        <v>0</v>
      </c>
      <c r="BI126" s="116">
        <f t="shared" ref="BI126:BI132" si="8">IF(N126="nulová",J126,0)</f>
        <v>0</v>
      </c>
      <c r="BJ126" s="16" t="s">
        <v>80</v>
      </c>
      <c r="BK126" s="116">
        <f t="shared" ref="BK126:BK132" si="9">ROUND(I126*H126,2)</f>
        <v>0</v>
      </c>
      <c r="BL126" s="16" t="s">
        <v>162</v>
      </c>
      <c r="BM126" s="115" t="s">
        <v>205</v>
      </c>
    </row>
    <row r="127" spans="2:65" s="1" customFormat="1" ht="16.5" customHeight="1">
      <c r="B127" s="107"/>
      <c r="C127" s="108" t="s">
        <v>8</v>
      </c>
      <c r="D127" s="262" t="s">
        <v>135</v>
      </c>
      <c r="E127" s="236" t="s">
        <v>528</v>
      </c>
      <c r="F127" s="237" t="s">
        <v>529</v>
      </c>
      <c r="G127" s="238" t="s">
        <v>270</v>
      </c>
      <c r="H127" s="239">
        <v>1</v>
      </c>
      <c r="I127" s="110"/>
      <c r="J127" s="247">
        <f t="shared" si="0"/>
        <v>0</v>
      </c>
      <c r="K127" s="109" t="s">
        <v>3</v>
      </c>
      <c r="L127" s="30"/>
      <c r="M127" s="111" t="s">
        <v>3</v>
      </c>
      <c r="N127" s="112" t="s">
        <v>43</v>
      </c>
      <c r="P127" s="113">
        <f t="shared" si="1"/>
        <v>0</v>
      </c>
      <c r="Q127" s="113">
        <v>0</v>
      </c>
      <c r="R127" s="113">
        <f t="shared" si="2"/>
        <v>0</v>
      </c>
      <c r="S127" s="113">
        <v>0</v>
      </c>
      <c r="T127" s="114">
        <f t="shared" si="3"/>
        <v>0</v>
      </c>
      <c r="AR127" s="115" t="s">
        <v>162</v>
      </c>
      <c r="AT127" s="115" t="s">
        <v>135</v>
      </c>
      <c r="AU127" s="115" t="s">
        <v>82</v>
      </c>
      <c r="AY127" s="16" t="s">
        <v>132</v>
      </c>
      <c r="BE127" s="116">
        <f t="shared" si="4"/>
        <v>0</v>
      </c>
      <c r="BF127" s="116">
        <f t="shared" si="5"/>
        <v>0</v>
      </c>
      <c r="BG127" s="116">
        <f t="shared" si="6"/>
        <v>0</v>
      </c>
      <c r="BH127" s="116">
        <f t="shared" si="7"/>
        <v>0</v>
      </c>
      <c r="BI127" s="116">
        <f t="shared" si="8"/>
        <v>0</v>
      </c>
      <c r="BJ127" s="16" t="s">
        <v>80</v>
      </c>
      <c r="BK127" s="116">
        <f t="shared" si="9"/>
        <v>0</v>
      </c>
      <c r="BL127" s="16" t="s">
        <v>162</v>
      </c>
      <c r="BM127" s="115" t="s">
        <v>208</v>
      </c>
    </row>
    <row r="128" spans="2:65" s="1" customFormat="1" ht="16.5" customHeight="1">
      <c r="B128" s="107"/>
      <c r="C128" s="108" t="s">
        <v>181</v>
      </c>
      <c r="D128" s="262" t="s">
        <v>135</v>
      </c>
      <c r="E128" s="236" t="s">
        <v>530</v>
      </c>
      <c r="F128" s="237" t="s">
        <v>531</v>
      </c>
      <c r="G128" s="238" t="s">
        <v>138</v>
      </c>
      <c r="H128" s="239">
        <v>5</v>
      </c>
      <c r="I128" s="110"/>
      <c r="J128" s="247">
        <f t="shared" si="0"/>
        <v>0</v>
      </c>
      <c r="K128" s="109" t="s">
        <v>3</v>
      </c>
      <c r="L128" s="30"/>
      <c r="M128" s="111" t="s">
        <v>3</v>
      </c>
      <c r="N128" s="112" t="s">
        <v>43</v>
      </c>
      <c r="P128" s="113">
        <f t="shared" si="1"/>
        <v>0</v>
      </c>
      <c r="Q128" s="113">
        <v>0</v>
      </c>
      <c r="R128" s="113">
        <f t="shared" si="2"/>
        <v>0</v>
      </c>
      <c r="S128" s="113">
        <v>0</v>
      </c>
      <c r="T128" s="114">
        <f t="shared" si="3"/>
        <v>0</v>
      </c>
      <c r="AR128" s="115" t="s">
        <v>162</v>
      </c>
      <c r="AT128" s="115" t="s">
        <v>135</v>
      </c>
      <c r="AU128" s="115" t="s">
        <v>82</v>
      </c>
      <c r="AY128" s="16" t="s">
        <v>132</v>
      </c>
      <c r="BE128" s="116">
        <f t="shared" si="4"/>
        <v>0</v>
      </c>
      <c r="BF128" s="116">
        <f t="shared" si="5"/>
        <v>0</v>
      </c>
      <c r="BG128" s="116">
        <f t="shared" si="6"/>
        <v>0</v>
      </c>
      <c r="BH128" s="116">
        <f t="shared" si="7"/>
        <v>0</v>
      </c>
      <c r="BI128" s="116">
        <f t="shared" si="8"/>
        <v>0</v>
      </c>
      <c r="BJ128" s="16" t="s">
        <v>80</v>
      </c>
      <c r="BK128" s="116">
        <f t="shared" si="9"/>
        <v>0</v>
      </c>
      <c r="BL128" s="16" t="s">
        <v>162</v>
      </c>
      <c r="BM128" s="115" t="s">
        <v>211</v>
      </c>
    </row>
    <row r="129" spans="2:65" s="1" customFormat="1" ht="16.5" customHeight="1">
      <c r="B129" s="107"/>
      <c r="C129" s="108" t="s">
        <v>212</v>
      </c>
      <c r="D129" s="262" t="s">
        <v>135</v>
      </c>
      <c r="E129" s="236" t="s">
        <v>532</v>
      </c>
      <c r="F129" s="237" t="s">
        <v>533</v>
      </c>
      <c r="G129" s="238" t="s">
        <v>270</v>
      </c>
      <c r="H129" s="239">
        <v>1</v>
      </c>
      <c r="I129" s="110"/>
      <c r="J129" s="247">
        <f t="shared" si="0"/>
        <v>0</v>
      </c>
      <c r="K129" s="109" t="s">
        <v>3</v>
      </c>
      <c r="L129" s="30"/>
      <c r="M129" s="111" t="s">
        <v>3</v>
      </c>
      <c r="N129" s="112" t="s">
        <v>43</v>
      </c>
      <c r="P129" s="113">
        <f t="shared" si="1"/>
        <v>0</v>
      </c>
      <c r="Q129" s="113">
        <v>0</v>
      </c>
      <c r="R129" s="113">
        <f t="shared" si="2"/>
        <v>0</v>
      </c>
      <c r="S129" s="113">
        <v>0</v>
      </c>
      <c r="T129" s="114">
        <f t="shared" si="3"/>
        <v>0</v>
      </c>
      <c r="AR129" s="115" t="s">
        <v>162</v>
      </c>
      <c r="AT129" s="115" t="s">
        <v>135</v>
      </c>
      <c r="AU129" s="115" t="s">
        <v>82</v>
      </c>
      <c r="AY129" s="16" t="s">
        <v>132</v>
      </c>
      <c r="BE129" s="116">
        <f t="shared" si="4"/>
        <v>0</v>
      </c>
      <c r="BF129" s="116">
        <f t="shared" si="5"/>
        <v>0</v>
      </c>
      <c r="BG129" s="116">
        <f t="shared" si="6"/>
        <v>0</v>
      </c>
      <c r="BH129" s="116">
        <f t="shared" si="7"/>
        <v>0</v>
      </c>
      <c r="BI129" s="116">
        <f t="shared" si="8"/>
        <v>0</v>
      </c>
      <c r="BJ129" s="16" t="s">
        <v>80</v>
      </c>
      <c r="BK129" s="116">
        <f t="shared" si="9"/>
        <v>0</v>
      </c>
      <c r="BL129" s="16" t="s">
        <v>162</v>
      </c>
      <c r="BM129" s="115" t="s">
        <v>215</v>
      </c>
    </row>
    <row r="130" spans="2:65" s="1" customFormat="1" ht="16.5" customHeight="1">
      <c r="B130" s="107"/>
      <c r="C130" s="108" t="s">
        <v>184</v>
      </c>
      <c r="D130" s="262" t="s">
        <v>135</v>
      </c>
      <c r="E130" s="236" t="s">
        <v>534</v>
      </c>
      <c r="F130" s="237" t="s">
        <v>535</v>
      </c>
      <c r="G130" s="238" t="s">
        <v>316</v>
      </c>
      <c r="H130" s="239">
        <v>30</v>
      </c>
      <c r="I130" s="110"/>
      <c r="J130" s="247">
        <f t="shared" si="0"/>
        <v>0</v>
      </c>
      <c r="K130" s="109" t="s">
        <v>3</v>
      </c>
      <c r="L130" s="30"/>
      <c r="M130" s="111" t="s">
        <v>3</v>
      </c>
      <c r="N130" s="112" t="s">
        <v>43</v>
      </c>
      <c r="P130" s="113">
        <f t="shared" si="1"/>
        <v>0</v>
      </c>
      <c r="Q130" s="113">
        <v>0</v>
      </c>
      <c r="R130" s="113">
        <f t="shared" si="2"/>
        <v>0</v>
      </c>
      <c r="S130" s="113">
        <v>0</v>
      </c>
      <c r="T130" s="114">
        <f t="shared" si="3"/>
        <v>0</v>
      </c>
      <c r="AR130" s="115" t="s">
        <v>162</v>
      </c>
      <c r="AT130" s="115" t="s">
        <v>135</v>
      </c>
      <c r="AU130" s="115" t="s">
        <v>82</v>
      </c>
      <c r="AY130" s="16" t="s">
        <v>132</v>
      </c>
      <c r="BE130" s="116">
        <f t="shared" si="4"/>
        <v>0</v>
      </c>
      <c r="BF130" s="116">
        <f t="shared" si="5"/>
        <v>0</v>
      </c>
      <c r="BG130" s="116">
        <f t="shared" si="6"/>
        <v>0</v>
      </c>
      <c r="BH130" s="116">
        <f t="shared" si="7"/>
        <v>0</v>
      </c>
      <c r="BI130" s="116">
        <f t="shared" si="8"/>
        <v>0</v>
      </c>
      <c r="BJ130" s="16" t="s">
        <v>80</v>
      </c>
      <c r="BK130" s="116">
        <f t="shared" si="9"/>
        <v>0</v>
      </c>
      <c r="BL130" s="16" t="s">
        <v>162</v>
      </c>
      <c r="BM130" s="115" t="s">
        <v>218</v>
      </c>
    </row>
    <row r="131" spans="2:65" s="1" customFormat="1" ht="21.75" customHeight="1">
      <c r="B131" s="107"/>
      <c r="C131" s="108" t="s">
        <v>219</v>
      </c>
      <c r="D131" s="262" t="s">
        <v>135</v>
      </c>
      <c r="E131" s="236" t="s">
        <v>536</v>
      </c>
      <c r="F131" s="237" t="s">
        <v>537</v>
      </c>
      <c r="G131" s="238" t="s">
        <v>270</v>
      </c>
      <c r="H131" s="239">
        <v>1</v>
      </c>
      <c r="I131" s="110"/>
      <c r="J131" s="247">
        <f t="shared" si="0"/>
        <v>0</v>
      </c>
      <c r="K131" s="109" t="s">
        <v>3</v>
      </c>
      <c r="L131" s="30"/>
      <c r="M131" s="111" t="s">
        <v>3</v>
      </c>
      <c r="N131" s="112" t="s">
        <v>43</v>
      </c>
      <c r="P131" s="113">
        <f t="shared" si="1"/>
        <v>0</v>
      </c>
      <c r="Q131" s="113">
        <v>0</v>
      </c>
      <c r="R131" s="113">
        <f t="shared" si="2"/>
        <v>0</v>
      </c>
      <c r="S131" s="113">
        <v>0</v>
      </c>
      <c r="T131" s="114">
        <f t="shared" si="3"/>
        <v>0</v>
      </c>
      <c r="AR131" s="115" t="s">
        <v>162</v>
      </c>
      <c r="AT131" s="115" t="s">
        <v>135</v>
      </c>
      <c r="AU131" s="115" t="s">
        <v>82</v>
      </c>
      <c r="AY131" s="16" t="s">
        <v>132</v>
      </c>
      <c r="BE131" s="116">
        <f t="shared" si="4"/>
        <v>0</v>
      </c>
      <c r="BF131" s="116">
        <f t="shared" si="5"/>
        <v>0</v>
      </c>
      <c r="BG131" s="116">
        <f t="shared" si="6"/>
        <v>0</v>
      </c>
      <c r="BH131" s="116">
        <f t="shared" si="7"/>
        <v>0</v>
      </c>
      <c r="BI131" s="116">
        <f t="shared" si="8"/>
        <v>0</v>
      </c>
      <c r="BJ131" s="16" t="s">
        <v>80</v>
      </c>
      <c r="BK131" s="116">
        <f t="shared" si="9"/>
        <v>0</v>
      </c>
      <c r="BL131" s="16" t="s">
        <v>162</v>
      </c>
      <c r="BM131" s="115" t="s">
        <v>139</v>
      </c>
    </row>
    <row r="132" spans="2:65" s="1" customFormat="1" ht="24.2" customHeight="1">
      <c r="B132" s="107"/>
      <c r="C132" s="108" t="s">
        <v>188</v>
      </c>
      <c r="D132" s="262" t="s">
        <v>135</v>
      </c>
      <c r="E132" s="236" t="s">
        <v>538</v>
      </c>
      <c r="F132" s="237" t="s">
        <v>539</v>
      </c>
      <c r="G132" s="238" t="s">
        <v>270</v>
      </c>
      <c r="H132" s="239">
        <v>1</v>
      </c>
      <c r="I132" s="110"/>
      <c r="J132" s="247">
        <f t="shared" si="0"/>
        <v>0</v>
      </c>
      <c r="K132" s="109" t="s">
        <v>394</v>
      </c>
      <c r="L132" s="30"/>
      <c r="M132" s="111" t="s">
        <v>3</v>
      </c>
      <c r="N132" s="112" t="s">
        <v>43</v>
      </c>
      <c r="P132" s="113">
        <f t="shared" si="1"/>
        <v>0</v>
      </c>
      <c r="Q132" s="113">
        <v>0</v>
      </c>
      <c r="R132" s="113">
        <f t="shared" si="2"/>
        <v>0</v>
      </c>
      <c r="S132" s="113">
        <v>0</v>
      </c>
      <c r="T132" s="114">
        <f t="shared" si="3"/>
        <v>0</v>
      </c>
      <c r="AR132" s="115" t="s">
        <v>162</v>
      </c>
      <c r="AT132" s="115" t="s">
        <v>135</v>
      </c>
      <c r="AU132" s="115" t="s">
        <v>82</v>
      </c>
      <c r="AY132" s="16" t="s">
        <v>132</v>
      </c>
      <c r="BE132" s="116">
        <f t="shared" si="4"/>
        <v>0</v>
      </c>
      <c r="BF132" s="116">
        <f t="shared" si="5"/>
        <v>0</v>
      </c>
      <c r="BG132" s="116">
        <f t="shared" si="6"/>
        <v>0</v>
      </c>
      <c r="BH132" s="116">
        <f t="shared" si="7"/>
        <v>0</v>
      </c>
      <c r="BI132" s="116">
        <f t="shared" si="8"/>
        <v>0</v>
      </c>
      <c r="BJ132" s="16" t="s">
        <v>80</v>
      </c>
      <c r="BK132" s="116">
        <f t="shared" si="9"/>
        <v>0</v>
      </c>
      <c r="BL132" s="16" t="s">
        <v>162</v>
      </c>
      <c r="BM132" s="115" t="s">
        <v>540</v>
      </c>
    </row>
    <row r="133" spans="2:65" s="1" customFormat="1" ht="11.25">
      <c r="B133" s="30"/>
      <c r="D133" s="265" t="s">
        <v>396</v>
      </c>
      <c r="F133" s="266" t="s">
        <v>541</v>
      </c>
      <c r="I133" s="122"/>
      <c r="L133" s="30"/>
      <c r="M133" s="123"/>
      <c r="T133" s="48"/>
      <c r="AT133" s="16" t="s">
        <v>396</v>
      </c>
      <c r="AU133" s="16" t="s">
        <v>82</v>
      </c>
    </row>
    <row r="134" spans="2:65" s="11" customFormat="1" ht="22.9" customHeight="1">
      <c r="B134" s="99"/>
      <c r="D134" s="100" t="s">
        <v>71</v>
      </c>
      <c r="E134" s="235" t="s">
        <v>542</v>
      </c>
      <c r="F134" s="235" t="s">
        <v>543</v>
      </c>
      <c r="I134" s="101"/>
      <c r="J134" s="246">
        <f>BK134</f>
        <v>0</v>
      </c>
      <c r="L134" s="99"/>
      <c r="M134" s="102"/>
      <c r="P134" s="103">
        <f>SUM(P135:P145)</f>
        <v>0</v>
      </c>
      <c r="R134" s="103">
        <f>SUM(R135:R145)</f>
        <v>0.65439999999999998</v>
      </c>
      <c r="T134" s="104">
        <f>SUM(T135:T145)</f>
        <v>0</v>
      </c>
      <c r="AR134" s="100" t="s">
        <v>82</v>
      </c>
      <c r="AT134" s="105" t="s">
        <v>71</v>
      </c>
      <c r="AU134" s="105" t="s">
        <v>80</v>
      </c>
      <c r="AY134" s="100" t="s">
        <v>132</v>
      </c>
      <c r="BK134" s="106">
        <f>SUM(BK135:BK145)</f>
        <v>0</v>
      </c>
    </row>
    <row r="135" spans="2:65" s="1" customFormat="1" ht="24.2" customHeight="1">
      <c r="B135" s="107"/>
      <c r="C135" s="108" t="s">
        <v>226</v>
      </c>
      <c r="D135" s="262" t="s">
        <v>135</v>
      </c>
      <c r="E135" s="236" t="s">
        <v>544</v>
      </c>
      <c r="F135" s="237" t="s">
        <v>545</v>
      </c>
      <c r="G135" s="238" t="s">
        <v>138</v>
      </c>
      <c r="H135" s="239">
        <v>120</v>
      </c>
      <c r="I135" s="110"/>
      <c r="J135" s="247">
        <f>ROUND(I135*H135,2)</f>
        <v>0</v>
      </c>
      <c r="K135" s="109" t="s">
        <v>394</v>
      </c>
      <c r="L135" s="30"/>
      <c r="M135" s="111" t="s">
        <v>3</v>
      </c>
      <c r="N135" s="112" t="s">
        <v>43</v>
      </c>
      <c r="P135" s="113">
        <f>O135*H135</f>
        <v>0</v>
      </c>
      <c r="Q135" s="113">
        <v>3.6700000000000001E-3</v>
      </c>
      <c r="R135" s="113">
        <f>Q135*H135</f>
        <v>0.44040000000000001</v>
      </c>
      <c r="S135" s="113">
        <v>0</v>
      </c>
      <c r="T135" s="114">
        <f>S135*H135</f>
        <v>0</v>
      </c>
      <c r="AR135" s="115" t="s">
        <v>162</v>
      </c>
      <c r="AT135" s="115" t="s">
        <v>135</v>
      </c>
      <c r="AU135" s="115" t="s">
        <v>82</v>
      </c>
      <c r="AY135" s="16" t="s">
        <v>132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6" t="s">
        <v>80</v>
      </c>
      <c r="BK135" s="116">
        <f>ROUND(I135*H135,2)</f>
        <v>0</v>
      </c>
      <c r="BL135" s="16" t="s">
        <v>162</v>
      </c>
      <c r="BM135" s="115" t="s">
        <v>546</v>
      </c>
    </row>
    <row r="136" spans="2:65" s="1" customFormat="1" ht="11.25">
      <c r="B136" s="30"/>
      <c r="D136" s="265" t="s">
        <v>396</v>
      </c>
      <c r="F136" s="266" t="s">
        <v>547</v>
      </c>
      <c r="I136" s="122"/>
      <c r="L136" s="30"/>
      <c r="M136" s="123"/>
      <c r="T136" s="48"/>
      <c r="AT136" s="16" t="s">
        <v>396</v>
      </c>
      <c r="AU136" s="16" t="s">
        <v>82</v>
      </c>
    </row>
    <row r="137" spans="2:65" s="1" customFormat="1" ht="24.2" customHeight="1">
      <c r="B137" s="107"/>
      <c r="C137" s="108" t="s">
        <v>191</v>
      </c>
      <c r="D137" s="262" t="s">
        <v>135</v>
      </c>
      <c r="E137" s="236" t="s">
        <v>548</v>
      </c>
      <c r="F137" s="237" t="s">
        <v>549</v>
      </c>
      <c r="G137" s="238" t="s">
        <v>138</v>
      </c>
      <c r="H137" s="239">
        <v>50</v>
      </c>
      <c r="I137" s="110"/>
      <c r="J137" s="247">
        <f>ROUND(I137*H137,2)</f>
        <v>0</v>
      </c>
      <c r="K137" s="109" t="s">
        <v>394</v>
      </c>
      <c r="L137" s="30"/>
      <c r="M137" s="111" t="s">
        <v>3</v>
      </c>
      <c r="N137" s="112" t="s">
        <v>43</v>
      </c>
      <c r="P137" s="113">
        <f>O137*H137</f>
        <v>0</v>
      </c>
      <c r="Q137" s="113">
        <v>4.28E-3</v>
      </c>
      <c r="R137" s="113">
        <f>Q137*H137</f>
        <v>0.214</v>
      </c>
      <c r="S137" s="113">
        <v>0</v>
      </c>
      <c r="T137" s="114">
        <f>S137*H137</f>
        <v>0</v>
      </c>
      <c r="AR137" s="115" t="s">
        <v>162</v>
      </c>
      <c r="AT137" s="115" t="s">
        <v>135</v>
      </c>
      <c r="AU137" s="115" t="s">
        <v>82</v>
      </c>
      <c r="AY137" s="16" t="s">
        <v>132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80</v>
      </c>
      <c r="BK137" s="116">
        <f>ROUND(I137*H137,2)</f>
        <v>0</v>
      </c>
      <c r="BL137" s="16" t="s">
        <v>162</v>
      </c>
      <c r="BM137" s="115" t="s">
        <v>550</v>
      </c>
    </row>
    <row r="138" spans="2:65" s="1" customFormat="1" ht="11.25">
      <c r="B138" s="30"/>
      <c r="D138" s="265" t="s">
        <v>396</v>
      </c>
      <c r="F138" s="266" t="s">
        <v>551</v>
      </c>
      <c r="I138" s="122"/>
      <c r="L138" s="30"/>
      <c r="M138" s="123"/>
      <c r="T138" s="48"/>
      <c r="AT138" s="16" t="s">
        <v>396</v>
      </c>
      <c r="AU138" s="16" t="s">
        <v>82</v>
      </c>
    </row>
    <row r="139" spans="2:65" s="1" customFormat="1" ht="16.5" customHeight="1">
      <c r="B139" s="107"/>
      <c r="C139" s="108" t="s">
        <v>233</v>
      </c>
      <c r="D139" s="262" t="s">
        <v>135</v>
      </c>
      <c r="E139" s="236" t="s">
        <v>552</v>
      </c>
      <c r="F139" s="237" t="s">
        <v>507</v>
      </c>
      <c r="G139" s="238" t="s">
        <v>173</v>
      </c>
      <c r="H139" s="239">
        <v>1</v>
      </c>
      <c r="I139" s="110"/>
      <c r="J139" s="247">
        <f>ROUND(I139*H139,2)</f>
        <v>0</v>
      </c>
      <c r="K139" s="109" t="s">
        <v>3</v>
      </c>
      <c r="L139" s="30"/>
      <c r="M139" s="111" t="s">
        <v>3</v>
      </c>
      <c r="N139" s="112" t="s">
        <v>43</v>
      </c>
      <c r="P139" s="113">
        <f>O139*H139</f>
        <v>0</v>
      </c>
      <c r="Q139" s="113">
        <v>0</v>
      </c>
      <c r="R139" s="113">
        <f>Q139*H139</f>
        <v>0</v>
      </c>
      <c r="S139" s="113">
        <v>0</v>
      </c>
      <c r="T139" s="114">
        <f>S139*H139</f>
        <v>0</v>
      </c>
      <c r="AR139" s="115" t="s">
        <v>162</v>
      </c>
      <c r="AT139" s="115" t="s">
        <v>135</v>
      </c>
      <c r="AU139" s="115" t="s">
        <v>82</v>
      </c>
      <c r="AY139" s="16" t="s">
        <v>132</v>
      </c>
      <c r="BE139" s="116">
        <f>IF(N139="základní",J139,0)</f>
        <v>0</v>
      </c>
      <c r="BF139" s="116">
        <f>IF(N139="snížená",J139,0)</f>
        <v>0</v>
      </c>
      <c r="BG139" s="116">
        <f>IF(N139="zákl. přenesená",J139,0)</f>
        <v>0</v>
      </c>
      <c r="BH139" s="116">
        <f>IF(N139="sníž. přenesená",J139,0)</f>
        <v>0</v>
      </c>
      <c r="BI139" s="116">
        <f>IF(N139="nulová",J139,0)</f>
        <v>0</v>
      </c>
      <c r="BJ139" s="16" t="s">
        <v>80</v>
      </c>
      <c r="BK139" s="116">
        <f>ROUND(I139*H139,2)</f>
        <v>0</v>
      </c>
      <c r="BL139" s="16" t="s">
        <v>162</v>
      </c>
      <c r="BM139" s="115" t="s">
        <v>229</v>
      </c>
    </row>
    <row r="140" spans="2:65" s="1" customFormat="1" ht="16.5" customHeight="1">
      <c r="B140" s="107"/>
      <c r="C140" s="108" t="s">
        <v>195</v>
      </c>
      <c r="D140" s="262" t="s">
        <v>135</v>
      </c>
      <c r="E140" s="236" t="s">
        <v>553</v>
      </c>
      <c r="F140" s="237" t="s">
        <v>554</v>
      </c>
      <c r="G140" s="238" t="s">
        <v>173</v>
      </c>
      <c r="H140" s="239">
        <v>2</v>
      </c>
      <c r="I140" s="110"/>
      <c r="J140" s="247">
        <f>ROUND(I140*H140,2)</f>
        <v>0</v>
      </c>
      <c r="K140" s="109" t="s">
        <v>3</v>
      </c>
      <c r="L140" s="30"/>
      <c r="M140" s="111" t="s">
        <v>3</v>
      </c>
      <c r="N140" s="112" t="s">
        <v>43</v>
      </c>
      <c r="P140" s="113">
        <f>O140*H140</f>
        <v>0</v>
      </c>
      <c r="Q140" s="113">
        <v>0</v>
      </c>
      <c r="R140" s="113">
        <f>Q140*H140</f>
        <v>0</v>
      </c>
      <c r="S140" s="113">
        <v>0</v>
      </c>
      <c r="T140" s="114">
        <f>S140*H140</f>
        <v>0</v>
      </c>
      <c r="AR140" s="115" t="s">
        <v>162</v>
      </c>
      <c r="AT140" s="115" t="s">
        <v>135</v>
      </c>
      <c r="AU140" s="115" t="s">
        <v>82</v>
      </c>
      <c r="AY140" s="16" t="s">
        <v>132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6" t="s">
        <v>80</v>
      </c>
      <c r="BK140" s="116">
        <f>ROUND(I140*H140,2)</f>
        <v>0</v>
      </c>
      <c r="BL140" s="16" t="s">
        <v>162</v>
      </c>
      <c r="BM140" s="115" t="s">
        <v>232</v>
      </c>
    </row>
    <row r="141" spans="2:65" s="1" customFormat="1" ht="16.5" customHeight="1">
      <c r="B141" s="107"/>
      <c r="C141" s="108" t="s">
        <v>240</v>
      </c>
      <c r="D141" s="262" t="s">
        <v>135</v>
      </c>
      <c r="E141" s="236" t="s">
        <v>555</v>
      </c>
      <c r="F141" s="237" t="s">
        <v>556</v>
      </c>
      <c r="G141" s="238" t="s">
        <v>173</v>
      </c>
      <c r="H141" s="239">
        <v>8</v>
      </c>
      <c r="I141" s="110"/>
      <c r="J141" s="247">
        <f>ROUND(I141*H141,2)</f>
        <v>0</v>
      </c>
      <c r="K141" s="109" t="s">
        <v>3</v>
      </c>
      <c r="L141" s="30"/>
      <c r="M141" s="111" t="s">
        <v>3</v>
      </c>
      <c r="N141" s="112" t="s">
        <v>43</v>
      </c>
      <c r="P141" s="113">
        <f>O141*H141</f>
        <v>0</v>
      </c>
      <c r="Q141" s="113">
        <v>0</v>
      </c>
      <c r="R141" s="113">
        <f>Q141*H141</f>
        <v>0</v>
      </c>
      <c r="S141" s="113">
        <v>0</v>
      </c>
      <c r="T141" s="114">
        <f>S141*H141</f>
        <v>0</v>
      </c>
      <c r="AR141" s="115" t="s">
        <v>162</v>
      </c>
      <c r="AT141" s="115" t="s">
        <v>135</v>
      </c>
      <c r="AU141" s="115" t="s">
        <v>82</v>
      </c>
      <c r="AY141" s="16" t="s">
        <v>132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80</v>
      </c>
      <c r="BK141" s="116">
        <f>ROUND(I141*H141,2)</f>
        <v>0</v>
      </c>
      <c r="BL141" s="16" t="s">
        <v>162</v>
      </c>
      <c r="BM141" s="115" t="s">
        <v>236</v>
      </c>
    </row>
    <row r="142" spans="2:65" s="1" customFormat="1" ht="24.2" customHeight="1">
      <c r="B142" s="107"/>
      <c r="C142" s="108" t="s">
        <v>198</v>
      </c>
      <c r="D142" s="262" t="s">
        <v>135</v>
      </c>
      <c r="E142" s="236" t="s">
        <v>557</v>
      </c>
      <c r="F142" s="237" t="s">
        <v>558</v>
      </c>
      <c r="G142" s="238" t="s">
        <v>138</v>
      </c>
      <c r="H142" s="239">
        <v>170</v>
      </c>
      <c r="I142" s="110"/>
      <c r="J142" s="247">
        <f>ROUND(I142*H142,2)</f>
        <v>0</v>
      </c>
      <c r="K142" s="109" t="s">
        <v>394</v>
      </c>
      <c r="L142" s="30"/>
      <c r="M142" s="111" t="s">
        <v>3</v>
      </c>
      <c r="N142" s="112" t="s">
        <v>43</v>
      </c>
      <c r="P142" s="113">
        <f>O142*H142</f>
        <v>0</v>
      </c>
      <c r="Q142" s="113">
        <v>0</v>
      </c>
      <c r="R142" s="113">
        <f>Q142*H142</f>
        <v>0</v>
      </c>
      <c r="S142" s="113">
        <v>0</v>
      </c>
      <c r="T142" s="114">
        <f>S142*H142</f>
        <v>0</v>
      </c>
      <c r="AR142" s="115" t="s">
        <v>162</v>
      </c>
      <c r="AT142" s="115" t="s">
        <v>135</v>
      </c>
      <c r="AU142" s="115" t="s">
        <v>82</v>
      </c>
      <c r="AY142" s="16" t="s">
        <v>132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6" t="s">
        <v>80</v>
      </c>
      <c r="BK142" s="116">
        <f>ROUND(I142*H142,2)</f>
        <v>0</v>
      </c>
      <c r="BL142" s="16" t="s">
        <v>162</v>
      </c>
      <c r="BM142" s="115" t="s">
        <v>559</v>
      </c>
    </row>
    <row r="143" spans="2:65" s="1" customFormat="1" ht="11.25">
      <c r="B143" s="30"/>
      <c r="D143" s="265" t="s">
        <v>396</v>
      </c>
      <c r="F143" s="266" t="s">
        <v>560</v>
      </c>
      <c r="I143" s="122"/>
      <c r="L143" s="30"/>
      <c r="M143" s="123"/>
      <c r="T143" s="48"/>
      <c r="AT143" s="16" t="s">
        <v>396</v>
      </c>
      <c r="AU143" s="16" t="s">
        <v>82</v>
      </c>
    </row>
    <row r="144" spans="2:65" s="1" customFormat="1" ht="24.2" customHeight="1">
      <c r="B144" s="107"/>
      <c r="C144" s="108" t="s">
        <v>247</v>
      </c>
      <c r="D144" s="262" t="s">
        <v>135</v>
      </c>
      <c r="E144" s="236" t="s">
        <v>561</v>
      </c>
      <c r="F144" s="237" t="s">
        <v>562</v>
      </c>
      <c r="G144" s="238" t="s">
        <v>413</v>
      </c>
      <c r="H144" s="239">
        <v>0.65400000000000003</v>
      </c>
      <c r="I144" s="110"/>
      <c r="J144" s="247">
        <f>ROUND(I144*H144,2)</f>
        <v>0</v>
      </c>
      <c r="K144" s="109" t="s">
        <v>394</v>
      </c>
      <c r="L144" s="30"/>
      <c r="M144" s="111" t="s">
        <v>3</v>
      </c>
      <c r="N144" s="112" t="s">
        <v>43</v>
      </c>
      <c r="P144" s="113">
        <f>O144*H144</f>
        <v>0</v>
      </c>
      <c r="Q144" s="113">
        <v>0</v>
      </c>
      <c r="R144" s="113">
        <f>Q144*H144</f>
        <v>0</v>
      </c>
      <c r="S144" s="113">
        <v>0</v>
      </c>
      <c r="T144" s="114">
        <f>S144*H144</f>
        <v>0</v>
      </c>
      <c r="AR144" s="115" t="s">
        <v>162</v>
      </c>
      <c r="AT144" s="115" t="s">
        <v>135</v>
      </c>
      <c r="AU144" s="115" t="s">
        <v>82</v>
      </c>
      <c r="AY144" s="16" t="s">
        <v>132</v>
      </c>
      <c r="BE144" s="116">
        <f>IF(N144="základní",J144,0)</f>
        <v>0</v>
      </c>
      <c r="BF144" s="116">
        <f>IF(N144="snížená",J144,0)</f>
        <v>0</v>
      </c>
      <c r="BG144" s="116">
        <f>IF(N144="zákl. přenesená",J144,0)</f>
        <v>0</v>
      </c>
      <c r="BH144" s="116">
        <f>IF(N144="sníž. přenesená",J144,0)</f>
        <v>0</v>
      </c>
      <c r="BI144" s="116">
        <f>IF(N144="nulová",J144,0)</f>
        <v>0</v>
      </c>
      <c r="BJ144" s="16" t="s">
        <v>80</v>
      </c>
      <c r="BK144" s="116">
        <f>ROUND(I144*H144,2)</f>
        <v>0</v>
      </c>
      <c r="BL144" s="16" t="s">
        <v>162</v>
      </c>
      <c r="BM144" s="115" t="s">
        <v>563</v>
      </c>
    </row>
    <row r="145" spans="2:65" s="1" customFormat="1" ht="11.25">
      <c r="B145" s="30"/>
      <c r="D145" s="265" t="s">
        <v>396</v>
      </c>
      <c r="F145" s="266" t="s">
        <v>564</v>
      </c>
      <c r="I145" s="122"/>
      <c r="L145" s="30"/>
      <c r="M145" s="123"/>
      <c r="T145" s="48"/>
      <c r="AT145" s="16" t="s">
        <v>396</v>
      </c>
      <c r="AU145" s="16" t="s">
        <v>82</v>
      </c>
    </row>
    <row r="146" spans="2:65" s="11" customFormat="1" ht="22.9" customHeight="1">
      <c r="B146" s="99"/>
      <c r="D146" s="100" t="s">
        <v>71</v>
      </c>
      <c r="E146" s="235" t="s">
        <v>565</v>
      </c>
      <c r="F146" s="235" t="s">
        <v>566</v>
      </c>
      <c r="I146" s="101"/>
      <c r="J146" s="246">
        <f>BK146</f>
        <v>0</v>
      </c>
      <c r="L146" s="99"/>
      <c r="M146" s="102"/>
      <c r="P146" s="103">
        <f>SUM(P147:P156)</f>
        <v>0</v>
      </c>
      <c r="R146" s="103">
        <f>SUM(R147:R156)</f>
        <v>2.0800000000000003E-3</v>
      </c>
      <c r="T146" s="104">
        <f>SUM(T147:T156)</f>
        <v>0.64817999999999998</v>
      </c>
      <c r="AR146" s="100" t="s">
        <v>82</v>
      </c>
      <c r="AT146" s="105" t="s">
        <v>71</v>
      </c>
      <c r="AU146" s="105" t="s">
        <v>80</v>
      </c>
      <c r="AY146" s="100" t="s">
        <v>132</v>
      </c>
      <c r="BK146" s="106">
        <f>SUM(BK147:BK156)</f>
        <v>0</v>
      </c>
    </row>
    <row r="147" spans="2:65" s="1" customFormat="1" ht="16.5" customHeight="1">
      <c r="B147" s="107"/>
      <c r="C147" s="108" t="s">
        <v>202</v>
      </c>
      <c r="D147" s="262" t="s">
        <v>135</v>
      </c>
      <c r="E147" s="236" t="s">
        <v>567</v>
      </c>
      <c r="F147" s="237" t="s">
        <v>568</v>
      </c>
      <c r="G147" s="238" t="s">
        <v>158</v>
      </c>
      <c r="H147" s="239">
        <v>26</v>
      </c>
      <c r="I147" s="110"/>
      <c r="J147" s="247">
        <f>ROUND(I147*H147,2)</f>
        <v>0</v>
      </c>
      <c r="K147" s="109" t="s">
        <v>394</v>
      </c>
      <c r="L147" s="30"/>
      <c r="M147" s="111" t="s">
        <v>3</v>
      </c>
      <c r="N147" s="112" t="s">
        <v>43</v>
      </c>
      <c r="P147" s="113">
        <f>O147*H147</f>
        <v>0</v>
      </c>
      <c r="Q147" s="113">
        <v>8.0000000000000007E-5</v>
      </c>
      <c r="R147" s="113">
        <f>Q147*H147</f>
        <v>2.0800000000000003E-3</v>
      </c>
      <c r="S147" s="113">
        <v>2.4930000000000001E-2</v>
      </c>
      <c r="T147" s="114">
        <f>S147*H147</f>
        <v>0.64817999999999998</v>
      </c>
      <c r="AR147" s="115" t="s">
        <v>162</v>
      </c>
      <c r="AT147" s="115" t="s">
        <v>135</v>
      </c>
      <c r="AU147" s="115" t="s">
        <v>82</v>
      </c>
      <c r="AY147" s="16" t="s">
        <v>132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6" t="s">
        <v>80</v>
      </c>
      <c r="BK147" s="116">
        <f>ROUND(I147*H147,2)</f>
        <v>0</v>
      </c>
      <c r="BL147" s="16" t="s">
        <v>162</v>
      </c>
      <c r="BM147" s="115" t="s">
        <v>569</v>
      </c>
    </row>
    <row r="148" spans="2:65" s="1" customFormat="1" ht="11.25">
      <c r="B148" s="30"/>
      <c r="D148" s="265" t="s">
        <v>396</v>
      </c>
      <c r="F148" s="266" t="s">
        <v>570</v>
      </c>
      <c r="I148" s="122"/>
      <c r="L148" s="30"/>
      <c r="M148" s="123"/>
      <c r="T148" s="48"/>
      <c r="AT148" s="16" t="s">
        <v>396</v>
      </c>
      <c r="AU148" s="16" t="s">
        <v>82</v>
      </c>
    </row>
    <row r="149" spans="2:65" s="1" customFormat="1" ht="16.5" customHeight="1">
      <c r="B149" s="107"/>
      <c r="C149" s="108" t="s">
        <v>347</v>
      </c>
      <c r="D149" s="262" t="s">
        <v>135</v>
      </c>
      <c r="E149" s="236" t="s">
        <v>571</v>
      </c>
      <c r="F149" s="237" t="s">
        <v>572</v>
      </c>
      <c r="G149" s="238" t="s">
        <v>158</v>
      </c>
      <c r="H149" s="239">
        <v>26</v>
      </c>
      <c r="I149" s="110"/>
      <c r="J149" s="247">
        <f>ROUND(I149*H149,2)</f>
        <v>0</v>
      </c>
      <c r="K149" s="109" t="s">
        <v>394</v>
      </c>
      <c r="L149" s="30"/>
      <c r="M149" s="111" t="s">
        <v>3</v>
      </c>
      <c r="N149" s="112" t="s">
        <v>43</v>
      </c>
      <c r="P149" s="113">
        <f>O149*H149</f>
        <v>0</v>
      </c>
      <c r="Q149" s="113">
        <v>0</v>
      </c>
      <c r="R149" s="113">
        <f>Q149*H149</f>
        <v>0</v>
      </c>
      <c r="S149" s="113">
        <v>0</v>
      </c>
      <c r="T149" s="114">
        <f>S149*H149</f>
        <v>0</v>
      </c>
      <c r="AR149" s="115" t="s">
        <v>162</v>
      </c>
      <c r="AT149" s="115" t="s">
        <v>135</v>
      </c>
      <c r="AU149" s="115" t="s">
        <v>82</v>
      </c>
      <c r="AY149" s="16" t="s">
        <v>132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6" t="s">
        <v>80</v>
      </c>
      <c r="BK149" s="116">
        <f>ROUND(I149*H149,2)</f>
        <v>0</v>
      </c>
      <c r="BL149" s="16" t="s">
        <v>162</v>
      </c>
      <c r="BM149" s="115" t="s">
        <v>573</v>
      </c>
    </row>
    <row r="150" spans="2:65" s="1" customFormat="1" ht="11.25">
      <c r="B150" s="30"/>
      <c r="D150" s="265" t="s">
        <v>396</v>
      </c>
      <c r="F150" s="266" t="s">
        <v>574</v>
      </c>
      <c r="I150" s="122"/>
      <c r="L150" s="30"/>
      <c r="M150" s="123"/>
      <c r="T150" s="48"/>
      <c r="AT150" s="16" t="s">
        <v>396</v>
      </c>
      <c r="AU150" s="16" t="s">
        <v>82</v>
      </c>
    </row>
    <row r="151" spans="2:65" s="1" customFormat="1" ht="24.2" customHeight="1">
      <c r="B151" s="107"/>
      <c r="C151" s="108" t="s">
        <v>205</v>
      </c>
      <c r="D151" s="262" t="s">
        <v>135</v>
      </c>
      <c r="E151" s="236" t="s">
        <v>575</v>
      </c>
      <c r="F151" s="237" t="s">
        <v>576</v>
      </c>
      <c r="G151" s="238" t="s">
        <v>270</v>
      </c>
      <c r="H151" s="239">
        <v>1</v>
      </c>
      <c r="I151" s="110"/>
      <c r="J151" s="247">
        <f>ROUND(I151*H151,2)</f>
        <v>0</v>
      </c>
      <c r="K151" s="109" t="s">
        <v>394</v>
      </c>
      <c r="L151" s="30"/>
      <c r="M151" s="111" t="s">
        <v>3</v>
      </c>
      <c r="N151" s="112" t="s">
        <v>43</v>
      </c>
      <c r="P151" s="113">
        <f>O151*H151</f>
        <v>0</v>
      </c>
      <c r="Q151" s="113">
        <v>0</v>
      </c>
      <c r="R151" s="113">
        <f>Q151*H151</f>
        <v>0</v>
      </c>
      <c r="S151" s="113">
        <v>0</v>
      </c>
      <c r="T151" s="114">
        <f>S151*H151</f>
        <v>0</v>
      </c>
      <c r="AR151" s="115" t="s">
        <v>162</v>
      </c>
      <c r="AT151" s="115" t="s">
        <v>135</v>
      </c>
      <c r="AU151" s="115" t="s">
        <v>82</v>
      </c>
      <c r="AY151" s="16" t="s">
        <v>132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6" t="s">
        <v>80</v>
      </c>
      <c r="BK151" s="116">
        <f>ROUND(I151*H151,2)</f>
        <v>0</v>
      </c>
      <c r="BL151" s="16" t="s">
        <v>162</v>
      </c>
      <c r="BM151" s="115" t="s">
        <v>577</v>
      </c>
    </row>
    <row r="152" spans="2:65" s="1" customFormat="1" ht="11.25">
      <c r="B152" s="30"/>
      <c r="D152" s="265" t="s">
        <v>396</v>
      </c>
      <c r="F152" s="266" t="s">
        <v>578</v>
      </c>
      <c r="I152" s="122"/>
      <c r="L152" s="30"/>
      <c r="M152" s="123"/>
      <c r="T152" s="48"/>
      <c r="AT152" s="16" t="s">
        <v>396</v>
      </c>
      <c r="AU152" s="16" t="s">
        <v>82</v>
      </c>
    </row>
    <row r="153" spans="2:65" s="1" customFormat="1" ht="16.5" customHeight="1">
      <c r="B153" s="107"/>
      <c r="C153" s="108" t="s">
        <v>352</v>
      </c>
      <c r="D153" s="262" t="s">
        <v>135</v>
      </c>
      <c r="E153" s="236" t="s">
        <v>579</v>
      </c>
      <c r="F153" s="237" t="s">
        <v>580</v>
      </c>
      <c r="G153" s="238" t="s">
        <v>173</v>
      </c>
      <c r="H153" s="239">
        <v>26</v>
      </c>
      <c r="I153" s="110"/>
      <c r="J153" s="247">
        <f>ROUND(I153*H153,2)</f>
        <v>0</v>
      </c>
      <c r="K153" s="109" t="s">
        <v>3</v>
      </c>
      <c r="L153" s="30"/>
      <c r="M153" s="111" t="s">
        <v>3</v>
      </c>
      <c r="N153" s="112" t="s">
        <v>43</v>
      </c>
      <c r="P153" s="113">
        <f>O153*H153</f>
        <v>0</v>
      </c>
      <c r="Q153" s="113">
        <v>0</v>
      </c>
      <c r="R153" s="113">
        <f>Q153*H153</f>
        <v>0</v>
      </c>
      <c r="S153" s="113">
        <v>0</v>
      </c>
      <c r="T153" s="114">
        <f>S153*H153</f>
        <v>0</v>
      </c>
      <c r="AR153" s="115" t="s">
        <v>162</v>
      </c>
      <c r="AT153" s="115" t="s">
        <v>135</v>
      </c>
      <c r="AU153" s="115" t="s">
        <v>82</v>
      </c>
      <c r="AY153" s="16" t="s">
        <v>132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6" t="s">
        <v>80</v>
      </c>
      <c r="BK153" s="116">
        <f>ROUND(I153*H153,2)</f>
        <v>0</v>
      </c>
      <c r="BL153" s="16" t="s">
        <v>162</v>
      </c>
      <c r="BM153" s="115" t="s">
        <v>82</v>
      </c>
    </row>
    <row r="154" spans="2:65" s="1" customFormat="1" ht="16.5" customHeight="1">
      <c r="B154" s="107"/>
      <c r="C154" s="108" t="s">
        <v>208</v>
      </c>
      <c r="D154" s="262" t="s">
        <v>135</v>
      </c>
      <c r="E154" s="236" t="s">
        <v>581</v>
      </c>
      <c r="F154" s="237" t="s">
        <v>582</v>
      </c>
      <c r="G154" s="238" t="s">
        <v>173</v>
      </c>
      <c r="H154" s="239">
        <v>26</v>
      </c>
      <c r="I154" s="110"/>
      <c r="J154" s="247">
        <f>ROUND(I154*H154,2)</f>
        <v>0</v>
      </c>
      <c r="K154" s="109" t="s">
        <v>3</v>
      </c>
      <c r="L154" s="30"/>
      <c r="M154" s="111" t="s">
        <v>3</v>
      </c>
      <c r="N154" s="112" t="s">
        <v>43</v>
      </c>
      <c r="P154" s="113">
        <f>O154*H154</f>
        <v>0</v>
      </c>
      <c r="Q154" s="113">
        <v>0</v>
      </c>
      <c r="R154" s="113">
        <f>Q154*H154</f>
        <v>0</v>
      </c>
      <c r="S154" s="113">
        <v>0</v>
      </c>
      <c r="T154" s="114">
        <f>S154*H154</f>
        <v>0</v>
      </c>
      <c r="AR154" s="115" t="s">
        <v>162</v>
      </c>
      <c r="AT154" s="115" t="s">
        <v>135</v>
      </c>
      <c r="AU154" s="115" t="s">
        <v>82</v>
      </c>
      <c r="AY154" s="16" t="s">
        <v>132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6" t="s">
        <v>80</v>
      </c>
      <c r="BK154" s="116">
        <f>ROUND(I154*H154,2)</f>
        <v>0</v>
      </c>
      <c r="BL154" s="16" t="s">
        <v>162</v>
      </c>
      <c r="BM154" s="115" t="s">
        <v>322</v>
      </c>
    </row>
    <row r="155" spans="2:65" s="1" customFormat="1" ht="16.5" customHeight="1">
      <c r="B155" s="107"/>
      <c r="C155" s="108" t="s">
        <v>357</v>
      </c>
      <c r="D155" s="262" t="s">
        <v>135</v>
      </c>
      <c r="E155" s="236" t="s">
        <v>583</v>
      </c>
      <c r="F155" s="237" t="s">
        <v>584</v>
      </c>
      <c r="G155" s="238" t="s">
        <v>173</v>
      </c>
      <c r="H155" s="239">
        <v>26</v>
      </c>
      <c r="I155" s="110"/>
      <c r="J155" s="247">
        <f>ROUND(I155*H155,2)</f>
        <v>0</v>
      </c>
      <c r="K155" s="109" t="s">
        <v>3</v>
      </c>
      <c r="L155" s="30"/>
      <c r="M155" s="111" t="s">
        <v>3</v>
      </c>
      <c r="N155" s="112" t="s">
        <v>43</v>
      </c>
      <c r="P155" s="113">
        <f>O155*H155</f>
        <v>0</v>
      </c>
      <c r="Q155" s="113">
        <v>0</v>
      </c>
      <c r="R155" s="113">
        <f>Q155*H155</f>
        <v>0</v>
      </c>
      <c r="S155" s="113">
        <v>0</v>
      </c>
      <c r="T155" s="114">
        <f>S155*H155</f>
        <v>0</v>
      </c>
      <c r="AR155" s="115" t="s">
        <v>162</v>
      </c>
      <c r="AT155" s="115" t="s">
        <v>135</v>
      </c>
      <c r="AU155" s="115" t="s">
        <v>82</v>
      </c>
      <c r="AY155" s="16" t="s">
        <v>132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80</v>
      </c>
      <c r="BK155" s="116">
        <f>ROUND(I155*H155,2)</f>
        <v>0</v>
      </c>
      <c r="BL155" s="16" t="s">
        <v>162</v>
      </c>
      <c r="BM155" s="115" t="s">
        <v>271</v>
      </c>
    </row>
    <row r="156" spans="2:65" s="1" customFormat="1" ht="16.5" customHeight="1">
      <c r="B156" s="107"/>
      <c r="C156" s="108" t="s">
        <v>211</v>
      </c>
      <c r="D156" s="262" t="s">
        <v>135</v>
      </c>
      <c r="E156" s="236" t="s">
        <v>585</v>
      </c>
      <c r="F156" s="237" t="s">
        <v>586</v>
      </c>
      <c r="G156" s="238" t="s">
        <v>173</v>
      </c>
      <c r="H156" s="239">
        <v>26</v>
      </c>
      <c r="I156" s="110"/>
      <c r="J156" s="247">
        <f>ROUND(I156*H156,2)</f>
        <v>0</v>
      </c>
      <c r="K156" s="109" t="s">
        <v>3</v>
      </c>
      <c r="L156" s="30"/>
      <c r="M156" s="111" t="s">
        <v>3</v>
      </c>
      <c r="N156" s="112" t="s">
        <v>43</v>
      </c>
      <c r="P156" s="113">
        <f>O156*H156</f>
        <v>0</v>
      </c>
      <c r="Q156" s="113">
        <v>0</v>
      </c>
      <c r="R156" s="113">
        <f>Q156*H156</f>
        <v>0</v>
      </c>
      <c r="S156" s="113">
        <v>0</v>
      </c>
      <c r="T156" s="114">
        <f>S156*H156</f>
        <v>0</v>
      </c>
      <c r="AR156" s="115" t="s">
        <v>162</v>
      </c>
      <c r="AT156" s="115" t="s">
        <v>135</v>
      </c>
      <c r="AU156" s="115" t="s">
        <v>82</v>
      </c>
      <c r="AY156" s="16" t="s">
        <v>132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6" t="s">
        <v>80</v>
      </c>
      <c r="BK156" s="116">
        <f>ROUND(I156*H156,2)</f>
        <v>0</v>
      </c>
      <c r="BL156" s="16" t="s">
        <v>162</v>
      </c>
      <c r="BM156" s="115" t="s">
        <v>274</v>
      </c>
    </row>
    <row r="157" spans="2:65" s="11" customFormat="1" ht="22.9" customHeight="1">
      <c r="B157" s="99"/>
      <c r="D157" s="100" t="s">
        <v>71</v>
      </c>
      <c r="E157" s="235" t="s">
        <v>587</v>
      </c>
      <c r="F157" s="235" t="s">
        <v>588</v>
      </c>
      <c r="I157" s="101"/>
      <c r="J157" s="246">
        <f>BK157</f>
        <v>0</v>
      </c>
      <c r="L157" s="99"/>
      <c r="M157" s="102"/>
      <c r="P157" s="103">
        <f>SUM(P158:P160)</f>
        <v>0</v>
      </c>
      <c r="R157" s="103">
        <f>SUM(R158:R160)</f>
        <v>0</v>
      </c>
      <c r="T157" s="104">
        <f>SUM(T158:T160)</f>
        <v>0</v>
      </c>
      <c r="AR157" s="100" t="s">
        <v>82</v>
      </c>
      <c r="AT157" s="105" t="s">
        <v>71</v>
      </c>
      <c r="AU157" s="105" t="s">
        <v>80</v>
      </c>
      <c r="AY157" s="100" t="s">
        <v>132</v>
      </c>
      <c r="BK157" s="106">
        <f>SUM(BK158:BK160)</f>
        <v>0</v>
      </c>
    </row>
    <row r="158" spans="2:65" s="1" customFormat="1" ht="16.5" customHeight="1">
      <c r="B158" s="107"/>
      <c r="C158" s="108" t="s">
        <v>364</v>
      </c>
      <c r="D158" s="262" t="s">
        <v>135</v>
      </c>
      <c r="E158" s="236" t="s">
        <v>589</v>
      </c>
      <c r="F158" s="237" t="s">
        <v>590</v>
      </c>
      <c r="G158" s="238" t="s">
        <v>591</v>
      </c>
      <c r="H158" s="239">
        <v>1</v>
      </c>
      <c r="I158" s="110"/>
      <c r="J158" s="247">
        <f>ROUND(I158*H158,2)</f>
        <v>0</v>
      </c>
      <c r="K158" s="109" t="s">
        <v>3</v>
      </c>
      <c r="L158" s="30"/>
      <c r="M158" s="111" t="s">
        <v>3</v>
      </c>
      <c r="N158" s="112" t="s">
        <v>43</v>
      </c>
      <c r="P158" s="113">
        <f>O158*H158</f>
        <v>0</v>
      </c>
      <c r="Q158" s="113">
        <v>0</v>
      </c>
      <c r="R158" s="113">
        <f>Q158*H158</f>
        <v>0</v>
      </c>
      <c r="S158" s="113">
        <v>0</v>
      </c>
      <c r="T158" s="114">
        <f>S158*H158</f>
        <v>0</v>
      </c>
      <c r="AR158" s="115" t="s">
        <v>162</v>
      </c>
      <c r="AT158" s="115" t="s">
        <v>135</v>
      </c>
      <c r="AU158" s="115" t="s">
        <v>82</v>
      </c>
      <c r="AY158" s="16" t="s">
        <v>132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6" t="s">
        <v>80</v>
      </c>
      <c r="BK158" s="116">
        <f>ROUND(I158*H158,2)</f>
        <v>0</v>
      </c>
      <c r="BL158" s="16" t="s">
        <v>162</v>
      </c>
      <c r="BM158" s="115" t="s">
        <v>277</v>
      </c>
    </row>
    <row r="159" spans="2:65" s="1" customFormat="1" ht="16.5" customHeight="1">
      <c r="B159" s="107"/>
      <c r="C159" s="108" t="s">
        <v>215</v>
      </c>
      <c r="D159" s="262" t="s">
        <v>135</v>
      </c>
      <c r="E159" s="236" t="s">
        <v>592</v>
      </c>
      <c r="F159" s="237" t="s">
        <v>593</v>
      </c>
      <c r="G159" s="238" t="s">
        <v>591</v>
      </c>
      <c r="H159" s="239">
        <v>1</v>
      </c>
      <c r="I159" s="110"/>
      <c r="J159" s="247">
        <f>ROUND(I159*H159,2)</f>
        <v>0</v>
      </c>
      <c r="K159" s="109" t="s">
        <v>3</v>
      </c>
      <c r="L159" s="30"/>
      <c r="M159" s="111" t="s">
        <v>3</v>
      </c>
      <c r="N159" s="112" t="s">
        <v>43</v>
      </c>
      <c r="P159" s="113">
        <f>O159*H159</f>
        <v>0</v>
      </c>
      <c r="Q159" s="113">
        <v>0</v>
      </c>
      <c r="R159" s="113">
        <f>Q159*H159</f>
        <v>0</v>
      </c>
      <c r="S159" s="113">
        <v>0</v>
      </c>
      <c r="T159" s="114">
        <f>S159*H159</f>
        <v>0</v>
      </c>
      <c r="AR159" s="115" t="s">
        <v>162</v>
      </c>
      <c r="AT159" s="115" t="s">
        <v>135</v>
      </c>
      <c r="AU159" s="115" t="s">
        <v>82</v>
      </c>
      <c r="AY159" s="16" t="s">
        <v>132</v>
      </c>
      <c r="BE159" s="116">
        <f>IF(N159="základní",J159,0)</f>
        <v>0</v>
      </c>
      <c r="BF159" s="116">
        <f>IF(N159="snížená",J159,0)</f>
        <v>0</v>
      </c>
      <c r="BG159" s="116">
        <f>IF(N159="zákl. přenesená",J159,0)</f>
        <v>0</v>
      </c>
      <c r="BH159" s="116">
        <f>IF(N159="sníž. přenesená",J159,0)</f>
        <v>0</v>
      </c>
      <c r="BI159" s="116">
        <f>IF(N159="nulová",J159,0)</f>
        <v>0</v>
      </c>
      <c r="BJ159" s="16" t="s">
        <v>80</v>
      </c>
      <c r="BK159" s="116">
        <f>ROUND(I159*H159,2)</f>
        <v>0</v>
      </c>
      <c r="BL159" s="16" t="s">
        <v>162</v>
      </c>
      <c r="BM159" s="115" t="s">
        <v>281</v>
      </c>
    </row>
    <row r="160" spans="2:65" s="1" customFormat="1" ht="16.5" customHeight="1">
      <c r="B160" s="107"/>
      <c r="C160" s="108" t="s">
        <v>371</v>
      </c>
      <c r="D160" s="262" t="s">
        <v>135</v>
      </c>
      <c r="E160" s="236" t="s">
        <v>594</v>
      </c>
      <c r="F160" s="237" t="s">
        <v>595</v>
      </c>
      <c r="G160" s="238" t="s">
        <v>591</v>
      </c>
      <c r="H160" s="239">
        <v>1</v>
      </c>
      <c r="I160" s="110"/>
      <c r="J160" s="247">
        <f>ROUND(I160*H160,2)</f>
        <v>0</v>
      </c>
      <c r="K160" s="109" t="s">
        <v>3</v>
      </c>
      <c r="L160" s="30"/>
      <c r="M160" s="111" t="s">
        <v>3</v>
      </c>
      <c r="N160" s="112" t="s">
        <v>43</v>
      </c>
      <c r="P160" s="113">
        <f>O160*H160</f>
        <v>0</v>
      </c>
      <c r="Q160" s="113">
        <v>0</v>
      </c>
      <c r="R160" s="113">
        <f>Q160*H160</f>
        <v>0</v>
      </c>
      <c r="S160" s="113">
        <v>0</v>
      </c>
      <c r="T160" s="114">
        <f>S160*H160</f>
        <v>0</v>
      </c>
      <c r="AR160" s="115" t="s">
        <v>162</v>
      </c>
      <c r="AT160" s="115" t="s">
        <v>135</v>
      </c>
      <c r="AU160" s="115" t="s">
        <v>82</v>
      </c>
      <c r="AY160" s="16" t="s">
        <v>132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6" t="s">
        <v>80</v>
      </c>
      <c r="BK160" s="116">
        <f>ROUND(I160*H160,2)</f>
        <v>0</v>
      </c>
      <c r="BL160" s="16" t="s">
        <v>162</v>
      </c>
      <c r="BM160" s="115" t="s">
        <v>284</v>
      </c>
    </row>
    <row r="161" spans="2:65" s="11" customFormat="1" ht="22.9" customHeight="1">
      <c r="B161" s="99"/>
      <c r="D161" s="100" t="s">
        <v>71</v>
      </c>
      <c r="E161" s="235" t="s">
        <v>596</v>
      </c>
      <c r="F161" s="235" t="s">
        <v>597</v>
      </c>
      <c r="I161" s="101"/>
      <c r="J161" s="246">
        <f>BK161</f>
        <v>0</v>
      </c>
      <c r="L161" s="99"/>
      <c r="M161" s="102"/>
      <c r="P161" s="103">
        <f>SUM(P162:P168)</f>
        <v>0</v>
      </c>
      <c r="R161" s="103">
        <f>SUM(R162:R168)</f>
        <v>4.8300000000000003E-2</v>
      </c>
      <c r="T161" s="104">
        <f>SUM(T162:T168)</f>
        <v>0</v>
      </c>
      <c r="AR161" s="100" t="s">
        <v>82</v>
      </c>
      <c r="AT161" s="105" t="s">
        <v>71</v>
      </c>
      <c r="AU161" s="105" t="s">
        <v>80</v>
      </c>
      <c r="AY161" s="100" t="s">
        <v>132</v>
      </c>
      <c r="BK161" s="106">
        <f>SUM(BK162:BK168)</f>
        <v>0</v>
      </c>
    </row>
    <row r="162" spans="2:65" s="1" customFormat="1" ht="16.5" customHeight="1">
      <c r="B162" s="107"/>
      <c r="C162" s="108" t="s">
        <v>218</v>
      </c>
      <c r="D162" s="262" t="s">
        <v>135</v>
      </c>
      <c r="E162" s="236" t="s">
        <v>598</v>
      </c>
      <c r="F162" s="237" t="s">
        <v>599</v>
      </c>
      <c r="G162" s="238" t="s">
        <v>138</v>
      </c>
      <c r="H162" s="239">
        <v>345</v>
      </c>
      <c r="I162" s="110"/>
      <c r="J162" s="247">
        <f>ROUND(I162*H162,2)</f>
        <v>0</v>
      </c>
      <c r="K162" s="109" t="s">
        <v>394</v>
      </c>
      <c r="L162" s="30"/>
      <c r="M162" s="111" t="s">
        <v>3</v>
      </c>
      <c r="N162" s="112" t="s">
        <v>43</v>
      </c>
      <c r="P162" s="113">
        <f>O162*H162</f>
        <v>0</v>
      </c>
      <c r="Q162" s="113">
        <v>2.0000000000000002E-5</v>
      </c>
      <c r="R162" s="113">
        <f>Q162*H162</f>
        <v>6.9000000000000008E-3</v>
      </c>
      <c r="S162" s="113">
        <v>0</v>
      </c>
      <c r="T162" s="114">
        <f>S162*H162</f>
        <v>0</v>
      </c>
      <c r="AR162" s="115" t="s">
        <v>162</v>
      </c>
      <c r="AT162" s="115" t="s">
        <v>135</v>
      </c>
      <c r="AU162" s="115" t="s">
        <v>82</v>
      </c>
      <c r="AY162" s="16" t="s">
        <v>132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6" t="s">
        <v>80</v>
      </c>
      <c r="BK162" s="116">
        <f>ROUND(I162*H162,2)</f>
        <v>0</v>
      </c>
      <c r="BL162" s="16" t="s">
        <v>162</v>
      </c>
      <c r="BM162" s="115" t="s">
        <v>600</v>
      </c>
    </row>
    <row r="163" spans="2:65" s="1" customFormat="1" ht="11.25">
      <c r="B163" s="30"/>
      <c r="D163" s="265" t="s">
        <v>396</v>
      </c>
      <c r="F163" s="266" t="s">
        <v>601</v>
      </c>
      <c r="I163" s="122"/>
      <c r="L163" s="30"/>
      <c r="M163" s="123"/>
      <c r="T163" s="48"/>
      <c r="AT163" s="16" t="s">
        <v>396</v>
      </c>
      <c r="AU163" s="16" t="s">
        <v>82</v>
      </c>
    </row>
    <row r="164" spans="2:65" s="12" customFormat="1" ht="11.25">
      <c r="B164" s="124"/>
      <c r="D164" s="263" t="s">
        <v>407</v>
      </c>
      <c r="E164" s="125" t="s">
        <v>3</v>
      </c>
      <c r="F164" s="267" t="s">
        <v>602</v>
      </c>
      <c r="H164" s="268">
        <v>175</v>
      </c>
      <c r="I164" s="126"/>
      <c r="L164" s="124"/>
      <c r="M164" s="127"/>
      <c r="T164" s="128"/>
      <c r="AT164" s="125" t="s">
        <v>407</v>
      </c>
      <c r="AU164" s="125" t="s">
        <v>82</v>
      </c>
      <c r="AV164" s="12" t="s">
        <v>82</v>
      </c>
      <c r="AW164" s="12" t="s">
        <v>32</v>
      </c>
      <c r="AX164" s="12" t="s">
        <v>72</v>
      </c>
      <c r="AY164" s="125" t="s">
        <v>132</v>
      </c>
    </row>
    <row r="165" spans="2:65" s="12" customFormat="1" ht="11.25">
      <c r="B165" s="124"/>
      <c r="D165" s="263" t="s">
        <v>407</v>
      </c>
      <c r="E165" s="125" t="s">
        <v>3</v>
      </c>
      <c r="F165" s="267" t="s">
        <v>603</v>
      </c>
      <c r="H165" s="268">
        <v>170</v>
      </c>
      <c r="I165" s="126"/>
      <c r="L165" s="124"/>
      <c r="M165" s="127"/>
      <c r="T165" s="128"/>
      <c r="AT165" s="125" t="s">
        <v>407</v>
      </c>
      <c r="AU165" s="125" t="s">
        <v>82</v>
      </c>
      <c r="AV165" s="12" t="s">
        <v>82</v>
      </c>
      <c r="AW165" s="12" t="s">
        <v>32</v>
      </c>
      <c r="AX165" s="12" t="s">
        <v>72</v>
      </c>
      <c r="AY165" s="125" t="s">
        <v>132</v>
      </c>
    </row>
    <row r="166" spans="2:65" s="13" customFormat="1" ht="11.25">
      <c r="B166" s="137"/>
      <c r="D166" s="263" t="s">
        <v>407</v>
      </c>
      <c r="E166" s="138" t="s">
        <v>3</v>
      </c>
      <c r="F166" s="275" t="s">
        <v>477</v>
      </c>
      <c r="H166" s="276">
        <v>345</v>
      </c>
      <c r="I166" s="139"/>
      <c r="L166" s="137"/>
      <c r="M166" s="140"/>
      <c r="T166" s="141"/>
      <c r="AT166" s="138" t="s">
        <v>407</v>
      </c>
      <c r="AU166" s="138" t="s">
        <v>82</v>
      </c>
      <c r="AV166" s="13" t="s">
        <v>139</v>
      </c>
      <c r="AW166" s="13" t="s">
        <v>32</v>
      </c>
      <c r="AX166" s="13" t="s">
        <v>80</v>
      </c>
      <c r="AY166" s="138" t="s">
        <v>132</v>
      </c>
    </row>
    <row r="167" spans="2:65" s="1" customFormat="1" ht="24.2" customHeight="1">
      <c r="B167" s="107"/>
      <c r="C167" s="108" t="s">
        <v>378</v>
      </c>
      <c r="D167" s="262" t="s">
        <v>135</v>
      </c>
      <c r="E167" s="236" t="s">
        <v>604</v>
      </c>
      <c r="F167" s="237" t="s">
        <v>605</v>
      </c>
      <c r="G167" s="238" t="s">
        <v>138</v>
      </c>
      <c r="H167" s="239">
        <v>345</v>
      </c>
      <c r="I167" s="110"/>
      <c r="J167" s="247">
        <f>ROUND(I167*H167,2)</f>
        <v>0</v>
      </c>
      <c r="K167" s="109" t="s">
        <v>394</v>
      </c>
      <c r="L167" s="30"/>
      <c r="M167" s="111" t="s">
        <v>3</v>
      </c>
      <c r="N167" s="112" t="s">
        <v>43</v>
      </c>
      <c r="P167" s="113">
        <f>O167*H167</f>
        <v>0</v>
      </c>
      <c r="Q167" s="113">
        <v>1.2E-4</v>
      </c>
      <c r="R167" s="113">
        <f>Q167*H167</f>
        <v>4.1399999999999999E-2</v>
      </c>
      <c r="S167" s="113">
        <v>0</v>
      </c>
      <c r="T167" s="114">
        <f>S167*H167</f>
        <v>0</v>
      </c>
      <c r="AR167" s="115" t="s">
        <v>162</v>
      </c>
      <c r="AT167" s="115" t="s">
        <v>135</v>
      </c>
      <c r="AU167" s="115" t="s">
        <v>82</v>
      </c>
      <c r="AY167" s="16" t="s">
        <v>132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6" t="s">
        <v>80</v>
      </c>
      <c r="BK167" s="116">
        <f>ROUND(I167*H167,2)</f>
        <v>0</v>
      </c>
      <c r="BL167" s="16" t="s">
        <v>162</v>
      </c>
      <c r="BM167" s="115" t="s">
        <v>606</v>
      </c>
    </row>
    <row r="168" spans="2:65" s="1" customFormat="1" ht="11.25">
      <c r="B168" s="30"/>
      <c r="D168" s="265" t="s">
        <v>396</v>
      </c>
      <c r="F168" s="266" t="s">
        <v>607</v>
      </c>
      <c r="I168" s="122"/>
      <c r="L168" s="30"/>
      <c r="M168" s="135"/>
      <c r="N168" s="119"/>
      <c r="O168" s="119"/>
      <c r="P168" s="119"/>
      <c r="Q168" s="119"/>
      <c r="R168" s="119"/>
      <c r="S168" s="119"/>
      <c r="T168" s="136"/>
      <c r="AT168" s="16" t="s">
        <v>396</v>
      </c>
      <c r="AU168" s="16" t="s">
        <v>82</v>
      </c>
    </row>
    <row r="169" spans="2:65" s="1" customFormat="1" ht="6.95" customHeight="1">
      <c r="B169" s="38"/>
      <c r="C169" s="39"/>
      <c r="D169" s="39"/>
      <c r="E169" s="39"/>
      <c r="F169" s="39"/>
      <c r="G169" s="39"/>
      <c r="H169" s="39"/>
      <c r="I169" s="256"/>
      <c r="J169" s="39"/>
      <c r="K169" s="39"/>
      <c r="L169" s="30"/>
    </row>
  </sheetData>
  <sheetProtection password="CA50" sheet="1" objects="1" scenarios="1"/>
  <autoFilter ref="C86:K168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9" r:id="rId2" xr:uid="{00000000-0004-0000-0400-000001000000}"/>
    <hyperlink ref="F133" r:id="rId3" xr:uid="{00000000-0004-0000-0400-000002000000}"/>
    <hyperlink ref="F136" r:id="rId4" xr:uid="{00000000-0004-0000-0400-000003000000}"/>
    <hyperlink ref="F138" r:id="rId5" xr:uid="{00000000-0004-0000-0400-000004000000}"/>
    <hyperlink ref="F143" r:id="rId6" xr:uid="{00000000-0004-0000-0400-000005000000}"/>
    <hyperlink ref="F145" r:id="rId7" xr:uid="{00000000-0004-0000-0400-000006000000}"/>
    <hyperlink ref="F148" r:id="rId8" xr:uid="{00000000-0004-0000-0400-000007000000}"/>
    <hyperlink ref="F150" r:id="rId9" xr:uid="{00000000-0004-0000-0400-000008000000}"/>
    <hyperlink ref="F152" r:id="rId10" xr:uid="{00000000-0004-0000-0400-000009000000}"/>
    <hyperlink ref="F163" r:id="rId11" xr:uid="{00000000-0004-0000-0400-00000A000000}"/>
    <hyperlink ref="F168" r:id="rId12" xr:uid="{00000000-0004-0000-04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33"/>
  <sheetViews>
    <sheetView showGridLines="0" topLeftCell="A38" workbookViewId="0">
      <selection activeCell="J93" sqref="J9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608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ROUND(J86,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ROUND((SUM(BE86:BE432)),  2)</f>
        <v>0</v>
      </c>
      <c r="I33" s="254">
        <v>0.21</v>
      </c>
      <c r="J33" s="229">
        <f>ROUND(((SUM(BE86:BE432))*I33),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ROUND((SUM(BF86:BF432)),  2)</f>
        <v>0</v>
      </c>
      <c r="I34" s="254">
        <v>0.12</v>
      </c>
      <c r="J34" s="229">
        <f>ROUND(((SUM(BF86:BF432))*I34),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ROUND((SUM(BG86:BG432)),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ROUND((SUM(BH86:BH432)),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ROUND((SUM(BI86:BI432)),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07 - Měření a regulace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J86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115</v>
      </c>
      <c r="E60" s="232"/>
      <c r="F60" s="232"/>
      <c r="G60" s="232"/>
      <c r="H60" s="232"/>
      <c r="I60" s="259"/>
      <c r="J60" s="242">
        <f>J87</f>
        <v>0</v>
      </c>
      <c r="L60" s="88"/>
    </row>
    <row r="61" spans="2:47" s="9" customFormat="1" ht="19.899999999999999" customHeight="1">
      <c r="B61" s="90"/>
      <c r="D61" s="91" t="s">
        <v>609</v>
      </c>
      <c r="E61" s="233"/>
      <c r="F61" s="233"/>
      <c r="G61" s="233"/>
      <c r="H61" s="233"/>
      <c r="I61" s="260"/>
      <c r="J61" s="243">
        <f>J88</f>
        <v>0</v>
      </c>
      <c r="L61" s="90"/>
    </row>
    <row r="62" spans="2:47" s="9" customFormat="1" ht="19.899999999999999" customHeight="1">
      <c r="B62" s="90"/>
      <c r="D62" s="91" t="s">
        <v>116</v>
      </c>
      <c r="E62" s="233"/>
      <c r="F62" s="233"/>
      <c r="G62" s="233"/>
      <c r="H62" s="233"/>
      <c r="I62" s="260"/>
      <c r="J62" s="243">
        <f>J117</f>
        <v>0</v>
      </c>
      <c r="L62" s="90"/>
    </row>
    <row r="63" spans="2:47" s="8" customFormat="1" ht="24.95" customHeight="1">
      <c r="B63" s="88"/>
      <c r="D63" s="89" t="s">
        <v>610</v>
      </c>
      <c r="E63" s="232"/>
      <c r="F63" s="232"/>
      <c r="G63" s="232"/>
      <c r="H63" s="232"/>
      <c r="I63" s="259"/>
      <c r="J63" s="242">
        <f>J121</f>
        <v>0</v>
      </c>
      <c r="L63" s="88"/>
    </row>
    <row r="64" spans="2:47" s="9" customFormat="1" ht="19.899999999999999" customHeight="1">
      <c r="B64" s="90"/>
      <c r="D64" s="91" t="s">
        <v>611</v>
      </c>
      <c r="E64" s="233"/>
      <c r="F64" s="233"/>
      <c r="G64" s="233"/>
      <c r="H64" s="233"/>
      <c r="I64" s="260"/>
      <c r="J64" s="243">
        <f>J122</f>
        <v>0</v>
      </c>
      <c r="L64" s="90"/>
    </row>
    <row r="65" spans="2:12" s="9" customFormat="1" ht="19.899999999999999" customHeight="1">
      <c r="B65" s="90"/>
      <c r="D65" s="91" t="s">
        <v>612</v>
      </c>
      <c r="E65" s="233"/>
      <c r="F65" s="233"/>
      <c r="G65" s="233"/>
      <c r="H65" s="233"/>
      <c r="I65" s="260"/>
      <c r="J65" s="243">
        <f>J123</f>
        <v>0</v>
      </c>
      <c r="L65" s="90"/>
    </row>
    <row r="66" spans="2:12" s="8" customFormat="1" ht="24.95" customHeight="1">
      <c r="B66" s="88"/>
      <c r="D66" s="89" t="s">
        <v>613</v>
      </c>
      <c r="E66" s="232"/>
      <c r="F66" s="232"/>
      <c r="G66" s="232"/>
      <c r="H66" s="232"/>
      <c r="I66" s="259"/>
      <c r="J66" s="242">
        <f>J421</f>
        <v>0</v>
      </c>
      <c r="L66" s="88"/>
    </row>
    <row r="67" spans="2:12" s="1" customFormat="1" ht="21.75" customHeight="1">
      <c r="B67" s="30"/>
      <c r="I67" s="122"/>
      <c r="L67" s="30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256"/>
      <c r="J68" s="39"/>
      <c r="K68" s="39"/>
      <c r="L68" s="30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257"/>
      <c r="J72" s="41"/>
      <c r="K72" s="41"/>
      <c r="L72" s="30"/>
    </row>
    <row r="73" spans="2:12" s="1" customFormat="1" ht="24.95" customHeight="1">
      <c r="B73" s="30"/>
      <c r="C73" s="20" t="s">
        <v>117</v>
      </c>
      <c r="I73" s="122"/>
      <c r="L73" s="30"/>
    </row>
    <row r="74" spans="2:12" s="1" customFormat="1" ht="6.95" customHeight="1">
      <c r="B74" s="30"/>
      <c r="I74" s="122"/>
      <c r="L74" s="30"/>
    </row>
    <row r="75" spans="2:12" s="1" customFormat="1" ht="12" customHeight="1">
      <c r="B75" s="30"/>
      <c r="C75" s="26" t="s">
        <v>17</v>
      </c>
      <c r="I75" s="122"/>
      <c r="L75" s="30"/>
    </row>
    <row r="76" spans="2:12" s="1" customFormat="1" ht="16.5" customHeight="1">
      <c r="B76" s="30"/>
      <c r="E76" s="324" t="str">
        <f>E7</f>
        <v>VŠE 3.np</v>
      </c>
      <c r="F76" s="325"/>
      <c r="G76" s="325"/>
      <c r="H76" s="325"/>
      <c r="I76" s="122"/>
      <c r="L76" s="30"/>
    </row>
    <row r="77" spans="2:12" s="1" customFormat="1" ht="12" customHeight="1">
      <c r="B77" s="30"/>
      <c r="C77" s="26" t="s">
        <v>109</v>
      </c>
      <c r="I77" s="122"/>
      <c r="L77" s="30"/>
    </row>
    <row r="78" spans="2:12" s="1" customFormat="1" ht="16.5" customHeight="1">
      <c r="B78" s="30"/>
      <c r="E78" s="314" t="str">
        <f>E9</f>
        <v>07 - Měření a regulace</v>
      </c>
      <c r="F78" s="323"/>
      <c r="G78" s="323"/>
      <c r="H78" s="323"/>
      <c r="I78" s="122"/>
      <c r="L78" s="30"/>
    </row>
    <row r="79" spans="2:12" s="1" customFormat="1" ht="6.95" customHeight="1">
      <c r="B79" s="30"/>
      <c r="I79" s="122"/>
      <c r="L79" s="30"/>
    </row>
    <row r="80" spans="2:12" s="1" customFormat="1" ht="12" customHeight="1">
      <c r="B80" s="30"/>
      <c r="C80" s="26" t="s">
        <v>21</v>
      </c>
      <c r="F80" s="24" t="str">
        <f>F12</f>
        <v>Praha</v>
      </c>
      <c r="I80" s="250" t="s">
        <v>23</v>
      </c>
      <c r="J80" s="224" t="str">
        <f>IF(J12="","",J12)</f>
        <v>9. 5. 2024</v>
      </c>
      <c r="L80" s="30"/>
    </row>
    <row r="81" spans="2:65" s="1" customFormat="1" ht="6.95" customHeight="1">
      <c r="B81" s="30"/>
      <c r="I81" s="122"/>
      <c r="L81" s="30"/>
    </row>
    <row r="82" spans="2:65" s="1" customFormat="1" ht="15.2" customHeight="1">
      <c r="B82" s="30"/>
      <c r="C82" s="26" t="s">
        <v>25</v>
      </c>
      <c r="F82" s="24" t="str">
        <f>E15</f>
        <v xml:space="preserve"> </v>
      </c>
      <c r="I82" s="250" t="s">
        <v>31</v>
      </c>
      <c r="J82" s="226" t="str">
        <f>E21</f>
        <v xml:space="preserve"> </v>
      </c>
      <c r="L82" s="30"/>
    </row>
    <row r="83" spans="2:65" s="1" customFormat="1" ht="15.2" customHeight="1">
      <c r="B83" s="30"/>
      <c r="C83" s="26" t="s">
        <v>29</v>
      </c>
      <c r="F83" s="24" t="str">
        <f>IF(E18="","",E18)</f>
        <v>Vyplň údaj</v>
      </c>
      <c r="I83" s="250" t="s">
        <v>33</v>
      </c>
      <c r="J83" s="226" t="str">
        <f>E24</f>
        <v>Ing.Milan Dusek</v>
      </c>
      <c r="L83" s="30"/>
    </row>
    <row r="84" spans="2:65" s="1" customFormat="1" ht="10.35" customHeight="1">
      <c r="B84" s="30"/>
      <c r="I84" s="122"/>
      <c r="L84" s="30"/>
    </row>
    <row r="85" spans="2:65" s="10" customFormat="1" ht="29.25" customHeight="1">
      <c r="B85" s="92"/>
      <c r="C85" s="93" t="s">
        <v>118</v>
      </c>
      <c r="D85" s="94" t="s">
        <v>57</v>
      </c>
      <c r="E85" s="94" t="s">
        <v>53</v>
      </c>
      <c r="F85" s="94" t="s">
        <v>54</v>
      </c>
      <c r="G85" s="94" t="s">
        <v>119</v>
      </c>
      <c r="H85" s="94" t="s">
        <v>120</v>
      </c>
      <c r="I85" s="261" t="s">
        <v>121</v>
      </c>
      <c r="J85" s="94" t="s">
        <v>113</v>
      </c>
      <c r="K85" s="95" t="s">
        <v>122</v>
      </c>
      <c r="L85" s="92"/>
      <c r="M85" s="51" t="s">
        <v>3</v>
      </c>
      <c r="N85" s="52" t="s">
        <v>42</v>
      </c>
      <c r="O85" s="52" t="s">
        <v>123</v>
      </c>
      <c r="P85" s="52" t="s">
        <v>124</v>
      </c>
      <c r="Q85" s="52" t="s">
        <v>125</v>
      </c>
      <c r="R85" s="52" t="s">
        <v>126</v>
      </c>
      <c r="S85" s="52" t="s">
        <v>127</v>
      </c>
      <c r="T85" s="53" t="s">
        <v>128</v>
      </c>
    </row>
    <row r="86" spans="2:65" s="1" customFormat="1" ht="22.9" customHeight="1">
      <c r="B86" s="30"/>
      <c r="C86" s="56" t="s">
        <v>129</v>
      </c>
      <c r="I86" s="122"/>
      <c r="J86" s="244">
        <f>BK86</f>
        <v>0</v>
      </c>
      <c r="L86" s="30"/>
      <c r="M86" s="54"/>
      <c r="N86" s="46"/>
      <c r="O86" s="46"/>
      <c r="P86" s="96">
        <f>P87+P121+P421</f>
        <v>0</v>
      </c>
      <c r="Q86" s="46"/>
      <c r="R86" s="96">
        <f>R87+R121+R421</f>
        <v>0.59944000000000008</v>
      </c>
      <c r="S86" s="46"/>
      <c r="T86" s="97">
        <f>T87+T121+T421</f>
        <v>0</v>
      </c>
      <c r="AT86" s="16" t="s">
        <v>71</v>
      </c>
      <c r="AU86" s="16" t="s">
        <v>114</v>
      </c>
      <c r="BK86" s="98">
        <f>BK87+BK121+BK421</f>
        <v>0</v>
      </c>
    </row>
    <row r="87" spans="2:65" s="11" customFormat="1" ht="25.9" customHeight="1">
      <c r="B87" s="99"/>
      <c r="D87" s="100" t="s">
        <v>71</v>
      </c>
      <c r="E87" s="234" t="s">
        <v>130</v>
      </c>
      <c r="F87" s="234" t="s">
        <v>131</v>
      </c>
      <c r="I87" s="101"/>
      <c r="J87" s="245">
        <f>BK87</f>
        <v>0</v>
      </c>
      <c r="L87" s="99"/>
      <c r="M87" s="102"/>
      <c r="P87" s="103">
        <f>P88+P117</f>
        <v>0</v>
      </c>
      <c r="R87" s="103">
        <f>R88+R117</f>
        <v>0.59944000000000008</v>
      </c>
      <c r="T87" s="104">
        <f>T88+T117</f>
        <v>0</v>
      </c>
      <c r="AR87" s="100" t="s">
        <v>82</v>
      </c>
      <c r="AT87" s="105" t="s">
        <v>71</v>
      </c>
      <c r="AU87" s="105" t="s">
        <v>72</v>
      </c>
      <c r="AY87" s="100" t="s">
        <v>132</v>
      </c>
      <c r="BK87" s="106">
        <f>BK88+BK117</f>
        <v>0</v>
      </c>
    </row>
    <row r="88" spans="2:65" s="11" customFormat="1" ht="22.9" customHeight="1">
      <c r="B88" s="99"/>
      <c r="D88" s="100" t="s">
        <v>71</v>
      </c>
      <c r="E88" s="235" t="s">
        <v>258</v>
      </c>
      <c r="F88" s="235" t="s">
        <v>614</v>
      </c>
      <c r="I88" s="101"/>
      <c r="J88" s="246">
        <f>BK88</f>
        <v>0</v>
      </c>
      <c r="L88" s="99"/>
      <c r="M88" s="102"/>
      <c r="P88" s="103">
        <f>SUM(P89:P116)</f>
        <v>0</v>
      </c>
      <c r="R88" s="103">
        <f>SUM(R89:R116)</f>
        <v>0.58344000000000007</v>
      </c>
      <c r="T88" s="104">
        <f>SUM(T89:T116)</f>
        <v>0</v>
      </c>
      <c r="AR88" s="100" t="s">
        <v>82</v>
      </c>
      <c r="AT88" s="105" t="s">
        <v>71</v>
      </c>
      <c r="AU88" s="105" t="s">
        <v>80</v>
      </c>
      <c r="AY88" s="100" t="s">
        <v>132</v>
      </c>
      <c r="BK88" s="106">
        <f>SUM(BK89:BK116)</f>
        <v>0</v>
      </c>
    </row>
    <row r="89" spans="2:65" s="1" customFormat="1" ht="24.2" customHeight="1">
      <c r="B89" s="107"/>
      <c r="C89" s="108" t="s">
        <v>80</v>
      </c>
      <c r="D89" s="262" t="s">
        <v>135</v>
      </c>
      <c r="E89" s="236" t="s">
        <v>615</v>
      </c>
      <c r="F89" s="237" t="s">
        <v>616</v>
      </c>
      <c r="G89" s="238" t="s">
        <v>138</v>
      </c>
      <c r="H89" s="239">
        <v>760</v>
      </c>
      <c r="I89" s="110"/>
      <c r="J89" s="247">
        <f>ROUND(I89*H89,2)</f>
        <v>0</v>
      </c>
      <c r="K89" s="109" t="s">
        <v>394</v>
      </c>
      <c r="L89" s="30"/>
      <c r="M89" s="111" t="s">
        <v>3</v>
      </c>
      <c r="N89" s="112" t="s">
        <v>43</v>
      </c>
      <c r="P89" s="113">
        <f>O89*H89</f>
        <v>0</v>
      </c>
      <c r="Q89" s="113">
        <v>0</v>
      </c>
      <c r="R89" s="113">
        <f>Q89*H89</f>
        <v>0</v>
      </c>
      <c r="S89" s="113">
        <v>0</v>
      </c>
      <c r="T89" s="114">
        <f>S89*H89</f>
        <v>0</v>
      </c>
      <c r="AR89" s="115" t="s">
        <v>162</v>
      </c>
      <c r="AT89" s="115" t="s">
        <v>135</v>
      </c>
      <c r="AU89" s="115" t="s">
        <v>82</v>
      </c>
      <c r="AY89" s="16" t="s">
        <v>132</v>
      </c>
      <c r="BE89" s="116">
        <f>IF(N89="základní",J89,0)</f>
        <v>0</v>
      </c>
      <c r="BF89" s="116">
        <f>IF(N89="snížená",J89,0)</f>
        <v>0</v>
      </c>
      <c r="BG89" s="116">
        <f>IF(N89="zákl. přenesená",J89,0)</f>
        <v>0</v>
      </c>
      <c r="BH89" s="116">
        <f>IF(N89="sníž. přenesená",J89,0)</f>
        <v>0</v>
      </c>
      <c r="BI89" s="116">
        <f>IF(N89="nulová",J89,0)</f>
        <v>0</v>
      </c>
      <c r="BJ89" s="16" t="s">
        <v>80</v>
      </c>
      <c r="BK89" s="116">
        <f>ROUND(I89*H89,2)</f>
        <v>0</v>
      </c>
      <c r="BL89" s="16" t="s">
        <v>162</v>
      </c>
      <c r="BM89" s="115" t="s">
        <v>617</v>
      </c>
    </row>
    <row r="90" spans="2:65" s="1" customFormat="1" ht="11.25">
      <c r="B90" s="30"/>
      <c r="D90" s="265" t="s">
        <v>396</v>
      </c>
      <c r="F90" s="266" t="s">
        <v>618</v>
      </c>
      <c r="I90" s="122"/>
      <c r="L90" s="30"/>
      <c r="M90" s="123"/>
      <c r="T90" s="48"/>
      <c r="AT90" s="16" t="s">
        <v>396</v>
      </c>
      <c r="AU90" s="16" t="s">
        <v>82</v>
      </c>
    </row>
    <row r="91" spans="2:65" s="1" customFormat="1" ht="16.5" customHeight="1">
      <c r="B91" s="107"/>
      <c r="C91" s="129" t="s">
        <v>82</v>
      </c>
      <c r="D91" s="269" t="s">
        <v>449</v>
      </c>
      <c r="E91" s="270" t="s">
        <v>619</v>
      </c>
      <c r="F91" s="271" t="s">
        <v>620</v>
      </c>
      <c r="G91" s="272" t="s">
        <v>138</v>
      </c>
      <c r="H91" s="273">
        <v>874</v>
      </c>
      <c r="I91" s="131"/>
      <c r="J91" s="274">
        <f>ROUND(I91*H91,2)</f>
        <v>0</v>
      </c>
      <c r="K91" s="130" t="s">
        <v>394</v>
      </c>
      <c r="L91" s="132"/>
      <c r="M91" s="133" t="s">
        <v>3</v>
      </c>
      <c r="N91" s="134" t="s">
        <v>43</v>
      </c>
      <c r="P91" s="113">
        <f>O91*H91</f>
        <v>0</v>
      </c>
      <c r="Q91" s="113">
        <v>1E-4</v>
      </c>
      <c r="R91" s="113">
        <f>Q91*H91</f>
        <v>8.7400000000000005E-2</v>
      </c>
      <c r="S91" s="113">
        <v>0</v>
      </c>
      <c r="T91" s="114">
        <f>S91*H91</f>
        <v>0</v>
      </c>
      <c r="AR91" s="115" t="s">
        <v>198</v>
      </c>
      <c r="AT91" s="115" t="s">
        <v>449</v>
      </c>
      <c r="AU91" s="115" t="s">
        <v>82</v>
      </c>
      <c r="AY91" s="16" t="s">
        <v>132</v>
      </c>
      <c r="BE91" s="116">
        <f>IF(N91="základní",J91,0)</f>
        <v>0</v>
      </c>
      <c r="BF91" s="116">
        <f>IF(N91="snížená",J91,0)</f>
        <v>0</v>
      </c>
      <c r="BG91" s="116">
        <f>IF(N91="zákl. přenesená",J91,0)</f>
        <v>0</v>
      </c>
      <c r="BH91" s="116">
        <f>IF(N91="sníž. přenesená",J91,0)</f>
        <v>0</v>
      </c>
      <c r="BI91" s="116">
        <f>IF(N91="nulová",J91,0)</f>
        <v>0</v>
      </c>
      <c r="BJ91" s="16" t="s">
        <v>80</v>
      </c>
      <c r="BK91" s="116">
        <f>ROUND(I91*H91,2)</f>
        <v>0</v>
      </c>
      <c r="BL91" s="16" t="s">
        <v>162</v>
      </c>
      <c r="BM91" s="115" t="s">
        <v>621</v>
      </c>
    </row>
    <row r="92" spans="2:65" s="12" customFormat="1" ht="11.25">
      <c r="B92" s="124"/>
      <c r="D92" s="263" t="s">
        <v>407</v>
      </c>
      <c r="F92" s="267" t="s">
        <v>622</v>
      </c>
      <c r="H92" s="268">
        <v>874</v>
      </c>
      <c r="I92" s="126"/>
      <c r="L92" s="124"/>
      <c r="M92" s="127"/>
      <c r="T92" s="128"/>
      <c r="AT92" s="125" t="s">
        <v>407</v>
      </c>
      <c r="AU92" s="125" t="s">
        <v>82</v>
      </c>
      <c r="AV92" s="12" t="s">
        <v>82</v>
      </c>
      <c r="AW92" s="12" t="s">
        <v>4</v>
      </c>
      <c r="AX92" s="12" t="s">
        <v>80</v>
      </c>
      <c r="AY92" s="125" t="s">
        <v>132</v>
      </c>
    </row>
    <row r="93" spans="2:65" s="1" customFormat="1" ht="24.2" customHeight="1">
      <c r="B93" s="107"/>
      <c r="C93" s="108" t="s">
        <v>142</v>
      </c>
      <c r="D93" s="262" t="s">
        <v>135</v>
      </c>
      <c r="E93" s="236" t="s">
        <v>623</v>
      </c>
      <c r="F93" s="237" t="s">
        <v>624</v>
      </c>
      <c r="G93" s="238" t="s">
        <v>138</v>
      </c>
      <c r="H93" s="239">
        <v>1280</v>
      </c>
      <c r="I93" s="110"/>
      <c r="J93" s="247">
        <f>ROUND(I93*H93,2)</f>
        <v>0</v>
      </c>
      <c r="K93" s="109" t="s">
        <v>394</v>
      </c>
      <c r="L93" s="30"/>
      <c r="M93" s="111" t="s">
        <v>3</v>
      </c>
      <c r="N93" s="112" t="s">
        <v>43</v>
      </c>
      <c r="P93" s="113">
        <f>O93*H93</f>
        <v>0</v>
      </c>
      <c r="Q93" s="113">
        <v>0</v>
      </c>
      <c r="R93" s="113">
        <f>Q93*H93</f>
        <v>0</v>
      </c>
      <c r="S93" s="113">
        <v>0</v>
      </c>
      <c r="T93" s="114">
        <f>S93*H93</f>
        <v>0</v>
      </c>
      <c r="AR93" s="115" t="s">
        <v>162</v>
      </c>
      <c r="AT93" s="115" t="s">
        <v>135</v>
      </c>
      <c r="AU93" s="115" t="s">
        <v>82</v>
      </c>
      <c r="AY93" s="16" t="s">
        <v>132</v>
      </c>
      <c r="BE93" s="116">
        <f>IF(N93="základní",J93,0)</f>
        <v>0</v>
      </c>
      <c r="BF93" s="116">
        <f>IF(N93="snížená",J93,0)</f>
        <v>0</v>
      </c>
      <c r="BG93" s="116">
        <f>IF(N93="zákl. přenesená",J93,0)</f>
        <v>0</v>
      </c>
      <c r="BH93" s="116">
        <f>IF(N93="sníž. přenesená",J93,0)</f>
        <v>0</v>
      </c>
      <c r="BI93" s="116">
        <f>IF(N93="nulová",J93,0)</f>
        <v>0</v>
      </c>
      <c r="BJ93" s="16" t="s">
        <v>80</v>
      </c>
      <c r="BK93" s="116">
        <f>ROUND(I93*H93,2)</f>
        <v>0</v>
      </c>
      <c r="BL93" s="16" t="s">
        <v>162</v>
      </c>
      <c r="BM93" s="115" t="s">
        <v>625</v>
      </c>
    </row>
    <row r="94" spans="2:65" s="1" customFormat="1" ht="11.25">
      <c r="B94" s="30"/>
      <c r="D94" s="265" t="s">
        <v>396</v>
      </c>
      <c r="F94" s="266" t="s">
        <v>626</v>
      </c>
      <c r="I94" s="122"/>
      <c r="L94" s="30"/>
      <c r="M94" s="123"/>
      <c r="T94" s="48"/>
      <c r="AT94" s="16" t="s">
        <v>396</v>
      </c>
      <c r="AU94" s="16" t="s">
        <v>82</v>
      </c>
    </row>
    <row r="95" spans="2:65" s="12" customFormat="1" ht="11.25">
      <c r="B95" s="124"/>
      <c r="D95" s="263" t="s">
        <v>407</v>
      </c>
      <c r="E95" s="125" t="s">
        <v>3</v>
      </c>
      <c r="F95" s="267" t="s">
        <v>627</v>
      </c>
      <c r="H95" s="268">
        <v>1280</v>
      </c>
      <c r="I95" s="126"/>
      <c r="L95" s="124"/>
      <c r="M95" s="127"/>
      <c r="T95" s="128"/>
      <c r="AT95" s="125" t="s">
        <v>407</v>
      </c>
      <c r="AU95" s="125" t="s">
        <v>82</v>
      </c>
      <c r="AV95" s="12" t="s">
        <v>82</v>
      </c>
      <c r="AW95" s="12" t="s">
        <v>32</v>
      </c>
      <c r="AX95" s="12" t="s">
        <v>80</v>
      </c>
      <c r="AY95" s="125" t="s">
        <v>132</v>
      </c>
    </row>
    <row r="96" spans="2:65" s="1" customFormat="1" ht="16.5" customHeight="1">
      <c r="B96" s="107"/>
      <c r="C96" s="129" t="s">
        <v>139</v>
      </c>
      <c r="D96" s="269" t="s">
        <v>449</v>
      </c>
      <c r="E96" s="270" t="s">
        <v>628</v>
      </c>
      <c r="F96" s="271" t="s">
        <v>629</v>
      </c>
      <c r="G96" s="272" t="s">
        <v>138</v>
      </c>
      <c r="H96" s="273">
        <v>1472</v>
      </c>
      <c r="I96" s="131"/>
      <c r="J96" s="274">
        <f>ROUND(I96*H96,2)</f>
        <v>0</v>
      </c>
      <c r="K96" s="130" t="s">
        <v>394</v>
      </c>
      <c r="L96" s="132"/>
      <c r="M96" s="133" t="s">
        <v>3</v>
      </c>
      <c r="N96" s="134" t="s">
        <v>43</v>
      </c>
      <c r="P96" s="113">
        <f>O96*H96</f>
        <v>0</v>
      </c>
      <c r="Q96" s="113">
        <v>1.2E-4</v>
      </c>
      <c r="R96" s="113">
        <f>Q96*H96</f>
        <v>0.17663999999999999</v>
      </c>
      <c r="S96" s="113">
        <v>0</v>
      </c>
      <c r="T96" s="114">
        <f>S96*H96</f>
        <v>0</v>
      </c>
      <c r="AR96" s="115" t="s">
        <v>198</v>
      </c>
      <c r="AT96" s="115" t="s">
        <v>449</v>
      </c>
      <c r="AU96" s="115" t="s">
        <v>82</v>
      </c>
      <c r="AY96" s="16" t="s">
        <v>132</v>
      </c>
      <c r="BE96" s="116">
        <f>IF(N96="základní",J96,0)</f>
        <v>0</v>
      </c>
      <c r="BF96" s="116">
        <f>IF(N96="snížená",J96,0)</f>
        <v>0</v>
      </c>
      <c r="BG96" s="116">
        <f>IF(N96="zákl. přenesená",J96,0)</f>
        <v>0</v>
      </c>
      <c r="BH96" s="116">
        <f>IF(N96="sníž. přenesená",J96,0)</f>
        <v>0</v>
      </c>
      <c r="BI96" s="116">
        <f>IF(N96="nulová",J96,0)</f>
        <v>0</v>
      </c>
      <c r="BJ96" s="16" t="s">
        <v>80</v>
      </c>
      <c r="BK96" s="116">
        <f>ROUND(I96*H96,2)</f>
        <v>0</v>
      </c>
      <c r="BL96" s="16" t="s">
        <v>162</v>
      </c>
      <c r="BM96" s="115" t="s">
        <v>630</v>
      </c>
    </row>
    <row r="97" spans="2:65" s="12" customFormat="1" ht="11.25">
      <c r="B97" s="124"/>
      <c r="D97" s="263" t="s">
        <v>407</v>
      </c>
      <c r="F97" s="267" t="s">
        <v>631</v>
      </c>
      <c r="H97" s="268">
        <v>1472</v>
      </c>
      <c r="I97" s="126"/>
      <c r="L97" s="124"/>
      <c r="M97" s="127"/>
      <c r="T97" s="128"/>
      <c r="AT97" s="125" t="s">
        <v>407</v>
      </c>
      <c r="AU97" s="125" t="s">
        <v>82</v>
      </c>
      <c r="AV97" s="12" t="s">
        <v>82</v>
      </c>
      <c r="AW97" s="12" t="s">
        <v>4</v>
      </c>
      <c r="AX97" s="12" t="s">
        <v>80</v>
      </c>
      <c r="AY97" s="125" t="s">
        <v>132</v>
      </c>
    </row>
    <row r="98" spans="2:65" s="1" customFormat="1" ht="24.2" customHeight="1">
      <c r="B98" s="107"/>
      <c r="C98" s="108" t="s">
        <v>149</v>
      </c>
      <c r="D98" s="262" t="s">
        <v>135</v>
      </c>
      <c r="E98" s="236" t="s">
        <v>632</v>
      </c>
      <c r="F98" s="237" t="s">
        <v>633</v>
      </c>
      <c r="G98" s="238" t="s">
        <v>138</v>
      </c>
      <c r="H98" s="239">
        <v>1150</v>
      </c>
      <c r="I98" s="110"/>
      <c r="J98" s="247">
        <f>ROUND(I98*H98,2)</f>
        <v>0</v>
      </c>
      <c r="K98" s="109" t="s">
        <v>394</v>
      </c>
      <c r="L98" s="30"/>
      <c r="M98" s="111" t="s">
        <v>3</v>
      </c>
      <c r="N98" s="112" t="s">
        <v>43</v>
      </c>
      <c r="P98" s="113">
        <f>O98*H98</f>
        <v>0</v>
      </c>
      <c r="Q98" s="113">
        <v>0</v>
      </c>
      <c r="R98" s="113">
        <f>Q98*H98</f>
        <v>0</v>
      </c>
      <c r="S98" s="113">
        <v>0</v>
      </c>
      <c r="T98" s="114">
        <f>S98*H98</f>
        <v>0</v>
      </c>
      <c r="AR98" s="115" t="s">
        <v>162</v>
      </c>
      <c r="AT98" s="115" t="s">
        <v>135</v>
      </c>
      <c r="AU98" s="115" t="s">
        <v>82</v>
      </c>
      <c r="AY98" s="16" t="s">
        <v>132</v>
      </c>
      <c r="BE98" s="116">
        <f>IF(N98="základní",J98,0)</f>
        <v>0</v>
      </c>
      <c r="BF98" s="116">
        <f>IF(N98="snížená",J98,0)</f>
        <v>0</v>
      </c>
      <c r="BG98" s="116">
        <f>IF(N98="zákl. přenesená",J98,0)</f>
        <v>0</v>
      </c>
      <c r="BH98" s="116">
        <f>IF(N98="sníž. přenesená",J98,0)</f>
        <v>0</v>
      </c>
      <c r="BI98" s="116">
        <f>IF(N98="nulová",J98,0)</f>
        <v>0</v>
      </c>
      <c r="BJ98" s="16" t="s">
        <v>80</v>
      </c>
      <c r="BK98" s="116">
        <f>ROUND(I98*H98,2)</f>
        <v>0</v>
      </c>
      <c r="BL98" s="16" t="s">
        <v>162</v>
      </c>
      <c r="BM98" s="115" t="s">
        <v>634</v>
      </c>
    </row>
    <row r="99" spans="2:65" s="1" customFormat="1" ht="11.25">
      <c r="B99" s="30"/>
      <c r="D99" s="265" t="s">
        <v>396</v>
      </c>
      <c r="F99" s="266" t="s">
        <v>635</v>
      </c>
      <c r="I99" s="122"/>
      <c r="L99" s="30"/>
      <c r="M99" s="123"/>
      <c r="T99" s="48"/>
      <c r="AT99" s="16" t="s">
        <v>396</v>
      </c>
      <c r="AU99" s="16" t="s">
        <v>82</v>
      </c>
    </row>
    <row r="100" spans="2:65" s="1" customFormat="1" ht="16.5" customHeight="1">
      <c r="B100" s="107"/>
      <c r="C100" s="129" t="s">
        <v>145</v>
      </c>
      <c r="D100" s="269" t="s">
        <v>449</v>
      </c>
      <c r="E100" s="270" t="s">
        <v>636</v>
      </c>
      <c r="F100" s="271" t="s">
        <v>637</v>
      </c>
      <c r="G100" s="272" t="s">
        <v>138</v>
      </c>
      <c r="H100" s="273">
        <v>1322.5</v>
      </c>
      <c r="I100" s="131"/>
      <c r="J100" s="274">
        <f>ROUND(I100*H100,2)</f>
        <v>0</v>
      </c>
      <c r="K100" s="130" t="s">
        <v>394</v>
      </c>
      <c r="L100" s="132"/>
      <c r="M100" s="133" t="s">
        <v>3</v>
      </c>
      <c r="N100" s="134" t="s">
        <v>43</v>
      </c>
      <c r="P100" s="113">
        <f>O100*H100</f>
        <v>0</v>
      </c>
      <c r="Q100" s="113">
        <v>1.3999999999999999E-4</v>
      </c>
      <c r="R100" s="113">
        <f>Q100*H100</f>
        <v>0.18514999999999998</v>
      </c>
      <c r="S100" s="113">
        <v>0</v>
      </c>
      <c r="T100" s="114">
        <f>S100*H100</f>
        <v>0</v>
      </c>
      <c r="AR100" s="115" t="s">
        <v>198</v>
      </c>
      <c r="AT100" s="115" t="s">
        <v>449</v>
      </c>
      <c r="AU100" s="115" t="s">
        <v>82</v>
      </c>
      <c r="AY100" s="16" t="s">
        <v>132</v>
      </c>
      <c r="BE100" s="116">
        <f>IF(N100="základní",J100,0)</f>
        <v>0</v>
      </c>
      <c r="BF100" s="116">
        <f>IF(N100="snížená",J100,0)</f>
        <v>0</v>
      </c>
      <c r="BG100" s="116">
        <f>IF(N100="zákl. přenesená",J100,0)</f>
        <v>0</v>
      </c>
      <c r="BH100" s="116">
        <f>IF(N100="sníž. přenesená",J100,0)</f>
        <v>0</v>
      </c>
      <c r="BI100" s="116">
        <f>IF(N100="nulová",J100,0)</f>
        <v>0</v>
      </c>
      <c r="BJ100" s="16" t="s">
        <v>80</v>
      </c>
      <c r="BK100" s="116">
        <f>ROUND(I100*H100,2)</f>
        <v>0</v>
      </c>
      <c r="BL100" s="16" t="s">
        <v>162</v>
      </c>
      <c r="BM100" s="115" t="s">
        <v>638</v>
      </c>
    </row>
    <row r="101" spans="2:65" s="12" customFormat="1" ht="11.25">
      <c r="B101" s="124"/>
      <c r="D101" s="263" t="s">
        <v>407</v>
      </c>
      <c r="F101" s="267" t="s">
        <v>639</v>
      </c>
      <c r="H101" s="268">
        <v>1322.5</v>
      </c>
      <c r="I101" s="126"/>
      <c r="L101" s="124"/>
      <c r="M101" s="127"/>
      <c r="T101" s="128"/>
      <c r="AT101" s="125" t="s">
        <v>407</v>
      </c>
      <c r="AU101" s="125" t="s">
        <v>82</v>
      </c>
      <c r="AV101" s="12" t="s">
        <v>82</v>
      </c>
      <c r="AW101" s="12" t="s">
        <v>4</v>
      </c>
      <c r="AX101" s="12" t="s">
        <v>80</v>
      </c>
      <c r="AY101" s="125" t="s">
        <v>132</v>
      </c>
    </row>
    <row r="102" spans="2:65" s="1" customFormat="1" ht="24.2" customHeight="1">
      <c r="B102" s="107"/>
      <c r="C102" s="108" t="s">
        <v>155</v>
      </c>
      <c r="D102" s="262" t="s">
        <v>135</v>
      </c>
      <c r="E102" s="236" t="s">
        <v>640</v>
      </c>
      <c r="F102" s="237" t="s">
        <v>641</v>
      </c>
      <c r="G102" s="238" t="s">
        <v>138</v>
      </c>
      <c r="H102" s="239">
        <v>90</v>
      </c>
      <c r="I102" s="110"/>
      <c r="J102" s="247">
        <f>ROUND(I102*H102,2)</f>
        <v>0</v>
      </c>
      <c r="K102" s="109" t="s">
        <v>394</v>
      </c>
      <c r="L102" s="30"/>
      <c r="M102" s="111" t="s">
        <v>3</v>
      </c>
      <c r="N102" s="112" t="s">
        <v>43</v>
      </c>
      <c r="P102" s="113">
        <f>O102*H102</f>
        <v>0</v>
      </c>
      <c r="Q102" s="113">
        <v>0</v>
      </c>
      <c r="R102" s="113">
        <f>Q102*H102</f>
        <v>0</v>
      </c>
      <c r="S102" s="113">
        <v>0</v>
      </c>
      <c r="T102" s="114">
        <f>S102*H102</f>
        <v>0</v>
      </c>
      <c r="AR102" s="115" t="s">
        <v>162</v>
      </c>
      <c r="AT102" s="115" t="s">
        <v>135</v>
      </c>
      <c r="AU102" s="115" t="s">
        <v>82</v>
      </c>
      <c r="AY102" s="16" t="s">
        <v>132</v>
      </c>
      <c r="BE102" s="116">
        <f>IF(N102="základní",J102,0)</f>
        <v>0</v>
      </c>
      <c r="BF102" s="116">
        <f>IF(N102="snížená",J102,0)</f>
        <v>0</v>
      </c>
      <c r="BG102" s="116">
        <f>IF(N102="zákl. přenesená",J102,0)</f>
        <v>0</v>
      </c>
      <c r="BH102" s="116">
        <f>IF(N102="sníž. přenesená",J102,0)</f>
        <v>0</v>
      </c>
      <c r="BI102" s="116">
        <f>IF(N102="nulová",J102,0)</f>
        <v>0</v>
      </c>
      <c r="BJ102" s="16" t="s">
        <v>80</v>
      </c>
      <c r="BK102" s="116">
        <f>ROUND(I102*H102,2)</f>
        <v>0</v>
      </c>
      <c r="BL102" s="16" t="s">
        <v>162</v>
      </c>
      <c r="BM102" s="115" t="s">
        <v>642</v>
      </c>
    </row>
    <row r="103" spans="2:65" s="1" customFormat="1" ht="11.25">
      <c r="B103" s="30"/>
      <c r="D103" s="265" t="s">
        <v>396</v>
      </c>
      <c r="F103" s="266" t="s">
        <v>643</v>
      </c>
      <c r="I103" s="122"/>
      <c r="L103" s="30"/>
      <c r="M103" s="123"/>
      <c r="T103" s="48"/>
      <c r="AT103" s="16" t="s">
        <v>396</v>
      </c>
      <c r="AU103" s="16" t="s">
        <v>82</v>
      </c>
    </row>
    <row r="104" spans="2:65" s="1" customFormat="1" ht="16.5" customHeight="1">
      <c r="B104" s="107"/>
      <c r="C104" s="129" t="s">
        <v>148</v>
      </c>
      <c r="D104" s="269" t="s">
        <v>449</v>
      </c>
      <c r="E104" s="270" t="s">
        <v>644</v>
      </c>
      <c r="F104" s="271" t="s">
        <v>645</v>
      </c>
      <c r="G104" s="272" t="s">
        <v>646</v>
      </c>
      <c r="H104" s="273">
        <v>9.5000000000000001E-2</v>
      </c>
      <c r="I104" s="131"/>
      <c r="J104" s="274">
        <f>ROUND(I104*H104,2)</f>
        <v>0</v>
      </c>
      <c r="K104" s="130" t="s">
        <v>3</v>
      </c>
      <c r="L104" s="132"/>
      <c r="M104" s="133" t="s">
        <v>3</v>
      </c>
      <c r="N104" s="134" t="s">
        <v>43</v>
      </c>
      <c r="P104" s="113">
        <f>O104*H104</f>
        <v>0</v>
      </c>
      <c r="Q104" s="113">
        <v>0.21</v>
      </c>
      <c r="R104" s="113">
        <f>Q104*H104</f>
        <v>1.9949999999999999E-2</v>
      </c>
      <c r="S104" s="113">
        <v>0</v>
      </c>
      <c r="T104" s="114">
        <f>S104*H104</f>
        <v>0</v>
      </c>
      <c r="AR104" s="115" t="s">
        <v>198</v>
      </c>
      <c r="AT104" s="115" t="s">
        <v>449</v>
      </c>
      <c r="AU104" s="115" t="s">
        <v>82</v>
      </c>
      <c r="AY104" s="16" t="s">
        <v>132</v>
      </c>
      <c r="BE104" s="116">
        <f>IF(N104="základní",J104,0)</f>
        <v>0</v>
      </c>
      <c r="BF104" s="116">
        <f>IF(N104="snížená",J104,0)</f>
        <v>0</v>
      </c>
      <c r="BG104" s="116">
        <f>IF(N104="zákl. přenesená",J104,0)</f>
        <v>0</v>
      </c>
      <c r="BH104" s="116">
        <f>IF(N104="sníž. přenesená",J104,0)</f>
        <v>0</v>
      </c>
      <c r="BI104" s="116">
        <f>IF(N104="nulová",J104,0)</f>
        <v>0</v>
      </c>
      <c r="BJ104" s="16" t="s">
        <v>80</v>
      </c>
      <c r="BK104" s="116">
        <f>ROUND(I104*H104,2)</f>
        <v>0</v>
      </c>
      <c r="BL104" s="16" t="s">
        <v>162</v>
      </c>
      <c r="BM104" s="115" t="s">
        <v>647</v>
      </c>
    </row>
    <row r="105" spans="2:65" s="1" customFormat="1" ht="24.2" customHeight="1">
      <c r="B105" s="107"/>
      <c r="C105" s="108" t="s">
        <v>163</v>
      </c>
      <c r="D105" s="262" t="s">
        <v>135</v>
      </c>
      <c r="E105" s="236" t="s">
        <v>648</v>
      </c>
      <c r="F105" s="237" t="s">
        <v>649</v>
      </c>
      <c r="G105" s="238" t="s">
        <v>138</v>
      </c>
      <c r="H105" s="239">
        <v>1440</v>
      </c>
      <c r="I105" s="110"/>
      <c r="J105" s="247">
        <f>ROUND(I105*H105,2)</f>
        <v>0</v>
      </c>
      <c r="K105" s="109" t="s">
        <v>394</v>
      </c>
      <c r="L105" s="30"/>
      <c r="M105" s="111" t="s">
        <v>3</v>
      </c>
      <c r="N105" s="112" t="s">
        <v>43</v>
      </c>
      <c r="P105" s="113">
        <f>O105*H105</f>
        <v>0</v>
      </c>
      <c r="Q105" s="113">
        <v>0</v>
      </c>
      <c r="R105" s="113">
        <f>Q105*H105</f>
        <v>0</v>
      </c>
      <c r="S105" s="113">
        <v>0</v>
      </c>
      <c r="T105" s="114">
        <f>S105*H105</f>
        <v>0</v>
      </c>
      <c r="AR105" s="115" t="s">
        <v>162</v>
      </c>
      <c r="AT105" s="115" t="s">
        <v>135</v>
      </c>
      <c r="AU105" s="115" t="s">
        <v>82</v>
      </c>
      <c r="AY105" s="16" t="s">
        <v>132</v>
      </c>
      <c r="BE105" s="116">
        <f>IF(N105="základní",J105,0)</f>
        <v>0</v>
      </c>
      <c r="BF105" s="116">
        <f>IF(N105="snížená",J105,0)</f>
        <v>0</v>
      </c>
      <c r="BG105" s="116">
        <f>IF(N105="zákl. přenesená",J105,0)</f>
        <v>0</v>
      </c>
      <c r="BH105" s="116">
        <f>IF(N105="sníž. přenesená",J105,0)</f>
        <v>0</v>
      </c>
      <c r="BI105" s="116">
        <f>IF(N105="nulová",J105,0)</f>
        <v>0</v>
      </c>
      <c r="BJ105" s="16" t="s">
        <v>80</v>
      </c>
      <c r="BK105" s="116">
        <f>ROUND(I105*H105,2)</f>
        <v>0</v>
      </c>
      <c r="BL105" s="16" t="s">
        <v>162</v>
      </c>
      <c r="BM105" s="115" t="s">
        <v>650</v>
      </c>
    </row>
    <row r="106" spans="2:65" s="1" customFormat="1" ht="11.25">
      <c r="B106" s="30"/>
      <c r="D106" s="265" t="s">
        <v>396</v>
      </c>
      <c r="F106" s="266" t="s">
        <v>651</v>
      </c>
      <c r="I106" s="122"/>
      <c r="L106" s="30"/>
      <c r="M106" s="123"/>
      <c r="T106" s="48"/>
      <c r="AT106" s="16" t="s">
        <v>396</v>
      </c>
      <c r="AU106" s="16" t="s">
        <v>82</v>
      </c>
    </row>
    <row r="107" spans="2:65" s="12" customFormat="1" ht="11.25">
      <c r="B107" s="124"/>
      <c r="D107" s="263" t="s">
        <v>407</v>
      </c>
      <c r="E107" s="125" t="s">
        <v>3</v>
      </c>
      <c r="F107" s="267" t="s">
        <v>652</v>
      </c>
      <c r="H107" s="268">
        <v>90</v>
      </c>
      <c r="I107" s="126"/>
      <c r="L107" s="124"/>
      <c r="M107" s="127"/>
      <c r="T107" s="128"/>
      <c r="AT107" s="125" t="s">
        <v>407</v>
      </c>
      <c r="AU107" s="125" t="s">
        <v>82</v>
      </c>
      <c r="AV107" s="12" t="s">
        <v>82</v>
      </c>
      <c r="AW107" s="12" t="s">
        <v>32</v>
      </c>
      <c r="AX107" s="12" t="s">
        <v>72</v>
      </c>
      <c r="AY107" s="125" t="s">
        <v>132</v>
      </c>
    </row>
    <row r="108" spans="2:65" s="12" customFormat="1" ht="11.25">
      <c r="B108" s="124"/>
      <c r="D108" s="263" t="s">
        <v>407</v>
      </c>
      <c r="E108" s="125" t="s">
        <v>3</v>
      </c>
      <c r="F108" s="267" t="s">
        <v>653</v>
      </c>
      <c r="H108" s="268">
        <v>1200</v>
      </c>
      <c r="I108" s="126"/>
      <c r="L108" s="124"/>
      <c r="M108" s="127"/>
      <c r="T108" s="128"/>
      <c r="AT108" s="125" t="s">
        <v>407</v>
      </c>
      <c r="AU108" s="125" t="s">
        <v>82</v>
      </c>
      <c r="AV108" s="12" t="s">
        <v>82</v>
      </c>
      <c r="AW108" s="12" t="s">
        <v>32</v>
      </c>
      <c r="AX108" s="12" t="s">
        <v>72</v>
      </c>
      <c r="AY108" s="125" t="s">
        <v>132</v>
      </c>
    </row>
    <row r="109" spans="2:65" s="12" customFormat="1" ht="11.25">
      <c r="B109" s="124"/>
      <c r="D109" s="263" t="s">
        <v>407</v>
      </c>
      <c r="E109" s="125" t="s">
        <v>3</v>
      </c>
      <c r="F109" s="267" t="s">
        <v>654</v>
      </c>
      <c r="H109" s="268">
        <v>150</v>
      </c>
      <c r="I109" s="126"/>
      <c r="L109" s="124"/>
      <c r="M109" s="127"/>
      <c r="T109" s="128"/>
      <c r="AT109" s="125" t="s">
        <v>407</v>
      </c>
      <c r="AU109" s="125" t="s">
        <v>82</v>
      </c>
      <c r="AV109" s="12" t="s">
        <v>82</v>
      </c>
      <c r="AW109" s="12" t="s">
        <v>32</v>
      </c>
      <c r="AX109" s="12" t="s">
        <v>72</v>
      </c>
      <c r="AY109" s="125" t="s">
        <v>132</v>
      </c>
    </row>
    <row r="110" spans="2:65" s="13" customFormat="1" ht="11.25">
      <c r="B110" s="137"/>
      <c r="D110" s="263" t="s">
        <v>407</v>
      </c>
      <c r="E110" s="138" t="s">
        <v>3</v>
      </c>
      <c r="F110" s="275" t="s">
        <v>477</v>
      </c>
      <c r="H110" s="276">
        <v>1440</v>
      </c>
      <c r="I110" s="139"/>
      <c r="L110" s="137"/>
      <c r="M110" s="140"/>
      <c r="T110" s="141"/>
      <c r="AT110" s="138" t="s">
        <v>407</v>
      </c>
      <c r="AU110" s="138" t="s">
        <v>82</v>
      </c>
      <c r="AV110" s="13" t="s">
        <v>139</v>
      </c>
      <c r="AW110" s="13" t="s">
        <v>32</v>
      </c>
      <c r="AX110" s="13" t="s">
        <v>80</v>
      </c>
      <c r="AY110" s="138" t="s">
        <v>132</v>
      </c>
    </row>
    <row r="111" spans="2:65" s="1" customFormat="1" ht="24.2" customHeight="1">
      <c r="B111" s="107"/>
      <c r="C111" s="129" t="s">
        <v>152</v>
      </c>
      <c r="D111" s="269" t="s">
        <v>449</v>
      </c>
      <c r="E111" s="270" t="s">
        <v>655</v>
      </c>
      <c r="F111" s="271" t="s">
        <v>656</v>
      </c>
      <c r="G111" s="272" t="s">
        <v>138</v>
      </c>
      <c r="H111" s="273">
        <v>150</v>
      </c>
      <c r="I111" s="131"/>
      <c r="J111" s="274">
        <f>ROUND(I111*H111,2)</f>
        <v>0</v>
      </c>
      <c r="K111" s="130" t="s">
        <v>394</v>
      </c>
      <c r="L111" s="132"/>
      <c r="M111" s="133" t="s">
        <v>3</v>
      </c>
      <c r="N111" s="134" t="s">
        <v>43</v>
      </c>
      <c r="P111" s="113">
        <f>O111*H111</f>
        <v>0</v>
      </c>
      <c r="Q111" s="113">
        <v>5.0000000000000002E-5</v>
      </c>
      <c r="R111" s="113">
        <f>Q111*H111</f>
        <v>7.5000000000000006E-3</v>
      </c>
      <c r="S111" s="113">
        <v>0</v>
      </c>
      <c r="T111" s="114">
        <f>S111*H111</f>
        <v>0</v>
      </c>
      <c r="AR111" s="115" t="s">
        <v>198</v>
      </c>
      <c r="AT111" s="115" t="s">
        <v>449</v>
      </c>
      <c r="AU111" s="115" t="s">
        <v>82</v>
      </c>
      <c r="AY111" s="16" t="s">
        <v>132</v>
      </c>
      <c r="BE111" s="116">
        <f>IF(N111="základní",J111,0)</f>
        <v>0</v>
      </c>
      <c r="BF111" s="116">
        <f>IF(N111="snížená",J111,0)</f>
        <v>0</v>
      </c>
      <c r="BG111" s="116">
        <f>IF(N111="zákl. přenesená",J111,0)</f>
        <v>0</v>
      </c>
      <c r="BH111" s="116">
        <f>IF(N111="sníž. přenesená",J111,0)</f>
        <v>0</v>
      </c>
      <c r="BI111" s="116">
        <f>IF(N111="nulová",J111,0)</f>
        <v>0</v>
      </c>
      <c r="BJ111" s="16" t="s">
        <v>80</v>
      </c>
      <c r="BK111" s="116">
        <f>ROUND(I111*H111,2)</f>
        <v>0</v>
      </c>
      <c r="BL111" s="16" t="s">
        <v>162</v>
      </c>
      <c r="BM111" s="115" t="s">
        <v>657</v>
      </c>
    </row>
    <row r="112" spans="2:65" s="12" customFormat="1" ht="11.25">
      <c r="B112" s="124"/>
      <c r="D112" s="263" t="s">
        <v>407</v>
      </c>
      <c r="F112" s="267" t="s">
        <v>658</v>
      </c>
      <c r="H112" s="268">
        <v>150</v>
      </c>
      <c r="I112" s="126"/>
      <c r="L112" s="124"/>
      <c r="M112" s="127"/>
      <c r="T112" s="128"/>
      <c r="AT112" s="125" t="s">
        <v>407</v>
      </c>
      <c r="AU112" s="125" t="s">
        <v>82</v>
      </c>
      <c r="AV112" s="12" t="s">
        <v>82</v>
      </c>
      <c r="AW112" s="12" t="s">
        <v>4</v>
      </c>
      <c r="AX112" s="12" t="s">
        <v>80</v>
      </c>
      <c r="AY112" s="125" t="s">
        <v>132</v>
      </c>
    </row>
    <row r="113" spans="2:65" s="1" customFormat="1" ht="24.2" customHeight="1">
      <c r="B113" s="107"/>
      <c r="C113" s="129" t="s">
        <v>170</v>
      </c>
      <c r="D113" s="269" t="s">
        <v>449</v>
      </c>
      <c r="E113" s="270" t="s">
        <v>659</v>
      </c>
      <c r="F113" s="271" t="s">
        <v>660</v>
      </c>
      <c r="G113" s="272" t="s">
        <v>138</v>
      </c>
      <c r="H113" s="273">
        <v>1200</v>
      </c>
      <c r="I113" s="131"/>
      <c r="J113" s="274">
        <f>ROUND(I113*H113,2)</f>
        <v>0</v>
      </c>
      <c r="K113" s="130" t="s">
        <v>394</v>
      </c>
      <c r="L113" s="132"/>
      <c r="M113" s="133" t="s">
        <v>3</v>
      </c>
      <c r="N113" s="134" t="s">
        <v>43</v>
      </c>
      <c r="P113" s="113">
        <f>O113*H113</f>
        <v>0</v>
      </c>
      <c r="Q113" s="113">
        <v>8.0000000000000007E-5</v>
      </c>
      <c r="R113" s="113">
        <f>Q113*H113</f>
        <v>9.6000000000000002E-2</v>
      </c>
      <c r="S113" s="113">
        <v>0</v>
      </c>
      <c r="T113" s="114">
        <f>S113*H113</f>
        <v>0</v>
      </c>
      <c r="AR113" s="115" t="s">
        <v>198</v>
      </c>
      <c r="AT113" s="115" t="s">
        <v>449</v>
      </c>
      <c r="AU113" s="115" t="s">
        <v>82</v>
      </c>
      <c r="AY113" s="16" t="s">
        <v>132</v>
      </c>
      <c r="BE113" s="116">
        <f>IF(N113="základní",J113,0)</f>
        <v>0</v>
      </c>
      <c r="BF113" s="116">
        <f>IF(N113="snížená",J113,0)</f>
        <v>0</v>
      </c>
      <c r="BG113" s="116">
        <f>IF(N113="zákl. přenesená",J113,0)</f>
        <v>0</v>
      </c>
      <c r="BH113" s="116">
        <f>IF(N113="sníž. přenesená",J113,0)</f>
        <v>0</v>
      </c>
      <c r="BI113" s="116">
        <f>IF(N113="nulová",J113,0)</f>
        <v>0</v>
      </c>
      <c r="BJ113" s="16" t="s">
        <v>80</v>
      </c>
      <c r="BK113" s="116">
        <f>ROUND(I113*H113,2)</f>
        <v>0</v>
      </c>
      <c r="BL113" s="16" t="s">
        <v>162</v>
      </c>
      <c r="BM113" s="115" t="s">
        <v>661</v>
      </c>
    </row>
    <row r="114" spans="2:65" s="12" customFormat="1" ht="11.25">
      <c r="B114" s="124"/>
      <c r="D114" s="263" t="s">
        <v>407</v>
      </c>
      <c r="F114" s="267" t="s">
        <v>662</v>
      </c>
      <c r="H114" s="268">
        <v>1200</v>
      </c>
      <c r="I114" s="126"/>
      <c r="L114" s="124"/>
      <c r="M114" s="127"/>
      <c r="T114" s="128"/>
      <c r="AT114" s="125" t="s">
        <v>407</v>
      </c>
      <c r="AU114" s="125" t="s">
        <v>82</v>
      </c>
      <c r="AV114" s="12" t="s">
        <v>82</v>
      </c>
      <c r="AW114" s="12" t="s">
        <v>4</v>
      </c>
      <c r="AX114" s="12" t="s">
        <v>80</v>
      </c>
      <c r="AY114" s="125" t="s">
        <v>132</v>
      </c>
    </row>
    <row r="115" spans="2:65" s="1" customFormat="1" ht="24.2" customHeight="1">
      <c r="B115" s="107"/>
      <c r="C115" s="129" t="s">
        <v>9</v>
      </c>
      <c r="D115" s="269" t="s">
        <v>449</v>
      </c>
      <c r="E115" s="270" t="s">
        <v>663</v>
      </c>
      <c r="F115" s="271" t="s">
        <v>664</v>
      </c>
      <c r="G115" s="272" t="s">
        <v>138</v>
      </c>
      <c r="H115" s="273">
        <v>90</v>
      </c>
      <c r="I115" s="131"/>
      <c r="J115" s="274">
        <f>ROUND(I115*H115,2)</f>
        <v>0</v>
      </c>
      <c r="K115" s="130" t="s">
        <v>394</v>
      </c>
      <c r="L115" s="132"/>
      <c r="M115" s="133" t="s">
        <v>3</v>
      </c>
      <c r="N115" s="134" t="s">
        <v>43</v>
      </c>
      <c r="P115" s="113">
        <f>O115*H115</f>
        <v>0</v>
      </c>
      <c r="Q115" s="113">
        <v>1.2E-4</v>
      </c>
      <c r="R115" s="113">
        <f>Q115*H115</f>
        <v>1.0800000000000001E-2</v>
      </c>
      <c r="S115" s="113">
        <v>0</v>
      </c>
      <c r="T115" s="114">
        <f>S115*H115</f>
        <v>0</v>
      </c>
      <c r="AR115" s="115" t="s">
        <v>198</v>
      </c>
      <c r="AT115" s="115" t="s">
        <v>449</v>
      </c>
      <c r="AU115" s="115" t="s">
        <v>82</v>
      </c>
      <c r="AY115" s="16" t="s">
        <v>132</v>
      </c>
      <c r="BE115" s="116">
        <f>IF(N115="základní",J115,0)</f>
        <v>0</v>
      </c>
      <c r="BF115" s="116">
        <f>IF(N115="snížená",J115,0)</f>
        <v>0</v>
      </c>
      <c r="BG115" s="116">
        <f>IF(N115="zákl. přenesená",J115,0)</f>
        <v>0</v>
      </c>
      <c r="BH115" s="116">
        <f>IF(N115="sníž. přenesená",J115,0)</f>
        <v>0</v>
      </c>
      <c r="BI115" s="116">
        <f>IF(N115="nulová",J115,0)</f>
        <v>0</v>
      </c>
      <c r="BJ115" s="16" t="s">
        <v>80</v>
      </c>
      <c r="BK115" s="116">
        <f>ROUND(I115*H115,2)</f>
        <v>0</v>
      </c>
      <c r="BL115" s="16" t="s">
        <v>162</v>
      </c>
      <c r="BM115" s="115" t="s">
        <v>665</v>
      </c>
    </row>
    <row r="116" spans="2:65" s="12" customFormat="1" ht="11.25">
      <c r="B116" s="124"/>
      <c r="D116" s="263" t="s">
        <v>407</v>
      </c>
      <c r="F116" s="267" t="s">
        <v>666</v>
      </c>
      <c r="H116" s="268">
        <v>90</v>
      </c>
      <c r="I116" s="126"/>
      <c r="L116" s="124"/>
      <c r="M116" s="127"/>
      <c r="T116" s="128"/>
      <c r="AT116" s="125" t="s">
        <v>407</v>
      </c>
      <c r="AU116" s="125" t="s">
        <v>82</v>
      </c>
      <c r="AV116" s="12" t="s">
        <v>82</v>
      </c>
      <c r="AW116" s="12" t="s">
        <v>4</v>
      </c>
      <c r="AX116" s="12" t="s">
        <v>80</v>
      </c>
      <c r="AY116" s="125" t="s">
        <v>132</v>
      </c>
    </row>
    <row r="117" spans="2:65" s="11" customFormat="1" ht="22.9" customHeight="1">
      <c r="B117" s="99"/>
      <c r="D117" s="100" t="s">
        <v>71</v>
      </c>
      <c r="E117" s="235" t="s">
        <v>133</v>
      </c>
      <c r="F117" s="235" t="s">
        <v>134</v>
      </c>
      <c r="I117" s="101"/>
      <c r="J117" s="246">
        <f>BK117</f>
        <v>0</v>
      </c>
      <c r="L117" s="99"/>
      <c r="M117" s="102"/>
      <c r="P117" s="103">
        <f>SUM(P118:P120)</f>
        <v>0</v>
      </c>
      <c r="R117" s="103">
        <f>SUM(R118:R120)</f>
        <v>1.6E-2</v>
      </c>
      <c r="T117" s="104">
        <f>SUM(T118:T120)</f>
        <v>0</v>
      </c>
      <c r="AR117" s="100" t="s">
        <v>82</v>
      </c>
      <c r="AT117" s="105" t="s">
        <v>71</v>
      </c>
      <c r="AU117" s="105" t="s">
        <v>80</v>
      </c>
      <c r="AY117" s="100" t="s">
        <v>132</v>
      </c>
      <c r="BK117" s="106">
        <f>SUM(BK118:BK120)</f>
        <v>0</v>
      </c>
    </row>
    <row r="118" spans="2:65" s="1" customFormat="1" ht="16.5" customHeight="1">
      <c r="B118" s="107"/>
      <c r="C118" s="108" t="s">
        <v>178</v>
      </c>
      <c r="D118" s="262" t="s">
        <v>135</v>
      </c>
      <c r="E118" s="236" t="s">
        <v>667</v>
      </c>
      <c r="F118" s="237" t="s">
        <v>668</v>
      </c>
      <c r="G118" s="238" t="s">
        <v>138</v>
      </c>
      <c r="H118" s="239">
        <v>100</v>
      </c>
      <c r="I118" s="110"/>
      <c r="J118" s="247">
        <f>ROUND(I118*H118,2)</f>
        <v>0</v>
      </c>
      <c r="K118" s="109" t="s">
        <v>394</v>
      </c>
      <c r="L118" s="30"/>
      <c r="M118" s="111" t="s">
        <v>3</v>
      </c>
      <c r="N118" s="112" t="s">
        <v>43</v>
      </c>
      <c r="P118" s="113">
        <f>O118*H118</f>
        <v>0</v>
      </c>
      <c r="Q118" s="113">
        <v>0</v>
      </c>
      <c r="R118" s="113">
        <f>Q118*H118</f>
        <v>0</v>
      </c>
      <c r="S118" s="113">
        <v>0</v>
      </c>
      <c r="T118" s="114">
        <f>S118*H118</f>
        <v>0</v>
      </c>
      <c r="AR118" s="115" t="s">
        <v>162</v>
      </c>
      <c r="AT118" s="115" t="s">
        <v>135</v>
      </c>
      <c r="AU118" s="115" t="s">
        <v>82</v>
      </c>
      <c r="AY118" s="16" t="s">
        <v>132</v>
      </c>
      <c r="BE118" s="116">
        <f>IF(N118="základní",J118,0)</f>
        <v>0</v>
      </c>
      <c r="BF118" s="116">
        <f>IF(N118="snížená",J118,0)</f>
        <v>0</v>
      </c>
      <c r="BG118" s="116">
        <f>IF(N118="zákl. přenesená",J118,0)</f>
        <v>0</v>
      </c>
      <c r="BH118" s="116">
        <f>IF(N118="sníž. přenesená",J118,0)</f>
        <v>0</v>
      </c>
      <c r="BI118" s="116">
        <f>IF(N118="nulová",J118,0)</f>
        <v>0</v>
      </c>
      <c r="BJ118" s="16" t="s">
        <v>80</v>
      </c>
      <c r="BK118" s="116">
        <f>ROUND(I118*H118,2)</f>
        <v>0</v>
      </c>
      <c r="BL118" s="16" t="s">
        <v>162</v>
      </c>
      <c r="BM118" s="115" t="s">
        <v>669</v>
      </c>
    </row>
    <row r="119" spans="2:65" s="1" customFormat="1" ht="11.25">
      <c r="B119" s="30"/>
      <c r="D119" s="265" t="s">
        <v>396</v>
      </c>
      <c r="F119" s="266" t="s">
        <v>670</v>
      </c>
      <c r="I119" s="122"/>
      <c r="L119" s="30"/>
      <c r="M119" s="123"/>
      <c r="T119" s="48"/>
      <c r="AT119" s="16" t="s">
        <v>396</v>
      </c>
      <c r="AU119" s="16" t="s">
        <v>82</v>
      </c>
    </row>
    <row r="120" spans="2:65" s="1" customFormat="1" ht="16.5" customHeight="1">
      <c r="B120" s="107"/>
      <c r="C120" s="129" t="s">
        <v>159</v>
      </c>
      <c r="D120" s="269" t="s">
        <v>449</v>
      </c>
      <c r="E120" s="270" t="s">
        <v>671</v>
      </c>
      <c r="F120" s="271" t="s">
        <v>672</v>
      </c>
      <c r="G120" s="272" t="s">
        <v>646</v>
      </c>
      <c r="H120" s="273">
        <v>0.1</v>
      </c>
      <c r="I120" s="131"/>
      <c r="J120" s="274">
        <f>ROUND(I120*H120,2)</f>
        <v>0</v>
      </c>
      <c r="K120" s="130" t="s">
        <v>3</v>
      </c>
      <c r="L120" s="132"/>
      <c r="M120" s="133" t="s">
        <v>3</v>
      </c>
      <c r="N120" s="134" t="s">
        <v>43</v>
      </c>
      <c r="P120" s="113">
        <f>O120*H120</f>
        <v>0</v>
      </c>
      <c r="Q120" s="113">
        <v>0.16</v>
      </c>
      <c r="R120" s="113">
        <f>Q120*H120</f>
        <v>1.6E-2</v>
      </c>
      <c r="S120" s="113">
        <v>0</v>
      </c>
      <c r="T120" s="114">
        <f>S120*H120</f>
        <v>0</v>
      </c>
      <c r="AR120" s="115" t="s">
        <v>198</v>
      </c>
      <c r="AT120" s="115" t="s">
        <v>449</v>
      </c>
      <c r="AU120" s="115" t="s">
        <v>82</v>
      </c>
      <c r="AY120" s="16" t="s">
        <v>132</v>
      </c>
      <c r="BE120" s="116">
        <f>IF(N120="základní",J120,0)</f>
        <v>0</v>
      </c>
      <c r="BF120" s="116">
        <f>IF(N120="snížená",J120,0)</f>
        <v>0</v>
      </c>
      <c r="BG120" s="116">
        <f>IF(N120="zákl. přenesená",J120,0)</f>
        <v>0</v>
      </c>
      <c r="BH120" s="116">
        <f>IF(N120="sníž. přenesená",J120,0)</f>
        <v>0</v>
      </c>
      <c r="BI120" s="116">
        <f>IF(N120="nulová",J120,0)</f>
        <v>0</v>
      </c>
      <c r="BJ120" s="16" t="s">
        <v>80</v>
      </c>
      <c r="BK120" s="116">
        <f>ROUND(I120*H120,2)</f>
        <v>0</v>
      </c>
      <c r="BL120" s="16" t="s">
        <v>162</v>
      </c>
      <c r="BM120" s="115" t="s">
        <v>673</v>
      </c>
    </row>
    <row r="121" spans="2:65" s="11" customFormat="1" ht="25.9" customHeight="1">
      <c r="B121" s="99"/>
      <c r="D121" s="100" t="s">
        <v>71</v>
      </c>
      <c r="E121" s="234" t="s">
        <v>449</v>
      </c>
      <c r="F121" s="234" t="s">
        <v>674</v>
      </c>
      <c r="I121" s="101"/>
      <c r="J121" s="245">
        <f>BK121</f>
        <v>0</v>
      </c>
      <c r="L121" s="99"/>
      <c r="M121" s="102"/>
      <c r="P121" s="103">
        <f>P122+P123</f>
        <v>0</v>
      </c>
      <c r="R121" s="103">
        <f>R122+R123</f>
        <v>0</v>
      </c>
      <c r="T121" s="104">
        <f>T122+T123</f>
        <v>0</v>
      </c>
      <c r="AR121" s="100" t="s">
        <v>142</v>
      </c>
      <c r="AT121" s="105" t="s">
        <v>71</v>
      </c>
      <c r="AU121" s="105" t="s">
        <v>72</v>
      </c>
      <c r="AY121" s="100" t="s">
        <v>132</v>
      </c>
      <c r="BK121" s="106">
        <f>BK122+BK123</f>
        <v>0</v>
      </c>
    </row>
    <row r="122" spans="2:65" s="11" customFormat="1" ht="22.9" customHeight="1">
      <c r="B122" s="99"/>
      <c r="D122" s="100" t="s">
        <v>71</v>
      </c>
      <c r="E122" s="235" t="s">
        <v>675</v>
      </c>
      <c r="F122" s="235" t="s">
        <v>676</v>
      </c>
      <c r="I122" s="101"/>
      <c r="J122" s="246">
        <f>BK122</f>
        <v>0</v>
      </c>
      <c r="L122" s="99"/>
      <c r="M122" s="102"/>
      <c r="P122" s="103">
        <v>0</v>
      </c>
      <c r="R122" s="103">
        <v>0</v>
      </c>
      <c r="T122" s="104">
        <v>0</v>
      </c>
      <c r="AR122" s="100" t="s">
        <v>142</v>
      </c>
      <c r="AT122" s="105" t="s">
        <v>71</v>
      </c>
      <c r="AU122" s="105" t="s">
        <v>80</v>
      </c>
      <c r="AY122" s="100" t="s">
        <v>132</v>
      </c>
      <c r="BK122" s="106">
        <v>0</v>
      </c>
    </row>
    <row r="123" spans="2:65" s="11" customFormat="1" ht="22.9" customHeight="1">
      <c r="B123" s="99"/>
      <c r="D123" s="100" t="s">
        <v>71</v>
      </c>
      <c r="E123" s="235" t="s">
        <v>677</v>
      </c>
      <c r="F123" s="235" t="s">
        <v>678</v>
      </c>
      <c r="I123" s="101"/>
      <c r="J123" s="246">
        <f>BK123</f>
        <v>0</v>
      </c>
      <c r="L123" s="99"/>
      <c r="M123" s="102"/>
      <c r="P123" s="103">
        <f>SUM(P124:P420)</f>
        <v>0</v>
      </c>
      <c r="R123" s="103">
        <f>SUM(R124:R420)</f>
        <v>0</v>
      </c>
      <c r="T123" s="104">
        <f>SUM(T124:T420)</f>
        <v>0</v>
      </c>
      <c r="AR123" s="100" t="s">
        <v>142</v>
      </c>
      <c r="AT123" s="105" t="s">
        <v>71</v>
      </c>
      <c r="AU123" s="105" t="s">
        <v>80</v>
      </c>
      <c r="AY123" s="100" t="s">
        <v>132</v>
      </c>
      <c r="BK123" s="106">
        <f>SUM(BK124:BK420)</f>
        <v>0</v>
      </c>
    </row>
    <row r="124" spans="2:65" s="1" customFormat="1" ht="16.5" customHeight="1">
      <c r="B124" s="107"/>
      <c r="C124" s="108" t="s">
        <v>185</v>
      </c>
      <c r="D124" s="262" t="s">
        <v>135</v>
      </c>
      <c r="E124" s="236" t="s">
        <v>679</v>
      </c>
      <c r="F124" s="237" t="s">
        <v>680</v>
      </c>
      <c r="G124" s="238" t="s">
        <v>173</v>
      </c>
      <c r="H124" s="239">
        <v>1</v>
      </c>
      <c r="I124" s="110"/>
      <c r="J124" s="247">
        <f t="shared" ref="J124:J187" si="0">ROUND(I124*H124,2)</f>
        <v>0</v>
      </c>
      <c r="K124" s="109" t="s">
        <v>3</v>
      </c>
      <c r="L124" s="30"/>
      <c r="M124" s="111" t="s">
        <v>3</v>
      </c>
      <c r="N124" s="112" t="s">
        <v>43</v>
      </c>
      <c r="P124" s="113">
        <f t="shared" ref="P124:P187" si="1">O124*H124</f>
        <v>0</v>
      </c>
      <c r="Q124" s="113">
        <v>0</v>
      </c>
      <c r="R124" s="113">
        <f t="shared" ref="R124:R187" si="2">Q124*H124</f>
        <v>0</v>
      </c>
      <c r="S124" s="113">
        <v>0</v>
      </c>
      <c r="T124" s="114">
        <f t="shared" ref="T124:T187" si="3">S124*H124</f>
        <v>0</v>
      </c>
      <c r="AR124" s="115" t="s">
        <v>162</v>
      </c>
      <c r="AT124" s="115" t="s">
        <v>135</v>
      </c>
      <c r="AU124" s="115" t="s">
        <v>82</v>
      </c>
      <c r="AY124" s="16" t="s">
        <v>132</v>
      </c>
      <c r="BE124" s="116">
        <f t="shared" ref="BE124:BE187" si="4">IF(N124="základní",J124,0)</f>
        <v>0</v>
      </c>
      <c r="BF124" s="116">
        <f t="shared" ref="BF124:BF187" si="5">IF(N124="snížená",J124,0)</f>
        <v>0</v>
      </c>
      <c r="BG124" s="116">
        <f t="shared" ref="BG124:BG187" si="6">IF(N124="zákl. přenesená",J124,0)</f>
        <v>0</v>
      </c>
      <c r="BH124" s="116">
        <f t="shared" ref="BH124:BH187" si="7">IF(N124="sníž. přenesená",J124,0)</f>
        <v>0</v>
      </c>
      <c r="BI124" s="116">
        <f t="shared" ref="BI124:BI187" si="8">IF(N124="nulová",J124,0)</f>
        <v>0</v>
      </c>
      <c r="BJ124" s="16" t="s">
        <v>80</v>
      </c>
      <c r="BK124" s="116">
        <f t="shared" ref="BK124:BK187" si="9">ROUND(I124*H124,2)</f>
        <v>0</v>
      </c>
      <c r="BL124" s="16" t="s">
        <v>162</v>
      </c>
      <c r="BM124" s="115" t="s">
        <v>82</v>
      </c>
    </row>
    <row r="125" spans="2:65" s="1" customFormat="1" ht="16.5" customHeight="1">
      <c r="B125" s="107"/>
      <c r="C125" s="108" t="s">
        <v>162</v>
      </c>
      <c r="D125" s="262" t="s">
        <v>135</v>
      </c>
      <c r="E125" s="236" t="s">
        <v>681</v>
      </c>
      <c r="F125" s="237" t="s">
        <v>682</v>
      </c>
      <c r="G125" s="238" t="s">
        <v>173</v>
      </c>
      <c r="H125" s="239">
        <v>1</v>
      </c>
      <c r="I125" s="110"/>
      <c r="J125" s="247">
        <f t="shared" si="0"/>
        <v>0</v>
      </c>
      <c r="K125" s="109" t="s">
        <v>3</v>
      </c>
      <c r="L125" s="30"/>
      <c r="M125" s="111" t="s">
        <v>3</v>
      </c>
      <c r="N125" s="112" t="s">
        <v>43</v>
      </c>
      <c r="P125" s="113">
        <f t="shared" si="1"/>
        <v>0</v>
      </c>
      <c r="Q125" s="113">
        <v>0</v>
      </c>
      <c r="R125" s="113">
        <f t="shared" si="2"/>
        <v>0</v>
      </c>
      <c r="S125" s="113">
        <v>0</v>
      </c>
      <c r="T125" s="114">
        <f t="shared" si="3"/>
        <v>0</v>
      </c>
      <c r="AR125" s="115" t="s">
        <v>162</v>
      </c>
      <c r="AT125" s="115" t="s">
        <v>135</v>
      </c>
      <c r="AU125" s="115" t="s">
        <v>82</v>
      </c>
      <c r="AY125" s="16" t="s">
        <v>132</v>
      </c>
      <c r="BE125" s="116">
        <f t="shared" si="4"/>
        <v>0</v>
      </c>
      <c r="BF125" s="116">
        <f t="shared" si="5"/>
        <v>0</v>
      </c>
      <c r="BG125" s="116">
        <f t="shared" si="6"/>
        <v>0</v>
      </c>
      <c r="BH125" s="116">
        <f t="shared" si="7"/>
        <v>0</v>
      </c>
      <c r="BI125" s="116">
        <f t="shared" si="8"/>
        <v>0</v>
      </c>
      <c r="BJ125" s="16" t="s">
        <v>80</v>
      </c>
      <c r="BK125" s="116">
        <f t="shared" si="9"/>
        <v>0</v>
      </c>
      <c r="BL125" s="16" t="s">
        <v>162</v>
      </c>
      <c r="BM125" s="115" t="s">
        <v>139</v>
      </c>
    </row>
    <row r="126" spans="2:65" s="1" customFormat="1" ht="16.5" customHeight="1">
      <c r="B126" s="107"/>
      <c r="C126" s="108" t="s">
        <v>192</v>
      </c>
      <c r="D126" s="262" t="s">
        <v>135</v>
      </c>
      <c r="E126" s="236" t="s">
        <v>683</v>
      </c>
      <c r="F126" s="237" t="s">
        <v>684</v>
      </c>
      <c r="G126" s="238" t="s">
        <v>173</v>
      </c>
      <c r="H126" s="239">
        <v>1</v>
      </c>
      <c r="I126" s="110"/>
      <c r="J126" s="247">
        <f t="shared" si="0"/>
        <v>0</v>
      </c>
      <c r="K126" s="109" t="s">
        <v>3</v>
      </c>
      <c r="L126" s="30"/>
      <c r="M126" s="111" t="s">
        <v>3</v>
      </c>
      <c r="N126" s="112" t="s">
        <v>43</v>
      </c>
      <c r="P126" s="113">
        <f t="shared" si="1"/>
        <v>0</v>
      </c>
      <c r="Q126" s="113">
        <v>0</v>
      </c>
      <c r="R126" s="113">
        <f t="shared" si="2"/>
        <v>0</v>
      </c>
      <c r="S126" s="113">
        <v>0</v>
      </c>
      <c r="T126" s="114">
        <f t="shared" si="3"/>
        <v>0</v>
      </c>
      <c r="AR126" s="115" t="s">
        <v>162</v>
      </c>
      <c r="AT126" s="115" t="s">
        <v>135</v>
      </c>
      <c r="AU126" s="115" t="s">
        <v>82</v>
      </c>
      <c r="AY126" s="16" t="s">
        <v>132</v>
      </c>
      <c r="BE126" s="116">
        <f t="shared" si="4"/>
        <v>0</v>
      </c>
      <c r="BF126" s="116">
        <f t="shared" si="5"/>
        <v>0</v>
      </c>
      <c r="BG126" s="116">
        <f t="shared" si="6"/>
        <v>0</v>
      </c>
      <c r="BH126" s="116">
        <f t="shared" si="7"/>
        <v>0</v>
      </c>
      <c r="BI126" s="116">
        <f t="shared" si="8"/>
        <v>0</v>
      </c>
      <c r="BJ126" s="16" t="s">
        <v>80</v>
      </c>
      <c r="BK126" s="116">
        <f t="shared" si="9"/>
        <v>0</v>
      </c>
      <c r="BL126" s="16" t="s">
        <v>162</v>
      </c>
      <c r="BM126" s="115" t="s">
        <v>145</v>
      </c>
    </row>
    <row r="127" spans="2:65" s="1" customFormat="1" ht="16.5" customHeight="1">
      <c r="B127" s="107"/>
      <c r="C127" s="108" t="s">
        <v>166</v>
      </c>
      <c r="D127" s="262" t="s">
        <v>135</v>
      </c>
      <c r="E127" s="236" t="s">
        <v>685</v>
      </c>
      <c r="F127" s="237" t="s">
        <v>686</v>
      </c>
      <c r="G127" s="238" t="s">
        <v>173</v>
      </c>
      <c r="H127" s="239">
        <v>1</v>
      </c>
      <c r="I127" s="110"/>
      <c r="J127" s="247">
        <f t="shared" si="0"/>
        <v>0</v>
      </c>
      <c r="K127" s="109" t="s">
        <v>3</v>
      </c>
      <c r="L127" s="30"/>
      <c r="M127" s="111" t="s">
        <v>3</v>
      </c>
      <c r="N127" s="112" t="s">
        <v>43</v>
      </c>
      <c r="P127" s="113">
        <f t="shared" si="1"/>
        <v>0</v>
      </c>
      <c r="Q127" s="113">
        <v>0</v>
      </c>
      <c r="R127" s="113">
        <f t="shared" si="2"/>
        <v>0</v>
      </c>
      <c r="S127" s="113">
        <v>0</v>
      </c>
      <c r="T127" s="114">
        <f t="shared" si="3"/>
        <v>0</v>
      </c>
      <c r="AR127" s="115" t="s">
        <v>162</v>
      </c>
      <c r="AT127" s="115" t="s">
        <v>135</v>
      </c>
      <c r="AU127" s="115" t="s">
        <v>82</v>
      </c>
      <c r="AY127" s="16" t="s">
        <v>132</v>
      </c>
      <c r="BE127" s="116">
        <f t="shared" si="4"/>
        <v>0</v>
      </c>
      <c r="BF127" s="116">
        <f t="shared" si="5"/>
        <v>0</v>
      </c>
      <c r="BG127" s="116">
        <f t="shared" si="6"/>
        <v>0</v>
      </c>
      <c r="BH127" s="116">
        <f t="shared" si="7"/>
        <v>0</v>
      </c>
      <c r="BI127" s="116">
        <f t="shared" si="8"/>
        <v>0</v>
      </c>
      <c r="BJ127" s="16" t="s">
        <v>80</v>
      </c>
      <c r="BK127" s="116">
        <f t="shared" si="9"/>
        <v>0</v>
      </c>
      <c r="BL127" s="16" t="s">
        <v>162</v>
      </c>
      <c r="BM127" s="115" t="s">
        <v>148</v>
      </c>
    </row>
    <row r="128" spans="2:65" s="1" customFormat="1" ht="16.5" customHeight="1">
      <c r="B128" s="107"/>
      <c r="C128" s="108" t="s">
        <v>199</v>
      </c>
      <c r="D128" s="262" t="s">
        <v>135</v>
      </c>
      <c r="E128" s="236" t="s">
        <v>687</v>
      </c>
      <c r="F128" s="237" t="s">
        <v>688</v>
      </c>
      <c r="G128" s="238" t="s">
        <v>173</v>
      </c>
      <c r="H128" s="239">
        <v>1</v>
      </c>
      <c r="I128" s="110"/>
      <c r="J128" s="247">
        <f t="shared" si="0"/>
        <v>0</v>
      </c>
      <c r="K128" s="109" t="s">
        <v>3</v>
      </c>
      <c r="L128" s="30"/>
      <c r="M128" s="111" t="s">
        <v>3</v>
      </c>
      <c r="N128" s="112" t="s">
        <v>43</v>
      </c>
      <c r="P128" s="113">
        <f t="shared" si="1"/>
        <v>0</v>
      </c>
      <c r="Q128" s="113">
        <v>0</v>
      </c>
      <c r="R128" s="113">
        <f t="shared" si="2"/>
        <v>0</v>
      </c>
      <c r="S128" s="113">
        <v>0</v>
      </c>
      <c r="T128" s="114">
        <f t="shared" si="3"/>
        <v>0</v>
      </c>
      <c r="AR128" s="115" t="s">
        <v>162</v>
      </c>
      <c r="AT128" s="115" t="s">
        <v>135</v>
      </c>
      <c r="AU128" s="115" t="s">
        <v>82</v>
      </c>
      <c r="AY128" s="16" t="s">
        <v>132</v>
      </c>
      <c r="BE128" s="116">
        <f t="shared" si="4"/>
        <v>0</v>
      </c>
      <c r="BF128" s="116">
        <f t="shared" si="5"/>
        <v>0</v>
      </c>
      <c r="BG128" s="116">
        <f t="shared" si="6"/>
        <v>0</v>
      </c>
      <c r="BH128" s="116">
        <f t="shared" si="7"/>
        <v>0</v>
      </c>
      <c r="BI128" s="116">
        <f t="shared" si="8"/>
        <v>0</v>
      </c>
      <c r="BJ128" s="16" t="s">
        <v>80</v>
      </c>
      <c r="BK128" s="116">
        <f t="shared" si="9"/>
        <v>0</v>
      </c>
      <c r="BL128" s="16" t="s">
        <v>162</v>
      </c>
      <c r="BM128" s="115" t="s">
        <v>152</v>
      </c>
    </row>
    <row r="129" spans="2:65" s="1" customFormat="1" ht="16.5" customHeight="1">
      <c r="B129" s="107"/>
      <c r="C129" s="108" t="s">
        <v>169</v>
      </c>
      <c r="D129" s="262" t="s">
        <v>135</v>
      </c>
      <c r="E129" s="236" t="s">
        <v>689</v>
      </c>
      <c r="F129" s="237" t="s">
        <v>688</v>
      </c>
      <c r="G129" s="238" t="s">
        <v>173</v>
      </c>
      <c r="H129" s="239">
        <v>1</v>
      </c>
      <c r="I129" s="110"/>
      <c r="J129" s="247">
        <f t="shared" si="0"/>
        <v>0</v>
      </c>
      <c r="K129" s="109" t="s">
        <v>3</v>
      </c>
      <c r="L129" s="30"/>
      <c r="M129" s="111" t="s">
        <v>3</v>
      </c>
      <c r="N129" s="112" t="s">
        <v>43</v>
      </c>
      <c r="P129" s="113">
        <f t="shared" si="1"/>
        <v>0</v>
      </c>
      <c r="Q129" s="113">
        <v>0</v>
      </c>
      <c r="R129" s="113">
        <f t="shared" si="2"/>
        <v>0</v>
      </c>
      <c r="S129" s="113">
        <v>0</v>
      </c>
      <c r="T129" s="114">
        <f t="shared" si="3"/>
        <v>0</v>
      </c>
      <c r="AR129" s="115" t="s">
        <v>162</v>
      </c>
      <c r="AT129" s="115" t="s">
        <v>135</v>
      </c>
      <c r="AU129" s="115" t="s">
        <v>82</v>
      </c>
      <c r="AY129" s="16" t="s">
        <v>132</v>
      </c>
      <c r="BE129" s="116">
        <f t="shared" si="4"/>
        <v>0</v>
      </c>
      <c r="BF129" s="116">
        <f t="shared" si="5"/>
        <v>0</v>
      </c>
      <c r="BG129" s="116">
        <f t="shared" si="6"/>
        <v>0</v>
      </c>
      <c r="BH129" s="116">
        <f t="shared" si="7"/>
        <v>0</v>
      </c>
      <c r="BI129" s="116">
        <f t="shared" si="8"/>
        <v>0</v>
      </c>
      <c r="BJ129" s="16" t="s">
        <v>80</v>
      </c>
      <c r="BK129" s="116">
        <f t="shared" si="9"/>
        <v>0</v>
      </c>
      <c r="BL129" s="16" t="s">
        <v>162</v>
      </c>
      <c r="BM129" s="115" t="s">
        <v>9</v>
      </c>
    </row>
    <row r="130" spans="2:65" s="1" customFormat="1" ht="16.5" customHeight="1">
      <c r="B130" s="107"/>
      <c r="C130" s="108" t="s">
        <v>8</v>
      </c>
      <c r="D130" s="262" t="s">
        <v>135</v>
      </c>
      <c r="E130" s="236" t="s">
        <v>690</v>
      </c>
      <c r="F130" s="237" t="s">
        <v>691</v>
      </c>
      <c r="G130" s="238" t="s">
        <v>173</v>
      </c>
      <c r="H130" s="239">
        <v>1</v>
      </c>
      <c r="I130" s="110"/>
      <c r="J130" s="247">
        <f t="shared" si="0"/>
        <v>0</v>
      </c>
      <c r="K130" s="109" t="s">
        <v>3</v>
      </c>
      <c r="L130" s="30"/>
      <c r="M130" s="111" t="s">
        <v>3</v>
      </c>
      <c r="N130" s="112" t="s">
        <v>43</v>
      </c>
      <c r="P130" s="113">
        <f t="shared" si="1"/>
        <v>0</v>
      </c>
      <c r="Q130" s="113">
        <v>0</v>
      </c>
      <c r="R130" s="113">
        <f t="shared" si="2"/>
        <v>0</v>
      </c>
      <c r="S130" s="113">
        <v>0</v>
      </c>
      <c r="T130" s="114">
        <f t="shared" si="3"/>
        <v>0</v>
      </c>
      <c r="AR130" s="115" t="s">
        <v>162</v>
      </c>
      <c r="AT130" s="115" t="s">
        <v>135</v>
      </c>
      <c r="AU130" s="115" t="s">
        <v>82</v>
      </c>
      <c r="AY130" s="16" t="s">
        <v>132</v>
      </c>
      <c r="BE130" s="116">
        <f t="shared" si="4"/>
        <v>0</v>
      </c>
      <c r="BF130" s="116">
        <f t="shared" si="5"/>
        <v>0</v>
      </c>
      <c r="BG130" s="116">
        <f t="shared" si="6"/>
        <v>0</v>
      </c>
      <c r="BH130" s="116">
        <f t="shared" si="7"/>
        <v>0</v>
      </c>
      <c r="BI130" s="116">
        <f t="shared" si="8"/>
        <v>0</v>
      </c>
      <c r="BJ130" s="16" t="s">
        <v>80</v>
      </c>
      <c r="BK130" s="116">
        <f t="shared" si="9"/>
        <v>0</v>
      </c>
      <c r="BL130" s="16" t="s">
        <v>162</v>
      </c>
      <c r="BM130" s="115" t="s">
        <v>159</v>
      </c>
    </row>
    <row r="131" spans="2:65" s="1" customFormat="1" ht="16.5" customHeight="1">
      <c r="B131" s="107"/>
      <c r="C131" s="108" t="s">
        <v>181</v>
      </c>
      <c r="D131" s="262" t="s">
        <v>135</v>
      </c>
      <c r="E131" s="236" t="s">
        <v>692</v>
      </c>
      <c r="F131" s="237" t="s">
        <v>693</v>
      </c>
      <c r="G131" s="238" t="s">
        <v>173</v>
      </c>
      <c r="H131" s="239">
        <v>1</v>
      </c>
      <c r="I131" s="110"/>
      <c r="J131" s="247">
        <f t="shared" si="0"/>
        <v>0</v>
      </c>
      <c r="K131" s="109" t="s">
        <v>3</v>
      </c>
      <c r="L131" s="30"/>
      <c r="M131" s="111" t="s">
        <v>3</v>
      </c>
      <c r="N131" s="112" t="s">
        <v>43</v>
      </c>
      <c r="P131" s="113">
        <f t="shared" si="1"/>
        <v>0</v>
      </c>
      <c r="Q131" s="113">
        <v>0</v>
      </c>
      <c r="R131" s="113">
        <f t="shared" si="2"/>
        <v>0</v>
      </c>
      <c r="S131" s="113">
        <v>0</v>
      </c>
      <c r="T131" s="114">
        <f t="shared" si="3"/>
        <v>0</v>
      </c>
      <c r="AR131" s="115" t="s">
        <v>162</v>
      </c>
      <c r="AT131" s="115" t="s">
        <v>135</v>
      </c>
      <c r="AU131" s="115" t="s">
        <v>82</v>
      </c>
      <c r="AY131" s="16" t="s">
        <v>132</v>
      </c>
      <c r="BE131" s="116">
        <f t="shared" si="4"/>
        <v>0</v>
      </c>
      <c r="BF131" s="116">
        <f t="shared" si="5"/>
        <v>0</v>
      </c>
      <c r="BG131" s="116">
        <f t="shared" si="6"/>
        <v>0</v>
      </c>
      <c r="BH131" s="116">
        <f t="shared" si="7"/>
        <v>0</v>
      </c>
      <c r="BI131" s="116">
        <f t="shared" si="8"/>
        <v>0</v>
      </c>
      <c r="BJ131" s="16" t="s">
        <v>80</v>
      </c>
      <c r="BK131" s="116">
        <f t="shared" si="9"/>
        <v>0</v>
      </c>
      <c r="BL131" s="16" t="s">
        <v>162</v>
      </c>
      <c r="BM131" s="115" t="s">
        <v>162</v>
      </c>
    </row>
    <row r="132" spans="2:65" s="1" customFormat="1" ht="16.5" customHeight="1">
      <c r="B132" s="107"/>
      <c r="C132" s="108" t="s">
        <v>212</v>
      </c>
      <c r="D132" s="262" t="s">
        <v>135</v>
      </c>
      <c r="E132" s="236" t="s">
        <v>694</v>
      </c>
      <c r="F132" s="237" t="s">
        <v>695</v>
      </c>
      <c r="G132" s="238" t="s">
        <v>173</v>
      </c>
      <c r="H132" s="239">
        <v>1</v>
      </c>
      <c r="I132" s="110"/>
      <c r="J132" s="247">
        <f t="shared" si="0"/>
        <v>0</v>
      </c>
      <c r="K132" s="109" t="s">
        <v>3</v>
      </c>
      <c r="L132" s="30"/>
      <c r="M132" s="111" t="s">
        <v>3</v>
      </c>
      <c r="N132" s="112" t="s">
        <v>43</v>
      </c>
      <c r="P132" s="113">
        <f t="shared" si="1"/>
        <v>0</v>
      </c>
      <c r="Q132" s="113">
        <v>0</v>
      </c>
      <c r="R132" s="113">
        <f t="shared" si="2"/>
        <v>0</v>
      </c>
      <c r="S132" s="113">
        <v>0</v>
      </c>
      <c r="T132" s="114">
        <f t="shared" si="3"/>
        <v>0</v>
      </c>
      <c r="AR132" s="115" t="s">
        <v>162</v>
      </c>
      <c r="AT132" s="115" t="s">
        <v>135</v>
      </c>
      <c r="AU132" s="115" t="s">
        <v>82</v>
      </c>
      <c r="AY132" s="16" t="s">
        <v>132</v>
      </c>
      <c r="BE132" s="116">
        <f t="shared" si="4"/>
        <v>0</v>
      </c>
      <c r="BF132" s="116">
        <f t="shared" si="5"/>
        <v>0</v>
      </c>
      <c r="BG132" s="116">
        <f t="shared" si="6"/>
        <v>0</v>
      </c>
      <c r="BH132" s="116">
        <f t="shared" si="7"/>
        <v>0</v>
      </c>
      <c r="BI132" s="116">
        <f t="shared" si="8"/>
        <v>0</v>
      </c>
      <c r="BJ132" s="16" t="s">
        <v>80</v>
      </c>
      <c r="BK132" s="116">
        <f t="shared" si="9"/>
        <v>0</v>
      </c>
      <c r="BL132" s="16" t="s">
        <v>162</v>
      </c>
      <c r="BM132" s="115" t="s">
        <v>166</v>
      </c>
    </row>
    <row r="133" spans="2:65" s="1" customFormat="1" ht="16.5" customHeight="1">
      <c r="B133" s="107"/>
      <c r="C133" s="108" t="s">
        <v>184</v>
      </c>
      <c r="D133" s="262" t="s">
        <v>135</v>
      </c>
      <c r="E133" s="236" t="s">
        <v>696</v>
      </c>
      <c r="F133" s="237" t="s">
        <v>697</v>
      </c>
      <c r="G133" s="238" t="s">
        <v>173</v>
      </c>
      <c r="H133" s="239">
        <v>1</v>
      </c>
      <c r="I133" s="110"/>
      <c r="J133" s="247">
        <f t="shared" si="0"/>
        <v>0</v>
      </c>
      <c r="K133" s="109" t="s">
        <v>3</v>
      </c>
      <c r="L133" s="30"/>
      <c r="M133" s="111" t="s">
        <v>3</v>
      </c>
      <c r="N133" s="112" t="s">
        <v>43</v>
      </c>
      <c r="P133" s="113">
        <f t="shared" si="1"/>
        <v>0</v>
      </c>
      <c r="Q133" s="113">
        <v>0</v>
      </c>
      <c r="R133" s="113">
        <f t="shared" si="2"/>
        <v>0</v>
      </c>
      <c r="S133" s="113">
        <v>0</v>
      </c>
      <c r="T133" s="114">
        <f t="shared" si="3"/>
        <v>0</v>
      </c>
      <c r="AR133" s="115" t="s">
        <v>162</v>
      </c>
      <c r="AT133" s="115" t="s">
        <v>135</v>
      </c>
      <c r="AU133" s="115" t="s">
        <v>82</v>
      </c>
      <c r="AY133" s="16" t="s">
        <v>132</v>
      </c>
      <c r="BE133" s="116">
        <f t="shared" si="4"/>
        <v>0</v>
      </c>
      <c r="BF133" s="116">
        <f t="shared" si="5"/>
        <v>0</v>
      </c>
      <c r="BG133" s="116">
        <f t="shared" si="6"/>
        <v>0</v>
      </c>
      <c r="BH133" s="116">
        <f t="shared" si="7"/>
        <v>0</v>
      </c>
      <c r="BI133" s="116">
        <f t="shared" si="8"/>
        <v>0</v>
      </c>
      <c r="BJ133" s="16" t="s">
        <v>80</v>
      </c>
      <c r="BK133" s="116">
        <f t="shared" si="9"/>
        <v>0</v>
      </c>
      <c r="BL133" s="16" t="s">
        <v>162</v>
      </c>
      <c r="BM133" s="115" t="s">
        <v>169</v>
      </c>
    </row>
    <row r="134" spans="2:65" s="1" customFormat="1" ht="16.5" customHeight="1">
      <c r="B134" s="107"/>
      <c r="C134" s="108" t="s">
        <v>219</v>
      </c>
      <c r="D134" s="262" t="s">
        <v>135</v>
      </c>
      <c r="E134" s="236" t="s">
        <v>698</v>
      </c>
      <c r="F134" s="237" t="s">
        <v>688</v>
      </c>
      <c r="G134" s="238" t="s">
        <v>173</v>
      </c>
      <c r="H134" s="239">
        <v>1</v>
      </c>
      <c r="I134" s="110"/>
      <c r="J134" s="247">
        <f t="shared" si="0"/>
        <v>0</v>
      </c>
      <c r="K134" s="109" t="s">
        <v>3</v>
      </c>
      <c r="L134" s="30"/>
      <c r="M134" s="111" t="s">
        <v>3</v>
      </c>
      <c r="N134" s="112" t="s">
        <v>43</v>
      </c>
      <c r="P134" s="113">
        <f t="shared" si="1"/>
        <v>0</v>
      </c>
      <c r="Q134" s="113">
        <v>0</v>
      </c>
      <c r="R134" s="113">
        <f t="shared" si="2"/>
        <v>0</v>
      </c>
      <c r="S134" s="113">
        <v>0</v>
      </c>
      <c r="T134" s="114">
        <f t="shared" si="3"/>
        <v>0</v>
      </c>
      <c r="AR134" s="115" t="s">
        <v>162</v>
      </c>
      <c r="AT134" s="115" t="s">
        <v>135</v>
      </c>
      <c r="AU134" s="115" t="s">
        <v>82</v>
      </c>
      <c r="AY134" s="16" t="s">
        <v>132</v>
      </c>
      <c r="BE134" s="116">
        <f t="shared" si="4"/>
        <v>0</v>
      </c>
      <c r="BF134" s="116">
        <f t="shared" si="5"/>
        <v>0</v>
      </c>
      <c r="BG134" s="116">
        <f t="shared" si="6"/>
        <v>0</v>
      </c>
      <c r="BH134" s="116">
        <f t="shared" si="7"/>
        <v>0</v>
      </c>
      <c r="BI134" s="116">
        <f t="shared" si="8"/>
        <v>0</v>
      </c>
      <c r="BJ134" s="16" t="s">
        <v>80</v>
      </c>
      <c r="BK134" s="116">
        <f t="shared" si="9"/>
        <v>0</v>
      </c>
      <c r="BL134" s="16" t="s">
        <v>162</v>
      </c>
      <c r="BM134" s="115" t="s">
        <v>181</v>
      </c>
    </row>
    <row r="135" spans="2:65" s="1" customFormat="1" ht="16.5" customHeight="1">
      <c r="B135" s="107"/>
      <c r="C135" s="108" t="s">
        <v>188</v>
      </c>
      <c r="D135" s="262" t="s">
        <v>135</v>
      </c>
      <c r="E135" s="236" t="s">
        <v>699</v>
      </c>
      <c r="F135" s="237" t="s">
        <v>688</v>
      </c>
      <c r="G135" s="238" t="s">
        <v>173</v>
      </c>
      <c r="H135" s="239">
        <v>1</v>
      </c>
      <c r="I135" s="110"/>
      <c r="J135" s="247">
        <f t="shared" si="0"/>
        <v>0</v>
      </c>
      <c r="K135" s="109" t="s">
        <v>3</v>
      </c>
      <c r="L135" s="30"/>
      <c r="M135" s="111" t="s">
        <v>3</v>
      </c>
      <c r="N135" s="112" t="s">
        <v>43</v>
      </c>
      <c r="P135" s="113">
        <f t="shared" si="1"/>
        <v>0</v>
      </c>
      <c r="Q135" s="113">
        <v>0</v>
      </c>
      <c r="R135" s="113">
        <f t="shared" si="2"/>
        <v>0</v>
      </c>
      <c r="S135" s="113">
        <v>0</v>
      </c>
      <c r="T135" s="114">
        <f t="shared" si="3"/>
        <v>0</v>
      </c>
      <c r="AR135" s="115" t="s">
        <v>162</v>
      </c>
      <c r="AT135" s="115" t="s">
        <v>135</v>
      </c>
      <c r="AU135" s="115" t="s">
        <v>82</v>
      </c>
      <c r="AY135" s="16" t="s">
        <v>132</v>
      </c>
      <c r="BE135" s="116">
        <f t="shared" si="4"/>
        <v>0</v>
      </c>
      <c r="BF135" s="116">
        <f t="shared" si="5"/>
        <v>0</v>
      </c>
      <c r="BG135" s="116">
        <f t="shared" si="6"/>
        <v>0</v>
      </c>
      <c r="BH135" s="116">
        <f t="shared" si="7"/>
        <v>0</v>
      </c>
      <c r="BI135" s="116">
        <f t="shared" si="8"/>
        <v>0</v>
      </c>
      <c r="BJ135" s="16" t="s">
        <v>80</v>
      </c>
      <c r="BK135" s="116">
        <f t="shared" si="9"/>
        <v>0</v>
      </c>
      <c r="BL135" s="16" t="s">
        <v>162</v>
      </c>
      <c r="BM135" s="115" t="s">
        <v>184</v>
      </c>
    </row>
    <row r="136" spans="2:65" s="1" customFormat="1" ht="16.5" customHeight="1">
      <c r="B136" s="107"/>
      <c r="C136" s="108" t="s">
        <v>226</v>
      </c>
      <c r="D136" s="262" t="s">
        <v>135</v>
      </c>
      <c r="E136" s="236" t="s">
        <v>700</v>
      </c>
      <c r="F136" s="237" t="s">
        <v>691</v>
      </c>
      <c r="G136" s="238" t="s">
        <v>173</v>
      </c>
      <c r="H136" s="239">
        <v>1</v>
      </c>
      <c r="I136" s="110"/>
      <c r="J136" s="247">
        <f t="shared" si="0"/>
        <v>0</v>
      </c>
      <c r="K136" s="109" t="s">
        <v>3</v>
      </c>
      <c r="L136" s="30"/>
      <c r="M136" s="111" t="s">
        <v>3</v>
      </c>
      <c r="N136" s="112" t="s">
        <v>43</v>
      </c>
      <c r="P136" s="113">
        <f t="shared" si="1"/>
        <v>0</v>
      </c>
      <c r="Q136" s="113">
        <v>0</v>
      </c>
      <c r="R136" s="113">
        <f t="shared" si="2"/>
        <v>0</v>
      </c>
      <c r="S136" s="113">
        <v>0</v>
      </c>
      <c r="T136" s="114">
        <f t="shared" si="3"/>
        <v>0</v>
      </c>
      <c r="AR136" s="115" t="s">
        <v>162</v>
      </c>
      <c r="AT136" s="115" t="s">
        <v>135</v>
      </c>
      <c r="AU136" s="115" t="s">
        <v>82</v>
      </c>
      <c r="AY136" s="16" t="s">
        <v>132</v>
      </c>
      <c r="BE136" s="116">
        <f t="shared" si="4"/>
        <v>0</v>
      </c>
      <c r="BF136" s="116">
        <f t="shared" si="5"/>
        <v>0</v>
      </c>
      <c r="BG136" s="116">
        <f t="shared" si="6"/>
        <v>0</v>
      </c>
      <c r="BH136" s="116">
        <f t="shared" si="7"/>
        <v>0</v>
      </c>
      <c r="BI136" s="116">
        <f t="shared" si="8"/>
        <v>0</v>
      </c>
      <c r="BJ136" s="16" t="s">
        <v>80</v>
      </c>
      <c r="BK136" s="116">
        <f t="shared" si="9"/>
        <v>0</v>
      </c>
      <c r="BL136" s="16" t="s">
        <v>162</v>
      </c>
      <c r="BM136" s="115" t="s">
        <v>188</v>
      </c>
    </row>
    <row r="137" spans="2:65" s="1" customFormat="1" ht="16.5" customHeight="1">
      <c r="B137" s="107"/>
      <c r="C137" s="108" t="s">
        <v>191</v>
      </c>
      <c r="D137" s="262" t="s">
        <v>135</v>
      </c>
      <c r="E137" s="236" t="s">
        <v>701</v>
      </c>
      <c r="F137" s="237" t="s">
        <v>695</v>
      </c>
      <c r="G137" s="238" t="s">
        <v>173</v>
      </c>
      <c r="H137" s="239">
        <v>1</v>
      </c>
      <c r="I137" s="110"/>
      <c r="J137" s="247">
        <f t="shared" si="0"/>
        <v>0</v>
      </c>
      <c r="K137" s="109" t="s">
        <v>3</v>
      </c>
      <c r="L137" s="30"/>
      <c r="M137" s="111" t="s">
        <v>3</v>
      </c>
      <c r="N137" s="112" t="s">
        <v>43</v>
      </c>
      <c r="P137" s="113">
        <f t="shared" si="1"/>
        <v>0</v>
      </c>
      <c r="Q137" s="113">
        <v>0</v>
      </c>
      <c r="R137" s="113">
        <f t="shared" si="2"/>
        <v>0</v>
      </c>
      <c r="S137" s="113">
        <v>0</v>
      </c>
      <c r="T137" s="114">
        <f t="shared" si="3"/>
        <v>0</v>
      </c>
      <c r="AR137" s="115" t="s">
        <v>162</v>
      </c>
      <c r="AT137" s="115" t="s">
        <v>135</v>
      </c>
      <c r="AU137" s="115" t="s">
        <v>82</v>
      </c>
      <c r="AY137" s="16" t="s">
        <v>132</v>
      </c>
      <c r="BE137" s="116">
        <f t="shared" si="4"/>
        <v>0</v>
      </c>
      <c r="BF137" s="116">
        <f t="shared" si="5"/>
        <v>0</v>
      </c>
      <c r="BG137" s="116">
        <f t="shared" si="6"/>
        <v>0</v>
      </c>
      <c r="BH137" s="116">
        <f t="shared" si="7"/>
        <v>0</v>
      </c>
      <c r="BI137" s="116">
        <f t="shared" si="8"/>
        <v>0</v>
      </c>
      <c r="BJ137" s="16" t="s">
        <v>80</v>
      </c>
      <c r="BK137" s="116">
        <f t="shared" si="9"/>
        <v>0</v>
      </c>
      <c r="BL137" s="16" t="s">
        <v>162</v>
      </c>
      <c r="BM137" s="115" t="s">
        <v>191</v>
      </c>
    </row>
    <row r="138" spans="2:65" s="1" customFormat="1" ht="16.5" customHeight="1">
      <c r="B138" s="107"/>
      <c r="C138" s="108" t="s">
        <v>233</v>
      </c>
      <c r="D138" s="262" t="s">
        <v>135</v>
      </c>
      <c r="E138" s="236" t="s">
        <v>702</v>
      </c>
      <c r="F138" s="237" t="s">
        <v>695</v>
      </c>
      <c r="G138" s="238" t="s">
        <v>173</v>
      </c>
      <c r="H138" s="239">
        <v>1</v>
      </c>
      <c r="I138" s="110"/>
      <c r="J138" s="247">
        <f t="shared" si="0"/>
        <v>0</v>
      </c>
      <c r="K138" s="109" t="s">
        <v>3</v>
      </c>
      <c r="L138" s="30"/>
      <c r="M138" s="111" t="s">
        <v>3</v>
      </c>
      <c r="N138" s="112" t="s">
        <v>43</v>
      </c>
      <c r="P138" s="113">
        <f t="shared" si="1"/>
        <v>0</v>
      </c>
      <c r="Q138" s="113">
        <v>0</v>
      </c>
      <c r="R138" s="113">
        <f t="shared" si="2"/>
        <v>0</v>
      </c>
      <c r="S138" s="113">
        <v>0</v>
      </c>
      <c r="T138" s="114">
        <f t="shared" si="3"/>
        <v>0</v>
      </c>
      <c r="AR138" s="115" t="s">
        <v>162</v>
      </c>
      <c r="AT138" s="115" t="s">
        <v>135</v>
      </c>
      <c r="AU138" s="115" t="s">
        <v>82</v>
      </c>
      <c r="AY138" s="16" t="s">
        <v>132</v>
      </c>
      <c r="BE138" s="116">
        <f t="shared" si="4"/>
        <v>0</v>
      </c>
      <c r="BF138" s="116">
        <f t="shared" si="5"/>
        <v>0</v>
      </c>
      <c r="BG138" s="116">
        <f t="shared" si="6"/>
        <v>0</v>
      </c>
      <c r="BH138" s="116">
        <f t="shared" si="7"/>
        <v>0</v>
      </c>
      <c r="BI138" s="116">
        <f t="shared" si="8"/>
        <v>0</v>
      </c>
      <c r="BJ138" s="16" t="s">
        <v>80</v>
      </c>
      <c r="BK138" s="116">
        <f t="shared" si="9"/>
        <v>0</v>
      </c>
      <c r="BL138" s="16" t="s">
        <v>162</v>
      </c>
      <c r="BM138" s="115" t="s">
        <v>195</v>
      </c>
    </row>
    <row r="139" spans="2:65" s="1" customFormat="1" ht="16.5" customHeight="1">
      <c r="B139" s="107"/>
      <c r="C139" s="108" t="s">
        <v>195</v>
      </c>
      <c r="D139" s="262" t="s">
        <v>135</v>
      </c>
      <c r="E139" s="236" t="s">
        <v>703</v>
      </c>
      <c r="F139" s="237" t="s">
        <v>704</v>
      </c>
      <c r="G139" s="238" t="s">
        <v>173</v>
      </c>
      <c r="H139" s="239">
        <v>1</v>
      </c>
      <c r="I139" s="110"/>
      <c r="J139" s="247">
        <f t="shared" si="0"/>
        <v>0</v>
      </c>
      <c r="K139" s="109" t="s">
        <v>3</v>
      </c>
      <c r="L139" s="30"/>
      <c r="M139" s="111" t="s">
        <v>3</v>
      </c>
      <c r="N139" s="112" t="s">
        <v>43</v>
      </c>
      <c r="P139" s="113">
        <f t="shared" si="1"/>
        <v>0</v>
      </c>
      <c r="Q139" s="113">
        <v>0</v>
      </c>
      <c r="R139" s="113">
        <f t="shared" si="2"/>
        <v>0</v>
      </c>
      <c r="S139" s="113">
        <v>0</v>
      </c>
      <c r="T139" s="114">
        <f t="shared" si="3"/>
        <v>0</v>
      </c>
      <c r="AR139" s="115" t="s">
        <v>162</v>
      </c>
      <c r="AT139" s="115" t="s">
        <v>135</v>
      </c>
      <c r="AU139" s="115" t="s">
        <v>82</v>
      </c>
      <c r="AY139" s="16" t="s">
        <v>132</v>
      </c>
      <c r="BE139" s="116">
        <f t="shared" si="4"/>
        <v>0</v>
      </c>
      <c r="BF139" s="116">
        <f t="shared" si="5"/>
        <v>0</v>
      </c>
      <c r="BG139" s="116">
        <f t="shared" si="6"/>
        <v>0</v>
      </c>
      <c r="BH139" s="116">
        <f t="shared" si="7"/>
        <v>0</v>
      </c>
      <c r="BI139" s="116">
        <f t="shared" si="8"/>
        <v>0</v>
      </c>
      <c r="BJ139" s="16" t="s">
        <v>80</v>
      </c>
      <c r="BK139" s="116">
        <f t="shared" si="9"/>
        <v>0</v>
      </c>
      <c r="BL139" s="16" t="s">
        <v>162</v>
      </c>
      <c r="BM139" s="115" t="s">
        <v>198</v>
      </c>
    </row>
    <row r="140" spans="2:65" s="1" customFormat="1" ht="16.5" customHeight="1">
      <c r="B140" s="107"/>
      <c r="C140" s="108" t="s">
        <v>240</v>
      </c>
      <c r="D140" s="262" t="s">
        <v>135</v>
      </c>
      <c r="E140" s="236" t="s">
        <v>705</v>
      </c>
      <c r="F140" s="237" t="s">
        <v>706</v>
      </c>
      <c r="G140" s="238" t="s">
        <v>173</v>
      </c>
      <c r="H140" s="239">
        <v>1</v>
      </c>
      <c r="I140" s="110"/>
      <c r="J140" s="247">
        <f t="shared" si="0"/>
        <v>0</v>
      </c>
      <c r="K140" s="109" t="s">
        <v>3</v>
      </c>
      <c r="L140" s="30"/>
      <c r="M140" s="111" t="s">
        <v>3</v>
      </c>
      <c r="N140" s="112" t="s">
        <v>43</v>
      </c>
      <c r="P140" s="113">
        <f t="shared" si="1"/>
        <v>0</v>
      </c>
      <c r="Q140" s="113">
        <v>0</v>
      </c>
      <c r="R140" s="113">
        <f t="shared" si="2"/>
        <v>0</v>
      </c>
      <c r="S140" s="113">
        <v>0</v>
      </c>
      <c r="T140" s="114">
        <f t="shared" si="3"/>
        <v>0</v>
      </c>
      <c r="AR140" s="115" t="s">
        <v>162</v>
      </c>
      <c r="AT140" s="115" t="s">
        <v>135</v>
      </c>
      <c r="AU140" s="115" t="s">
        <v>82</v>
      </c>
      <c r="AY140" s="16" t="s">
        <v>132</v>
      </c>
      <c r="BE140" s="116">
        <f t="shared" si="4"/>
        <v>0</v>
      </c>
      <c r="BF140" s="116">
        <f t="shared" si="5"/>
        <v>0</v>
      </c>
      <c r="BG140" s="116">
        <f t="shared" si="6"/>
        <v>0</v>
      </c>
      <c r="BH140" s="116">
        <f t="shared" si="7"/>
        <v>0</v>
      </c>
      <c r="BI140" s="116">
        <f t="shared" si="8"/>
        <v>0</v>
      </c>
      <c r="BJ140" s="16" t="s">
        <v>80</v>
      </c>
      <c r="BK140" s="116">
        <f t="shared" si="9"/>
        <v>0</v>
      </c>
      <c r="BL140" s="16" t="s">
        <v>162</v>
      </c>
      <c r="BM140" s="115" t="s">
        <v>202</v>
      </c>
    </row>
    <row r="141" spans="2:65" s="1" customFormat="1" ht="16.5" customHeight="1">
      <c r="B141" s="107"/>
      <c r="C141" s="108" t="s">
        <v>198</v>
      </c>
      <c r="D141" s="262" t="s">
        <v>135</v>
      </c>
      <c r="E141" s="236" t="s">
        <v>707</v>
      </c>
      <c r="F141" s="237" t="s">
        <v>708</v>
      </c>
      <c r="G141" s="238" t="s">
        <v>173</v>
      </c>
      <c r="H141" s="239">
        <v>1</v>
      </c>
      <c r="I141" s="110"/>
      <c r="J141" s="247">
        <f t="shared" si="0"/>
        <v>0</v>
      </c>
      <c r="K141" s="109" t="s">
        <v>3</v>
      </c>
      <c r="L141" s="30"/>
      <c r="M141" s="111" t="s">
        <v>3</v>
      </c>
      <c r="N141" s="112" t="s">
        <v>43</v>
      </c>
      <c r="P141" s="113">
        <f t="shared" si="1"/>
        <v>0</v>
      </c>
      <c r="Q141" s="113">
        <v>0</v>
      </c>
      <c r="R141" s="113">
        <f t="shared" si="2"/>
        <v>0</v>
      </c>
      <c r="S141" s="113">
        <v>0</v>
      </c>
      <c r="T141" s="114">
        <f t="shared" si="3"/>
        <v>0</v>
      </c>
      <c r="AR141" s="115" t="s">
        <v>162</v>
      </c>
      <c r="AT141" s="115" t="s">
        <v>135</v>
      </c>
      <c r="AU141" s="115" t="s">
        <v>82</v>
      </c>
      <c r="AY141" s="16" t="s">
        <v>132</v>
      </c>
      <c r="BE141" s="116">
        <f t="shared" si="4"/>
        <v>0</v>
      </c>
      <c r="BF141" s="116">
        <f t="shared" si="5"/>
        <v>0</v>
      </c>
      <c r="BG141" s="116">
        <f t="shared" si="6"/>
        <v>0</v>
      </c>
      <c r="BH141" s="116">
        <f t="shared" si="7"/>
        <v>0</v>
      </c>
      <c r="BI141" s="116">
        <f t="shared" si="8"/>
        <v>0</v>
      </c>
      <c r="BJ141" s="16" t="s">
        <v>80</v>
      </c>
      <c r="BK141" s="116">
        <f t="shared" si="9"/>
        <v>0</v>
      </c>
      <c r="BL141" s="16" t="s">
        <v>162</v>
      </c>
      <c r="BM141" s="115" t="s">
        <v>205</v>
      </c>
    </row>
    <row r="142" spans="2:65" s="1" customFormat="1" ht="16.5" customHeight="1">
      <c r="B142" s="107"/>
      <c r="C142" s="108" t="s">
        <v>247</v>
      </c>
      <c r="D142" s="262" t="s">
        <v>135</v>
      </c>
      <c r="E142" s="236" t="s">
        <v>709</v>
      </c>
      <c r="F142" s="237" t="s">
        <v>710</v>
      </c>
      <c r="G142" s="238" t="s">
        <v>173</v>
      </c>
      <c r="H142" s="239">
        <v>1</v>
      </c>
      <c r="I142" s="110"/>
      <c r="J142" s="247">
        <f t="shared" si="0"/>
        <v>0</v>
      </c>
      <c r="K142" s="109" t="s">
        <v>3</v>
      </c>
      <c r="L142" s="30"/>
      <c r="M142" s="111" t="s">
        <v>3</v>
      </c>
      <c r="N142" s="112" t="s">
        <v>43</v>
      </c>
      <c r="P142" s="113">
        <f t="shared" si="1"/>
        <v>0</v>
      </c>
      <c r="Q142" s="113">
        <v>0</v>
      </c>
      <c r="R142" s="113">
        <f t="shared" si="2"/>
        <v>0</v>
      </c>
      <c r="S142" s="113">
        <v>0</v>
      </c>
      <c r="T142" s="114">
        <f t="shared" si="3"/>
        <v>0</v>
      </c>
      <c r="AR142" s="115" t="s">
        <v>162</v>
      </c>
      <c r="AT142" s="115" t="s">
        <v>135</v>
      </c>
      <c r="AU142" s="115" t="s">
        <v>82</v>
      </c>
      <c r="AY142" s="16" t="s">
        <v>132</v>
      </c>
      <c r="BE142" s="116">
        <f t="shared" si="4"/>
        <v>0</v>
      </c>
      <c r="BF142" s="116">
        <f t="shared" si="5"/>
        <v>0</v>
      </c>
      <c r="BG142" s="116">
        <f t="shared" si="6"/>
        <v>0</v>
      </c>
      <c r="BH142" s="116">
        <f t="shared" si="7"/>
        <v>0</v>
      </c>
      <c r="BI142" s="116">
        <f t="shared" si="8"/>
        <v>0</v>
      </c>
      <c r="BJ142" s="16" t="s">
        <v>80</v>
      </c>
      <c r="BK142" s="116">
        <f t="shared" si="9"/>
        <v>0</v>
      </c>
      <c r="BL142" s="16" t="s">
        <v>162</v>
      </c>
      <c r="BM142" s="115" t="s">
        <v>208</v>
      </c>
    </row>
    <row r="143" spans="2:65" s="1" customFormat="1" ht="16.5" customHeight="1">
      <c r="B143" s="107"/>
      <c r="C143" s="108" t="s">
        <v>202</v>
      </c>
      <c r="D143" s="262" t="s">
        <v>135</v>
      </c>
      <c r="E143" s="236" t="s">
        <v>711</v>
      </c>
      <c r="F143" s="237" t="s">
        <v>712</v>
      </c>
      <c r="G143" s="238" t="s">
        <v>173</v>
      </c>
      <c r="H143" s="239">
        <v>1</v>
      </c>
      <c r="I143" s="110"/>
      <c r="J143" s="247">
        <f t="shared" si="0"/>
        <v>0</v>
      </c>
      <c r="K143" s="109" t="s">
        <v>3</v>
      </c>
      <c r="L143" s="30"/>
      <c r="M143" s="111" t="s">
        <v>3</v>
      </c>
      <c r="N143" s="112" t="s">
        <v>43</v>
      </c>
      <c r="P143" s="113">
        <f t="shared" si="1"/>
        <v>0</v>
      </c>
      <c r="Q143" s="113">
        <v>0</v>
      </c>
      <c r="R143" s="113">
        <f t="shared" si="2"/>
        <v>0</v>
      </c>
      <c r="S143" s="113">
        <v>0</v>
      </c>
      <c r="T143" s="114">
        <f t="shared" si="3"/>
        <v>0</v>
      </c>
      <c r="AR143" s="115" t="s">
        <v>162</v>
      </c>
      <c r="AT143" s="115" t="s">
        <v>135</v>
      </c>
      <c r="AU143" s="115" t="s">
        <v>82</v>
      </c>
      <c r="AY143" s="16" t="s">
        <v>132</v>
      </c>
      <c r="BE143" s="116">
        <f t="shared" si="4"/>
        <v>0</v>
      </c>
      <c r="BF143" s="116">
        <f t="shared" si="5"/>
        <v>0</v>
      </c>
      <c r="BG143" s="116">
        <f t="shared" si="6"/>
        <v>0</v>
      </c>
      <c r="BH143" s="116">
        <f t="shared" si="7"/>
        <v>0</v>
      </c>
      <c r="BI143" s="116">
        <f t="shared" si="8"/>
        <v>0</v>
      </c>
      <c r="BJ143" s="16" t="s">
        <v>80</v>
      </c>
      <c r="BK143" s="116">
        <f t="shared" si="9"/>
        <v>0</v>
      </c>
      <c r="BL143" s="16" t="s">
        <v>162</v>
      </c>
      <c r="BM143" s="115" t="s">
        <v>211</v>
      </c>
    </row>
    <row r="144" spans="2:65" s="1" customFormat="1" ht="16.5" customHeight="1">
      <c r="B144" s="107"/>
      <c r="C144" s="108" t="s">
        <v>347</v>
      </c>
      <c r="D144" s="262" t="s">
        <v>135</v>
      </c>
      <c r="E144" s="236" t="s">
        <v>713</v>
      </c>
      <c r="F144" s="237" t="s">
        <v>714</v>
      </c>
      <c r="G144" s="238" t="s">
        <v>173</v>
      </c>
      <c r="H144" s="239">
        <v>1</v>
      </c>
      <c r="I144" s="110"/>
      <c r="J144" s="247">
        <f t="shared" si="0"/>
        <v>0</v>
      </c>
      <c r="K144" s="109" t="s">
        <v>3</v>
      </c>
      <c r="L144" s="30"/>
      <c r="M144" s="111" t="s">
        <v>3</v>
      </c>
      <c r="N144" s="112" t="s">
        <v>43</v>
      </c>
      <c r="P144" s="113">
        <f t="shared" si="1"/>
        <v>0</v>
      </c>
      <c r="Q144" s="113">
        <v>0</v>
      </c>
      <c r="R144" s="113">
        <f t="shared" si="2"/>
        <v>0</v>
      </c>
      <c r="S144" s="113">
        <v>0</v>
      </c>
      <c r="T144" s="114">
        <f t="shared" si="3"/>
        <v>0</v>
      </c>
      <c r="AR144" s="115" t="s">
        <v>162</v>
      </c>
      <c r="AT144" s="115" t="s">
        <v>135</v>
      </c>
      <c r="AU144" s="115" t="s">
        <v>82</v>
      </c>
      <c r="AY144" s="16" t="s">
        <v>132</v>
      </c>
      <c r="BE144" s="116">
        <f t="shared" si="4"/>
        <v>0</v>
      </c>
      <c r="BF144" s="116">
        <f t="shared" si="5"/>
        <v>0</v>
      </c>
      <c r="BG144" s="116">
        <f t="shared" si="6"/>
        <v>0</v>
      </c>
      <c r="BH144" s="116">
        <f t="shared" si="7"/>
        <v>0</v>
      </c>
      <c r="BI144" s="116">
        <f t="shared" si="8"/>
        <v>0</v>
      </c>
      <c r="BJ144" s="16" t="s">
        <v>80</v>
      </c>
      <c r="BK144" s="116">
        <f t="shared" si="9"/>
        <v>0</v>
      </c>
      <c r="BL144" s="16" t="s">
        <v>162</v>
      </c>
      <c r="BM144" s="115" t="s">
        <v>215</v>
      </c>
    </row>
    <row r="145" spans="2:65" s="1" customFormat="1" ht="16.5" customHeight="1">
      <c r="B145" s="107"/>
      <c r="C145" s="108" t="s">
        <v>205</v>
      </c>
      <c r="D145" s="262" t="s">
        <v>135</v>
      </c>
      <c r="E145" s="236" t="s">
        <v>715</v>
      </c>
      <c r="F145" s="237" t="s">
        <v>706</v>
      </c>
      <c r="G145" s="238" t="s">
        <v>173</v>
      </c>
      <c r="H145" s="239">
        <v>1</v>
      </c>
      <c r="I145" s="110"/>
      <c r="J145" s="247">
        <f t="shared" si="0"/>
        <v>0</v>
      </c>
      <c r="K145" s="109" t="s">
        <v>3</v>
      </c>
      <c r="L145" s="30"/>
      <c r="M145" s="111" t="s">
        <v>3</v>
      </c>
      <c r="N145" s="112" t="s">
        <v>43</v>
      </c>
      <c r="P145" s="113">
        <f t="shared" si="1"/>
        <v>0</v>
      </c>
      <c r="Q145" s="113">
        <v>0</v>
      </c>
      <c r="R145" s="113">
        <f t="shared" si="2"/>
        <v>0</v>
      </c>
      <c r="S145" s="113">
        <v>0</v>
      </c>
      <c r="T145" s="114">
        <f t="shared" si="3"/>
        <v>0</v>
      </c>
      <c r="AR145" s="115" t="s">
        <v>162</v>
      </c>
      <c r="AT145" s="115" t="s">
        <v>135</v>
      </c>
      <c r="AU145" s="115" t="s">
        <v>82</v>
      </c>
      <c r="AY145" s="16" t="s">
        <v>132</v>
      </c>
      <c r="BE145" s="116">
        <f t="shared" si="4"/>
        <v>0</v>
      </c>
      <c r="BF145" s="116">
        <f t="shared" si="5"/>
        <v>0</v>
      </c>
      <c r="BG145" s="116">
        <f t="shared" si="6"/>
        <v>0</v>
      </c>
      <c r="BH145" s="116">
        <f t="shared" si="7"/>
        <v>0</v>
      </c>
      <c r="BI145" s="116">
        <f t="shared" si="8"/>
        <v>0</v>
      </c>
      <c r="BJ145" s="16" t="s">
        <v>80</v>
      </c>
      <c r="BK145" s="116">
        <f t="shared" si="9"/>
        <v>0</v>
      </c>
      <c r="BL145" s="16" t="s">
        <v>162</v>
      </c>
      <c r="BM145" s="115" t="s">
        <v>218</v>
      </c>
    </row>
    <row r="146" spans="2:65" s="1" customFormat="1" ht="16.5" customHeight="1">
      <c r="B146" s="107"/>
      <c r="C146" s="108" t="s">
        <v>352</v>
      </c>
      <c r="D146" s="262" t="s">
        <v>135</v>
      </c>
      <c r="E146" s="236" t="s">
        <v>716</v>
      </c>
      <c r="F146" s="237" t="s">
        <v>708</v>
      </c>
      <c r="G146" s="238" t="s">
        <v>173</v>
      </c>
      <c r="H146" s="239">
        <v>1</v>
      </c>
      <c r="I146" s="110"/>
      <c r="J146" s="247">
        <f t="shared" si="0"/>
        <v>0</v>
      </c>
      <c r="K146" s="109" t="s">
        <v>3</v>
      </c>
      <c r="L146" s="30"/>
      <c r="M146" s="111" t="s">
        <v>3</v>
      </c>
      <c r="N146" s="112" t="s">
        <v>43</v>
      </c>
      <c r="P146" s="113">
        <f t="shared" si="1"/>
        <v>0</v>
      </c>
      <c r="Q146" s="113">
        <v>0</v>
      </c>
      <c r="R146" s="113">
        <f t="shared" si="2"/>
        <v>0</v>
      </c>
      <c r="S146" s="113">
        <v>0</v>
      </c>
      <c r="T146" s="114">
        <f t="shared" si="3"/>
        <v>0</v>
      </c>
      <c r="AR146" s="115" t="s">
        <v>162</v>
      </c>
      <c r="AT146" s="115" t="s">
        <v>135</v>
      </c>
      <c r="AU146" s="115" t="s">
        <v>82</v>
      </c>
      <c r="AY146" s="16" t="s">
        <v>132</v>
      </c>
      <c r="BE146" s="116">
        <f t="shared" si="4"/>
        <v>0</v>
      </c>
      <c r="BF146" s="116">
        <f t="shared" si="5"/>
        <v>0</v>
      </c>
      <c r="BG146" s="116">
        <f t="shared" si="6"/>
        <v>0</v>
      </c>
      <c r="BH146" s="116">
        <f t="shared" si="7"/>
        <v>0</v>
      </c>
      <c r="BI146" s="116">
        <f t="shared" si="8"/>
        <v>0</v>
      </c>
      <c r="BJ146" s="16" t="s">
        <v>80</v>
      </c>
      <c r="BK146" s="116">
        <f t="shared" si="9"/>
        <v>0</v>
      </c>
      <c r="BL146" s="16" t="s">
        <v>162</v>
      </c>
      <c r="BM146" s="115" t="s">
        <v>222</v>
      </c>
    </row>
    <row r="147" spans="2:65" s="1" customFormat="1" ht="16.5" customHeight="1">
      <c r="B147" s="107"/>
      <c r="C147" s="108" t="s">
        <v>208</v>
      </c>
      <c r="D147" s="262" t="s">
        <v>135</v>
      </c>
      <c r="E147" s="236" t="s">
        <v>717</v>
      </c>
      <c r="F147" s="237" t="s">
        <v>710</v>
      </c>
      <c r="G147" s="238" t="s">
        <v>173</v>
      </c>
      <c r="H147" s="239">
        <v>1</v>
      </c>
      <c r="I147" s="110"/>
      <c r="J147" s="247">
        <f t="shared" si="0"/>
        <v>0</v>
      </c>
      <c r="K147" s="109" t="s">
        <v>3</v>
      </c>
      <c r="L147" s="30"/>
      <c r="M147" s="111" t="s">
        <v>3</v>
      </c>
      <c r="N147" s="112" t="s">
        <v>43</v>
      </c>
      <c r="P147" s="113">
        <f t="shared" si="1"/>
        <v>0</v>
      </c>
      <c r="Q147" s="113">
        <v>0</v>
      </c>
      <c r="R147" s="113">
        <f t="shared" si="2"/>
        <v>0</v>
      </c>
      <c r="S147" s="113">
        <v>0</v>
      </c>
      <c r="T147" s="114">
        <f t="shared" si="3"/>
        <v>0</v>
      </c>
      <c r="AR147" s="115" t="s">
        <v>162</v>
      </c>
      <c r="AT147" s="115" t="s">
        <v>135</v>
      </c>
      <c r="AU147" s="115" t="s">
        <v>82</v>
      </c>
      <c r="AY147" s="16" t="s">
        <v>132</v>
      </c>
      <c r="BE147" s="116">
        <f t="shared" si="4"/>
        <v>0</v>
      </c>
      <c r="BF147" s="116">
        <f t="shared" si="5"/>
        <v>0</v>
      </c>
      <c r="BG147" s="116">
        <f t="shared" si="6"/>
        <v>0</v>
      </c>
      <c r="BH147" s="116">
        <f t="shared" si="7"/>
        <v>0</v>
      </c>
      <c r="BI147" s="116">
        <f t="shared" si="8"/>
        <v>0</v>
      </c>
      <c r="BJ147" s="16" t="s">
        <v>80</v>
      </c>
      <c r="BK147" s="116">
        <f t="shared" si="9"/>
        <v>0</v>
      </c>
      <c r="BL147" s="16" t="s">
        <v>162</v>
      </c>
      <c r="BM147" s="115" t="s">
        <v>225</v>
      </c>
    </row>
    <row r="148" spans="2:65" s="1" customFormat="1" ht="16.5" customHeight="1">
      <c r="B148" s="107"/>
      <c r="C148" s="108" t="s">
        <v>357</v>
      </c>
      <c r="D148" s="262" t="s">
        <v>135</v>
      </c>
      <c r="E148" s="236" t="s">
        <v>718</v>
      </c>
      <c r="F148" s="237" t="s">
        <v>712</v>
      </c>
      <c r="G148" s="238" t="s">
        <v>173</v>
      </c>
      <c r="H148" s="239">
        <v>1</v>
      </c>
      <c r="I148" s="110"/>
      <c r="J148" s="247">
        <f t="shared" si="0"/>
        <v>0</v>
      </c>
      <c r="K148" s="109" t="s">
        <v>3</v>
      </c>
      <c r="L148" s="30"/>
      <c r="M148" s="111" t="s">
        <v>3</v>
      </c>
      <c r="N148" s="112" t="s">
        <v>43</v>
      </c>
      <c r="P148" s="113">
        <f t="shared" si="1"/>
        <v>0</v>
      </c>
      <c r="Q148" s="113">
        <v>0</v>
      </c>
      <c r="R148" s="113">
        <f t="shared" si="2"/>
        <v>0</v>
      </c>
      <c r="S148" s="113">
        <v>0</v>
      </c>
      <c r="T148" s="114">
        <f t="shared" si="3"/>
        <v>0</v>
      </c>
      <c r="AR148" s="115" t="s">
        <v>162</v>
      </c>
      <c r="AT148" s="115" t="s">
        <v>135</v>
      </c>
      <c r="AU148" s="115" t="s">
        <v>82</v>
      </c>
      <c r="AY148" s="16" t="s">
        <v>132</v>
      </c>
      <c r="BE148" s="116">
        <f t="shared" si="4"/>
        <v>0</v>
      </c>
      <c r="BF148" s="116">
        <f t="shared" si="5"/>
        <v>0</v>
      </c>
      <c r="BG148" s="116">
        <f t="shared" si="6"/>
        <v>0</v>
      </c>
      <c r="BH148" s="116">
        <f t="shared" si="7"/>
        <v>0</v>
      </c>
      <c r="BI148" s="116">
        <f t="shared" si="8"/>
        <v>0</v>
      </c>
      <c r="BJ148" s="16" t="s">
        <v>80</v>
      </c>
      <c r="BK148" s="116">
        <f t="shared" si="9"/>
        <v>0</v>
      </c>
      <c r="BL148" s="16" t="s">
        <v>162</v>
      </c>
      <c r="BM148" s="115" t="s">
        <v>229</v>
      </c>
    </row>
    <row r="149" spans="2:65" s="1" customFormat="1" ht="16.5" customHeight="1">
      <c r="B149" s="107"/>
      <c r="C149" s="108" t="s">
        <v>211</v>
      </c>
      <c r="D149" s="262" t="s">
        <v>135</v>
      </c>
      <c r="E149" s="236" t="s">
        <v>719</v>
      </c>
      <c r="F149" s="237" t="s">
        <v>720</v>
      </c>
      <c r="G149" s="238" t="s">
        <v>173</v>
      </c>
      <c r="H149" s="239">
        <v>1</v>
      </c>
      <c r="I149" s="110"/>
      <c r="J149" s="247">
        <f t="shared" si="0"/>
        <v>0</v>
      </c>
      <c r="K149" s="109" t="s">
        <v>3</v>
      </c>
      <c r="L149" s="30"/>
      <c r="M149" s="111" t="s">
        <v>3</v>
      </c>
      <c r="N149" s="112" t="s">
        <v>43</v>
      </c>
      <c r="P149" s="113">
        <f t="shared" si="1"/>
        <v>0</v>
      </c>
      <c r="Q149" s="113">
        <v>0</v>
      </c>
      <c r="R149" s="113">
        <f t="shared" si="2"/>
        <v>0</v>
      </c>
      <c r="S149" s="113">
        <v>0</v>
      </c>
      <c r="T149" s="114">
        <f t="shared" si="3"/>
        <v>0</v>
      </c>
      <c r="AR149" s="115" t="s">
        <v>162</v>
      </c>
      <c r="AT149" s="115" t="s">
        <v>135</v>
      </c>
      <c r="AU149" s="115" t="s">
        <v>82</v>
      </c>
      <c r="AY149" s="16" t="s">
        <v>132</v>
      </c>
      <c r="BE149" s="116">
        <f t="shared" si="4"/>
        <v>0</v>
      </c>
      <c r="BF149" s="116">
        <f t="shared" si="5"/>
        <v>0</v>
      </c>
      <c r="BG149" s="116">
        <f t="shared" si="6"/>
        <v>0</v>
      </c>
      <c r="BH149" s="116">
        <f t="shared" si="7"/>
        <v>0</v>
      </c>
      <c r="BI149" s="116">
        <f t="shared" si="8"/>
        <v>0</v>
      </c>
      <c r="BJ149" s="16" t="s">
        <v>80</v>
      </c>
      <c r="BK149" s="116">
        <f t="shared" si="9"/>
        <v>0</v>
      </c>
      <c r="BL149" s="16" t="s">
        <v>162</v>
      </c>
      <c r="BM149" s="115" t="s">
        <v>232</v>
      </c>
    </row>
    <row r="150" spans="2:65" s="1" customFormat="1" ht="16.5" customHeight="1">
      <c r="B150" s="107"/>
      <c r="C150" s="108" t="s">
        <v>364</v>
      </c>
      <c r="D150" s="262" t="s">
        <v>135</v>
      </c>
      <c r="E150" s="236" t="s">
        <v>721</v>
      </c>
      <c r="F150" s="237" t="s">
        <v>722</v>
      </c>
      <c r="G150" s="238" t="s">
        <v>173</v>
      </c>
      <c r="H150" s="239">
        <v>1</v>
      </c>
      <c r="I150" s="110"/>
      <c r="J150" s="247">
        <f t="shared" si="0"/>
        <v>0</v>
      </c>
      <c r="K150" s="109" t="s">
        <v>3</v>
      </c>
      <c r="L150" s="30"/>
      <c r="M150" s="111" t="s">
        <v>3</v>
      </c>
      <c r="N150" s="112" t="s">
        <v>43</v>
      </c>
      <c r="P150" s="113">
        <f t="shared" si="1"/>
        <v>0</v>
      </c>
      <c r="Q150" s="113">
        <v>0</v>
      </c>
      <c r="R150" s="113">
        <f t="shared" si="2"/>
        <v>0</v>
      </c>
      <c r="S150" s="113">
        <v>0</v>
      </c>
      <c r="T150" s="114">
        <f t="shared" si="3"/>
        <v>0</v>
      </c>
      <c r="AR150" s="115" t="s">
        <v>162</v>
      </c>
      <c r="AT150" s="115" t="s">
        <v>135</v>
      </c>
      <c r="AU150" s="115" t="s">
        <v>82</v>
      </c>
      <c r="AY150" s="16" t="s">
        <v>132</v>
      </c>
      <c r="BE150" s="116">
        <f t="shared" si="4"/>
        <v>0</v>
      </c>
      <c r="BF150" s="116">
        <f t="shared" si="5"/>
        <v>0</v>
      </c>
      <c r="BG150" s="116">
        <f t="shared" si="6"/>
        <v>0</v>
      </c>
      <c r="BH150" s="116">
        <f t="shared" si="7"/>
        <v>0</v>
      </c>
      <c r="BI150" s="116">
        <f t="shared" si="8"/>
        <v>0</v>
      </c>
      <c r="BJ150" s="16" t="s">
        <v>80</v>
      </c>
      <c r="BK150" s="116">
        <f t="shared" si="9"/>
        <v>0</v>
      </c>
      <c r="BL150" s="16" t="s">
        <v>162</v>
      </c>
      <c r="BM150" s="115" t="s">
        <v>236</v>
      </c>
    </row>
    <row r="151" spans="2:65" s="1" customFormat="1" ht="16.5" customHeight="1">
      <c r="B151" s="107"/>
      <c r="C151" s="108" t="s">
        <v>215</v>
      </c>
      <c r="D151" s="262" t="s">
        <v>135</v>
      </c>
      <c r="E151" s="236" t="s">
        <v>723</v>
      </c>
      <c r="F151" s="237" t="s">
        <v>695</v>
      </c>
      <c r="G151" s="238" t="s">
        <v>173</v>
      </c>
      <c r="H151" s="239">
        <v>1</v>
      </c>
      <c r="I151" s="110"/>
      <c r="J151" s="247">
        <f t="shared" si="0"/>
        <v>0</v>
      </c>
      <c r="K151" s="109" t="s">
        <v>3</v>
      </c>
      <c r="L151" s="30"/>
      <c r="M151" s="111" t="s">
        <v>3</v>
      </c>
      <c r="N151" s="112" t="s">
        <v>43</v>
      </c>
      <c r="P151" s="113">
        <f t="shared" si="1"/>
        <v>0</v>
      </c>
      <c r="Q151" s="113">
        <v>0</v>
      </c>
      <c r="R151" s="113">
        <f t="shared" si="2"/>
        <v>0</v>
      </c>
      <c r="S151" s="113">
        <v>0</v>
      </c>
      <c r="T151" s="114">
        <f t="shared" si="3"/>
        <v>0</v>
      </c>
      <c r="AR151" s="115" t="s">
        <v>162</v>
      </c>
      <c r="AT151" s="115" t="s">
        <v>135</v>
      </c>
      <c r="AU151" s="115" t="s">
        <v>82</v>
      </c>
      <c r="AY151" s="16" t="s">
        <v>132</v>
      </c>
      <c r="BE151" s="116">
        <f t="shared" si="4"/>
        <v>0</v>
      </c>
      <c r="BF151" s="116">
        <f t="shared" si="5"/>
        <v>0</v>
      </c>
      <c r="BG151" s="116">
        <f t="shared" si="6"/>
        <v>0</v>
      </c>
      <c r="BH151" s="116">
        <f t="shared" si="7"/>
        <v>0</v>
      </c>
      <c r="BI151" s="116">
        <f t="shared" si="8"/>
        <v>0</v>
      </c>
      <c r="BJ151" s="16" t="s">
        <v>80</v>
      </c>
      <c r="BK151" s="116">
        <f t="shared" si="9"/>
        <v>0</v>
      </c>
      <c r="BL151" s="16" t="s">
        <v>162</v>
      </c>
      <c r="BM151" s="115" t="s">
        <v>239</v>
      </c>
    </row>
    <row r="152" spans="2:65" s="1" customFormat="1" ht="16.5" customHeight="1">
      <c r="B152" s="107"/>
      <c r="C152" s="108" t="s">
        <v>371</v>
      </c>
      <c r="D152" s="262" t="s">
        <v>135</v>
      </c>
      <c r="E152" s="236" t="s">
        <v>724</v>
      </c>
      <c r="F152" s="237" t="s">
        <v>725</v>
      </c>
      <c r="G152" s="238" t="s">
        <v>173</v>
      </c>
      <c r="H152" s="239">
        <v>1</v>
      </c>
      <c r="I152" s="110"/>
      <c r="J152" s="247">
        <f t="shared" si="0"/>
        <v>0</v>
      </c>
      <c r="K152" s="109" t="s">
        <v>3</v>
      </c>
      <c r="L152" s="30"/>
      <c r="M152" s="111" t="s">
        <v>3</v>
      </c>
      <c r="N152" s="112" t="s">
        <v>43</v>
      </c>
      <c r="P152" s="113">
        <f t="shared" si="1"/>
        <v>0</v>
      </c>
      <c r="Q152" s="113">
        <v>0</v>
      </c>
      <c r="R152" s="113">
        <f t="shared" si="2"/>
        <v>0</v>
      </c>
      <c r="S152" s="113">
        <v>0</v>
      </c>
      <c r="T152" s="114">
        <f t="shared" si="3"/>
        <v>0</v>
      </c>
      <c r="AR152" s="115" t="s">
        <v>162</v>
      </c>
      <c r="AT152" s="115" t="s">
        <v>135</v>
      </c>
      <c r="AU152" s="115" t="s">
        <v>82</v>
      </c>
      <c r="AY152" s="16" t="s">
        <v>132</v>
      </c>
      <c r="BE152" s="116">
        <f t="shared" si="4"/>
        <v>0</v>
      </c>
      <c r="BF152" s="116">
        <f t="shared" si="5"/>
        <v>0</v>
      </c>
      <c r="BG152" s="116">
        <f t="shared" si="6"/>
        <v>0</v>
      </c>
      <c r="BH152" s="116">
        <f t="shared" si="7"/>
        <v>0</v>
      </c>
      <c r="BI152" s="116">
        <f t="shared" si="8"/>
        <v>0</v>
      </c>
      <c r="BJ152" s="16" t="s">
        <v>80</v>
      </c>
      <c r="BK152" s="116">
        <f t="shared" si="9"/>
        <v>0</v>
      </c>
      <c r="BL152" s="16" t="s">
        <v>162</v>
      </c>
      <c r="BM152" s="115" t="s">
        <v>243</v>
      </c>
    </row>
    <row r="153" spans="2:65" s="1" customFormat="1" ht="16.5" customHeight="1">
      <c r="B153" s="107"/>
      <c r="C153" s="108" t="s">
        <v>218</v>
      </c>
      <c r="D153" s="262" t="s">
        <v>135</v>
      </c>
      <c r="E153" s="236" t="s">
        <v>726</v>
      </c>
      <c r="F153" s="237" t="s">
        <v>695</v>
      </c>
      <c r="G153" s="238" t="s">
        <v>173</v>
      </c>
      <c r="H153" s="239">
        <v>1</v>
      </c>
      <c r="I153" s="110"/>
      <c r="J153" s="247">
        <f t="shared" si="0"/>
        <v>0</v>
      </c>
      <c r="K153" s="109" t="s">
        <v>3</v>
      </c>
      <c r="L153" s="30"/>
      <c r="M153" s="111" t="s">
        <v>3</v>
      </c>
      <c r="N153" s="112" t="s">
        <v>43</v>
      </c>
      <c r="P153" s="113">
        <f t="shared" si="1"/>
        <v>0</v>
      </c>
      <c r="Q153" s="113">
        <v>0</v>
      </c>
      <c r="R153" s="113">
        <f t="shared" si="2"/>
        <v>0</v>
      </c>
      <c r="S153" s="113">
        <v>0</v>
      </c>
      <c r="T153" s="114">
        <f t="shared" si="3"/>
        <v>0</v>
      </c>
      <c r="AR153" s="115" t="s">
        <v>162</v>
      </c>
      <c r="AT153" s="115" t="s">
        <v>135</v>
      </c>
      <c r="AU153" s="115" t="s">
        <v>82</v>
      </c>
      <c r="AY153" s="16" t="s">
        <v>132</v>
      </c>
      <c r="BE153" s="116">
        <f t="shared" si="4"/>
        <v>0</v>
      </c>
      <c r="BF153" s="116">
        <f t="shared" si="5"/>
        <v>0</v>
      </c>
      <c r="BG153" s="116">
        <f t="shared" si="6"/>
        <v>0</v>
      </c>
      <c r="BH153" s="116">
        <f t="shared" si="7"/>
        <v>0</v>
      </c>
      <c r="BI153" s="116">
        <f t="shared" si="8"/>
        <v>0</v>
      </c>
      <c r="BJ153" s="16" t="s">
        <v>80</v>
      </c>
      <c r="BK153" s="116">
        <f t="shared" si="9"/>
        <v>0</v>
      </c>
      <c r="BL153" s="16" t="s">
        <v>162</v>
      </c>
      <c r="BM153" s="115" t="s">
        <v>246</v>
      </c>
    </row>
    <row r="154" spans="2:65" s="1" customFormat="1" ht="16.5" customHeight="1">
      <c r="B154" s="107"/>
      <c r="C154" s="108" t="s">
        <v>378</v>
      </c>
      <c r="D154" s="262" t="s">
        <v>135</v>
      </c>
      <c r="E154" s="236" t="s">
        <v>727</v>
      </c>
      <c r="F154" s="237" t="s">
        <v>728</v>
      </c>
      <c r="G154" s="238" t="s">
        <v>173</v>
      </c>
      <c r="H154" s="239">
        <v>1</v>
      </c>
      <c r="I154" s="110"/>
      <c r="J154" s="247">
        <f t="shared" si="0"/>
        <v>0</v>
      </c>
      <c r="K154" s="109" t="s">
        <v>3</v>
      </c>
      <c r="L154" s="30"/>
      <c r="M154" s="111" t="s">
        <v>3</v>
      </c>
      <c r="N154" s="112" t="s">
        <v>43</v>
      </c>
      <c r="P154" s="113">
        <f t="shared" si="1"/>
        <v>0</v>
      </c>
      <c r="Q154" s="113">
        <v>0</v>
      </c>
      <c r="R154" s="113">
        <f t="shared" si="2"/>
        <v>0</v>
      </c>
      <c r="S154" s="113">
        <v>0</v>
      </c>
      <c r="T154" s="114">
        <f t="shared" si="3"/>
        <v>0</v>
      </c>
      <c r="AR154" s="115" t="s">
        <v>162</v>
      </c>
      <c r="AT154" s="115" t="s">
        <v>135</v>
      </c>
      <c r="AU154" s="115" t="s">
        <v>82</v>
      </c>
      <c r="AY154" s="16" t="s">
        <v>132</v>
      </c>
      <c r="BE154" s="116">
        <f t="shared" si="4"/>
        <v>0</v>
      </c>
      <c r="BF154" s="116">
        <f t="shared" si="5"/>
        <v>0</v>
      </c>
      <c r="BG154" s="116">
        <f t="shared" si="6"/>
        <v>0</v>
      </c>
      <c r="BH154" s="116">
        <f t="shared" si="7"/>
        <v>0</v>
      </c>
      <c r="BI154" s="116">
        <f t="shared" si="8"/>
        <v>0</v>
      </c>
      <c r="BJ154" s="16" t="s">
        <v>80</v>
      </c>
      <c r="BK154" s="116">
        <f t="shared" si="9"/>
        <v>0</v>
      </c>
      <c r="BL154" s="16" t="s">
        <v>162</v>
      </c>
      <c r="BM154" s="115" t="s">
        <v>250</v>
      </c>
    </row>
    <row r="155" spans="2:65" s="1" customFormat="1" ht="16.5" customHeight="1">
      <c r="B155" s="107"/>
      <c r="C155" s="108" t="s">
        <v>222</v>
      </c>
      <c r="D155" s="262" t="s">
        <v>135</v>
      </c>
      <c r="E155" s="236" t="s">
        <v>729</v>
      </c>
      <c r="F155" s="237" t="s">
        <v>730</v>
      </c>
      <c r="G155" s="238" t="s">
        <v>173</v>
      </c>
      <c r="H155" s="239">
        <v>1</v>
      </c>
      <c r="I155" s="110"/>
      <c r="J155" s="247">
        <f t="shared" si="0"/>
        <v>0</v>
      </c>
      <c r="K155" s="109" t="s">
        <v>3</v>
      </c>
      <c r="L155" s="30"/>
      <c r="M155" s="111" t="s">
        <v>3</v>
      </c>
      <c r="N155" s="112" t="s">
        <v>43</v>
      </c>
      <c r="P155" s="113">
        <f t="shared" si="1"/>
        <v>0</v>
      </c>
      <c r="Q155" s="113">
        <v>0</v>
      </c>
      <c r="R155" s="113">
        <f t="shared" si="2"/>
        <v>0</v>
      </c>
      <c r="S155" s="113">
        <v>0</v>
      </c>
      <c r="T155" s="114">
        <f t="shared" si="3"/>
        <v>0</v>
      </c>
      <c r="AR155" s="115" t="s">
        <v>162</v>
      </c>
      <c r="AT155" s="115" t="s">
        <v>135</v>
      </c>
      <c r="AU155" s="115" t="s">
        <v>82</v>
      </c>
      <c r="AY155" s="16" t="s">
        <v>132</v>
      </c>
      <c r="BE155" s="116">
        <f t="shared" si="4"/>
        <v>0</v>
      </c>
      <c r="BF155" s="116">
        <f t="shared" si="5"/>
        <v>0</v>
      </c>
      <c r="BG155" s="116">
        <f t="shared" si="6"/>
        <v>0</v>
      </c>
      <c r="BH155" s="116">
        <f t="shared" si="7"/>
        <v>0</v>
      </c>
      <c r="BI155" s="116">
        <f t="shared" si="8"/>
        <v>0</v>
      </c>
      <c r="BJ155" s="16" t="s">
        <v>80</v>
      </c>
      <c r="BK155" s="116">
        <f t="shared" si="9"/>
        <v>0</v>
      </c>
      <c r="BL155" s="16" t="s">
        <v>162</v>
      </c>
      <c r="BM155" s="115" t="s">
        <v>313</v>
      </c>
    </row>
    <row r="156" spans="2:65" s="1" customFormat="1" ht="16.5" customHeight="1">
      <c r="B156" s="107"/>
      <c r="C156" s="108" t="s">
        <v>731</v>
      </c>
      <c r="D156" s="262" t="s">
        <v>135</v>
      </c>
      <c r="E156" s="236" t="s">
        <v>732</v>
      </c>
      <c r="F156" s="237" t="s">
        <v>706</v>
      </c>
      <c r="G156" s="238" t="s">
        <v>173</v>
      </c>
      <c r="H156" s="239">
        <v>1</v>
      </c>
      <c r="I156" s="110"/>
      <c r="J156" s="247">
        <f t="shared" si="0"/>
        <v>0</v>
      </c>
      <c r="K156" s="109" t="s">
        <v>3</v>
      </c>
      <c r="L156" s="30"/>
      <c r="M156" s="111" t="s">
        <v>3</v>
      </c>
      <c r="N156" s="112" t="s">
        <v>43</v>
      </c>
      <c r="P156" s="113">
        <f t="shared" si="1"/>
        <v>0</v>
      </c>
      <c r="Q156" s="113">
        <v>0</v>
      </c>
      <c r="R156" s="113">
        <f t="shared" si="2"/>
        <v>0</v>
      </c>
      <c r="S156" s="113">
        <v>0</v>
      </c>
      <c r="T156" s="114">
        <f t="shared" si="3"/>
        <v>0</v>
      </c>
      <c r="AR156" s="115" t="s">
        <v>162</v>
      </c>
      <c r="AT156" s="115" t="s">
        <v>135</v>
      </c>
      <c r="AU156" s="115" t="s">
        <v>82</v>
      </c>
      <c r="AY156" s="16" t="s">
        <v>132</v>
      </c>
      <c r="BE156" s="116">
        <f t="shared" si="4"/>
        <v>0</v>
      </c>
      <c r="BF156" s="116">
        <f t="shared" si="5"/>
        <v>0</v>
      </c>
      <c r="BG156" s="116">
        <f t="shared" si="6"/>
        <v>0</v>
      </c>
      <c r="BH156" s="116">
        <f t="shared" si="7"/>
        <v>0</v>
      </c>
      <c r="BI156" s="116">
        <f t="shared" si="8"/>
        <v>0</v>
      </c>
      <c r="BJ156" s="16" t="s">
        <v>80</v>
      </c>
      <c r="BK156" s="116">
        <f t="shared" si="9"/>
        <v>0</v>
      </c>
      <c r="BL156" s="16" t="s">
        <v>162</v>
      </c>
      <c r="BM156" s="115" t="s">
        <v>317</v>
      </c>
    </row>
    <row r="157" spans="2:65" s="1" customFormat="1" ht="16.5" customHeight="1">
      <c r="B157" s="107"/>
      <c r="C157" s="108" t="s">
        <v>225</v>
      </c>
      <c r="D157" s="262" t="s">
        <v>135</v>
      </c>
      <c r="E157" s="236" t="s">
        <v>733</v>
      </c>
      <c r="F157" s="237" t="s">
        <v>706</v>
      </c>
      <c r="G157" s="238" t="s">
        <v>173</v>
      </c>
      <c r="H157" s="239">
        <v>1</v>
      </c>
      <c r="I157" s="110"/>
      <c r="J157" s="247">
        <f t="shared" si="0"/>
        <v>0</v>
      </c>
      <c r="K157" s="109" t="s">
        <v>3</v>
      </c>
      <c r="L157" s="30"/>
      <c r="M157" s="111" t="s">
        <v>3</v>
      </c>
      <c r="N157" s="112" t="s">
        <v>43</v>
      </c>
      <c r="P157" s="113">
        <f t="shared" si="1"/>
        <v>0</v>
      </c>
      <c r="Q157" s="113">
        <v>0</v>
      </c>
      <c r="R157" s="113">
        <f t="shared" si="2"/>
        <v>0</v>
      </c>
      <c r="S157" s="113">
        <v>0</v>
      </c>
      <c r="T157" s="114">
        <f t="shared" si="3"/>
        <v>0</v>
      </c>
      <c r="AR157" s="115" t="s">
        <v>162</v>
      </c>
      <c r="AT157" s="115" t="s">
        <v>135</v>
      </c>
      <c r="AU157" s="115" t="s">
        <v>82</v>
      </c>
      <c r="AY157" s="16" t="s">
        <v>132</v>
      </c>
      <c r="BE157" s="116">
        <f t="shared" si="4"/>
        <v>0</v>
      </c>
      <c r="BF157" s="116">
        <f t="shared" si="5"/>
        <v>0</v>
      </c>
      <c r="BG157" s="116">
        <f t="shared" si="6"/>
        <v>0</v>
      </c>
      <c r="BH157" s="116">
        <f t="shared" si="7"/>
        <v>0</v>
      </c>
      <c r="BI157" s="116">
        <f t="shared" si="8"/>
        <v>0</v>
      </c>
      <c r="BJ157" s="16" t="s">
        <v>80</v>
      </c>
      <c r="BK157" s="116">
        <f t="shared" si="9"/>
        <v>0</v>
      </c>
      <c r="BL157" s="16" t="s">
        <v>162</v>
      </c>
      <c r="BM157" s="115" t="s">
        <v>321</v>
      </c>
    </row>
    <row r="158" spans="2:65" s="1" customFormat="1" ht="16.5" customHeight="1">
      <c r="B158" s="107"/>
      <c r="C158" s="108" t="s">
        <v>734</v>
      </c>
      <c r="D158" s="262" t="s">
        <v>135</v>
      </c>
      <c r="E158" s="236" t="s">
        <v>735</v>
      </c>
      <c r="F158" s="237" t="s">
        <v>708</v>
      </c>
      <c r="G158" s="238" t="s">
        <v>173</v>
      </c>
      <c r="H158" s="239">
        <v>1</v>
      </c>
      <c r="I158" s="110"/>
      <c r="J158" s="247">
        <f t="shared" si="0"/>
        <v>0</v>
      </c>
      <c r="K158" s="109" t="s">
        <v>3</v>
      </c>
      <c r="L158" s="30"/>
      <c r="M158" s="111" t="s">
        <v>3</v>
      </c>
      <c r="N158" s="112" t="s">
        <v>43</v>
      </c>
      <c r="P158" s="113">
        <f t="shared" si="1"/>
        <v>0</v>
      </c>
      <c r="Q158" s="113">
        <v>0</v>
      </c>
      <c r="R158" s="113">
        <f t="shared" si="2"/>
        <v>0</v>
      </c>
      <c r="S158" s="113">
        <v>0</v>
      </c>
      <c r="T158" s="114">
        <f t="shared" si="3"/>
        <v>0</v>
      </c>
      <c r="AR158" s="115" t="s">
        <v>162</v>
      </c>
      <c r="AT158" s="115" t="s">
        <v>135</v>
      </c>
      <c r="AU158" s="115" t="s">
        <v>82</v>
      </c>
      <c r="AY158" s="16" t="s">
        <v>132</v>
      </c>
      <c r="BE158" s="116">
        <f t="shared" si="4"/>
        <v>0</v>
      </c>
      <c r="BF158" s="116">
        <f t="shared" si="5"/>
        <v>0</v>
      </c>
      <c r="BG158" s="116">
        <f t="shared" si="6"/>
        <v>0</v>
      </c>
      <c r="BH158" s="116">
        <f t="shared" si="7"/>
        <v>0</v>
      </c>
      <c r="BI158" s="116">
        <f t="shared" si="8"/>
        <v>0</v>
      </c>
      <c r="BJ158" s="16" t="s">
        <v>80</v>
      </c>
      <c r="BK158" s="116">
        <f t="shared" si="9"/>
        <v>0</v>
      </c>
      <c r="BL158" s="16" t="s">
        <v>162</v>
      </c>
      <c r="BM158" s="115" t="s">
        <v>322</v>
      </c>
    </row>
    <row r="159" spans="2:65" s="1" customFormat="1" ht="16.5" customHeight="1">
      <c r="B159" s="107"/>
      <c r="C159" s="108" t="s">
        <v>229</v>
      </c>
      <c r="D159" s="262" t="s">
        <v>135</v>
      </c>
      <c r="E159" s="236" t="s">
        <v>736</v>
      </c>
      <c r="F159" s="237" t="s">
        <v>706</v>
      </c>
      <c r="G159" s="238" t="s">
        <v>173</v>
      </c>
      <c r="H159" s="239">
        <v>1</v>
      </c>
      <c r="I159" s="110"/>
      <c r="J159" s="247">
        <f t="shared" si="0"/>
        <v>0</v>
      </c>
      <c r="K159" s="109" t="s">
        <v>3</v>
      </c>
      <c r="L159" s="30"/>
      <c r="M159" s="111" t="s">
        <v>3</v>
      </c>
      <c r="N159" s="112" t="s">
        <v>43</v>
      </c>
      <c r="P159" s="113">
        <f t="shared" si="1"/>
        <v>0</v>
      </c>
      <c r="Q159" s="113">
        <v>0</v>
      </c>
      <c r="R159" s="113">
        <f t="shared" si="2"/>
        <v>0</v>
      </c>
      <c r="S159" s="113">
        <v>0</v>
      </c>
      <c r="T159" s="114">
        <f t="shared" si="3"/>
        <v>0</v>
      </c>
      <c r="AR159" s="115" t="s">
        <v>162</v>
      </c>
      <c r="AT159" s="115" t="s">
        <v>135</v>
      </c>
      <c r="AU159" s="115" t="s">
        <v>82</v>
      </c>
      <c r="AY159" s="16" t="s">
        <v>132</v>
      </c>
      <c r="BE159" s="116">
        <f t="shared" si="4"/>
        <v>0</v>
      </c>
      <c r="BF159" s="116">
        <f t="shared" si="5"/>
        <v>0</v>
      </c>
      <c r="BG159" s="116">
        <f t="shared" si="6"/>
        <v>0</v>
      </c>
      <c r="BH159" s="116">
        <f t="shared" si="7"/>
        <v>0</v>
      </c>
      <c r="BI159" s="116">
        <f t="shared" si="8"/>
        <v>0</v>
      </c>
      <c r="BJ159" s="16" t="s">
        <v>80</v>
      </c>
      <c r="BK159" s="116">
        <f t="shared" si="9"/>
        <v>0</v>
      </c>
      <c r="BL159" s="16" t="s">
        <v>162</v>
      </c>
      <c r="BM159" s="115" t="s">
        <v>271</v>
      </c>
    </row>
    <row r="160" spans="2:65" s="1" customFormat="1" ht="16.5" customHeight="1">
      <c r="B160" s="107"/>
      <c r="C160" s="108" t="s">
        <v>737</v>
      </c>
      <c r="D160" s="262" t="s">
        <v>135</v>
      </c>
      <c r="E160" s="236" t="s">
        <v>738</v>
      </c>
      <c r="F160" s="237" t="s">
        <v>708</v>
      </c>
      <c r="G160" s="238" t="s">
        <v>173</v>
      </c>
      <c r="H160" s="239">
        <v>1</v>
      </c>
      <c r="I160" s="110"/>
      <c r="J160" s="247">
        <f t="shared" si="0"/>
        <v>0</v>
      </c>
      <c r="K160" s="109" t="s">
        <v>3</v>
      </c>
      <c r="L160" s="30"/>
      <c r="M160" s="111" t="s">
        <v>3</v>
      </c>
      <c r="N160" s="112" t="s">
        <v>43</v>
      </c>
      <c r="P160" s="113">
        <f t="shared" si="1"/>
        <v>0</v>
      </c>
      <c r="Q160" s="113">
        <v>0</v>
      </c>
      <c r="R160" s="113">
        <f t="shared" si="2"/>
        <v>0</v>
      </c>
      <c r="S160" s="113">
        <v>0</v>
      </c>
      <c r="T160" s="114">
        <f t="shared" si="3"/>
        <v>0</v>
      </c>
      <c r="AR160" s="115" t="s">
        <v>162</v>
      </c>
      <c r="AT160" s="115" t="s">
        <v>135</v>
      </c>
      <c r="AU160" s="115" t="s">
        <v>82</v>
      </c>
      <c r="AY160" s="16" t="s">
        <v>132</v>
      </c>
      <c r="BE160" s="116">
        <f t="shared" si="4"/>
        <v>0</v>
      </c>
      <c r="BF160" s="116">
        <f t="shared" si="5"/>
        <v>0</v>
      </c>
      <c r="BG160" s="116">
        <f t="shared" si="6"/>
        <v>0</v>
      </c>
      <c r="BH160" s="116">
        <f t="shared" si="7"/>
        <v>0</v>
      </c>
      <c r="BI160" s="116">
        <f t="shared" si="8"/>
        <v>0</v>
      </c>
      <c r="BJ160" s="16" t="s">
        <v>80</v>
      </c>
      <c r="BK160" s="116">
        <f t="shared" si="9"/>
        <v>0</v>
      </c>
      <c r="BL160" s="16" t="s">
        <v>162</v>
      </c>
      <c r="BM160" s="115" t="s">
        <v>274</v>
      </c>
    </row>
    <row r="161" spans="2:65" s="1" customFormat="1" ht="16.5" customHeight="1">
      <c r="B161" s="107"/>
      <c r="C161" s="108" t="s">
        <v>232</v>
      </c>
      <c r="D161" s="262" t="s">
        <v>135</v>
      </c>
      <c r="E161" s="236" t="s">
        <v>739</v>
      </c>
      <c r="F161" s="237" t="s">
        <v>740</v>
      </c>
      <c r="G161" s="238" t="s">
        <v>173</v>
      </c>
      <c r="H161" s="239">
        <v>1</v>
      </c>
      <c r="I161" s="110"/>
      <c r="J161" s="247">
        <f t="shared" si="0"/>
        <v>0</v>
      </c>
      <c r="K161" s="109" t="s">
        <v>3</v>
      </c>
      <c r="L161" s="30"/>
      <c r="M161" s="111" t="s">
        <v>3</v>
      </c>
      <c r="N161" s="112" t="s">
        <v>43</v>
      </c>
      <c r="P161" s="113">
        <f t="shared" si="1"/>
        <v>0</v>
      </c>
      <c r="Q161" s="113">
        <v>0</v>
      </c>
      <c r="R161" s="113">
        <f t="shared" si="2"/>
        <v>0</v>
      </c>
      <c r="S161" s="113">
        <v>0</v>
      </c>
      <c r="T161" s="114">
        <f t="shared" si="3"/>
        <v>0</v>
      </c>
      <c r="AR161" s="115" t="s">
        <v>162</v>
      </c>
      <c r="AT161" s="115" t="s">
        <v>135</v>
      </c>
      <c r="AU161" s="115" t="s">
        <v>82</v>
      </c>
      <c r="AY161" s="16" t="s">
        <v>132</v>
      </c>
      <c r="BE161" s="116">
        <f t="shared" si="4"/>
        <v>0</v>
      </c>
      <c r="BF161" s="116">
        <f t="shared" si="5"/>
        <v>0</v>
      </c>
      <c r="BG161" s="116">
        <f t="shared" si="6"/>
        <v>0</v>
      </c>
      <c r="BH161" s="116">
        <f t="shared" si="7"/>
        <v>0</v>
      </c>
      <c r="BI161" s="116">
        <f t="shared" si="8"/>
        <v>0</v>
      </c>
      <c r="BJ161" s="16" t="s">
        <v>80</v>
      </c>
      <c r="BK161" s="116">
        <f t="shared" si="9"/>
        <v>0</v>
      </c>
      <c r="BL161" s="16" t="s">
        <v>162</v>
      </c>
      <c r="BM161" s="115" t="s">
        <v>277</v>
      </c>
    </row>
    <row r="162" spans="2:65" s="1" customFormat="1" ht="16.5" customHeight="1">
      <c r="B162" s="107"/>
      <c r="C162" s="108" t="s">
        <v>741</v>
      </c>
      <c r="D162" s="262" t="s">
        <v>135</v>
      </c>
      <c r="E162" s="236" t="s">
        <v>742</v>
      </c>
      <c r="F162" s="237" t="s">
        <v>743</v>
      </c>
      <c r="G162" s="238" t="s">
        <v>173</v>
      </c>
      <c r="H162" s="239">
        <v>1</v>
      </c>
      <c r="I162" s="110"/>
      <c r="J162" s="247">
        <f t="shared" si="0"/>
        <v>0</v>
      </c>
      <c r="K162" s="109" t="s">
        <v>3</v>
      </c>
      <c r="L162" s="30"/>
      <c r="M162" s="111" t="s">
        <v>3</v>
      </c>
      <c r="N162" s="112" t="s">
        <v>43</v>
      </c>
      <c r="P162" s="113">
        <f t="shared" si="1"/>
        <v>0</v>
      </c>
      <c r="Q162" s="113">
        <v>0</v>
      </c>
      <c r="R162" s="113">
        <f t="shared" si="2"/>
        <v>0</v>
      </c>
      <c r="S162" s="113">
        <v>0</v>
      </c>
      <c r="T162" s="114">
        <f t="shared" si="3"/>
        <v>0</v>
      </c>
      <c r="AR162" s="115" t="s">
        <v>162</v>
      </c>
      <c r="AT162" s="115" t="s">
        <v>135</v>
      </c>
      <c r="AU162" s="115" t="s">
        <v>82</v>
      </c>
      <c r="AY162" s="16" t="s">
        <v>132</v>
      </c>
      <c r="BE162" s="116">
        <f t="shared" si="4"/>
        <v>0</v>
      </c>
      <c r="BF162" s="116">
        <f t="shared" si="5"/>
        <v>0</v>
      </c>
      <c r="BG162" s="116">
        <f t="shared" si="6"/>
        <v>0</v>
      </c>
      <c r="BH162" s="116">
        <f t="shared" si="7"/>
        <v>0</v>
      </c>
      <c r="BI162" s="116">
        <f t="shared" si="8"/>
        <v>0</v>
      </c>
      <c r="BJ162" s="16" t="s">
        <v>80</v>
      </c>
      <c r="BK162" s="116">
        <f t="shared" si="9"/>
        <v>0</v>
      </c>
      <c r="BL162" s="16" t="s">
        <v>162</v>
      </c>
      <c r="BM162" s="115" t="s">
        <v>281</v>
      </c>
    </row>
    <row r="163" spans="2:65" s="1" customFormat="1" ht="16.5" customHeight="1">
      <c r="B163" s="107"/>
      <c r="C163" s="108" t="s">
        <v>236</v>
      </c>
      <c r="D163" s="262" t="s">
        <v>135</v>
      </c>
      <c r="E163" s="236" t="s">
        <v>744</v>
      </c>
      <c r="F163" s="237" t="s">
        <v>740</v>
      </c>
      <c r="G163" s="238" t="s">
        <v>173</v>
      </c>
      <c r="H163" s="239">
        <v>1</v>
      </c>
      <c r="I163" s="110"/>
      <c r="J163" s="247">
        <f t="shared" si="0"/>
        <v>0</v>
      </c>
      <c r="K163" s="109" t="s">
        <v>3</v>
      </c>
      <c r="L163" s="30"/>
      <c r="M163" s="111" t="s">
        <v>3</v>
      </c>
      <c r="N163" s="112" t="s">
        <v>43</v>
      </c>
      <c r="P163" s="113">
        <f t="shared" si="1"/>
        <v>0</v>
      </c>
      <c r="Q163" s="113">
        <v>0</v>
      </c>
      <c r="R163" s="113">
        <f t="shared" si="2"/>
        <v>0</v>
      </c>
      <c r="S163" s="113">
        <v>0</v>
      </c>
      <c r="T163" s="114">
        <f t="shared" si="3"/>
        <v>0</v>
      </c>
      <c r="AR163" s="115" t="s">
        <v>162</v>
      </c>
      <c r="AT163" s="115" t="s">
        <v>135</v>
      </c>
      <c r="AU163" s="115" t="s">
        <v>82</v>
      </c>
      <c r="AY163" s="16" t="s">
        <v>132</v>
      </c>
      <c r="BE163" s="116">
        <f t="shared" si="4"/>
        <v>0</v>
      </c>
      <c r="BF163" s="116">
        <f t="shared" si="5"/>
        <v>0</v>
      </c>
      <c r="BG163" s="116">
        <f t="shared" si="6"/>
        <v>0</v>
      </c>
      <c r="BH163" s="116">
        <f t="shared" si="7"/>
        <v>0</v>
      </c>
      <c r="BI163" s="116">
        <f t="shared" si="8"/>
        <v>0</v>
      </c>
      <c r="BJ163" s="16" t="s">
        <v>80</v>
      </c>
      <c r="BK163" s="116">
        <f t="shared" si="9"/>
        <v>0</v>
      </c>
      <c r="BL163" s="16" t="s">
        <v>162</v>
      </c>
      <c r="BM163" s="115" t="s">
        <v>284</v>
      </c>
    </row>
    <row r="164" spans="2:65" s="1" customFormat="1" ht="16.5" customHeight="1">
      <c r="B164" s="107"/>
      <c r="C164" s="108" t="s">
        <v>745</v>
      </c>
      <c r="D164" s="262" t="s">
        <v>135</v>
      </c>
      <c r="E164" s="236" t="s">
        <v>746</v>
      </c>
      <c r="F164" s="237" t="s">
        <v>743</v>
      </c>
      <c r="G164" s="238" t="s">
        <v>173</v>
      </c>
      <c r="H164" s="239">
        <v>1</v>
      </c>
      <c r="I164" s="110"/>
      <c r="J164" s="247">
        <f t="shared" si="0"/>
        <v>0</v>
      </c>
      <c r="K164" s="109" t="s">
        <v>3</v>
      </c>
      <c r="L164" s="30"/>
      <c r="M164" s="111" t="s">
        <v>3</v>
      </c>
      <c r="N164" s="112" t="s">
        <v>43</v>
      </c>
      <c r="P164" s="113">
        <f t="shared" si="1"/>
        <v>0</v>
      </c>
      <c r="Q164" s="113">
        <v>0</v>
      </c>
      <c r="R164" s="113">
        <f t="shared" si="2"/>
        <v>0</v>
      </c>
      <c r="S164" s="113">
        <v>0</v>
      </c>
      <c r="T164" s="114">
        <f t="shared" si="3"/>
        <v>0</v>
      </c>
      <c r="AR164" s="115" t="s">
        <v>162</v>
      </c>
      <c r="AT164" s="115" t="s">
        <v>135</v>
      </c>
      <c r="AU164" s="115" t="s">
        <v>82</v>
      </c>
      <c r="AY164" s="16" t="s">
        <v>132</v>
      </c>
      <c r="BE164" s="116">
        <f t="shared" si="4"/>
        <v>0</v>
      </c>
      <c r="BF164" s="116">
        <f t="shared" si="5"/>
        <v>0</v>
      </c>
      <c r="BG164" s="116">
        <f t="shared" si="6"/>
        <v>0</v>
      </c>
      <c r="BH164" s="116">
        <f t="shared" si="7"/>
        <v>0</v>
      </c>
      <c r="BI164" s="116">
        <f t="shared" si="8"/>
        <v>0</v>
      </c>
      <c r="BJ164" s="16" t="s">
        <v>80</v>
      </c>
      <c r="BK164" s="116">
        <f t="shared" si="9"/>
        <v>0</v>
      </c>
      <c r="BL164" s="16" t="s">
        <v>162</v>
      </c>
      <c r="BM164" s="115" t="s">
        <v>367</v>
      </c>
    </row>
    <row r="165" spans="2:65" s="1" customFormat="1" ht="16.5" customHeight="1">
      <c r="B165" s="107"/>
      <c r="C165" s="108" t="s">
        <v>239</v>
      </c>
      <c r="D165" s="262" t="s">
        <v>135</v>
      </c>
      <c r="E165" s="236" t="s">
        <v>747</v>
      </c>
      <c r="F165" s="237" t="s">
        <v>740</v>
      </c>
      <c r="G165" s="238" t="s">
        <v>173</v>
      </c>
      <c r="H165" s="239">
        <v>1</v>
      </c>
      <c r="I165" s="110"/>
      <c r="J165" s="247">
        <f t="shared" si="0"/>
        <v>0</v>
      </c>
      <c r="K165" s="109" t="s">
        <v>3</v>
      </c>
      <c r="L165" s="30"/>
      <c r="M165" s="111" t="s">
        <v>3</v>
      </c>
      <c r="N165" s="112" t="s">
        <v>43</v>
      </c>
      <c r="P165" s="113">
        <f t="shared" si="1"/>
        <v>0</v>
      </c>
      <c r="Q165" s="113">
        <v>0</v>
      </c>
      <c r="R165" s="113">
        <f t="shared" si="2"/>
        <v>0</v>
      </c>
      <c r="S165" s="113">
        <v>0</v>
      </c>
      <c r="T165" s="114">
        <f t="shared" si="3"/>
        <v>0</v>
      </c>
      <c r="AR165" s="115" t="s">
        <v>162</v>
      </c>
      <c r="AT165" s="115" t="s">
        <v>135</v>
      </c>
      <c r="AU165" s="115" t="s">
        <v>82</v>
      </c>
      <c r="AY165" s="16" t="s">
        <v>132</v>
      </c>
      <c r="BE165" s="116">
        <f t="shared" si="4"/>
        <v>0</v>
      </c>
      <c r="BF165" s="116">
        <f t="shared" si="5"/>
        <v>0</v>
      </c>
      <c r="BG165" s="116">
        <f t="shared" si="6"/>
        <v>0</v>
      </c>
      <c r="BH165" s="116">
        <f t="shared" si="7"/>
        <v>0</v>
      </c>
      <c r="BI165" s="116">
        <f t="shared" si="8"/>
        <v>0</v>
      </c>
      <c r="BJ165" s="16" t="s">
        <v>80</v>
      </c>
      <c r="BK165" s="116">
        <f t="shared" si="9"/>
        <v>0</v>
      </c>
      <c r="BL165" s="16" t="s">
        <v>162</v>
      </c>
      <c r="BM165" s="115" t="s">
        <v>370</v>
      </c>
    </row>
    <row r="166" spans="2:65" s="1" customFormat="1" ht="16.5" customHeight="1">
      <c r="B166" s="107"/>
      <c r="C166" s="108" t="s">
        <v>748</v>
      </c>
      <c r="D166" s="262" t="s">
        <v>135</v>
      </c>
      <c r="E166" s="236" t="s">
        <v>749</v>
      </c>
      <c r="F166" s="237" t="s">
        <v>743</v>
      </c>
      <c r="G166" s="238" t="s">
        <v>173</v>
      </c>
      <c r="H166" s="239">
        <v>1</v>
      </c>
      <c r="I166" s="110"/>
      <c r="J166" s="247">
        <f t="shared" si="0"/>
        <v>0</v>
      </c>
      <c r="K166" s="109" t="s">
        <v>3</v>
      </c>
      <c r="L166" s="30"/>
      <c r="M166" s="111" t="s">
        <v>3</v>
      </c>
      <c r="N166" s="112" t="s">
        <v>43</v>
      </c>
      <c r="P166" s="113">
        <f t="shared" si="1"/>
        <v>0</v>
      </c>
      <c r="Q166" s="113">
        <v>0</v>
      </c>
      <c r="R166" s="113">
        <f t="shared" si="2"/>
        <v>0</v>
      </c>
      <c r="S166" s="113">
        <v>0</v>
      </c>
      <c r="T166" s="114">
        <f t="shared" si="3"/>
        <v>0</v>
      </c>
      <c r="AR166" s="115" t="s">
        <v>162</v>
      </c>
      <c r="AT166" s="115" t="s">
        <v>135</v>
      </c>
      <c r="AU166" s="115" t="s">
        <v>82</v>
      </c>
      <c r="AY166" s="16" t="s">
        <v>132</v>
      </c>
      <c r="BE166" s="116">
        <f t="shared" si="4"/>
        <v>0</v>
      </c>
      <c r="BF166" s="116">
        <f t="shared" si="5"/>
        <v>0</v>
      </c>
      <c r="BG166" s="116">
        <f t="shared" si="6"/>
        <v>0</v>
      </c>
      <c r="BH166" s="116">
        <f t="shared" si="7"/>
        <v>0</v>
      </c>
      <c r="BI166" s="116">
        <f t="shared" si="8"/>
        <v>0</v>
      </c>
      <c r="BJ166" s="16" t="s">
        <v>80</v>
      </c>
      <c r="BK166" s="116">
        <f t="shared" si="9"/>
        <v>0</v>
      </c>
      <c r="BL166" s="16" t="s">
        <v>162</v>
      </c>
      <c r="BM166" s="115" t="s">
        <v>374</v>
      </c>
    </row>
    <row r="167" spans="2:65" s="1" customFormat="1" ht="16.5" customHeight="1">
      <c r="B167" s="107"/>
      <c r="C167" s="108" t="s">
        <v>243</v>
      </c>
      <c r="D167" s="262" t="s">
        <v>135</v>
      </c>
      <c r="E167" s="236" t="s">
        <v>750</v>
      </c>
      <c r="F167" s="237" t="s">
        <v>740</v>
      </c>
      <c r="G167" s="238" t="s">
        <v>173</v>
      </c>
      <c r="H167" s="239">
        <v>1</v>
      </c>
      <c r="I167" s="110"/>
      <c r="J167" s="247">
        <f t="shared" si="0"/>
        <v>0</v>
      </c>
      <c r="K167" s="109" t="s">
        <v>3</v>
      </c>
      <c r="L167" s="30"/>
      <c r="M167" s="111" t="s">
        <v>3</v>
      </c>
      <c r="N167" s="112" t="s">
        <v>43</v>
      </c>
      <c r="P167" s="113">
        <f t="shared" si="1"/>
        <v>0</v>
      </c>
      <c r="Q167" s="113">
        <v>0</v>
      </c>
      <c r="R167" s="113">
        <f t="shared" si="2"/>
        <v>0</v>
      </c>
      <c r="S167" s="113">
        <v>0</v>
      </c>
      <c r="T167" s="114">
        <f t="shared" si="3"/>
        <v>0</v>
      </c>
      <c r="AR167" s="115" t="s">
        <v>162</v>
      </c>
      <c r="AT167" s="115" t="s">
        <v>135</v>
      </c>
      <c r="AU167" s="115" t="s">
        <v>82</v>
      </c>
      <c r="AY167" s="16" t="s">
        <v>132</v>
      </c>
      <c r="BE167" s="116">
        <f t="shared" si="4"/>
        <v>0</v>
      </c>
      <c r="BF167" s="116">
        <f t="shared" si="5"/>
        <v>0</v>
      </c>
      <c r="BG167" s="116">
        <f t="shared" si="6"/>
        <v>0</v>
      </c>
      <c r="BH167" s="116">
        <f t="shared" si="7"/>
        <v>0</v>
      </c>
      <c r="BI167" s="116">
        <f t="shared" si="8"/>
        <v>0</v>
      </c>
      <c r="BJ167" s="16" t="s">
        <v>80</v>
      </c>
      <c r="BK167" s="116">
        <f t="shared" si="9"/>
        <v>0</v>
      </c>
      <c r="BL167" s="16" t="s">
        <v>162</v>
      </c>
      <c r="BM167" s="115" t="s">
        <v>377</v>
      </c>
    </row>
    <row r="168" spans="2:65" s="1" customFormat="1" ht="16.5" customHeight="1">
      <c r="B168" s="107"/>
      <c r="C168" s="108" t="s">
        <v>751</v>
      </c>
      <c r="D168" s="262" t="s">
        <v>135</v>
      </c>
      <c r="E168" s="236" t="s">
        <v>752</v>
      </c>
      <c r="F168" s="237" t="s">
        <v>743</v>
      </c>
      <c r="G168" s="238" t="s">
        <v>173</v>
      </c>
      <c r="H168" s="239">
        <v>1</v>
      </c>
      <c r="I168" s="110"/>
      <c r="J168" s="247">
        <f t="shared" si="0"/>
        <v>0</v>
      </c>
      <c r="K168" s="109" t="s">
        <v>3</v>
      </c>
      <c r="L168" s="30"/>
      <c r="M168" s="111" t="s">
        <v>3</v>
      </c>
      <c r="N168" s="112" t="s">
        <v>43</v>
      </c>
      <c r="P168" s="113">
        <f t="shared" si="1"/>
        <v>0</v>
      </c>
      <c r="Q168" s="113">
        <v>0</v>
      </c>
      <c r="R168" s="113">
        <f t="shared" si="2"/>
        <v>0</v>
      </c>
      <c r="S168" s="113">
        <v>0</v>
      </c>
      <c r="T168" s="114">
        <f t="shared" si="3"/>
        <v>0</v>
      </c>
      <c r="AR168" s="115" t="s">
        <v>162</v>
      </c>
      <c r="AT168" s="115" t="s">
        <v>135</v>
      </c>
      <c r="AU168" s="115" t="s">
        <v>82</v>
      </c>
      <c r="AY168" s="16" t="s">
        <v>132</v>
      </c>
      <c r="BE168" s="116">
        <f t="shared" si="4"/>
        <v>0</v>
      </c>
      <c r="BF168" s="116">
        <f t="shared" si="5"/>
        <v>0</v>
      </c>
      <c r="BG168" s="116">
        <f t="shared" si="6"/>
        <v>0</v>
      </c>
      <c r="BH168" s="116">
        <f t="shared" si="7"/>
        <v>0</v>
      </c>
      <c r="BI168" s="116">
        <f t="shared" si="8"/>
        <v>0</v>
      </c>
      <c r="BJ168" s="16" t="s">
        <v>80</v>
      </c>
      <c r="BK168" s="116">
        <f t="shared" si="9"/>
        <v>0</v>
      </c>
      <c r="BL168" s="16" t="s">
        <v>162</v>
      </c>
      <c r="BM168" s="115" t="s">
        <v>381</v>
      </c>
    </row>
    <row r="169" spans="2:65" s="1" customFormat="1" ht="16.5" customHeight="1">
      <c r="B169" s="107"/>
      <c r="C169" s="108" t="s">
        <v>246</v>
      </c>
      <c r="D169" s="262" t="s">
        <v>135</v>
      </c>
      <c r="E169" s="236" t="s">
        <v>753</v>
      </c>
      <c r="F169" s="237" t="s">
        <v>695</v>
      </c>
      <c r="G169" s="238" t="s">
        <v>173</v>
      </c>
      <c r="H169" s="239">
        <v>1</v>
      </c>
      <c r="I169" s="110"/>
      <c r="J169" s="247">
        <f t="shared" si="0"/>
        <v>0</v>
      </c>
      <c r="K169" s="109" t="s">
        <v>3</v>
      </c>
      <c r="L169" s="30"/>
      <c r="M169" s="111" t="s">
        <v>3</v>
      </c>
      <c r="N169" s="112" t="s">
        <v>43</v>
      </c>
      <c r="P169" s="113">
        <f t="shared" si="1"/>
        <v>0</v>
      </c>
      <c r="Q169" s="113">
        <v>0</v>
      </c>
      <c r="R169" s="113">
        <f t="shared" si="2"/>
        <v>0</v>
      </c>
      <c r="S169" s="113">
        <v>0</v>
      </c>
      <c r="T169" s="114">
        <f t="shared" si="3"/>
        <v>0</v>
      </c>
      <c r="AR169" s="115" t="s">
        <v>162</v>
      </c>
      <c r="AT169" s="115" t="s">
        <v>135</v>
      </c>
      <c r="AU169" s="115" t="s">
        <v>82</v>
      </c>
      <c r="AY169" s="16" t="s">
        <v>132</v>
      </c>
      <c r="BE169" s="116">
        <f t="shared" si="4"/>
        <v>0</v>
      </c>
      <c r="BF169" s="116">
        <f t="shared" si="5"/>
        <v>0</v>
      </c>
      <c r="BG169" s="116">
        <f t="shared" si="6"/>
        <v>0</v>
      </c>
      <c r="BH169" s="116">
        <f t="shared" si="7"/>
        <v>0</v>
      </c>
      <c r="BI169" s="116">
        <f t="shared" si="8"/>
        <v>0</v>
      </c>
      <c r="BJ169" s="16" t="s">
        <v>80</v>
      </c>
      <c r="BK169" s="116">
        <f t="shared" si="9"/>
        <v>0</v>
      </c>
      <c r="BL169" s="16" t="s">
        <v>162</v>
      </c>
      <c r="BM169" s="115" t="s">
        <v>754</v>
      </c>
    </row>
    <row r="170" spans="2:65" s="1" customFormat="1" ht="16.5" customHeight="1">
      <c r="B170" s="107"/>
      <c r="C170" s="108" t="s">
        <v>755</v>
      </c>
      <c r="D170" s="262" t="s">
        <v>135</v>
      </c>
      <c r="E170" s="236" t="s">
        <v>756</v>
      </c>
      <c r="F170" s="237" t="s">
        <v>740</v>
      </c>
      <c r="G170" s="238" t="s">
        <v>173</v>
      </c>
      <c r="H170" s="239">
        <v>1</v>
      </c>
      <c r="I170" s="110"/>
      <c r="J170" s="247">
        <f t="shared" si="0"/>
        <v>0</v>
      </c>
      <c r="K170" s="109" t="s">
        <v>3</v>
      </c>
      <c r="L170" s="30"/>
      <c r="M170" s="111" t="s">
        <v>3</v>
      </c>
      <c r="N170" s="112" t="s">
        <v>43</v>
      </c>
      <c r="P170" s="113">
        <f t="shared" si="1"/>
        <v>0</v>
      </c>
      <c r="Q170" s="113">
        <v>0</v>
      </c>
      <c r="R170" s="113">
        <f t="shared" si="2"/>
        <v>0</v>
      </c>
      <c r="S170" s="113">
        <v>0</v>
      </c>
      <c r="T170" s="114">
        <f t="shared" si="3"/>
        <v>0</v>
      </c>
      <c r="AR170" s="115" t="s">
        <v>162</v>
      </c>
      <c r="AT170" s="115" t="s">
        <v>135</v>
      </c>
      <c r="AU170" s="115" t="s">
        <v>82</v>
      </c>
      <c r="AY170" s="16" t="s">
        <v>132</v>
      </c>
      <c r="BE170" s="116">
        <f t="shared" si="4"/>
        <v>0</v>
      </c>
      <c r="BF170" s="116">
        <f t="shared" si="5"/>
        <v>0</v>
      </c>
      <c r="BG170" s="116">
        <f t="shared" si="6"/>
        <v>0</v>
      </c>
      <c r="BH170" s="116">
        <f t="shared" si="7"/>
        <v>0</v>
      </c>
      <c r="BI170" s="116">
        <f t="shared" si="8"/>
        <v>0</v>
      </c>
      <c r="BJ170" s="16" t="s">
        <v>80</v>
      </c>
      <c r="BK170" s="116">
        <f t="shared" si="9"/>
        <v>0</v>
      </c>
      <c r="BL170" s="16" t="s">
        <v>162</v>
      </c>
      <c r="BM170" s="115" t="s">
        <v>757</v>
      </c>
    </row>
    <row r="171" spans="2:65" s="1" customFormat="1" ht="16.5" customHeight="1">
      <c r="B171" s="107"/>
      <c r="C171" s="108" t="s">
        <v>250</v>
      </c>
      <c r="D171" s="262" t="s">
        <v>135</v>
      </c>
      <c r="E171" s="236" t="s">
        <v>758</v>
      </c>
      <c r="F171" s="237" t="s">
        <v>743</v>
      </c>
      <c r="G171" s="238" t="s">
        <v>173</v>
      </c>
      <c r="H171" s="239">
        <v>1</v>
      </c>
      <c r="I171" s="110"/>
      <c r="J171" s="247">
        <f t="shared" si="0"/>
        <v>0</v>
      </c>
      <c r="K171" s="109" t="s">
        <v>3</v>
      </c>
      <c r="L171" s="30"/>
      <c r="M171" s="111" t="s">
        <v>3</v>
      </c>
      <c r="N171" s="112" t="s">
        <v>43</v>
      </c>
      <c r="P171" s="113">
        <f t="shared" si="1"/>
        <v>0</v>
      </c>
      <c r="Q171" s="113">
        <v>0</v>
      </c>
      <c r="R171" s="113">
        <f t="shared" si="2"/>
        <v>0</v>
      </c>
      <c r="S171" s="113">
        <v>0</v>
      </c>
      <c r="T171" s="114">
        <f t="shared" si="3"/>
        <v>0</v>
      </c>
      <c r="AR171" s="115" t="s">
        <v>162</v>
      </c>
      <c r="AT171" s="115" t="s">
        <v>135</v>
      </c>
      <c r="AU171" s="115" t="s">
        <v>82</v>
      </c>
      <c r="AY171" s="16" t="s">
        <v>132</v>
      </c>
      <c r="BE171" s="116">
        <f t="shared" si="4"/>
        <v>0</v>
      </c>
      <c r="BF171" s="116">
        <f t="shared" si="5"/>
        <v>0</v>
      </c>
      <c r="BG171" s="116">
        <f t="shared" si="6"/>
        <v>0</v>
      </c>
      <c r="BH171" s="116">
        <f t="shared" si="7"/>
        <v>0</v>
      </c>
      <c r="BI171" s="116">
        <f t="shared" si="8"/>
        <v>0</v>
      </c>
      <c r="BJ171" s="16" t="s">
        <v>80</v>
      </c>
      <c r="BK171" s="116">
        <f t="shared" si="9"/>
        <v>0</v>
      </c>
      <c r="BL171" s="16" t="s">
        <v>162</v>
      </c>
      <c r="BM171" s="115" t="s">
        <v>759</v>
      </c>
    </row>
    <row r="172" spans="2:65" s="1" customFormat="1" ht="16.5" customHeight="1">
      <c r="B172" s="107"/>
      <c r="C172" s="108" t="s">
        <v>760</v>
      </c>
      <c r="D172" s="262" t="s">
        <v>135</v>
      </c>
      <c r="E172" s="236" t="s">
        <v>761</v>
      </c>
      <c r="F172" s="237" t="s">
        <v>706</v>
      </c>
      <c r="G172" s="238" t="s">
        <v>173</v>
      </c>
      <c r="H172" s="239">
        <v>1</v>
      </c>
      <c r="I172" s="110"/>
      <c r="J172" s="247">
        <f t="shared" si="0"/>
        <v>0</v>
      </c>
      <c r="K172" s="109" t="s">
        <v>3</v>
      </c>
      <c r="L172" s="30"/>
      <c r="M172" s="111" t="s">
        <v>3</v>
      </c>
      <c r="N172" s="112" t="s">
        <v>43</v>
      </c>
      <c r="P172" s="113">
        <f t="shared" si="1"/>
        <v>0</v>
      </c>
      <c r="Q172" s="113">
        <v>0</v>
      </c>
      <c r="R172" s="113">
        <f t="shared" si="2"/>
        <v>0</v>
      </c>
      <c r="S172" s="113">
        <v>0</v>
      </c>
      <c r="T172" s="114">
        <f t="shared" si="3"/>
        <v>0</v>
      </c>
      <c r="AR172" s="115" t="s">
        <v>162</v>
      </c>
      <c r="AT172" s="115" t="s">
        <v>135</v>
      </c>
      <c r="AU172" s="115" t="s">
        <v>82</v>
      </c>
      <c r="AY172" s="16" t="s">
        <v>132</v>
      </c>
      <c r="BE172" s="116">
        <f t="shared" si="4"/>
        <v>0</v>
      </c>
      <c r="BF172" s="116">
        <f t="shared" si="5"/>
        <v>0</v>
      </c>
      <c r="BG172" s="116">
        <f t="shared" si="6"/>
        <v>0</v>
      </c>
      <c r="BH172" s="116">
        <f t="shared" si="7"/>
        <v>0</v>
      </c>
      <c r="BI172" s="116">
        <f t="shared" si="8"/>
        <v>0</v>
      </c>
      <c r="BJ172" s="16" t="s">
        <v>80</v>
      </c>
      <c r="BK172" s="116">
        <f t="shared" si="9"/>
        <v>0</v>
      </c>
      <c r="BL172" s="16" t="s">
        <v>162</v>
      </c>
      <c r="BM172" s="115" t="s">
        <v>762</v>
      </c>
    </row>
    <row r="173" spans="2:65" s="1" customFormat="1" ht="16.5" customHeight="1">
      <c r="B173" s="107"/>
      <c r="C173" s="108" t="s">
        <v>313</v>
      </c>
      <c r="D173" s="262" t="s">
        <v>135</v>
      </c>
      <c r="E173" s="236" t="s">
        <v>763</v>
      </c>
      <c r="F173" s="237" t="s">
        <v>708</v>
      </c>
      <c r="G173" s="238" t="s">
        <v>173</v>
      </c>
      <c r="H173" s="239">
        <v>1</v>
      </c>
      <c r="I173" s="110"/>
      <c r="J173" s="247">
        <f t="shared" si="0"/>
        <v>0</v>
      </c>
      <c r="K173" s="109" t="s">
        <v>3</v>
      </c>
      <c r="L173" s="30"/>
      <c r="M173" s="111" t="s">
        <v>3</v>
      </c>
      <c r="N173" s="112" t="s">
        <v>43</v>
      </c>
      <c r="P173" s="113">
        <f t="shared" si="1"/>
        <v>0</v>
      </c>
      <c r="Q173" s="113">
        <v>0</v>
      </c>
      <c r="R173" s="113">
        <f t="shared" si="2"/>
        <v>0</v>
      </c>
      <c r="S173" s="113">
        <v>0</v>
      </c>
      <c r="T173" s="114">
        <f t="shared" si="3"/>
        <v>0</v>
      </c>
      <c r="AR173" s="115" t="s">
        <v>162</v>
      </c>
      <c r="AT173" s="115" t="s">
        <v>135</v>
      </c>
      <c r="AU173" s="115" t="s">
        <v>82</v>
      </c>
      <c r="AY173" s="16" t="s">
        <v>132</v>
      </c>
      <c r="BE173" s="116">
        <f t="shared" si="4"/>
        <v>0</v>
      </c>
      <c r="BF173" s="116">
        <f t="shared" si="5"/>
        <v>0</v>
      </c>
      <c r="BG173" s="116">
        <f t="shared" si="6"/>
        <v>0</v>
      </c>
      <c r="BH173" s="116">
        <f t="shared" si="7"/>
        <v>0</v>
      </c>
      <c r="BI173" s="116">
        <f t="shared" si="8"/>
        <v>0</v>
      </c>
      <c r="BJ173" s="16" t="s">
        <v>80</v>
      </c>
      <c r="BK173" s="116">
        <f t="shared" si="9"/>
        <v>0</v>
      </c>
      <c r="BL173" s="16" t="s">
        <v>162</v>
      </c>
      <c r="BM173" s="115" t="s">
        <v>764</v>
      </c>
    </row>
    <row r="174" spans="2:65" s="1" customFormat="1" ht="16.5" customHeight="1">
      <c r="B174" s="107"/>
      <c r="C174" s="108" t="s">
        <v>765</v>
      </c>
      <c r="D174" s="262" t="s">
        <v>135</v>
      </c>
      <c r="E174" s="236" t="s">
        <v>766</v>
      </c>
      <c r="F174" s="237" t="s">
        <v>706</v>
      </c>
      <c r="G174" s="238" t="s">
        <v>173</v>
      </c>
      <c r="H174" s="239">
        <v>1</v>
      </c>
      <c r="I174" s="110"/>
      <c r="J174" s="247">
        <f t="shared" si="0"/>
        <v>0</v>
      </c>
      <c r="K174" s="109" t="s">
        <v>3</v>
      </c>
      <c r="L174" s="30"/>
      <c r="M174" s="111" t="s">
        <v>3</v>
      </c>
      <c r="N174" s="112" t="s">
        <v>43</v>
      </c>
      <c r="P174" s="113">
        <f t="shared" si="1"/>
        <v>0</v>
      </c>
      <c r="Q174" s="113">
        <v>0</v>
      </c>
      <c r="R174" s="113">
        <f t="shared" si="2"/>
        <v>0</v>
      </c>
      <c r="S174" s="113">
        <v>0</v>
      </c>
      <c r="T174" s="114">
        <f t="shared" si="3"/>
        <v>0</v>
      </c>
      <c r="AR174" s="115" t="s">
        <v>162</v>
      </c>
      <c r="AT174" s="115" t="s">
        <v>135</v>
      </c>
      <c r="AU174" s="115" t="s">
        <v>82</v>
      </c>
      <c r="AY174" s="16" t="s">
        <v>132</v>
      </c>
      <c r="BE174" s="116">
        <f t="shared" si="4"/>
        <v>0</v>
      </c>
      <c r="BF174" s="116">
        <f t="shared" si="5"/>
        <v>0</v>
      </c>
      <c r="BG174" s="116">
        <f t="shared" si="6"/>
        <v>0</v>
      </c>
      <c r="BH174" s="116">
        <f t="shared" si="7"/>
        <v>0</v>
      </c>
      <c r="BI174" s="116">
        <f t="shared" si="8"/>
        <v>0</v>
      </c>
      <c r="BJ174" s="16" t="s">
        <v>80</v>
      </c>
      <c r="BK174" s="116">
        <f t="shared" si="9"/>
        <v>0</v>
      </c>
      <c r="BL174" s="16" t="s">
        <v>162</v>
      </c>
      <c r="BM174" s="115" t="s">
        <v>767</v>
      </c>
    </row>
    <row r="175" spans="2:65" s="1" customFormat="1" ht="16.5" customHeight="1">
      <c r="B175" s="107"/>
      <c r="C175" s="108" t="s">
        <v>317</v>
      </c>
      <c r="D175" s="262" t="s">
        <v>135</v>
      </c>
      <c r="E175" s="236" t="s">
        <v>768</v>
      </c>
      <c r="F175" s="237" t="s">
        <v>708</v>
      </c>
      <c r="G175" s="238" t="s">
        <v>173</v>
      </c>
      <c r="H175" s="239">
        <v>1</v>
      </c>
      <c r="I175" s="110"/>
      <c r="J175" s="247">
        <f t="shared" si="0"/>
        <v>0</v>
      </c>
      <c r="K175" s="109" t="s">
        <v>3</v>
      </c>
      <c r="L175" s="30"/>
      <c r="M175" s="111" t="s">
        <v>3</v>
      </c>
      <c r="N175" s="112" t="s">
        <v>43</v>
      </c>
      <c r="P175" s="113">
        <f t="shared" si="1"/>
        <v>0</v>
      </c>
      <c r="Q175" s="113">
        <v>0</v>
      </c>
      <c r="R175" s="113">
        <f t="shared" si="2"/>
        <v>0</v>
      </c>
      <c r="S175" s="113">
        <v>0</v>
      </c>
      <c r="T175" s="114">
        <f t="shared" si="3"/>
        <v>0</v>
      </c>
      <c r="AR175" s="115" t="s">
        <v>162</v>
      </c>
      <c r="AT175" s="115" t="s">
        <v>135</v>
      </c>
      <c r="AU175" s="115" t="s">
        <v>82</v>
      </c>
      <c r="AY175" s="16" t="s">
        <v>132</v>
      </c>
      <c r="BE175" s="116">
        <f t="shared" si="4"/>
        <v>0</v>
      </c>
      <c r="BF175" s="116">
        <f t="shared" si="5"/>
        <v>0</v>
      </c>
      <c r="BG175" s="116">
        <f t="shared" si="6"/>
        <v>0</v>
      </c>
      <c r="BH175" s="116">
        <f t="shared" si="7"/>
        <v>0</v>
      </c>
      <c r="BI175" s="116">
        <f t="shared" si="8"/>
        <v>0</v>
      </c>
      <c r="BJ175" s="16" t="s">
        <v>80</v>
      </c>
      <c r="BK175" s="116">
        <f t="shared" si="9"/>
        <v>0</v>
      </c>
      <c r="BL175" s="16" t="s">
        <v>162</v>
      </c>
      <c r="BM175" s="115" t="s">
        <v>769</v>
      </c>
    </row>
    <row r="176" spans="2:65" s="1" customFormat="1" ht="16.5" customHeight="1">
      <c r="B176" s="107"/>
      <c r="C176" s="108" t="s">
        <v>770</v>
      </c>
      <c r="D176" s="262" t="s">
        <v>135</v>
      </c>
      <c r="E176" s="236" t="s">
        <v>771</v>
      </c>
      <c r="F176" s="237" t="s">
        <v>740</v>
      </c>
      <c r="G176" s="238" t="s">
        <v>173</v>
      </c>
      <c r="H176" s="239">
        <v>1</v>
      </c>
      <c r="I176" s="110"/>
      <c r="J176" s="247">
        <f t="shared" si="0"/>
        <v>0</v>
      </c>
      <c r="K176" s="109" t="s">
        <v>3</v>
      </c>
      <c r="L176" s="30"/>
      <c r="M176" s="111" t="s">
        <v>3</v>
      </c>
      <c r="N176" s="112" t="s">
        <v>43</v>
      </c>
      <c r="P176" s="113">
        <f t="shared" si="1"/>
        <v>0</v>
      </c>
      <c r="Q176" s="113">
        <v>0</v>
      </c>
      <c r="R176" s="113">
        <f t="shared" si="2"/>
        <v>0</v>
      </c>
      <c r="S176" s="113">
        <v>0</v>
      </c>
      <c r="T176" s="114">
        <f t="shared" si="3"/>
        <v>0</v>
      </c>
      <c r="AR176" s="115" t="s">
        <v>162</v>
      </c>
      <c r="AT176" s="115" t="s">
        <v>135</v>
      </c>
      <c r="AU176" s="115" t="s">
        <v>82</v>
      </c>
      <c r="AY176" s="16" t="s">
        <v>132</v>
      </c>
      <c r="BE176" s="116">
        <f t="shared" si="4"/>
        <v>0</v>
      </c>
      <c r="BF176" s="116">
        <f t="shared" si="5"/>
        <v>0</v>
      </c>
      <c r="BG176" s="116">
        <f t="shared" si="6"/>
        <v>0</v>
      </c>
      <c r="BH176" s="116">
        <f t="shared" si="7"/>
        <v>0</v>
      </c>
      <c r="BI176" s="116">
        <f t="shared" si="8"/>
        <v>0</v>
      </c>
      <c r="BJ176" s="16" t="s">
        <v>80</v>
      </c>
      <c r="BK176" s="116">
        <f t="shared" si="9"/>
        <v>0</v>
      </c>
      <c r="BL176" s="16" t="s">
        <v>162</v>
      </c>
      <c r="BM176" s="115" t="s">
        <v>772</v>
      </c>
    </row>
    <row r="177" spans="2:65" s="1" customFormat="1" ht="16.5" customHeight="1">
      <c r="B177" s="107"/>
      <c r="C177" s="108" t="s">
        <v>321</v>
      </c>
      <c r="D177" s="262" t="s">
        <v>135</v>
      </c>
      <c r="E177" s="236" t="s">
        <v>773</v>
      </c>
      <c r="F177" s="237" t="s">
        <v>743</v>
      </c>
      <c r="G177" s="238" t="s">
        <v>173</v>
      </c>
      <c r="H177" s="239">
        <v>1</v>
      </c>
      <c r="I177" s="110"/>
      <c r="J177" s="247">
        <f t="shared" si="0"/>
        <v>0</v>
      </c>
      <c r="K177" s="109" t="s">
        <v>3</v>
      </c>
      <c r="L177" s="30"/>
      <c r="M177" s="111" t="s">
        <v>3</v>
      </c>
      <c r="N177" s="112" t="s">
        <v>43</v>
      </c>
      <c r="P177" s="113">
        <f t="shared" si="1"/>
        <v>0</v>
      </c>
      <c r="Q177" s="113">
        <v>0</v>
      </c>
      <c r="R177" s="113">
        <f t="shared" si="2"/>
        <v>0</v>
      </c>
      <c r="S177" s="113">
        <v>0</v>
      </c>
      <c r="T177" s="114">
        <f t="shared" si="3"/>
        <v>0</v>
      </c>
      <c r="AR177" s="115" t="s">
        <v>162</v>
      </c>
      <c r="AT177" s="115" t="s">
        <v>135</v>
      </c>
      <c r="AU177" s="115" t="s">
        <v>82</v>
      </c>
      <c r="AY177" s="16" t="s">
        <v>132</v>
      </c>
      <c r="BE177" s="116">
        <f t="shared" si="4"/>
        <v>0</v>
      </c>
      <c r="BF177" s="116">
        <f t="shared" si="5"/>
        <v>0</v>
      </c>
      <c r="BG177" s="116">
        <f t="shared" si="6"/>
        <v>0</v>
      </c>
      <c r="BH177" s="116">
        <f t="shared" si="7"/>
        <v>0</v>
      </c>
      <c r="BI177" s="116">
        <f t="shared" si="8"/>
        <v>0</v>
      </c>
      <c r="BJ177" s="16" t="s">
        <v>80</v>
      </c>
      <c r="BK177" s="116">
        <f t="shared" si="9"/>
        <v>0</v>
      </c>
      <c r="BL177" s="16" t="s">
        <v>162</v>
      </c>
      <c r="BM177" s="115" t="s">
        <v>774</v>
      </c>
    </row>
    <row r="178" spans="2:65" s="1" customFormat="1" ht="16.5" customHeight="1">
      <c r="B178" s="107"/>
      <c r="C178" s="108" t="s">
        <v>775</v>
      </c>
      <c r="D178" s="262" t="s">
        <v>135</v>
      </c>
      <c r="E178" s="236" t="s">
        <v>776</v>
      </c>
      <c r="F178" s="237" t="s">
        <v>740</v>
      </c>
      <c r="G178" s="238" t="s">
        <v>173</v>
      </c>
      <c r="H178" s="239">
        <v>1</v>
      </c>
      <c r="I178" s="110"/>
      <c r="J178" s="247">
        <f t="shared" si="0"/>
        <v>0</v>
      </c>
      <c r="K178" s="109" t="s">
        <v>3</v>
      </c>
      <c r="L178" s="30"/>
      <c r="M178" s="111" t="s">
        <v>3</v>
      </c>
      <c r="N178" s="112" t="s">
        <v>43</v>
      </c>
      <c r="P178" s="113">
        <f t="shared" si="1"/>
        <v>0</v>
      </c>
      <c r="Q178" s="113">
        <v>0</v>
      </c>
      <c r="R178" s="113">
        <f t="shared" si="2"/>
        <v>0</v>
      </c>
      <c r="S178" s="113">
        <v>0</v>
      </c>
      <c r="T178" s="114">
        <f t="shared" si="3"/>
        <v>0</v>
      </c>
      <c r="AR178" s="115" t="s">
        <v>162</v>
      </c>
      <c r="AT178" s="115" t="s">
        <v>135</v>
      </c>
      <c r="AU178" s="115" t="s">
        <v>82</v>
      </c>
      <c r="AY178" s="16" t="s">
        <v>132</v>
      </c>
      <c r="BE178" s="116">
        <f t="shared" si="4"/>
        <v>0</v>
      </c>
      <c r="BF178" s="116">
        <f t="shared" si="5"/>
        <v>0</v>
      </c>
      <c r="BG178" s="116">
        <f t="shared" si="6"/>
        <v>0</v>
      </c>
      <c r="BH178" s="116">
        <f t="shared" si="7"/>
        <v>0</v>
      </c>
      <c r="BI178" s="116">
        <f t="shared" si="8"/>
        <v>0</v>
      </c>
      <c r="BJ178" s="16" t="s">
        <v>80</v>
      </c>
      <c r="BK178" s="116">
        <f t="shared" si="9"/>
        <v>0</v>
      </c>
      <c r="BL178" s="16" t="s">
        <v>162</v>
      </c>
      <c r="BM178" s="115" t="s">
        <v>777</v>
      </c>
    </row>
    <row r="179" spans="2:65" s="1" customFormat="1" ht="16.5" customHeight="1">
      <c r="B179" s="107"/>
      <c r="C179" s="108" t="s">
        <v>322</v>
      </c>
      <c r="D179" s="262" t="s">
        <v>135</v>
      </c>
      <c r="E179" s="236" t="s">
        <v>778</v>
      </c>
      <c r="F179" s="237" t="s">
        <v>743</v>
      </c>
      <c r="G179" s="238" t="s">
        <v>173</v>
      </c>
      <c r="H179" s="239">
        <v>1</v>
      </c>
      <c r="I179" s="110"/>
      <c r="J179" s="247">
        <f t="shared" si="0"/>
        <v>0</v>
      </c>
      <c r="K179" s="109" t="s">
        <v>3</v>
      </c>
      <c r="L179" s="30"/>
      <c r="M179" s="111" t="s">
        <v>3</v>
      </c>
      <c r="N179" s="112" t="s">
        <v>43</v>
      </c>
      <c r="P179" s="113">
        <f t="shared" si="1"/>
        <v>0</v>
      </c>
      <c r="Q179" s="113">
        <v>0</v>
      </c>
      <c r="R179" s="113">
        <f t="shared" si="2"/>
        <v>0</v>
      </c>
      <c r="S179" s="113">
        <v>0</v>
      </c>
      <c r="T179" s="114">
        <f t="shared" si="3"/>
        <v>0</v>
      </c>
      <c r="AR179" s="115" t="s">
        <v>162</v>
      </c>
      <c r="AT179" s="115" t="s">
        <v>135</v>
      </c>
      <c r="AU179" s="115" t="s">
        <v>82</v>
      </c>
      <c r="AY179" s="16" t="s">
        <v>132</v>
      </c>
      <c r="BE179" s="116">
        <f t="shared" si="4"/>
        <v>0</v>
      </c>
      <c r="BF179" s="116">
        <f t="shared" si="5"/>
        <v>0</v>
      </c>
      <c r="BG179" s="116">
        <f t="shared" si="6"/>
        <v>0</v>
      </c>
      <c r="BH179" s="116">
        <f t="shared" si="7"/>
        <v>0</v>
      </c>
      <c r="BI179" s="116">
        <f t="shared" si="8"/>
        <v>0</v>
      </c>
      <c r="BJ179" s="16" t="s">
        <v>80</v>
      </c>
      <c r="BK179" s="116">
        <f t="shared" si="9"/>
        <v>0</v>
      </c>
      <c r="BL179" s="16" t="s">
        <v>162</v>
      </c>
      <c r="BM179" s="115" t="s">
        <v>779</v>
      </c>
    </row>
    <row r="180" spans="2:65" s="1" customFormat="1" ht="16.5" customHeight="1">
      <c r="B180" s="107"/>
      <c r="C180" s="108" t="s">
        <v>780</v>
      </c>
      <c r="D180" s="262" t="s">
        <v>135</v>
      </c>
      <c r="E180" s="236" t="s">
        <v>781</v>
      </c>
      <c r="F180" s="237" t="s">
        <v>695</v>
      </c>
      <c r="G180" s="238" t="s">
        <v>173</v>
      </c>
      <c r="H180" s="239">
        <v>1</v>
      </c>
      <c r="I180" s="110"/>
      <c r="J180" s="247">
        <f t="shared" si="0"/>
        <v>0</v>
      </c>
      <c r="K180" s="109" t="s">
        <v>3</v>
      </c>
      <c r="L180" s="30"/>
      <c r="M180" s="111" t="s">
        <v>3</v>
      </c>
      <c r="N180" s="112" t="s">
        <v>43</v>
      </c>
      <c r="P180" s="113">
        <f t="shared" si="1"/>
        <v>0</v>
      </c>
      <c r="Q180" s="113">
        <v>0</v>
      </c>
      <c r="R180" s="113">
        <f t="shared" si="2"/>
        <v>0</v>
      </c>
      <c r="S180" s="113">
        <v>0</v>
      </c>
      <c r="T180" s="114">
        <f t="shared" si="3"/>
        <v>0</v>
      </c>
      <c r="AR180" s="115" t="s">
        <v>162</v>
      </c>
      <c r="AT180" s="115" t="s">
        <v>135</v>
      </c>
      <c r="AU180" s="115" t="s">
        <v>82</v>
      </c>
      <c r="AY180" s="16" t="s">
        <v>132</v>
      </c>
      <c r="BE180" s="116">
        <f t="shared" si="4"/>
        <v>0</v>
      </c>
      <c r="BF180" s="116">
        <f t="shared" si="5"/>
        <v>0</v>
      </c>
      <c r="BG180" s="116">
        <f t="shared" si="6"/>
        <v>0</v>
      </c>
      <c r="BH180" s="116">
        <f t="shared" si="7"/>
        <v>0</v>
      </c>
      <c r="BI180" s="116">
        <f t="shared" si="8"/>
        <v>0</v>
      </c>
      <c r="BJ180" s="16" t="s">
        <v>80</v>
      </c>
      <c r="BK180" s="116">
        <f t="shared" si="9"/>
        <v>0</v>
      </c>
      <c r="BL180" s="16" t="s">
        <v>162</v>
      </c>
      <c r="BM180" s="115" t="s">
        <v>782</v>
      </c>
    </row>
    <row r="181" spans="2:65" s="1" customFormat="1" ht="16.5" customHeight="1">
      <c r="B181" s="107"/>
      <c r="C181" s="108" t="s">
        <v>271</v>
      </c>
      <c r="D181" s="262" t="s">
        <v>135</v>
      </c>
      <c r="E181" s="236" t="s">
        <v>783</v>
      </c>
      <c r="F181" s="237" t="s">
        <v>740</v>
      </c>
      <c r="G181" s="238" t="s">
        <v>173</v>
      </c>
      <c r="H181" s="239">
        <v>1</v>
      </c>
      <c r="I181" s="110"/>
      <c r="J181" s="247">
        <f t="shared" si="0"/>
        <v>0</v>
      </c>
      <c r="K181" s="109" t="s">
        <v>3</v>
      </c>
      <c r="L181" s="30"/>
      <c r="M181" s="111" t="s">
        <v>3</v>
      </c>
      <c r="N181" s="112" t="s">
        <v>43</v>
      </c>
      <c r="P181" s="113">
        <f t="shared" si="1"/>
        <v>0</v>
      </c>
      <c r="Q181" s="113">
        <v>0</v>
      </c>
      <c r="R181" s="113">
        <f t="shared" si="2"/>
        <v>0</v>
      </c>
      <c r="S181" s="113">
        <v>0</v>
      </c>
      <c r="T181" s="114">
        <f t="shared" si="3"/>
        <v>0</v>
      </c>
      <c r="AR181" s="115" t="s">
        <v>162</v>
      </c>
      <c r="AT181" s="115" t="s">
        <v>135</v>
      </c>
      <c r="AU181" s="115" t="s">
        <v>82</v>
      </c>
      <c r="AY181" s="16" t="s">
        <v>132</v>
      </c>
      <c r="BE181" s="116">
        <f t="shared" si="4"/>
        <v>0</v>
      </c>
      <c r="BF181" s="116">
        <f t="shared" si="5"/>
        <v>0</v>
      </c>
      <c r="BG181" s="116">
        <f t="shared" si="6"/>
        <v>0</v>
      </c>
      <c r="BH181" s="116">
        <f t="shared" si="7"/>
        <v>0</v>
      </c>
      <c r="BI181" s="116">
        <f t="shared" si="8"/>
        <v>0</v>
      </c>
      <c r="BJ181" s="16" t="s">
        <v>80</v>
      </c>
      <c r="BK181" s="116">
        <f t="shared" si="9"/>
        <v>0</v>
      </c>
      <c r="BL181" s="16" t="s">
        <v>162</v>
      </c>
      <c r="BM181" s="115" t="s">
        <v>784</v>
      </c>
    </row>
    <row r="182" spans="2:65" s="1" customFormat="1" ht="16.5" customHeight="1">
      <c r="B182" s="107"/>
      <c r="C182" s="108" t="s">
        <v>785</v>
      </c>
      <c r="D182" s="262" t="s">
        <v>135</v>
      </c>
      <c r="E182" s="236" t="s">
        <v>786</v>
      </c>
      <c r="F182" s="237" t="s">
        <v>743</v>
      </c>
      <c r="G182" s="238" t="s">
        <v>173</v>
      </c>
      <c r="H182" s="239">
        <v>1</v>
      </c>
      <c r="I182" s="110"/>
      <c r="J182" s="247">
        <f t="shared" si="0"/>
        <v>0</v>
      </c>
      <c r="K182" s="109" t="s">
        <v>3</v>
      </c>
      <c r="L182" s="30"/>
      <c r="M182" s="111" t="s">
        <v>3</v>
      </c>
      <c r="N182" s="112" t="s">
        <v>43</v>
      </c>
      <c r="P182" s="113">
        <f t="shared" si="1"/>
        <v>0</v>
      </c>
      <c r="Q182" s="113">
        <v>0</v>
      </c>
      <c r="R182" s="113">
        <f t="shared" si="2"/>
        <v>0</v>
      </c>
      <c r="S182" s="113">
        <v>0</v>
      </c>
      <c r="T182" s="114">
        <f t="shared" si="3"/>
        <v>0</v>
      </c>
      <c r="AR182" s="115" t="s">
        <v>162</v>
      </c>
      <c r="AT182" s="115" t="s">
        <v>135</v>
      </c>
      <c r="AU182" s="115" t="s">
        <v>82</v>
      </c>
      <c r="AY182" s="16" t="s">
        <v>132</v>
      </c>
      <c r="BE182" s="116">
        <f t="shared" si="4"/>
        <v>0</v>
      </c>
      <c r="BF182" s="116">
        <f t="shared" si="5"/>
        <v>0</v>
      </c>
      <c r="BG182" s="116">
        <f t="shared" si="6"/>
        <v>0</v>
      </c>
      <c r="BH182" s="116">
        <f t="shared" si="7"/>
        <v>0</v>
      </c>
      <c r="BI182" s="116">
        <f t="shared" si="8"/>
        <v>0</v>
      </c>
      <c r="BJ182" s="16" t="s">
        <v>80</v>
      </c>
      <c r="BK182" s="116">
        <f t="shared" si="9"/>
        <v>0</v>
      </c>
      <c r="BL182" s="16" t="s">
        <v>162</v>
      </c>
      <c r="BM182" s="115" t="s">
        <v>787</v>
      </c>
    </row>
    <row r="183" spans="2:65" s="1" customFormat="1" ht="16.5" customHeight="1">
      <c r="B183" s="107"/>
      <c r="C183" s="108" t="s">
        <v>274</v>
      </c>
      <c r="D183" s="262" t="s">
        <v>135</v>
      </c>
      <c r="E183" s="236" t="s">
        <v>788</v>
      </c>
      <c r="F183" s="237" t="s">
        <v>706</v>
      </c>
      <c r="G183" s="238" t="s">
        <v>173</v>
      </c>
      <c r="H183" s="239">
        <v>1</v>
      </c>
      <c r="I183" s="110"/>
      <c r="J183" s="247">
        <f t="shared" si="0"/>
        <v>0</v>
      </c>
      <c r="K183" s="109" t="s">
        <v>3</v>
      </c>
      <c r="L183" s="30"/>
      <c r="M183" s="111" t="s">
        <v>3</v>
      </c>
      <c r="N183" s="112" t="s">
        <v>43</v>
      </c>
      <c r="P183" s="113">
        <f t="shared" si="1"/>
        <v>0</v>
      </c>
      <c r="Q183" s="113">
        <v>0</v>
      </c>
      <c r="R183" s="113">
        <f t="shared" si="2"/>
        <v>0</v>
      </c>
      <c r="S183" s="113">
        <v>0</v>
      </c>
      <c r="T183" s="114">
        <f t="shared" si="3"/>
        <v>0</v>
      </c>
      <c r="AR183" s="115" t="s">
        <v>162</v>
      </c>
      <c r="AT183" s="115" t="s">
        <v>135</v>
      </c>
      <c r="AU183" s="115" t="s">
        <v>82</v>
      </c>
      <c r="AY183" s="16" t="s">
        <v>132</v>
      </c>
      <c r="BE183" s="116">
        <f t="shared" si="4"/>
        <v>0</v>
      </c>
      <c r="BF183" s="116">
        <f t="shared" si="5"/>
        <v>0</v>
      </c>
      <c r="BG183" s="116">
        <f t="shared" si="6"/>
        <v>0</v>
      </c>
      <c r="BH183" s="116">
        <f t="shared" si="7"/>
        <v>0</v>
      </c>
      <c r="BI183" s="116">
        <f t="shared" si="8"/>
        <v>0</v>
      </c>
      <c r="BJ183" s="16" t="s">
        <v>80</v>
      </c>
      <c r="BK183" s="116">
        <f t="shared" si="9"/>
        <v>0</v>
      </c>
      <c r="BL183" s="16" t="s">
        <v>162</v>
      </c>
      <c r="BM183" s="115" t="s">
        <v>789</v>
      </c>
    </row>
    <row r="184" spans="2:65" s="1" customFormat="1" ht="16.5" customHeight="1">
      <c r="B184" s="107"/>
      <c r="C184" s="108" t="s">
        <v>790</v>
      </c>
      <c r="D184" s="262" t="s">
        <v>135</v>
      </c>
      <c r="E184" s="236" t="s">
        <v>791</v>
      </c>
      <c r="F184" s="237" t="s">
        <v>708</v>
      </c>
      <c r="G184" s="238" t="s">
        <v>173</v>
      </c>
      <c r="H184" s="239">
        <v>1</v>
      </c>
      <c r="I184" s="110"/>
      <c r="J184" s="247">
        <f t="shared" si="0"/>
        <v>0</v>
      </c>
      <c r="K184" s="109" t="s">
        <v>3</v>
      </c>
      <c r="L184" s="30"/>
      <c r="M184" s="111" t="s">
        <v>3</v>
      </c>
      <c r="N184" s="112" t="s">
        <v>43</v>
      </c>
      <c r="P184" s="113">
        <f t="shared" si="1"/>
        <v>0</v>
      </c>
      <c r="Q184" s="113">
        <v>0</v>
      </c>
      <c r="R184" s="113">
        <f t="shared" si="2"/>
        <v>0</v>
      </c>
      <c r="S184" s="113">
        <v>0</v>
      </c>
      <c r="T184" s="114">
        <f t="shared" si="3"/>
        <v>0</v>
      </c>
      <c r="AR184" s="115" t="s">
        <v>162</v>
      </c>
      <c r="AT184" s="115" t="s">
        <v>135</v>
      </c>
      <c r="AU184" s="115" t="s">
        <v>82</v>
      </c>
      <c r="AY184" s="16" t="s">
        <v>132</v>
      </c>
      <c r="BE184" s="116">
        <f t="shared" si="4"/>
        <v>0</v>
      </c>
      <c r="BF184" s="116">
        <f t="shared" si="5"/>
        <v>0</v>
      </c>
      <c r="BG184" s="116">
        <f t="shared" si="6"/>
        <v>0</v>
      </c>
      <c r="BH184" s="116">
        <f t="shared" si="7"/>
        <v>0</v>
      </c>
      <c r="BI184" s="116">
        <f t="shared" si="8"/>
        <v>0</v>
      </c>
      <c r="BJ184" s="16" t="s">
        <v>80</v>
      </c>
      <c r="BK184" s="116">
        <f t="shared" si="9"/>
        <v>0</v>
      </c>
      <c r="BL184" s="16" t="s">
        <v>162</v>
      </c>
      <c r="BM184" s="115" t="s">
        <v>792</v>
      </c>
    </row>
    <row r="185" spans="2:65" s="1" customFormat="1" ht="16.5" customHeight="1">
      <c r="B185" s="107"/>
      <c r="C185" s="108" t="s">
        <v>277</v>
      </c>
      <c r="D185" s="262" t="s">
        <v>135</v>
      </c>
      <c r="E185" s="236" t="s">
        <v>793</v>
      </c>
      <c r="F185" s="237" t="s">
        <v>706</v>
      </c>
      <c r="G185" s="238" t="s">
        <v>173</v>
      </c>
      <c r="H185" s="239">
        <v>1</v>
      </c>
      <c r="I185" s="110"/>
      <c r="J185" s="247">
        <f t="shared" si="0"/>
        <v>0</v>
      </c>
      <c r="K185" s="109" t="s">
        <v>3</v>
      </c>
      <c r="L185" s="30"/>
      <c r="M185" s="111" t="s">
        <v>3</v>
      </c>
      <c r="N185" s="112" t="s">
        <v>43</v>
      </c>
      <c r="P185" s="113">
        <f t="shared" si="1"/>
        <v>0</v>
      </c>
      <c r="Q185" s="113">
        <v>0</v>
      </c>
      <c r="R185" s="113">
        <f t="shared" si="2"/>
        <v>0</v>
      </c>
      <c r="S185" s="113">
        <v>0</v>
      </c>
      <c r="T185" s="114">
        <f t="shared" si="3"/>
        <v>0</v>
      </c>
      <c r="AR185" s="115" t="s">
        <v>162</v>
      </c>
      <c r="AT185" s="115" t="s">
        <v>135</v>
      </c>
      <c r="AU185" s="115" t="s">
        <v>82</v>
      </c>
      <c r="AY185" s="16" t="s">
        <v>132</v>
      </c>
      <c r="BE185" s="116">
        <f t="shared" si="4"/>
        <v>0</v>
      </c>
      <c r="BF185" s="116">
        <f t="shared" si="5"/>
        <v>0</v>
      </c>
      <c r="BG185" s="116">
        <f t="shared" si="6"/>
        <v>0</v>
      </c>
      <c r="BH185" s="116">
        <f t="shared" si="7"/>
        <v>0</v>
      </c>
      <c r="BI185" s="116">
        <f t="shared" si="8"/>
        <v>0</v>
      </c>
      <c r="BJ185" s="16" t="s">
        <v>80</v>
      </c>
      <c r="BK185" s="116">
        <f t="shared" si="9"/>
        <v>0</v>
      </c>
      <c r="BL185" s="16" t="s">
        <v>162</v>
      </c>
      <c r="BM185" s="115" t="s">
        <v>794</v>
      </c>
    </row>
    <row r="186" spans="2:65" s="1" customFormat="1" ht="16.5" customHeight="1">
      <c r="B186" s="107"/>
      <c r="C186" s="108" t="s">
        <v>795</v>
      </c>
      <c r="D186" s="262" t="s">
        <v>135</v>
      </c>
      <c r="E186" s="236" t="s">
        <v>796</v>
      </c>
      <c r="F186" s="237" t="s">
        <v>708</v>
      </c>
      <c r="G186" s="238" t="s">
        <v>173</v>
      </c>
      <c r="H186" s="239">
        <v>1</v>
      </c>
      <c r="I186" s="110"/>
      <c r="J186" s="247">
        <f t="shared" si="0"/>
        <v>0</v>
      </c>
      <c r="K186" s="109" t="s">
        <v>3</v>
      </c>
      <c r="L186" s="30"/>
      <c r="M186" s="111" t="s">
        <v>3</v>
      </c>
      <c r="N186" s="112" t="s">
        <v>43</v>
      </c>
      <c r="P186" s="113">
        <f t="shared" si="1"/>
        <v>0</v>
      </c>
      <c r="Q186" s="113">
        <v>0</v>
      </c>
      <c r="R186" s="113">
        <f t="shared" si="2"/>
        <v>0</v>
      </c>
      <c r="S186" s="113">
        <v>0</v>
      </c>
      <c r="T186" s="114">
        <f t="shared" si="3"/>
        <v>0</v>
      </c>
      <c r="AR186" s="115" t="s">
        <v>162</v>
      </c>
      <c r="AT186" s="115" t="s">
        <v>135</v>
      </c>
      <c r="AU186" s="115" t="s">
        <v>82</v>
      </c>
      <c r="AY186" s="16" t="s">
        <v>132</v>
      </c>
      <c r="BE186" s="116">
        <f t="shared" si="4"/>
        <v>0</v>
      </c>
      <c r="BF186" s="116">
        <f t="shared" si="5"/>
        <v>0</v>
      </c>
      <c r="BG186" s="116">
        <f t="shared" si="6"/>
        <v>0</v>
      </c>
      <c r="BH186" s="116">
        <f t="shared" si="7"/>
        <v>0</v>
      </c>
      <c r="BI186" s="116">
        <f t="shared" si="8"/>
        <v>0</v>
      </c>
      <c r="BJ186" s="16" t="s">
        <v>80</v>
      </c>
      <c r="BK186" s="116">
        <f t="shared" si="9"/>
        <v>0</v>
      </c>
      <c r="BL186" s="16" t="s">
        <v>162</v>
      </c>
      <c r="BM186" s="115" t="s">
        <v>797</v>
      </c>
    </row>
    <row r="187" spans="2:65" s="1" customFormat="1" ht="16.5" customHeight="1">
      <c r="B187" s="107"/>
      <c r="C187" s="108" t="s">
        <v>281</v>
      </c>
      <c r="D187" s="262" t="s">
        <v>135</v>
      </c>
      <c r="E187" s="236" t="s">
        <v>798</v>
      </c>
      <c r="F187" s="237" t="s">
        <v>740</v>
      </c>
      <c r="G187" s="238" t="s">
        <v>173</v>
      </c>
      <c r="H187" s="239">
        <v>1</v>
      </c>
      <c r="I187" s="110"/>
      <c r="J187" s="247">
        <f t="shared" si="0"/>
        <v>0</v>
      </c>
      <c r="K187" s="109" t="s">
        <v>3</v>
      </c>
      <c r="L187" s="30"/>
      <c r="M187" s="111" t="s">
        <v>3</v>
      </c>
      <c r="N187" s="112" t="s">
        <v>43</v>
      </c>
      <c r="P187" s="113">
        <f t="shared" si="1"/>
        <v>0</v>
      </c>
      <c r="Q187" s="113">
        <v>0</v>
      </c>
      <c r="R187" s="113">
        <f t="shared" si="2"/>
        <v>0</v>
      </c>
      <c r="S187" s="113">
        <v>0</v>
      </c>
      <c r="T187" s="114">
        <f t="shared" si="3"/>
        <v>0</v>
      </c>
      <c r="AR187" s="115" t="s">
        <v>162</v>
      </c>
      <c r="AT187" s="115" t="s">
        <v>135</v>
      </c>
      <c r="AU187" s="115" t="s">
        <v>82</v>
      </c>
      <c r="AY187" s="16" t="s">
        <v>132</v>
      </c>
      <c r="BE187" s="116">
        <f t="shared" si="4"/>
        <v>0</v>
      </c>
      <c r="BF187" s="116">
        <f t="shared" si="5"/>
        <v>0</v>
      </c>
      <c r="BG187" s="116">
        <f t="shared" si="6"/>
        <v>0</v>
      </c>
      <c r="BH187" s="116">
        <f t="shared" si="7"/>
        <v>0</v>
      </c>
      <c r="BI187" s="116">
        <f t="shared" si="8"/>
        <v>0</v>
      </c>
      <c r="BJ187" s="16" t="s">
        <v>80</v>
      </c>
      <c r="BK187" s="116">
        <f t="shared" si="9"/>
        <v>0</v>
      </c>
      <c r="BL187" s="16" t="s">
        <v>162</v>
      </c>
      <c r="BM187" s="115" t="s">
        <v>799</v>
      </c>
    </row>
    <row r="188" spans="2:65" s="1" customFormat="1" ht="16.5" customHeight="1">
      <c r="B188" s="107"/>
      <c r="C188" s="108" t="s">
        <v>800</v>
      </c>
      <c r="D188" s="262" t="s">
        <v>135</v>
      </c>
      <c r="E188" s="236" t="s">
        <v>801</v>
      </c>
      <c r="F188" s="237" t="s">
        <v>743</v>
      </c>
      <c r="G188" s="238" t="s">
        <v>173</v>
      </c>
      <c r="H188" s="239">
        <v>1</v>
      </c>
      <c r="I188" s="110"/>
      <c r="J188" s="247">
        <f t="shared" ref="J188:J251" si="10">ROUND(I188*H188,2)</f>
        <v>0</v>
      </c>
      <c r="K188" s="109" t="s">
        <v>3</v>
      </c>
      <c r="L188" s="30"/>
      <c r="M188" s="111" t="s">
        <v>3</v>
      </c>
      <c r="N188" s="112" t="s">
        <v>43</v>
      </c>
      <c r="P188" s="113">
        <f t="shared" ref="P188:P251" si="11">O188*H188</f>
        <v>0</v>
      </c>
      <c r="Q188" s="113">
        <v>0</v>
      </c>
      <c r="R188" s="113">
        <f t="shared" ref="R188:R251" si="12">Q188*H188</f>
        <v>0</v>
      </c>
      <c r="S188" s="113">
        <v>0</v>
      </c>
      <c r="T188" s="114">
        <f t="shared" ref="T188:T251" si="13">S188*H188</f>
        <v>0</v>
      </c>
      <c r="AR188" s="115" t="s">
        <v>162</v>
      </c>
      <c r="AT188" s="115" t="s">
        <v>135</v>
      </c>
      <c r="AU188" s="115" t="s">
        <v>82</v>
      </c>
      <c r="AY188" s="16" t="s">
        <v>132</v>
      </c>
      <c r="BE188" s="116">
        <f t="shared" ref="BE188:BE251" si="14">IF(N188="základní",J188,0)</f>
        <v>0</v>
      </c>
      <c r="BF188" s="116">
        <f t="shared" ref="BF188:BF251" si="15">IF(N188="snížená",J188,0)</f>
        <v>0</v>
      </c>
      <c r="BG188" s="116">
        <f t="shared" ref="BG188:BG251" si="16">IF(N188="zákl. přenesená",J188,0)</f>
        <v>0</v>
      </c>
      <c r="BH188" s="116">
        <f t="shared" ref="BH188:BH251" si="17">IF(N188="sníž. přenesená",J188,0)</f>
        <v>0</v>
      </c>
      <c r="BI188" s="116">
        <f t="shared" ref="BI188:BI251" si="18">IF(N188="nulová",J188,0)</f>
        <v>0</v>
      </c>
      <c r="BJ188" s="16" t="s">
        <v>80</v>
      </c>
      <c r="BK188" s="116">
        <f t="shared" ref="BK188:BK251" si="19">ROUND(I188*H188,2)</f>
        <v>0</v>
      </c>
      <c r="BL188" s="16" t="s">
        <v>162</v>
      </c>
      <c r="BM188" s="115" t="s">
        <v>802</v>
      </c>
    </row>
    <row r="189" spans="2:65" s="1" customFormat="1" ht="16.5" customHeight="1">
      <c r="B189" s="107"/>
      <c r="C189" s="108" t="s">
        <v>284</v>
      </c>
      <c r="D189" s="262" t="s">
        <v>135</v>
      </c>
      <c r="E189" s="236" t="s">
        <v>803</v>
      </c>
      <c r="F189" s="237" t="s">
        <v>740</v>
      </c>
      <c r="G189" s="238" t="s">
        <v>173</v>
      </c>
      <c r="H189" s="239">
        <v>1</v>
      </c>
      <c r="I189" s="110"/>
      <c r="J189" s="247">
        <f t="shared" si="10"/>
        <v>0</v>
      </c>
      <c r="K189" s="109" t="s">
        <v>3</v>
      </c>
      <c r="L189" s="30"/>
      <c r="M189" s="111" t="s">
        <v>3</v>
      </c>
      <c r="N189" s="112" t="s">
        <v>43</v>
      </c>
      <c r="P189" s="113">
        <f t="shared" si="11"/>
        <v>0</v>
      </c>
      <c r="Q189" s="113">
        <v>0</v>
      </c>
      <c r="R189" s="113">
        <f t="shared" si="12"/>
        <v>0</v>
      </c>
      <c r="S189" s="113">
        <v>0</v>
      </c>
      <c r="T189" s="114">
        <f t="shared" si="13"/>
        <v>0</v>
      </c>
      <c r="AR189" s="115" t="s">
        <v>162</v>
      </c>
      <c r="AT189" s="115" t="s">
        <v>135</v>
      </c>
      <c r="AU189" s="115" t="s">
        <v>82</v>
      </c>
      <c r="AY189" s="16" t="s">
        <v>132</v>
      </c>
      <c r="BE189" s="116">
        <f t="shared" si="14"/>
        <v>0</v>
      </c>
      <c r="BF189" s="116">
        <f t="shared" si="15"/>
        <v>0</v>
      </c>
      <c r="BG189" s="116">
        <f t="shared" si="16"/>
        <v>0</v>
      </c>
      <c r="BH189" s="116">
        <f t="shared" si="17"/>
        <v>0</v>
      </c>
      <c r="BI189" s="116">
        <f t="shared" si="18"/>
        <v>0</v>
      </c>
      <c r="BJ189" s="16" t="s">
        <v>80</v>
      </c>
      <c r="BK189" s="116">
        <f t="shared" si="19"/>
        <v>0</v>
      </c>
      <c r="BL189" s="16" t="s">
        <v>162</v>
      </c>
      <c r="BM189" s="115" t="s">
        <v>804</v>
      </c>
    </row>
    <row r="190" spans="2:65" s="1" customFormat="1" ht="16.5" customHeight="1">
      <c r="B190" s="107"/>
      <c r="C190" s="108" t="s">
        <v>805</v>
      </c>
      <c r="D190" s="262" t="s">
        <v>135</v>
      </c>
      <c r="E190" s="236" t="s">
        <v>806</v>
      </c>
      <c r="F190" s="237" t="s">
        <v>743</v>
      </c>
      <c r="G190" s="238" t="s">
        <v>173</v>
      </c>
      <c r="H190" s="239">
        <v>1</v>
      </c>
      <c r="I190" s="110"/>
      <c r="J190" s="247">
        <f t="shared" si="10"/>
        <v>0</v>
      </c>
      <c r="K190" s="109" t="s">
        <v>3</v>
      </c>
      <c r="L190" s="30"/>
      <c r="M190" s="111" t="s">
        <v>3</v>
      </c>
      <c r="N190" s="112" t="s">
        <v>43</v>
      </c>
      <c r="P190" s="113">
        <f t="shared" si="11"/>
        <v>0</v>
      </c>
      <c r="Q190" s="113">
        <v>0</v>
      </c>
      <c r="R190" s="113">
        <f t="shared" si="12"/>
        <v>0</v>
      </c>
      <c r="S190" s="113">
        <v>0</v>
      </c>
      <c r="T190" s="114">
        <f t="shared" si="13"/>
        <v>0</v>
      </c>
      <c r="AR190" s="115" t="s">
        <v>162</v>
      </c>
      <c r="AT190" s="115" t="s">
        <v>135</v>
      </c>
      <c r="AU190" s="115" t="s">
        <v>82</v>
      </c>
      <c r="AY190" s="16" t="s">
        <v>132</v>
      </c>
      <c r="BE190" s="116">
        <f t="shared" si="14"/>
        <v>0</v>
      </c>
      <c r="BF190" s="116">
        <f t="shared" si="15"/>
        <v>0</v>
      </c>
      <c r="BG190" s="116">
        <f t="shared" si="16"/>
        <v>0</v>
      </c>
      <c r="BH190" s="116">
        <f t="shared" si="17"/>
        <v>0</v>
      </c>
      <c r="BI190" s="116">
        <f t="shared" si="18"/>
        <v>0</v>
      </c>
      <c r="BJ190" s="16" t="s">
        <v>80</v>
      </c>
      <c r="BK190" s="116">
        <f t="shared" si="19"/>
        <v>0</v>
      </c>
      <c r="BL190" s="16" t="s">
        <v>162</v>
      </c>
      <c r="BM190" s="115" t="s">
        <v>807</v>
      </c>
    </row>
    <row r="191" spans="2:65" s="1" customFormat="1" ht="16.5" customHeight="1">
      <c r="B191" s="107"/>
      <c r="C191" s="108" t="s">
        <v>367</v>
      </c>
      <c r="D191" s="262" t="s">
        <v>135</v>
      </c>
      <c r="E191" s="236" t="s">
        <v>808</v>
      </c>
      <c r="F191" s="237" t="s">
        <v>695</v>
      </c>
      <c r="G191" s="238" t="s">
        <v>173</v>
      </c>
      <c r="H191" s="239">
        <v>1</v>
      </c>
      <c r="I191" s="110"/>
      <c r="J191" s="247">
        <f t="shared" si="10"/>
        <v>0</v>
      </c>
      <c r="K191" s="109" t="s">
        <v>3</v>
      </c>
      <c r="L191" s="30"/>
      <c r="M191" s="111" t="s">
        <v>3</v>
      </c>
      <c r="N191" s="112" t="s">
        <v>43</v>
      </c>
      <c r="P191" s="113">
        <f t="shared" si="11"/>
        <v>0</v>
      </c>
      <c r="Q191" s="113">
        <v>0</v>
      </c>
      <c r="R191" s="113">
        <f t="shared" si="12"/>
        <v>0</v>
      </c>
      <c r="S191" s="113">
        <v>0</v>
      </c>
      <c r="T191" s="114">
        <f t="shared" si="13"/>
        <v>0</v>
      </c>
      <c r="AR191" s="115" t="s">
        <v>162</v>
      </c>
      <c r="AT191" s="115" t="s">
        <v>135</v>
      </c>
      <c r="AU191" s="115" t="s">
        <v>82</v>
      </c>
      <c r="AY191" s="16" t="s">
        <v>132</v>
      </c>
      <c r="BE191" s="116">
        <f t="shared" si="14"/>
        <v>0</v>
      </c>
      <c r="BF191" s="116">
        <f t="shared" si="15"/>
        <v>0</v>
      </c>
      <c r="BG191" s="116">
        <f t="shared" si="16"/>
        <v>0</v>
      </c>
      <c r="BH191" s="116">
        <f t="shared" si="17"/>
        <v>0</v>
      </c>
      <c r="BI191" s="116">
        <f t="shared" si="18"/>
        <v>0</v>
      </c>
      <c r="BJ191" s="16" t="s">
        <v>80</v>
      </c>
      <c r="BK191" s="116">
        <f t="shared" si="19"/>
        <v>0</v>
      </c>
      <c r="BL191" s="16" t="s">
        <v>162</v>
      </c>
      <c r="BM191" s="115" t="s">
        <v>809</v>
      </c>
    </row>
    <row r="192" spans="2:65" s="1" customFormat="1" ht="16.5" customHeight="1">
      <c r="B192" s="107"/>
      <c r="C192" s="108" t="s">
        <v>810</v>
      </c>
      <c r="D192" s="262" t="s">
        <v>135</v>
      </c>
      <c r="E192" s="236" t="s">
        <v>811</v>
      </c>
      <c r="F192" s="237" t="s">
        <v>740</v>
      </c>
      <c r="G192" s="238" t="s">
        <v>173</v>
      </c>
      <c r="H192" s="239">
        <v>1</v>
      </c>
      <c r="I192" s="110"/>
      <c r="J192" s="247">
        <f t="shared" si="10"/>
        <v>0</v>
      </c>
      <c r="K192" s="109" t="s">
        <v>3</v>
      </c>
      <c r="L192" s="30"/>
      <c r="M192" s="111" t="s">
        <v>3</v>
      </c>
      <c r="N192" s="112" t="s">
        <v>43</v>
      </c>
      <c r="P192" s="113">
        <f t="shared" si="11"/>
        <v>0</v>
      </c>
      <c r="Q192" s="113">
        <v>0</v>
      </c>
      <c r="R192" s="113">
        <f t="shared" si="12"/>
        <v>0</v>
      </c>
      <c r="S192" s="113">
        <v>0</v>
      </c>
      <c r="T192" s="114">
        <f t="shared" si="13"/>
        <v>0</v>
      </c>
      <c r="AR192" s="115" t="s">
        <v>162</v>
      </c>
      <c r="AT192" s="115" t="s">
        <v>135</v>
      </c>
      <c r="AU192" s="115" t="s">
        <v>82</v>
      </c>
      <c r="AY192" s="16" t="s">
        <v>132</v>
      </c>
      <c r="BE192" s="116">
        <f t="shared" si="14"/>
        <v>0</v>
      </c>
      <c r="BF192" s="116">
        <f t="shared" si="15"/>
        <v>0</v>
      </c>
      <c r="BG192" s="116">
        <f t="shared" si="16"/>
        <v>0</v>
      </c>
      <c r="BH192" s="116">
        <f t="shared" si="17"/>
        <v>0</v>
      </c>
      <c r="BI192" s="116">
        <f t="shared" si="18"/>
        <v>0</v>
      </c>
      <c r="BJ192" s="16" t="s">
        <v>80</v>
      </c>
      <c r="BK192" s="116">
        <f t="shared" si="19"/>
        <v>0</v>
      </c>
      <c r="BL192" s="16" t="s">
        <v>162</v>
      </c>
      <c r="BM192" s="115" t="s">
        <v>812</v>
      </c>
    </row>
    <row r="193" spans="2:65" s="1" customFormat="1" ht="16.5" customHeight="1">
      <c r="B193" s="107"/>
      <c r="C193" s="108" t="s">
        <v>370</v>
      </c>
      <c r="D193" s="262" t="s">
        <v>135</v>
      </c>
      <c r="E193" s="236" t="s">
        <v>813</v>
      </c>
      <c r="F193" s="237" t="s">
        <v>743</v>
      </c>
      <c r="G193" s="238" t="s">
        <v>173</v>
      </c>
      <c r="H193" s="239">
        <v>1</v>
      </c>
      <c r="I193" s="110"/>
      <c r="J193" s="247">
        <f t="shared" si="10"/>
        <v>0</v>
      </c>
      <c r="K193" s="109" t="s">
        <v>3</v>
      </c>
      <c r="L193" s="30"/>
      <c r="M193" s="111" t="s">
        <v>3</v>
      </c>
      <c r="N193" s="112" t="s">
        <v>43</v>
      </c>
      <c r="P193" s="113">
        <f t="shared" si="11"/>
        <v>0</v>
      </c>
      <c r="Q193" s="113">
        <v>0</v>
      </c>
      <c r="R193" s="113">
        <f t="shared" si="12"/>
        <v>0</v>
      </c>
      <c r="S193" s="113">
        <v>0</v>
      </c>
      <c r="T193" s="114">
        <f t="shared" si="13"/>
        <v>0</v>
      </c>
      <c r="AR193" s="115" t="s">
        <v>162</v>
      </c>
      <c r="AT193" s="115" t="s">
        <v>135</v>
      </c>
      <c r="AU193" s="115" t="s">
        <v>82</v>
      </c>
      <c r="AY193" s="16" t="s">
        <v>132</v>
      </c>
      <c r="BE193" s="116">
        <f t="shared" si="14"/>
        <v>0</v>
      </c>
      <c r="BF193" s="116">
        <f t="shared" si="15"/>
        <v>0</v>
      </c>
      <c r="BG193" s="116">
        <f t="shared" si="16"/>
        <v>0</v>
      </c>
      <c r="BH193" s="116">
        <f t="shared" si="17"/>
        <v>0</v>
      </c>
      <c r="BI193" s="116">
        <f t="shared" si="18"/>
        <v>0</v>
      </c>
      <c r="BJ193" s="16" t="s">
        <v>80</v>
      </c>
      <c r="BK193" s="116">
        <f t="shared" si="19"/>
        <v>0</v>
      </c>
      <c r="BL193" s="16" t="s">
        <v>162</v>
      </c>
      <c r="BM193" s="115" t="s">
        <v>814</v>
      </c>
    </row>
    <row r="194" spans="2:65" s="1" customFormat="1" ht="16.5" customHeight="1">
      <c r="B194" s="107"/>
      <c r="C194" s="108" t="s">
        <v>815</v>
      </c>
      <c r="D194" s="262" t="s">
        <v>135</v>
      </c>
      <c r="E194" s="236" t="s">
        <v>816</v>
      </c>
      <c r="F194" s="237" t="s">
        <v>706</v>
      </c>
      <c r="G194" s="238" t="s">
        <v>173</v>
      </c>
      <c r="H194" s="239">
        <v>1</v>
      </c>
      <c r="I194" s="110"/>
      <c r="J194" s="247">
        <f t="shared" si="10"/>
        <v>0</v>
      </c>
      <c r="K194" s="109" t="s">
        <v>3</v>
      </c>
      <c r="L194" s="30"/>
      <c r="M194" s="111" t="s">
        <v>3</v>
      </c>
      <c r="N194" s="112" t="s">
        <v>43</v>
      </c>
      <c r="P194" s="113">
        <f t="shared" si="11"/>
        <v>0</v>
      </c>
      <c r="Q194" s="113">
        <v>0</v>
      </c>
      <c r="R194" s="113">
        <f t="shared" si="12"/>
        <v>0</v>
      </c>
      <c r="S194" s="113">
        <v>0</v>
      </c>
      <c r="T194" s="114">
        <f t="shared" si="13"/>
        <v>0</v>
      </c>
      <c r="AR194" s="115" t="s">
        <v>162</v>
      </c>
      <c r="AT194" s="115" t="s">
        <v>135</v>
      </c>
      <c r="AU194" s="115" t="s">
        <v>82</v>
      </c>
      <c r="AY194" s="16" t="s">
        <v>132</v>
      </c>
      <c r="BE194" s="116">
        <f t="shared" si="14"/>
        <v>0</v>
      </c>
      <c r="BF194" s="116">
        <f t="shared" si="15"/>
        <v>0</v>
      </c>
      <c r="BG194" s="116">
        <f t="shared" si="16"/>
        <v>0</v>
      </c>
      <c r="BH194" s="116">
        <f t="shared" si="17"/>
        <v>0</v>
      </c>
      <c r="BI194" s="116">
        <f t="shared" si="18"/>
        <v>0</v>
      </c>
      <c r="BJ194" s="16" t="s">
        <v>80</v>
      </c>
      <c r="BK194" s="116">
        <f t="shared" si="19"/>
        <v>0</v>
      </c>
      <c r="BL194" s="16" t="s">
        <v>162</v>
      </c>
      <c r="BM194" s="115" t="s">
        <v>817</v>
      </c>
    </row>
    <row r="195" spans="2:65" s="1" customFormat="1" ht="16.5" customHeight="1">
      <c r="B195" s="107"/>
      <c r="C195" s="108" t="s">
        <v>374</v>
      </c>
      <c r="D195" s="262" t="s">
        <v>135</v>
      </c>
      <c r="E195" s="236" t="s">
        <v>818</v>
      </c>
      <c r="F195" s="237" t="s">
        <v>708</v>
      </c>
      <c r="G195" s="238" t="s">
        <v>173</v>
      </c>
      <c r="H195" s="239">
        <v>1</v>
      </c>
      <c r="I195" s="110"/>
      <c r="J195" s="247">
        <f t="shared" si="10"/>
        <v>0</v>
      </c>
      <c r="K195" s="109" t="s">
        <v>3</v>
      </c>
      <c r="L195" s="30"/>
      <c r="M195" s="111" t="s">
        <v>3</v>
      </c>
      <c r="N195" s="112" t="s">
        <v>43</v>
      </c>
      <c r="P195" s="113">
        <f t="shared" si="11"/>
        <v>0</v>
      </c>
      <c r="Q195" s="113">
        <v>0</v>
      </c>
      <c r="R195" s="113">
        <f t="shared" si="12"/>
        <v>0</v>
      </c>
      <c r="S195" s="113">
        <v>0</v>
      </c>
      <c r="T195" s="114">
        <f t="shared" si="13"/>
        <v>0</v>
      </c>
      <c r="AR195" s="115" t="s">
        <v>162</v>
      </c>
      <c r="AT195" s="115" t="s">
        <v>135</v>
      </c>
      <c r="AU195" s="115" t="s">
        <v>82</v>
      </c>
      <c r="AY195" s="16" t="s">
        <v>132</v>
      </c>
      <c r="BE195" s="116">
        <f t="shared" si="14"/>
        <v>0</v>
      </c>
      <c r="BF195" s="116">
        <f t="shared" si="15"/>
        <v>0</v>
      </c>
      <c r="BG195" s="116">
        <f t="shared" si="16"/>
        <v>0</v>
      </c>
      <c r="BH195" s="116">
        <f t="shared" si="17"/>
        <v>0</v>
      </c>
      <c r="BI195" s="116">
        <f t="shared" si="18"/>
        <v>0</v>
      </c>
      <c r="BJ195" s="16" t="s">
        <v>80</v>
      </c>
      <c r="BK195" s="116">
        <f t="shared" si="19"/>
        <v>0</v>
      </c>
      <c r="BL195" s="16" t="s">
        <v>162</v>
      </c>
      <c r="BM195" s="115" t="s">
        <v>819</v>
      </c>
    </row>
    <row r="196" spans="2:65" s="1" customFormat="1" ht="16.5" customHeight="1">
      <c r="B196" s="107"/>
      <c r="C196" s="108" t="s">
        <v>820</v>
      </c>
      <c r="D196" s="262" t="s">
        <v>135</v>
      </c>
      <c r="E196" s="236" t="s">
        <v>821</v>
      </c>
      <c r="F196" s="237" t="s">
        <v>706</v>
      </c>
      <c r="G196" s="238" t="s">
        <v>173</v>
      </c>
      <c r="H196" s="239">
        <v>1</v>
      </c>
      <c r="I196" s="110"/>
      <c r="J196" s="247">
        <f t="shared" si="10"/>
        <v>0</v>
      </c>
      <c r="K196" s="109" t="s">
        <v>3</v>
      </c>
      <c r="L196" s="30"/>
      <c r="M196" s="111" t="s">
        <v>3</v>
      </c>
      <c r="N196" s="112" t="s">
        <v>43</v>
      </c>
      <c r="P196" s="113">
        <f t="shared" si="11"/>
        <v>0</v>
      </c>
      <c r="Q196" s="113">
        <v>0</v>
      </c>
      <c r="R196" s="113">
        <f t="shared" si="12"/>
        <v>0</v>
      </c>
      <c r="S196" s="113">
        <v>0</v>
      </c>
      <c r="T196" s="114">
        <f t="shared" si="13"/>
        <v>0</v>
      </c>
      <c r="AR196" s="115" t="s">
        <v>162</v>
      </c>
      <c r="AT196" s="115" t="s">
        <v>135</v>
      </c>
      <c r="AU196" s="115" t="s">
        <v>82</v>
      </c>
      <c r="AY196" s="16" t="s">
        <v>132</v>
      </c>
      <c r="BE196" s="116">
        <f t="shared" si="14"/>
        <v>0</v>
      </c>
      <c r="BF196" s="116">
        <f t="shared" si="15"/>
        <v>0</v>
      </c>
      <c r="BG196" s="116">
        <f t="shared" si="16"/>
        <v>0</v>
      </c>
      <c r="BH196" s="116">
        <f t="shared" si="17"/>
        <v>0</v>
      </c>
      <c r="BI196" s="116">
        <f t="shared" si="18"/>
        <v>0</v>
      </c>
      <c r="BJ196" s="16" t="s">
        <v>80</v>
      </c>
      <c r="BK196" s="116">
        <f t="shared" si="19"/>
        <v>0</v>
      </c>
      <c r="BL196" s="16" t="s">
        <v>162</v>
      </c>
      <c r="BM196" s="115" t="s">
        <v>822</v>
      </c>
    </row>
    <row r="197" spans="2:65" s="1" customFormat="1" ht="16.5" customHeight="1">
      <c r="B197" s="107"/>
      <c r="C197" s="108" t="s">
        <v>377</v>
      </c>
      <c r="D197" s="262" t="s">
        <v>135</v>
      </c>
      <c r="E197" s="236" t="s">
        <v>823</v>
      </c>
      <c r="F197" s="237" t="s">
        <v>708</v>
      </c>
      <c r="G197" s="238" t="s">
        <v>173</v>
      </c>
      <c r="H197" s="239">
        <v>1</v>
      </c>
      <c r="I197" s="110"/>
      <c r="J197" s="247">
        <f t="shared" si="10"/>
        <v>0</v>
      </c>
      <c r="K197" s="109" t="s">
        <v>3</v>
      </c>
      <c r="L197" s="30"/>
      <c r="M197" s="111" t="s">
        <v>3</v>
      </c>
      <c r="N197" s="112" t="s">
        <v>43</v>
      </c>
      <c r="P197" s="113">
        <f t="shared" si="11"/>
        <v>0</v>
      </c>
      <c r="Q197" s="113">
        <v>0</v>
      </c>
      <c r="R197" s="113">
        <f t="shared" si="12"/>
        <v>0</v>
      </c>
      <c r="S197" s="113">
        <v>0</v>
      </c>
      <c r="T197" s="114">
        <f t="shared" si="13"/>
        <v>0</v>
      </c>
      <c r="AR197" s="115" t="s">
        <v>162</v>
      </c>
      <c r="AT197" s="115" t="s">
        <v>135</v>
      </c>
      <c r="AU197" s="115" t="s">
        <v>82</v>
      </c>
      <c r="AY197" s="16" t="s">
        <v>132</v>
      </c>
      <c r="BE197" s="116">
        <f t="shared" si="14"/>
        <v>0</v>
      </c>
      <c r="BF197" s="116">
        <f t="shared" si="15"/>
        <v>0</v>
      </c>
      <c r="BG197" s="116">
        <f t="shared" si="16"/>
        <v>0</v>
      </c>
      <c r="BH197" s="116">
        <f t="shared" si="17"/>
        <v>0</v>
      </c>
      <c r="BI197" s="116">
        <f t="shared" si="18"/>
        <v>0</v>
      </c>
      <c r="BJ197" s="16" t="s">
        <v>80</v>
      </c>
      <c r="BK197" s="116">
        <f t="shared" si="19"/>
        <v>0</v>
      </c>
      <c r="BL197" s="16" t="s">
        <v>162</v>
      </c>
      <c r="BM197" s="115" t="s">
        <v>824</v>
      </c>
    </row>
    <row r="198" spans="2:65" s="1" customFormat="1" ht="16.5" customHeight="1">
      <c r="B198" s="107"/>
      <c r="C198" s="108" t="s">
        <v>825</v>
      </c>
      <c r="D198" s="262" t="s">
        <v>135</v>
      </c>
      <c r="E198" s="236" t="s">
        <v>826</v>
      </c>
      <c r="F198" s="237" t="s">
        <v>740</v>
      </c>
      <c r="G198" s="238" t="s">
        <v>173</v>
      </c>
      <c r="H198" s="239">
        <v>1</v>
      </c>
      <c r="I198" s="110"/>
      <c r="J198" s="247">
        <f t="shared" si="10"/>
        <v>0</v>
      </c>
      <c r="K198" s="109" t="s">
        <v>3</v>
      </c>
      <c r="L198" s="30"/>
      <c r="M198" s="111" t="s">
        <v>3</v>
      </c>
      <c r="N198" s="112" t="s">
        <v>43</v>
      </c>
      <c r="P198" s="113">
        <f t="shared" si="11"/>
        <v>0</v>
      </c>
      <c r="Q198" s="113">
        <v>0</v>
      </c>
      <c r="R198" s="113">
        <f t="shared" si="12"/>
        <v>0</v>
      </c>
      <c r="S198" s="113">
        <v>0</v>
      </c>
      <c r="T198" s="114">
        <f t="shared" si="13"/>
        <v>0</v>
      </c>
      <c r="AR198" s="115" t="s">
        <v>162</v>
      </c>
      <c r="AT198" s="115" t="s">
        <v>135</v>
      </c>
      <c r="AU198" s="115" t="s">
        <v>82</v>
      </c>
      <c r="AY198" s="16" t="s">
        <v>132</v>
      </c>
      <c r="BE198" s="116">
        <f t="shared" si="14"/>
        <v>0</v>
      </c>
      <c r="BF198" s="116">
        <f t="shared" si="15"/>
        <v>0</v>
      </c>
      <c r="BG198" s="116">
        <f t="shared" si="16"/>
        <v>0</v>
      </c>
      <c r="BH198" s="116">
        <f t="shared" si="17"/>
        <v>0</v>
      </c>
      <c r="BI198" s="116">
        <f t="shared" si="18"/>
        <v>0</v>
      </c>
      <c r="BJ198" s="16" t="s">
        <v>80</v>
      </c>
      <c r="BK198" s="116">
        <f t="shared" si="19"/>
        <v>0</v>
      </c>
      <c r="BL198" s="16" t="s">
        <v>162</v>
      </c>
      <c r="BM198" s="115" t="s">
        <v>827</v>
      </c>
    </row>
    <row r="199" spans="2:65" s="1" customFormat="1" ht="16.5" customHeight="1">
      <c r="B199" s="107"/>
      <c r="C199" s="108" t="s">
        <v>381</v>
      </c>
      <c r="D199" s="262" t="s">
        <v>135</v>
      </c>
      <c r="E199" s="236" t="s">
        <v>828</v>
      </c>
      <c r="F199" s="237" t="s">
        <v>743</v>
      </c>
      <c r="G199" s="238" t="s">
        <v>173</v>
      </c>
      <c r="H199" s="239">
        <v>1</v>
      </c>
      <c r="I199" s="110"/>
      <c r="J199" s="247">
        <f t="shared" si="10"/>
        <v>0</v>
      </c>
      <c r="K199" s="109" t="s">
        <v>3</v>
      </c>
      <c r="L199" s="30"/>
      <c r="M199" s="111" t="s">
        <v>3</v>
      </c>
      <c r="N199" s="112" t="s">
        <v>43</v>
      </c>
      <c r="P199" s="113">
        <f t="shared" si="11"/>
        <v>0</v>
      </c>
      <c r="Q199" s="113">
        <v>0</v>
      </c>
      <c r="R199" s="113">
        <f t="shared" si="12"/>
        <v>0</v>
      </c>
      <c r="S199" s="113">
        <v>0</v>
      </c>
      <c r="T199" s="114">
        <f t="shared" si="13"/>
        <v>0</v>
      </c>
      <c r="AR199" s="115" t="s">
        <v>162</v>
      </c>
      <c r="AT199" s="115" t="s">
        <v>135</v>
      </c>
      <c r="AU199" s="115" t="s">
        <v>82</v>
      </c>
      <c r="AY199" s="16" t="s">
        <v>132</v>
      </c>
      <c r="BE199" s="116">
        <f t="shared" si="14"/>
        <v>0</v>
      </c>
      <c r="BF199" s="116">
        <f t="shared" si="15"/>
        <v>0</v>
      </c>
      <c r="BG199" s="116">
        <f t="shared" si="16"/>
        <v>0</v>
      </c>
      <c r="BH199" s="116">
        <f t="shared" si="17"/>
        <v>0</v>
      </c>
      <c r="BI199" s="116">
        <f t="shared" si="18"/>
        <v>0</v>
      </c>
      <c r="BJ199" s="16" t="s">
        <v>80</v>
      </c>
      <c r="BK199" s="116">
        <f t="shared" si="19"/>
        <v>0</v>
      </c>
      <c r="BL199" s="16" t="s">
        <v>162</v>
      </c>
      <c r="BM199" s="115" t="s">
        <v>829</v>
      </c>
    </row>
    <row r="200" spans="2:65" s="1" customFormat="1" ht="16.5" customHeight="1">
      <c r="B200" s="107"/>
      <c r="C200" s="108" t="s">
        <v>830</v>
      </c>
      <c r="D200" s="262" t="s">
        <v>135</v>
      </c>
      <c r="E200" s="236" t="s">
        <v>831</v>
      </c>
      <c r="F200" s="237" t="s">
        <v>740</v>
      </c>
      <c r="G200" s="238" t="s">
        <v>173</v>
      </c>
      <c r="H200" s="239">
        <v>1</v>
      </c>
      <c r="I200" s="110"/>
      <c r="J200" s="247">
        <f t="shared" si="10"/>
        <v>0</v>
      </c>
      <c r="K200" s="109" t="s">
        <v>3</v>
      </c>
      <c r="L200" s="30"/>
      <c r="M200" s="111" t="s">
        <v>3</v>
      </c>
      <c r="N200" s="112" t="s">
        <v>43</v>
      </c>
      <c r="P200" s="113">
        <f t="shared" si="11"/>
        <v>0</v>
      </c>
      <c r="Q200" s="113">
        <v>0</v>
      </c>
      <c r="R200" s="113">
        <f t="shared" si="12"/>
        <v>0</v>
      </c>
      <c r="S200" s="113">
        <v>0</v>
      </c>
      <c r="T200" s="114">
        <f t="shared" si="13"/>
        <v>0</v>
      </c>
      <c r="AR200" s="115" t="s">
        <v>162</v>
      </c>
      <c r="AT200" s="115" t="s">
        <v>135</v>
      </c>
      <c r="AU200" s="115" t="s">
        <v>82</v>
      </c>
      <c r="AY200" s="16" t="s">
        <v>132</v>
      </c>
      <c r="BE200" s="116">
        <f t="shared" si="14"/>
        <v>0</v>
      </c>
      <c r="BF200" s="116">
        <f t="shared" si="15"/>
        <v>0</v>
      </c>
      <c r="BG200" s="116">
        <f t="shared" si="16"/>
        <v>0</v>
      </c>
      <c r="BH200" s="116">
        <f t="shared" si="17"/>
        <v>0</v>
      </c>
      <c r="BI200" s="116">
        <f t="shared" si="18"/>
        <v>0</v>
      </c>
      <c r="BJ200" s="16" t="s">
        <v>80</v>
      </c>
      <c r="BK200" s="116">
        <f t="shared" si="19"/>
        <v>0</v>
      </c>
      <c r="BL200" s="16" t="s">
        <v>162</v>
      </c>
      <c r="BM200" s="115" t="s">
        <v>832</v>
      </c>
    </row>
    <row r="201" spans="2:65" s="1" customFormat="1" ht="16.5" customHeight="1">
      <c r="B201" s="107"/>
      <c r="C201" s="108" t="s">
        <v>754</v>
      </c>
      <c r="D201" s="262" t="s">
        <v>135</v>
      </c>
      <c r="E201" s="236" t="s">
        <v>833</v>
      </c>
      <c r="F201" s="237" t="s">
        <v>743</v>
      </c>
      <c r="G201" s="238" t="s">
        <v>173</v>
      </c>
      <c r="H201" s="239">
        <v>1</v>
      </c>
      <c r="I201" s="110"/>
      <c r="J201" s="247">
        <f t="shared" si="10"/>
        <v>0</v>
      </c>
      <c r="K201" s="109" t="s">
        <v>3</v>
      </c>
      <c r="L201" s="30"/>
      <c r="M201" s="111" t="s">
        <v>3</v>
      </c>
      <c r="N201" s="112" t="s">
        <v>43</v>
      </c>
      <c r="P201" s="113">
        <f t="shared" si="11"/>
        <v>0</v>
      </c>
      <c r="Q201" s="113">
        <v>0</v>
      </c>
      <c r="R201" s="113">
        <f t="shared" si="12"/>
        <v>0</v>
      </c>
      <c r="S201" s="113">
        <v>0</v>
      </c>
      <c r="T201" s="114">
        <f t="shared" si="13"/>
        <v>0</v>
      </c>
      <c r="AR201" s="115" t="s">
        <v>162</v>
      </c>
      <c r="AT201" s="115" t="s">
        <v>135</v>
      </c>
      <c r="AU201" s="115" t="s">
        <v>82</v>
      </c>
      <c r="AY201" s="16" t="s">
        <v>132</v>
      </c>
      <c r="BE201" s="116">
        <f t="shared" si="14"/>
        <v>0</v>
      </c>
      <c r="BF201" s="116">
        <f t="shared" si="15"/>
        <v>0</v>
      </c>
      <c r="BG201" s="116">
        <f t="shared" si="16"/>
        <v>0</v>
      </c>
      <c r="BH201" s="116">
        <f t="shared" si="17"/>
        <v>0</v>
      </c>
      <c r="BI201" s="116">
        <f t="shared" si="18"/>
        <v>0</v>
      </c>
      <c r="BJ201" s="16" t="s">
        <v>80</v>
      </c>
      <c r="BK201" s="116">
        <f t="shared" si="19"/>
        <v>0</v>
      </c>
      <c r="BL201" s="16" t="s">
        <v>162</v>
      </c>
      <c r="BM201" s="115" t="s">
        <v>834</v>
      </c>
    </row>
    <row r="202" spans="2:65" s="1" customFormat="1" ht="16.5" customHeight="1">
      <c r="B202" s="107"/>
      <c r="C202" s="108" t="s">
        <v>835</v>
      </c>
      <c r="D202" s="262" t="s">
        <v>135</v>
      </c>
      <c r="E202" s="236" t="s">
        <v>836</v>
      </c>
      <c r="F202" s="237" t="s">
        <v>695</v>
      </c>
      <c r="G202" s="238" t="s">
        <v>173</v>
      </c>
      <c r="H202" s="239">
        <v>1</v>
      </c>
      <c r="I202" s="110"/>
      <c r="J202" s="247">
        <f t="shared" si="10"/>
        <v>0</v>
      </c>
      <c r="K202" s="109" t="s">
        <v>3</v>
      </c>
      <c r="L202" s="30"/>
      <c r="M202" s="111" t="s">
        <v>3</v>
      </c>
      <c r="N202" s="112" t="s">
        <v>43</v>
      </c>
      <c r="P202" s="113">
        <f t="shared" si="11"/>
        <v>0</v>
      </c>
      <c r="Q202" s="113">
        <v>0</v>
      </c>
      <c r="R202" s="113">
        <f t="shared" si="12"/>
        <v>0</v>
      </c>
      <c r="S202" s="113">
        <v>0</v>
      </c>
      <c r="T202" s="114">
        <f t="shared" si="13"/>
        <v>0</v>
      </c>
      <c r="AR202" s="115" t="s">
        <v>162</v>
      </c>
      <c r="AT202" s="115" t="s">
        <v>135</v>
      </c>
      <c r="AU202" s="115" t="s">
        <v>82</v>
      </c>
      <c r="AY202" s="16" t="s">
        <v>132</v>
      </c>
      <c r="BE202" s="116">
        <f t="shared" si="14"/>
        <v>0</v>
      </c>
      <c r="BF202" s="116">
        <f t="shared" si="15"/>
        <v>0</v>
      </c>
      <c r="BG202" s="116">
        <f t="shared" si="16"/>
        <v>0</v>
      </c>
      <c r="BH202" s="116">
        <f t="shared" si="17"/>
        <v>0</v>
      </c>
      <c r="BI202" s="116">
        <f t="shared" si="18"/>
        <v>0</v>
      </c>
      <c r="BJ202" s="16" t="s">
        <v>80</v>
      </c>
      <c r="BK202" s="116">
        <f t="shared" si="19"/>
        <v>0</v>
      </c>
      <c r="BL202" s="16" t="s">
        <v>162</v>
      </c>
      <c r="BM202" s="115" t="s">
        <v>837</v>
      </c>
    </row>
    <row r="203" spans="2:65" s="1" customFormat="1" ht="16.5" customHeight="1">
      <c r="B203" s="107"/>
      <c r="C203" s="108" t="s">
        <v>757</v>
      </c>
      <c r="D203" s="262" t="s">
        <v>135</v>
      </c>
      <c r="E203" s="236" t="s">
        <v>838</v>
      </c>
      <c r="F203" s="237" t="s">
        <v>740</v>
      </c>
      <c r="G203" s="238" t="s">
        <v>173</v>
      </c>
      <c r="H203" s="239">
        <v>1</v>
      </c>
      <c r="I203" s="110"/>
      <c r="J203" s="247">
        <f t="shared" si="10"/>
        <v>0</v>
      </c>
      <c r="K203" s="109" t="s">
        <v>3</v>
      </c>
      <c r="L203" s="30"/>
      <c r="M203" s="111" t="s">
        <v>3</v>
      </c>
      <c r="N203" s="112" t="s">
        <v>43</v>
      </c>
      <c r="P203" s="113">
        <f t="shared" si="11"/>
        <v>0</v>
      </c>
      <c r="Q203" s="113">
        <v>0</v>
      </c>
      <c r="R203" s="113">
        <f t="shared" si="12"/>
        <v>0</v>
      </c>
      <c r="S203" s="113">
        <v>0</v>
      </c>
      <c r="T203" s="114">
        <f t="shared" si="13"/>
        <v>0</v>
      </c>
      <c r="AR203" s="115" t="s">
        <v>162</v>
      </c>
      <c r="AT203" s="115" t="s">
        <v>135</v>
      </c>
      <c r="AU203" s="115" t="s">
        <v>82</v>
      </c>
      <c r="AY203" s="16" t="s">
        <v>132</v>
      </c>
      <c r="BE203" s="116">
        <f t="shared" si="14"/>
        <v>0</v>
      </c>
      <c r="BF203" s="116">
        <f t="shared" si="15"/>
        <v>0</v>
      </c>
      <c r="BG203" s="116">
        <f t="shared" si="16"/>
        <v>0</v>
      </c>
      <c r="BH203" s="116">
        <f t="shared" si="17"/>
        <v>0</v>
      </c>
      <c r="BI203" s="116">
        <f t="shared" si="18"/>
        <v>0</v>
      </c>
      <c r="BJ203" s="16" t="s">
        <v>80</v>
      </c>
      <c r="BK203" s="116">
        <f t="shared" si="19"/>
        <v>0</v>
      </c>
      <c r="BL203" s="16" t="s">
        <v>162</v>
      </c>
      <c r="BM203" s="115" t="s">
        <v>839</v>
      </c>
    </row>
    <row r="204" spans="2:65" s="1" customFormat="1" ht="16.5" customHeight="1">
      <c r="B204" s="107"/>
      <c r="C204" s="108" t="s">
        <v>840</v>
      </c>
      <c r="D204" s="262" t="s">
        <v>135</v>
      </c>
      <c r="E204" s="236" t="s">
        <v>841</v>
      </c>
      <c r="F204" s="237" t="s">
        <v>743</v>
      </c>
      <c r="G204" s="238" t="s">
        <v>173</v>
      </c>
      <c r="H204" s="239">
        <v>1</v>
      </c>
      <c r="I204" s="110"/>
      <c r="J204" s="247">
        <f t="shared" si="10"/>
        <v>0</v>
      </c>
      <c r="K204" s="109" t="s">
        <v>3</v>
      </c>
      <c r="L204" s="30"/>
      <c r="M204" s="111" t="s">
        <v>3</v>
      </c>
      <c r="N204" s="112" t="s">
        <v>43</v>
      </c>
      <c r="P204" s="113">
        <f t="shared" si="11"/>
        <v>0</v>
      </c>
      <c r="Q204" s="113">
        <v>0</v>
      </c>
      <c r="R204" s="113">
        <f t="shared" si="12"/>
        <v>0</v>
      </c>
      <c r="S204" s="113">
        <v>0</v>
      </c>
      <c r="T204" s="114">
        <f t="shared" si="13"/>
        <v>0</v>
      </c>
      <c r="AR204" s="115" t="s">
        <v>162</v>
      </c>
      <c r="AT204" s="115" t="s">
        <v>135</v>
      </c>
      <c r="AU204" s="115" t="s">
        <v>82</v>
      </c>
      <c r="AY204" s="16" t="s">
        <v>132</v>
      </c>
      <c r="BE204" s="116">
        <f t="shared" si="14"/>
        <v>0</v>
      </c>
      <c r="BF204" s="116">
        <f t="shared" si="15"/>
        <v>0</v>
      </c>
      <c r="BG204" s="116">
        <f t="shared" si="16"/>
        <v>0</v>
      </c>
      <c r="BH204" s="116">
        <f t="shared" si="17"/>
        <v>0</v>
      </c>
      <c r="BI204" s="116">
        <f t="shared" si="18"/>
        <v>0</v>
      </c>
      <c r="BJ204" s="16" t="s">
        <v>80</v>
      </c>
      <c r="BK204" s="116">
        <f t="shared" si="19"/>
        <v>0</v>
      </c>
      <c r="BL204" s="16" t="s">
        <v>162</v>
      </c>
      <c r="BM204" s="115" t="s">
        <v>842</v>
      </c>
    </row>
    <row r="205" spans="2:65" s="1" customFormat="1" ht="16.5" customHeight="1">
      <c r="B205" s="107"/>
      <c r="C205" s="108" t="s">
        <v>759</v>
      </c>
      <c r="D205" s="262" t="s">
        <v>135</v>
      </c>
      <c r="E205" s="236" t="s">
        <v>843</v>
      </c>
      <c r="F205" s="237" t="s">
        <v>706</v>
      </c>
      <c r="G205" s="238" t="s">
        <v>173</v>
      </c>
      <c r="H205" s="239">
        <v>1</v>
      </c>
      <c r="I205" s="110"/>
      <c r="J205" s="247">
        <f t="shared" si="10"/>
        <v>0</v>
      </c>
      <c r="K205" s="109" t="s">
        <v>3</v>
      </c>
      <c r="L205" s="30"/>
      <c r="M205" s="111" t="s">
        <v>3</v>
      </c>
      <c r="N205" s="112" t="s">
        <v>43</v>
      </c>
      <c r="P205" s="113">
        <f t="shared" si="11"/>
        <v>0</v>
      </c>
      <c r="Q205" s="113">
        <v>0</v>
      </c>
      <c r="R205" s="113">
        <f t="shared" si="12"/>
        <v>0</v>
      </c>
      <c r="S205" s="113">
        <v>0</v>
      </c>
      <c r="T205" s="114">
        <f t="shared" si="13"/>
        <v>0</v>
      </c>
      <c r="AR205" s="115" t="s">
        <v>162</v>
      </c>
      <c r="AT205" s="115" t="s">
        <v>135</v>
      </c>
      <c r="AU205" s="115" t="s">
        <v>82</v>
      </c>
      <c r="AY205" s="16" t="s">
        <v>132</v>
      </c>
      <c r="BE205" s="116">
        <f t="shared" si="14"/>
        <v>0</v>
      </c>
      <c r="BF205" s="116">
        <f t="shared" si="15"/>
        <v>0</v>
      </c>
      <c r="BG205" s="116">
        <f t="shared" si="16"/>
        <v>0</v>
      </c>
      <c r="BH205" s="116">
        <f t="shared" si="17"/>
        <v>0</v>
      </c>
      <c r="BI205" s="116">
        <f t="shared" si="18"/>
        <v>0</v>
      </c>
      <c r="BJ205" s="16" t="s">
        <v>80</v>
      </c>
      <c r="BK205" s="116">
        <f t="shared" si="19"/>
        <v>0</v>
      </c>
      <c r="BL205" s="16" t="s">
        <v>162</v>
      </c>
      <c r="BM205" s="115" t="s">
        <v>844</v>
      </c>
    </row>
    <row r="206" spans="2:65" s="1" customFormat="1" ht="16.5" customHeight="1">
      <c r="B206" s="107"/>
      <c r="C206" s="108" t="s">
        <v>845</v>
      </c>
      <c r="D206" s="262" t="s">
        <v>135</v>
      </c>
      <c r="E206" s="236" t="s">
        <v>846</v>
      </c>
      <c r="F206" s="237" t="s">
        <v>708</v>
      </c>
      <c r="G206" s="238" t="s">
        <v>173</v>
      </c>
      <c r="H206" s="239">
        <v>1</v>
      </c>
      <c r="I206" s="110"/>
      <c r="J206" s="247">
        <f t="shared" si="10"/>
        <v>0</v>
      </c>
      <c r="K206" s="109" t="s">
        <v>3</v>
      </c>
      <c r="L206" s="30"/>
      <c r="M206" s="111" t="s">
        <v>3</v>
      </c>
      <c r="N206" s="112" t="s">
        <v>43</v>
      </c>
      <c r="P206" s="113">
        <f t="shared" si="11"/>
        <v>0</v>
      </c>
      <c r="Q206" s="113">
        <v>0</v>
      </c>
      <c r="R206" s="113">
        <f t="shared" si="12"/>
        <v>0</v>
      </c>
      <c r="S206" s="113">
        <v>0</v>
      </c>
      <c r="T206" s="114">
        <f t="shared" si="13"/>
        <v>0</v>
      </c>
      <c r="AR206" s="115" t="s">
        <v>162</v>
      </c>
      <c r="AT206" s="115" t="s">
        <v>135</v>
      </c>
      <c r="AU206" s="115" t="s">
        <v>82</v>
      </c>
      <c r="AY206" s="16" t="s">
        <v>132</v>
      </c>
      <c r="BE206" s="116">
        <f t="shared" si="14"/>
        <v>0</v>
      </c>
      <c r="BF206" s="116">
        <f t="shared" si="15"/>
        <v>0</v>
      </c>
      <c r="BG206" s="116">
        <f t="shared" si="16"/>
        <v>0</v>
      </c>
      <c r="BH206" s="116">
        <f t="shared" si="17"/>
        <v>0</v>
      </c>
      <c r="BI206" s="116">
        <f t="shared" si="18"/>
        <v>0</v>
      </c>
      <c r="BJ206" s="16" t="s">
        <v>80</v>
      </c>
      <c r="BK206" s="116">
        <f t="shared" si="19"/>
        <v>0</v>
      </c>
      <c r="BL206" s="16" t="s">
        <v>162</v>
      </c>
      <c r="BM206" s="115" t="s">
        <v>847</v>
      </c>
    </row>
    <row r="207" spans="2:65" s="1" customFormat="1" ht="16.5" customHeight="1">
      <c r="B207" s="107"/>
      <c r="C207" s="108" t="s">
        <v>762</v>
      </c>
      <c r="D207" s="262" t="s">
        <v>135</v>
      </c>
      <c r="E207" s="236" t="s">
        <v>848</v>
      </c>
      <c r="F207" s="237" t="s">
        <v>706</v>
      </c>
      <c r="G207" s="238" t="s">
        <v>173</v>
      </c>
      <c r="H207" s="239">
        <v>1</v>
      </c>
      <c r="I207" s="110"/>
      <c r="J207" s="247">
        <f t="shared" si="10"/>
        <v>0</v>
      </c>
      <c r="K207" s="109" t="s">
        <v>3</v>
      </c>
      <c r="L207" s="30"/>
      <c r="M207" s="111" t="s">
        <v>3</v>
      </c>
      <c r="N207" s="112" t="s">
        <v>43</v>
      </c>
      <c r="P207" s="113">
        <f t="shared" si="11"/>
        <v>0</v>
      </c>
      <c r="Q207" s="113">
        <v>0</v>
      </c>
      <c r="R207" s="113">
        <f t="shared" si="12"/>
        <v>0</v>
      </c>
      <c r="S207" s="113">
        <v>0</v>
      </c>
      <c r="T207" s="114">
        <f t="shared" si="13"/>
        <v>0</v>
      </c>
      <c r="AR207" s="115" t="s">
        <v>162</v>
      </c>
      <c r="AT207" s="115" t="s">
        <v>135</v>
      </c>
      <c r="AU207" s="115" t="s">
        <v>82</v>
      </c>
      <c r="AY207" s="16" t="s">
        <v>132</v>
      </c>
      <c r="BE207" s="116">
        <f t="shared" si="14"/>
        <v>0</v>
      </c>
      <c r="BF207" s="116">
        <f t="shared" si="15"/>
        <v>0</v>
      </c>
      <c r="BG207" s="116">
        <f t="shared" si="16"/>
        <v>0</v>
      </c>
      <c r="BH207" s="116">
        <f t="shared" si="17"/>
        <v>0</v>
      </c>
      <c r="BI207" s="116">
        <f t="shared" si="18"/>
        <v>0</v>
      </c>
      <c r="BJ207" s="16" t="s">
        <v>80</v>
      </c>
      <c r="BK207" s="116">
        <f t="shared" si="19"/>
        <v>0</v>
      </c>
      <c r="BL207" s="16" t="s">
        <v>162</v>
      </c>
      <c r="BM207" s="115" t="s">
        <v>849</v>
      </c>
    </row>
    <row r="208" spans="2:65" s="1" customFormat="1" ht="16.5" customHeight="1">
      <c r="B208" s="107"/>
      <c r="C208" s="108" t="s">
        <v>850</v>
      </c>
      <c r="D208" s="262" t="s">
        <v>135</v>
      </c>
      <c r="E208" s="236" t="s">
        <v>851</v>
      </c>
      <c r="F208" s="237" t="s">
        <v>708</v>
      </c>
      <c r="G208" s="238" t="s">
        <v>173</v>
      </c>
      <c r="H208" s="239">
        <v>1</v>
      </c>
      <c r="I208" s="110"/>
      <c r="J208" s="247">
        <f t="shared" si="10"/>
        <v>0</v>
      </c>
      <c r="K208" s="109" t="s">
        <v>3</v>
      </c>
      <c r="L208" s="30"/>
      <c r="M208" s="111" t="s">
        <v>3</v>
      </c>
      <c r="N208" s="112" t="s">
        <v>43</v>
      </c>
      <c r="P208" s="113">
        <f t="shared" si="11"/>
        <v>0</v>
      </c>
      <c r="Q208" s="113">
        <v>0</v>
      </c>
      <c r="R208" s="113">
        <f t="shared" si="12"/>
        <v>0</v>
      </c>
      <c r="S208" s="113">
        <v>0</v>
      </c>
      <c r="T208" s="114">
        <f t="shared" si="13"/>
        <v>0</v>
      </c>
      <c r="AR208" s="115" t="s">
        <v>162</v>
      </c>
      <c r="AT208" s="115" t="s">
        <v>135</v>
      </c>
      <c r="AU208" s="115" t="s">
        <v>82</v>
      </c>
      <c r="AY208" s="16" t="s">
        <v>132</v>
      </c>
      <c r="BE208" s="116">
        <f t="shared" si="14"/>
        <v>0</v>
      </c>
      <c r="BF208" s="116">
        <f t="shared" si="15"/>
        <v>0</v>
      </c>
      <c r="BG208" s="116">
        <f t="shared" si="16"/>
        <v>0</v>
      </c>
      <c r="BH208" s="116">
        <f t="shared" si="17"/>
        <v>0</v>
      </c>
      <c r="BI208" s="116">
        <f t="shared" si="18"/>
        <v>0</v>
      </c>
      <c r="BJ208" s="16" t="s">
        <v>80</v>
      </c>
      <c r="BK208" s="116">
        <f t="shared" si="19"/>
        <v>0</v>
      </c>
      <c r="BL208" s="16" t="s">
        <v>162</v>
      </c>
      <c r="BM208" s="115" t="s">
        <v>852</v>
      </c>
    </row>
    <row r="209" spans="2:65" s="1" customFormat="1" ht="16.5" customHeight="1">
      <c r="B209" s="107"/>
      <c r="C209" s="108" t="s">
        <v>764</v>
      </c>
      <c r="D209" s="262" t="s">
        <v>135</v>
      </c>
      <c r="E209" s="236" t="s">
        <v>853</v>
      </c>
      <c r="F209" s="237" t="s">
        <v>740</v>
      </c>
      <c r="G209" s="238" t="s">
        <v>173</v>
      </c>
      <c r="H209" s="239">
        <v>1</v>
      </c>
      <c r="I209" s="110"/>
      <c r="J209" s="247">
        <f t="shared" si="10"/>
        <v>0</v>
      </c>
      <c r="K209" s="109" t="s">
        <v>3</v>
      </c>
      <c r="L209" s="30"/>
      <c r="M209" s="111" t="s">
        <v>3</v>
      </c>
      <c r="N209" s="112" t="s">
        <v>43</v>
      </c>
      <c r="P209" s="113">
        <f t="shared" si="11"/>
        <v>0</v>
      </c>
      <c r="Q209" s="113">
        <v>0</v>
      </c>
      <c r="R209" s="113">
        <f t="shared" si="12"/>
        <v>0</v>
      </c>
      <c r="S209" s="113">
        <v>0</v>
      </c>
      <c r="T209" s="114">
        <f t="shared" si="13"/>
        <v>0</v>
      </c>
      <c r="AR209" s="115" t="s">
        <v>162</v>
      </c>
      <c r="AT209" s="115" t="s">
        <v>135</v>
      </c>
      <c r="AU209" s="115" t="s">
        <v>82</v>
      </c>
      <c r="AY209" s="16" t="s">
        <v>132</v>
      </c>
      <c r="BE209" s="116">
        <f t="shared" si="14"/>
        <v>0</v>
      </c>
      <c r="BF209" s="116">
        <f t="shared" si="15"/>
        <v>0</v>
      </c>
      <c r="BG209" s="116">
        <f t="shared" si="16"/>
        <v>0</v>
      </c>
      <c r="BH209" s="116">
        <f t="shared" si="17"/>
        <v>0</v>
      </c>
      <c r="BI209" s="116">
        <f t="shared" si="18"/>
        <v>0</v>
      </c>
      <c r="BJ209" s="16" t="s">
        <v>80</v>
      </c>
      <c r="BK209" s="116">
        <f t="shared" si="19"/>
        <v>0</v>
      </c>
      <c r="BL209" s="16" t="s">
        <v>162</v>
      </c>
      <c r="BM209" s="115" t="s">
        <v>854</v>
      </c>
    </row>
    <row r="210" spans="2:65" s="1" customFormat="1" ht="16.5" customHeight="1">
      <c r="B210" s="107"/>
      <c r="C210" s="108" t="s">
        <v>855</v>
      </c>
      <c r="D210" s="262" t="s">
        <v>135</v>
      </c>
      <c r="E210" s="236" t="s">
        <v>856</v>
      </c>
      <c r="F210" s="237" t="s">
        <v>743</v>
      </c>
      <c r="G210" s="238" t="s">
        <v>173</v>
      </c>
      <c r="H210" s="239">
        <v>1</v>
      </c>
      <c r="I210" s="110"/>
      <c r="J210" s="247">
        <f t="shared" si="10"/>
        <v>0</v>
      </c>
      <c r="K210" s="109" t="s">
        <v>3</v>
      </c>
      <c r="L210" s="30"/>
      <c r="M210" s="111" t="s">
        <v>3</v>
      </c>
      <c r="N210" s="112" t="s">
        <v>43</v>
      </c>
      <c r="P210" s="113">
        <f t="shared" si="11"/>
        <v>0</v>
      </c>
      <c r="Q210" s="113">
        <v>0</v>
      </c>
      <c r="R210" s="113">
        <f t="shared" si="12"/>
        <v>0</v>
      </c>
      <c r="S210" s="113">
        <v>0</v>
      </c>
      <c r="T210" s="114">
        <f t="shared" si="13"/>
        <v>0</v>
      </c>
      <c r="AR210" s="115" t="s">
        <v>162</v>
      </c>
      <c r="AT210" s="115" t="s">
        <v>135</v>
      </c>
      <c r="AU210" s="115" t="s">
        <v>82</v>
      </c>
      <c r="AY210" s="16" t="s">
        <v>132</v>
      </c>
      <c r="BE210" s="116">
        <f t="shared" si="14"/>
        <v>0</v>
      </c>
      <c r="BF210" s="116">
        <f t="shared" si="15"/>
        <v>0</v>
      </c>
      <c r="BG210" s="116">
        <f t="shared" si="16"/>
        <v>0</v>
      </c>
      <c r="BH210" s="116">
        <f t="shared" si="17"/>
        <v>0</v>
      </c>
      <c r="BI210" s="116">
        <f t="shared" si="18"/>
        <v>0</v>
      </c>
      <c r="BJ210" s="16" t="s">
        <v>80</v>
      </c>
      <c r="BK210" s="116">
        <f t="shared" si="19"/>
        <v>0</v>
      </c>
      <c r="BL210" s="16" t="s">
        <v>162</v>
      </c>
      <c r="BM210" s="115" t="s">
        <v>857</v>
      </c>
    </row>
    <row r="211" spans="2:65" s="1" customFormat="1" ht="16.5" customHeight="1">
      <c r="B211" s="107"/>
      <c r="C211" s="108" t="s">
        <v>767</v>
      </c>
      <c r="D211" s="262" t="s">
        <v>135</v>
      </c>
      <c r="E211" s="236" t="s">
        <v>858</v>
      </c>
      <c r="F211" s="237" t="s">
        <v>740</v>
      </c>
      <c r="G211" s="238" t="s">
        <v>173</v>
      </c>
      <c r="H211" s="239">
        <v>1</v>
      </c>
      <c r="I211" s="110"/>
      <c r="J211" s="247">
        <f t="shared" si="10"/>
        <v>0</v>
      </c>
      <c r="K211" s="109" t="s">
        <v>3</v>
      </c>
      <c r="L211" s="30"/>
      <c r="M211" s="111" t="s">
        <v>3</v>
      </c>
      <c r="N211" s="112" t="s">
        <v>43</v>
      </c>
      <c r="P211" s="113">
        <f t="shared" si="11"/>
        <v>0</v>
      </c>
      <c r="Q211" s="113">
        <v>0</v>
      </c>
      <c r="R211" s="113">
        <f t="shared" si="12"/>
        <v>0</v>
      </c>
      <c r="S211" s="113">
        <v>0</v>
      </c>
      <c r="T211" s="114">
        <f t="shared" si="13"/>
        <v>0</v>
      </c>
      <c r="AR211" s="115" t="s">
        <v>162</v>
      </c>
      <c r="AT211" s="115" t="s">
        <v>135</v>
      </c>
      <c r="AU211" s="115" t="s">
        <v>82</v>
      </c>
      <c r="AY211" s="16" t="s">
        <v>132</v>
      </c>
      <c r="BE211" s="116">
        <f t="shared" si="14"/>
        <v>0</v>
      </c>
      <c r="BF211" s="116">
        <f t="shared" si="15"/>
        <v>0</v>
      </c>
      <c r="BG211" s="116">
        <f t="shared" si="16"/>
        <v>0</v>
      </c>
      <c r="BH211" s="116">
        <f t="shared" si="17"/>
        <v>0</v>
      </c>
      <c r="BI211" s="116">
        <f t="shared" si="18"/>
        <v>0</v>
      </c>
      <c r="BJ211" s="16" t="s">
        <v>80</v>
      </c>
      <c r="BK211" s="116">
        <f t="shared" si="19"/>
        <v>0</v>
      </c>
      <c r="BL211" s="16" t="s">
        <v>162</v>
      </c>
      <c r="BM211" s="115" t="s">
        <v>859</v>
      </c>
    </row>
    <row r="212" spans="2:65" s="1" customFormat="1" ht="16.5" customHeight="1">
      <c r="B212" s="107"/>
      <c r="C212" s="108" t="s">
        <v>860</v>
      </c>
      <c r="D212" s="262" t="s">
        <v>135</v>
      </c>
      <c r="E212" s="236" t="s">
        <v>861</v>
      </c>
      <c r="F212" s="237" t="s">
        <v>743</v>
      </c>
      <c r="G212" s="238" t="s">
        <v>173</v>
      </c>
      <c r="H212" s="239">
        <v>1</v>
      </c>
      <c r="I212" s="110"/>
      <c r="J212" s="247">
        <f t="shared" si="10"/>
        <v>0</v>
      </c>
      <c r="K212" s="109" t="s">
        <v>3</v>
      </c>
      <c r="L212" s="30"/>
      <c r="M212" s="111" t="s">
        <v>3</v>
      </c>
      <c r="N212" s="112" t="s">
        <v>43</v>
      </c>
      <c r="P212" s="113">
        <f t="shared" si="11"/>
        <v>0</v>
      </c>
      <c r="Q212" s="113">
        <v>0</v>
      </c>
      <c r="R212" s="113">
        <f t="shared" si="12"/>
        <v>0</v>
      </c>
      <c r="S212" s="113">
        <v>0</v>
      </c>
      <c r="T212" s="114">
        <f t="shared" si="13"/>
        <v>0</v>
      </c>
      <c r="AR212" s="115" t="s">
        <v>162</v>
      </c>
      <c r="AT212" s="115" t="s">
        <v>135</v>
      </c>
      <c r="AU212" s="115" t="s">
        <v>82</v>
      </c>
      <c r="AY212" s="16" t="s">
        <v>132</v>
      </c>
      <c r="BE212" s="116">
        <f t="shared" si="14"/>
        <v>0</v>
      </c>
      <c r="BF212" s="116">
        <f t="shared" si="15"/>
        <v>0</v>
      </c>
      <c r="BG212" s="116">
        <f t="shared" si="16"/>
        <v>0</v>
      </c>
      <c r="BH212" s="116">
        <f t="shared" si="17"/>
        <v>0</v>
      </c>
      <c r="BI212" s="116">
        <f t="shared" si="18"/>
        <v>0</v>
      </c>
      <c r="BJ212" s="16" t="s">
        <v>80</v>
      </c>
      <c r="BK212" s="116">
        <f t="shared" si="19"/>
        <v>0</v>
      </c>
      <c r="BL212" s="16" t="s">
        <v>162</v>
      </c>
      <c r="BM212" s="115" t="s">
        <v>862</v>
      </c>
    </row>
    <row r="213" spans="2:65" s="1" customFormat="1" ht="16.5" customHeight="1">
      <c r="B213" s="107"/>
      <c r="C213" s="108" t="s">
        <v>769</v>
      </c>
      <c r="D213" s="262" t="s">
        <v>135</v>
      </c>
      <c r="E213" s="236" t="s">
        <v>863</v>
      </c>
      <c r="F213" s="237" t="s">
        <v>695</v>
      </c>
      <c r="G213" s="238" t="s">
        <v>173</v>
      </c>
      <c r="H213" s="239">
        <v>1</v>
      </c>
      <c r="I213" s="110"/>
      <c r="J213" s="247">
        <f t="shared" si="10"/>
        <v>0</v>
      </c>
      <c r="K213" s="109" t="s">
        <v>3</v>
      </c>
      <c r="L213" s="30"/>
      <c r="M213" s="111" t="s">
        <v>3</v>
      </c>
      <c r="N213" s="112" t="s">
        <v>43</v>
      </c>
      <c r="P213" s="113">
        <f t="shared" si="11"/>
        <v>0</v>
      </c>
      <c r="Q213" s="113">
        <v>0</v>
      </c>
      <c r="R213" s="113">
        <f t="shared" si="12"/>
        <v>0</v>
      </c>
      <c r="S213" s="113">
        <v>0</v>
      </c>
      <c r="T213" s="114">
        <f t="shared" si="13"/>
        <v>0</v>
      </c>
      <c r="AR213" s="115" t="s">
        <v>162</v>
      </c>
      <c r="AT213" s="115" t="s">
        <v>135</v>
      </c>
      <c r="AU213" s="115" t="s">
        <v>82</v>
      </c>
      <c r="AY213" s="16" t="s">
        <v>132</v>
      </c>
      <c r="BE213" s="116">
        <f t="shared" si="14"/>
        <v>0</v>
      </c>
      <c r="BF213" s="116">
        <f t="shared" si="15"/>
        <v>0</v>
      </c>
      <c r="BG213" s="116">
        <f t="shared" si="16"/>
        <v>0</v>
      </c>
      <c r="BH213" s="116">
        <f t="shared" si="17"/>
        <v>0</v>
      </c>
      <c r="BI213" s="116">
        <f t="shared" si="18"/>
        <v>0</v>
      </c>
      <c r="BJ213" s="16" t="s">
        <v>80</v>
      </c>
      <c r="BK213" s="116">
        <f t="shared" si="19"/>
        <v>0</v>
      </c>
      <c r="BL213" s="16" t="s">
        <v>162</v>
      </c>
      <c r="BM213" s="115" t="s">
        <v>864</v>
      </c>
    </row>
    <row r="214" spans="2:65" s="1" customFormat="1" ht="16.5" customHeight="1">
      <c r="B214" s="107"/>
      <c r="C214" s="108" t="s">
        <v>865</v>
      </c>
      <c r="D214" s="262" t="s">
        <v>135</v>
      </c>
      <c r="E214" s="236" t="s">
        <v>866</v>
      </c>
      <c r="F214" s="237" t="s">
        <v>740</v>
      </c>
      <c r="G214" s="238" t="s">
        <v>173</v>
      </c>
      <c r="H214" s="239">
        <v>1</v>
      </c>
      <c r="I214" s="110"/>
      <c r="J214" s="247">
        <f t="shared" si="10"/>
        <v>0</v>
      </c>
      <c r="K214" s="109" t="s">
        <v>3</v>
      </c>
      <c r="L214" s="30"/>
      <c r="M214" s="111" t="s">
        <v>3</v>
      </c>
      <c r="N214" s="112" t="s">
        <v>43</v>
      </c>
      <c r="P214" s="113">
        <f t="shared" si="11"/>
        <v>0</v>
      </c>
      <c r="Q214" s="113">
        <v>0</v>
      </c>
      <c r="R214" s="113">
        <f t="shared" si="12"/>
        <v>0</v>
      </c>
      <c r="S214" s="113">
        <v>0</v>
      </c>
      <c r="T214" s="114">
        <f t="shared" si="13"/>
        <v>0</v>
      </c>
      <c r="AR214" s="115" t="s">
        <v>162</v>
      </c>
      <c r="AT214" s="115" t="s">
        <v>135</v>
      </c>
      <c r="AU214" s="115" t="s">
        <v>82</v>
      </c>
      <c r="AY214" s="16" t="s">
        <v>132</v>
      </c>
      <c r="BE214" s="116">
        <f t="shared" si="14"/>
        <v>0</v>
      </c>
      <c r="BF214" s="116">
        <f t="shared" si="15"/>
        <v>0</v>
      </c>
      <c r="BG214" s="116">
        <f t="shared" si="16"/>
        <v>0</v>
      </c>
      <c r="BH214" s="116">
        <f t="shared" si="17"/>
        <v>0</v>
      </c>
      <c r="BI214" s="116">
        <f t="shared" si="18"/>
        <v>0</v>
      </c>
      <c r="BJ214" s="16" t="s">
        <v>80</v>
      </c>
      <c r="BK214" s="116">
        <f t="shared" si="19"/>
        <v>0</v>
      </c>
      <c r="BL214" s="16" t="s">
        <v>162</v>
      </c>
      <c r="BM214" s="115" t="s">
        <v>867</v>
      </c>
    </row>
    <row r="215" spans="2:65" s="1" customFormat="1" ht="16.5" customHeight="1">
      <c r="B215" s="107"/>
      <c r="C215" s="108" t="s">
        <v>772</v>
      </c>
      <c r="D215" s="262" t="s">
        <v>135</v>
      </c>
      <c r="E215" s="236" t="s">
        <v>868</v>
      </c>
      <c r="F215" s="237" t="s">
        <v>743</v>
      </c>
      <c r="G215" s="238" t="s">
        <v>173</v>
      </c>
      <c r="H215" s="239">
        <v>1</v>
      </c>
      <c r="I215" s="110"/>
      <c r="J215" s="247">
        <f t="shared" si="10"/>
        <v>0</v>
      </c>
      <c r="K215" s="109" t="s">
        <v>3</v>
      </c>
      <c r="L215" s="30"/>
      <c r="M215" s="111" t="s">
        <v>3</v>
      </c>
      <c r="N215" s="112" t="s">
        <v>43</v>
      </c>
      <c r="P215" s="113">
        <f t="shared" si="11"/>
        <v>0</v>
      </c>
      <c r="Q215" s="113">
        <v>0</v>
      </c>
      <c r="R215" s="113">
        <f t="shared" si="12"/>
        <v>0</v>
      </c>
      <c r="S215" s="113">
        <v>0</v>
      </c>
      <c r="T215" s="114">
        <f t="shared" si="13"/>
        <v>0</v>
      </c>
      <c r="AR215" s="115" t="s">
        <v>162</v>
      </c>
      <c r="AT215" s="115" t="s">
        <v>135</v>
      </c>
      <c r="AU215" s="115" t="s">
        <v>82</v>
      </c>
      <c r="AY215" s="16" t="s">
        <v>132</v>
      </c>
      <c r="BE215" s="116">
        <f t="shared" si="14"/>
        <v>0</v>
      </c>
      <c r="BF215" s="116">
        <f t="shared" si="15"/>
        <v>0</v>
      </c>
      <c r="BG215" s="116">
        <f t="shared" si="16"/>
        <v>0</v>
      </c>
      <c r="BH215" s="116">
        <f t="shared" si="17"/>
        <v>0</v>
      </c>
      <c r="BI215" s="116">
        <f t="shared" si="18"/>
        <v>0</v>
      </c>
      <c r="BJ215" s="16" t="s">
        <v>80</v>
      </c>
      <c r="BK215" s="116">
        <f t="shared" si="19"/>
        <v>0</v>
      </c>
      <c r="BL215" s="16" t="s">
        <v>162</v>
      </c>
      <c r="BM215" s="115" t="s">
        <v>869</v>
      </c>
    </row>
    <row r="216" spans="2:65" s="1" customFormat="1" ht="16.5" customHeight="1">
      <c r="B216" s="107"/>
      <c r="C216" s="108" t="s">
        <v>870</v>
      </c>
      <c r="D216" s="262" t="s">
        <v>135</v>
      </c>
      <c r="E216" s="236" t="s">
        <v>871</v>
      </c>
      <c r="F216" s="237" t="s">
        <v>706</v>
      </c>
      <c r="G216" s="238" t="s">
        <v>173</v>
      </c>
      <c r="H216" s="239">
        <v>1</v>
      </c>
      <c r="I216" s="110"/>
      <c r="J216" s="247">
        <f t="shared" si="10"/>
        <v>0</v>
      </c>
      <c r="K216" s="109" t="s">
        <v>3</v>
      </c>
      <c r="L216" s="30"/>
      <c r="M216" s="111" t="s">
        <v>3</v>
      </c>
      <c r="N216" s="112" t="s">
        <v>43</v>
      </c>
      <c r="P216" s="113">
        <f t="shared" si="11"/>
        <v>0</v>
      </c>
      <c r="Q216" s="113">
        <v>0</v>
      </c>
      <c r="R216" s="113">
        <f t="shared" si="12"/>
        <v>0</v>
      </c>
      <c r="S216" s="113">
        <v>0</v>
      </c>
      <c r="T216" s="114">
        <f t="shared" si="13"/>
        <v>0</v>
      </c>
      <c r="AR216" s="115" t="s">
        <v>162</v>
      </c>
      <c r="AT216" s="115" t="s">
        <v>135</v>
      </c>
      <c r="AU216" s="115" t="s">
        <v>82</v>
      </c>
      <c r="AY216" s="16" t="s">
        <v>132</v>
      </c>
      <c r="BE216" s="116">
        <f t="shared" si="14"/>
        <v>0</v>
      </c>
      <c r="BF216" s="116">
        <f t="shared" si="15"/>
        <v>0</v>
      </c>
      <c r="BG216" s="116">
        <f t="shared" si="16"/>
        <v>0</v>
      </c>
      <c r="BH216" s="116">
        <f t="shared" si="17"/>
        <v>0</v>
      </c>
      <c r="BI216" s="116">
        <f t="shared" si="18"/>
        <v>0</v>
      </c>
      <c r="BJ216" s="16" t="s">
        <v>80</v>
      </c>
      <c r="BK216" s="116">
        <f t="shared" si="19"/>
        <v>0</v>
      </c>
      <c r="BL216" s="16" t="s">
        <v>162</v>
      </c>
      <c r="BM216" s="115" t="s">
        <v>872</v>
      </c>
    </row>
    <row r="217" spans="2:65" s="1" customFormat="1" ht="16.5" customHeight="1">
      <c r="B217" s="107"/>
      <c r="C217" s="108" t="s">
        <v>774</v>
      </c>
      <c r="D217" s="262" t="s">
        <v>135</v>
      </c>
      <c r="E217" s="236" t="s">
        <v>873</v>
      </c>
      <c r="F217" s="237" t="s">
        <v>708</v>
      </c>
      <c r="G217" s="238" t="s">
        <v>173</v>
      </c>
      <c r="H217" s="239">
        <v>1</v>
      </c>
      <c r="I217" s="110"/>
      <c r="J217" s="247">
        <f t="shared" si="10"/>
        <v>0</v>
      </c>
      <c r="K217" s="109" t="s">
        <v>3</v>
      </c>
      <c r="L217" s="30"/>
      <c r="M217" s="111" t="s">
        <v>3</v>
      </c>
      <c r="N217" s="112" t="s">
        <v>43</v>
      </c>
      <c r="P217" s="113">
        <f t="shared" si="11"/>
        <v>0</v>
      </c>
      <c r="Q217" s="113">
        <v>0</v>
      </c>
      <c r="R217" s="113">
        <f t="shared" si="12"/>
        <v>0</v>
      </c>
      <c r="S217" s="113">
        <v>0</v>
      </c>
      <c r="T217" s="114">
        <f t="shared" si="13"/>
        <v>0</v>
      </c>
      <c r="AR217" s="115" t="s">
        <v>162</v>
      </c>
      <c r="AT217" s="115" t="s">
        <v>135</v>
      </c>
      <c r="AU217" s="115" t="s">
        <v>82</v>
      </c>
      <c r="AY217" s="16" t="s">
        <v>132</v>
      </c>
      <c r="BE217" s="116">
        <f t="shared" si="14"/>
        <v>0</v>
      </c>
      <c r="BF217" s="116">
        <f t="shared" si="15"/>
        <v>0</v>
      </c>
      <c r="BG217" s="116">
        <f t="shared" si="16"/>
        <v>0</v>
      </c>
      <c r="BH217" s="116">
        <f t="shared" si="17"/>
        <v>0</v>
      </c>
      <c r="BI217" s="116">
        <f t="shared" si="18"/>
        <v>0</v>
      </c>
      <c r="BJ217" s="16" t="s">
        <v>80</v>
      </c>
      <c r="BK217" s="116">
        <f t="shared" si="19"/>
        <v>0</v>
      </c>
      <c r="BL217" s="16" t="s">
        <v>162</v>
      </c>
      <c r="BM217" s="115" t="s">
        <v>874</v>
      </c>
    </row>
    <row r="218" spans="2:65" s="1" customFormat="1" ht="16.5" customHeight="1">
      <c r="B218" s="107"/>
      <c r="C218" s="108" t="s">
        <v>875</v>
      </c>
      <c r="D218" s="262" t="s">
        <v>135</v>
      </c>
      <c r="E218" s="236" t="s">
        <v>876</v>
      </c>
      <c r="F218" s="237" t="s">
        <v>706</v>
      </c>
      <c r="G218" s="238" t="s">
        <v>173</v>
      </c>
      <c r="H218" s="239">
        <v>1</v>
      </c>
      <c r="I218" s="110"/>
      <c r="J218" s="247">
        <f t="shared" si="10"/>
        <v>0</v>
      </c>
      <c r="K218" s="109" t="s">
        <v>3</v>
      </c>
      <c r="L218" s="30"/>
      <c r="M218" s="111" t="s">
        <v>3</v>
      </c>
      <c r="N218" s="112" t="s">
        <v>43</v>
      </c>
      <c r="P218" s="113">
        <f t="shared" si="11"/>
        <v>0</v>
      </c>
      <c r="Q218" s="113">
        <v>0</v>
      </c>
      <c r="R218" s="113">
        <f t="shared" si="12"/>
        <v>0</v>
      </c>
      <c r="S218" s="113">
        <v>0</v>
      </c>
      <c r="T218" s="114">
        <f t="shared" si="13"/>
        <v>0</v>
      </c>
      <c r="AR218" s="115" t="s">
        <v>162</v>
      </c>
      <c r="AT218" s="115" t="s">
        <v>135</v>
      </c>
      <c r="AU218" s="115" t="s">
        <v>82</v>
      </c>
      <c r="AY218" s="16" t="s">
        <v>132</v>
      </c>
      <c r="BE218" s="116">
        <f t="shared" si="14"/>
        <v>0</v>
      </c>
      <c r="BF218" s="116">
        <f t="shared" si="15"/>
        <v>0</v>
      </c>
      <c r="BG218" s="116">
        <f t="shared" si="16"/>
        <v>0</v>
      </c>
      <c r="BH218" s="116">
        <f t="shared" si="17"/>
        <v>0</v>
      </c>
      <c r="BI218" s="116">
        <f t="shared" si="18"/>
        <v>0</v>
      </c>
      <c r="BJ218" s="16" t="s">
        <v>80</v>
      </c>
      <c r="BK218" s="116">
        <f t="shared" si="19"/>
        <v>0</v>
      </c>
      <c r="BL218" s="16" t="s">
        <v>162</v>
      </c>
      <c r="BM218" s="115" t="s">
        <v>877</v>
      </c>
    </row>
    <row r="219" spans="2:65" s="1" customFormat="1" ht="16.5" customHeight="1">
      <c r="B219" s="107"/>
      <c r="C219" s="108" t="s">
        <v>777</v>
      </c>
      <c r="D219" s="262" t="s">
        <v>135</v>
      </c>
      <c r="E219" s="236" t="s">
        <v>878</v>
      </c>
      <c r="F219" s="237" t="s">
        <v>708</v>
      </c>
      <c r="G219" s="238" t="s">
        <v>173</v>
      </c>
      <c r="H219" s="239">
        <v>1</v>
      </c>
      <c r="I219" s="110"/>
      <c r="J219" s="247">
        <f t="shared" si="10"/>
        <v>0</v>
      </c>
      <c r="K219" s="109" t="s">
        <v>3</v>
      </c>
      <c r="L219" s="30"/>
      <c r="M219" s="111" t="s">
        <v>3</v>
      </c>
      <c r="N219" s="112" t="s">
        <v>43</v>
      </c>
      <c r="P219" s="113">
        <f t="shared" si="11"/>
        <v>0</v>
      </c>
      <c r="Q219" s="113">
        <v>0</v>
      </c>
      <c r="R219" s="113">
        <f t="shared" si="12"/>
        <v>0</v>
      </c>
      <c r="S219" s="113">
        <v>0</v>
      </c>
      <c r="T219" s="114">
        <f t="shared" si="13"/>
        <v>0</v>
      </c>
      <c r="AR219" s="115" t="s">
        <v>162</v>
      </c>
      <c r="AT219" s="115" t="s">
        <v>135</v>
      </c>
      <c r="AU219" s="115" t="s">
        <v>82</v>
      </c>
      <c r="AY219" s="16" t="s">
        <v>132</v>
      </c>
      <c r="BE219" s="116">
        <f t="shared" si="14"/>
        <v>0</v>
      </c>
      <c r="BF219" s="116">
        <f t="shared" si="15"/>
        <v>0</v>
      </c>
      <c r="BG219" s="116">
        <f t="shared" si="16"/>
        <v>0</v>
      </c>
      <c r="BH219" s="116">
        <f t="shared" si="17"/>
        <v>0</v>
      </c>
      <c r="BI219" s="116">
        <f t="shared" si="18"/>
        <v>0</v>
      </c>
      <c r="BJ219" s="16" t="s">
        <v>80</v>
      </c>
      <c r="BK219" s="116">
        <f t="shared" si="19"/>
        <v>0</v>
      </c>
      <c r="BL219" s="16" t="s">
        <v>162</v>
      </c>
      <c r="BM219" s="115" t="s">
        <v>879</v>
      </c>
    </row>
    <row r="220" spans="2:65" s="1" customFormat="1" ht="16.5" customHeight="1">
      <c r="B220" s="107"/>
      <c r="C220" s="108" t="s">
        <v>880</v>
      </c>
      <c r="D220" s="262" t="s">
        <v>135</v>
      </c>
      <c r="E220" s="236" t="s">
        <v>881</v>
      </c>
      <c r="F220" s="237" t="s">
        <v>740</v>
      </c>
      <c r="G220" s="238" t="s">
        <v>173</v>
      </c>
      <c r="H220" s="239">
        <v>1</v>
      </c>
      <c r="I220" s="110"/>
      <c r="J220" s="247">
        <f t="shared" si="10"/>
        <v>0</v>
      </c>
      <c r="K220" s="109" t="s">
        <v>3</v>
      </c>
      <c r="L220" s="30"/>
      <c r="M220" s="111" t="s">
        <v>3</v>
      </c>
      <c r="N220" s="112" t="s">
        <v>43</v>
      </c>
      <c r="P220" s="113">
        <f t="shared" si="11"/>
        <v>0</v>
      </c>
      <c r="Q220" s="113">
        <v>0</v>
      </c>
      <c r="R220" s="113">
        <f t="shared" si="12"/>
        <v>0</v>
      </c>
      <c r="S220" s="113">
        <v>0</v>
      </c>
      <c r="T220" s="114">
        <f t="shared" si="13"/>
        <v>0</v>
      </c>
      <c r="AR220" s="115" t="s">
        <v>162</v>
      </c>
      <c r="AT220" s="115" t="s">
        <v>135</v>
      </c>
      <c r="AU220" s="115" t="s">
        <v>82</v>
      </c>
      <c r="AY220" s="16" t="s">
        <v>132</v>
      </c>
      <c r="BE220" s="116">
        <f t="shared" si="14"/>
        <v>0</v>
      </c>
      <c r="BF220" s="116">
        <f t="shared" si="15"/>
        <v>0</v>
      </c>
      <c r="BG220" s="116">
        <f t="shared" si="16"/>
        <v>0</v>
      </c>
      <c r="BH220" s="116">
        <f t="shared" si="17"/>
        <v>0</v>
      </c>
      <c r="BI220" s="116">
        <f t="shared" si="18"/>
        <v>0</v>
      </c>
      <c r="BJ220" s="16" t="s">
        <v>80</v>
      </c>
      <c r="BK220" s="116">
        <f t="shared" si="19"/>
        <v>0</v>
      </c>
      <c r="BL220" s="16" t="s">
        <v>162</v>
      </c>
      <c r="BM220" s="115" t="s">
        <v>882</v>
      </c>
    </row>
    <row r="221" spans="2:65" s="1" customFormat="1" ht="16.5" customHeight="1">
      <c r="B221" s="107"/>
      <c r="C221" s="108" t="s">
        <v>779</v>
      </c>
      <c r="D221" s="262" t="s">
        <v>135</v>
      </c>
      <c r="E221" s="236" t="s">
        <v>883</v>
      </c>
      <c r="F221" s="237" t="s">
        <v>743</v>
      </c>
      <c r="G221" s="238" t="s">
        <v>173</v>
      </c>
      <c r="H221" s="239">
        <v>1</v>
      </c>
      <c r="I221" s="110"/>
      <c r="J221" s="247">
        <f t="shared" si="10"/>
        <v>0</v>
      </c>
      <c r="K221" s="109" t="s">
        <v>3</v>
      </c>
      <c r="L221" s="30"/>
      <c r="M221" s="111" t="s">
        <v>3</v>
      </c>
      <c r="N221" s="112" t="s">
        <v>43</v>
      </c>
      <c r="P221" s="113">
        <f t="shared" si="11"/>
        <v>0</v>
      </c>
      <c r="Q221" s="113">
        <v>0</v>
      </c>
      <c r="R221" s="113">
        <f t="shared" si="12"/>
        <v>0</v>
      </c>
      <c r="S221" s="113">
        <v>0</v>
      </c>
      <c r="T221" s="114">
        <f t="shared" si="13"/>
        <v>0</v>
      </c>
      <c r="AR221" s="115" t="s">
        <v>162</v>
      </c>
      <c r="AT221" s="115" t="s">
        <v>135</v>
      </c>
      <c r="AU221" s="115" t="s">
        <v>82</v>
      </c>
      <c r="AY221" s="16" t="s">
        <v>132</v>
      </c>
      <c r="BE221" s="116">
        <f t="shared" si="14"/>
        <v>0</v>
      </c>
      <c r="BF221" s="116">
        <f t="shared" si="15"/>
        <v>0</v>
      </c>
      <c r="BG221" s="116">
        <f t="shared" si="16"/>
        <v>0</v>
      </c>
      <c r="BH221" s="116">
        <f t="shared" si="17"/>
        <v>0</v>
      </c>
      <c r="BI221" s="116">
        <f t="shared" si="18"/>
        <v>0</v>
      </c>
      <c r="BJ221" s="16" t="s">
        <v>80</v>
      </c>
      <c r="BK221" s="116">
        <f t="shared" si="19"/>
        <v>0</v>
      </c>
      <c r="BL221" s="16" t="s">
        <v>162</v>
      </c>
      <c r="BM221" s="115" t="s">
        <v>884</v>
      </c>
    </row>
    <row r="222" spans="2:65" s="1" customFormat="1" ht="16.5" customHeight="1">
      <c r="B222" s="107"/>
      <c r="C222" s="108" t="s">
        <v>885</v>
      </c>
      <c r="D222" s="262" t="s">
        <v>135</v>
      </c>
      <c r="E222" s="236" t="s">
        <v>886</v>
      </c>
      <c r="F222" s="237" t="s">
        <v>695</v>
      </c>
      <c r="G222" s="238" t="s">
        <v>173</v>
      </c>
      <c r="H222" s="239">
        <v>1</v>
      </c>
      <c r="I222" s="110"/>
      <c r="J222" s="247">
        <f t="shared" si="10"/>
        <v>0</v>
      </c>
      <c r="K222" s="109" t="s">
        <v>3</v>
      </c>
      <c r="L222" s="30"/>
      <c r="M222" s="111" t="s">
        <v>3</v>
      </c>
      <c r="N222" s="112" t="s">
        <v>43</v>
      </c>
      <c r="P222" s="113">
        <f t="shared" si="11"/>
        <v>0</v>
      </c>
      <c r="Q222" s="113">
        <v>0</v>
      </c>
      <c r="R222" s="113">
        <f t="shared" si="12"/>
        <v>0</v>
      </c>
      <c r="S222" s="113">
        <v>0</v>
      </c>
      <c r="T222" s="114">
        <f t="shared" si="13"/>
        <v>0</v>
      </c>
      <c r="AR222" s="115" t="s">
        <v>162</v>
      </c>
      <c r="AT222" s="115" t="s">
        <v>135</v>
      </c>
      <c r="AU222" s="115" t="s">
        <v>82</v>
      </c>
      <c r="AY222" s="16" t="s">
        <v>132</v>
      </c>
      <c r="BE222" s="116">
        <f t="shared" si="14"/>
        <v>0</v>
      </c>
      <c r="BF222" s="116">
        <f t="shared" si="15"/>
        <v>0</v>
      </c>
      <c r="BG222" s="116">
        <f t="shared" si="16"/>
        <v>0</v>
      </c>
      <c r="BH222" s="116">
        <f t="shared" si="17"/>
        <v>0</v>
      </c>
      <c r="BI222" s="116">
        <f t="shared" si="18"/>
        <v>0</v>
      </c>
      <c r="BJ222" s="16" t="s">
        <v>80</v>
      </c>
      <c r="BK222" s="116">
        <f t="shared" si="19"/>
        <v>0</v>
      </c>
      <c r="BL222" s="16" t="s">
        <v>162</v>
      </c>
      <c r="BM222" s="115" t="s">
        <v>887</v>
      </c>
    </row>
    <row r="223" spans="2:65" s="1" customFormat="1" ht="16.5" customHeight="1">
      <c r="B223" s="107"/>
      <c r="C223" s="108" t="s">
        <v>782</v>
      </c>
      <c r="D223" s="262" t="s">
        <v>135</v>
      </c>
      <c r="E223" s="236" t="s">
        <v>888</v>
      </c>
      <c r="F223" s="237" t="s">
        <v>740</v>
      </c>
      <c r="G223" s="238" t="s">
        <v>173</v>
      </c>
      <c r="H223" s="239">
        <v>1</v>
      </c>
      <c r="I223" s="110"/>
      <c r="J223" s="247">
        <f t="shared" si="10"/>
        <v>0</v>
      </c>
      <c r="K223" s="109" t="s">
        <v>3</v>
      </c>
      <c r="L223" s="30"/>
      <c r="M223" s="111" t="s">
        <v>3</v>
      </c>
      <c r="N223" s="112" t="s">
        <v>43</v>
      </c>
      <c r="P223" s="113">
        <f t="shared" si="11"/>
        <v>0</v>
      </c>
      <c r="Q223" s="113">
        <v>0</v>
      </c>
      <c r="R223" s="113">
        <f t="shared" si="12"/>
        <v>0</v>
      </c>
      <c r="S223" s="113">
        <v>0</v>
      </c>
      <c r="T223" s="114">
        <f t="shared" si="13"/>
        <v>0</v>
      </c>
      <c r="AR223" s="115" t="s">
        <v>162</v>
      </c>
      <c r="AT223" s="115" t="s">
        <v>135</v>
      </c>
      <c r="AU223" s="115" t="s">
        <v>82</v>
      </c>
      <c r="AY223" s="16" t="s">
        <v>132</v>
      </c>
      <c r="BE223" s="116">
        <f t="shared" si="14"/>
        <v>0</v>
      </c>
      <c r="BF223" s="116">
        <f t="shared" si="15"/>
        <v>0</v>
      </c>
      <c r="BG223" s="116">
        <f t="shared" si="16"/>
        <v>0</v>
      </c>
      <c r="BH223" s="116">
        <f t="shared" si="17"/>
        <v>0</v>
      </c>
      <c r="BI223" s="116">
        <f t="shared" si="18"/>
        <v>0</v>
      </c>
      <c r="BJ223" s="16" t="s">
        <v>80</v>
      </c>
      <c r="BK223" s="116">
        <f t="shared" si="19"/>
        <v>0</v>
      </c>
      <c r="BL223" s="16" t="s">
        <v>162</v>
      </c>
      <c r="BM223" s="115" t="s">
        <v>889</v>
      </c>
    </row>
    <row r="224" spans="2:65" s="1" customFormat="1" ht="16.5" customHeight="1">
      <c r="B224" s="107"/>
      <c r="C224" s="108" t="s">
        <v>890</v>
      </c>
      <c r="D224" s="262" t="s">
        <v>135</v>
      </c>
      <c r="E224" s="236" t="s">
        <v>891</v>
      </c>
      <c r="F224" s="237" t="s">
        <v>743</v>
      </c>
      <c r="G224" s="238" t="s">
        <v>173</v>
      </c>
      <c r="H224" s="239">
        <v>1</v>
      </c>
      <c r="I224" s="110"/>
      <c r="J224" s="247">
        <f t="shared" si="10"/>
        <v>0</v>
      </c>
      <c r="K224" s="109" t="s">
        <v>3</v>
      </c>
      <c r="L224" s="30"/>
      <c r="M224" s="111" t="s">
        <v>3</v>
      </c>
      <c r="N224" s="112" t="s">
        <v>43</v>
      </c>
      <c r="P224" s="113">
        <f t="shared" si="11"/>
        <v>0</v>
      </c>
      <c r="Q224" s="113">
        <v>0</v>
      </c>
      <c r="R224" s="113">
        <f t="shared" si="12"/>
        <v>0</v>
      </c>
      <c r="S224" s="113">
        <v>0</v>
      </c>
      <c r="T224" s="114">
        <f t="shared" si="13"/>
        <v>0</v>
      </c>
      <c r="AR224" s="115" t="s">
        <v>162</v>
      </c>
      <c r="AT224" s="115" t="s">
        <v>135</v>
      </c>
      <c r="AU224" s="115" t="s">
        <v>82</v>
      </c>
      <c r="AY224" s="16" t="s">
        <v>132</v>
      </c>
      <c r="BE224" s="116">
        <f t="shared" si="14"/>
        <v>0</v>
      </c>
      <c r="BF224" s="116">
        <f t="shared" si="15"/>
        <v>0</v>
      </c>
      <c r="BG224" s="116">
        <f t="shared" si="16"/>
        <v>0</v>
      </c>
      <c r="BH224" s="116">
        <f t="shared" si="17"/>
        <v>0</v>
      </c>
      <c r="BI224" s="116">
        <f t="shared" si="18"/>
        <v>0</v>
      </c>
      <c r="BJ224" s="16" t="s">
        <v>80</v>
      </c>
      <c r="BK224" s="116">
        <f t="shared" si="19"/>
        <v>0</v>
      </c>
      <c r="BL224" s="16" t="s">
        <v>162</v>
      </c>
      <c r="BM224" s="115" t="s">
        <v>892</v>
      </c>
    </row>
    <row r="225" spans="2:65" s="1" customFormat="1" ht="16.5" customHeight="1">
      <c r="B225" s="107"/>
      <c r="C225" s="108" t="s">
        <v>784</v>
      </c>
      <c r="D225" s="262" t="s">
        <v>135</v>
      </c>
      <c r="E225" s="236" t="s">
        <v>893</v>
      </c>
      <c r="F225" s="237" t="s">
        <v>706</v>
      </c>
      <c r="G225" s="238" t="s">
        <v>173</v>
      </c>
      <c r="H225" s="239">
        <v>1</v>
      </c>
      <c r="I225" s="110"/>
      <c r="J225" s="247">
        <f t="shared" si="10"/>
        <v>0</v>
      </c>
      <c r="K225" s="109" t="s">
        <v>3</v>
      </c>
      <c r="L225" s="30"/>
      <c r="M225" s="111" t="s">
        <v>3</v>
      </c>
      <c r="N225" s="112" t="s">
        <v>43</v>
      </c>
      <c r="P225" s="113">
        <f t="shared" si="11"/>
        <v>0</v>
      </c>
      <c r="Q225" s="113">
        <v>0</v>
      </c>
      <c r="R225" s="113">
        <f t="shared" si="12"/>
        <v>0</v>
      </c>
      <c r="S225" s="113">
        <v>0</v>
      </c>
      <c r="T225" s="114">
        <f t="shared" si="13"/>
        <v>0</v>
      </c>
      <c r="AR225" s="115" t="s">
        <v>162</v>
      </c>
      <c r="AT225" s="115" t="s">
        <v>135</v>
      </c>
      <c r="AU225" s="115" t="s">
        <v>82</v>
      </c>
      <c r="AY225" s="16" t="s">
        <v>132</v>
      </c>
      <c r="BE225" s="116">
        <f t="shared" si="14"/>
        <v>0</v>
      </c>
      <c r="BF225" s="116">
        <f t="shared" si="15"/>
        <v>0</v>
      </c>
      <c r="BG225" s="116">
        <f t="shared" si="16"/>
        <v>0</v>
      </c>
      <c r="BH225" s="116">
        <f t="shared" si="17"/>
        <v>0</v>
      </c>
      <c r="BI225" s="116">
        <f t="shared" si="18"/>
        <v>0</v>
      </c>
      <c r="BJ225" s="16" t="s">
        <v>80</v>
      </c>
      <c r="BK225" s="116">
        <f t="shared" si="19"/>
        <v>0</v>
      </c>
      <c r="BL225" s="16" t="s">
        <v>162</v>
      </c>
      <c r="BM225" s="115" t="s">
        <v>894</v>
      </c>
    </row>
    <row r="226" spans="2:65" s="1" customFormat="1" ht="16.5" customHeight="1">
      <c r="B226" s="107"/>
      <c r="C226" s="108" t="s">
        <v>895</v>
      </c>
      <c r="D226" s="262" t="s">
        <v>135</v>
      </c>
      <c r="E226" s="236" t="s">
        <v>896</v>
      </c>
      <c r="F226" s="237" t="s">
        <v>708</v>
      </c>
      <c r="G226" s="238" t="s">
        <v>173</v>
      </c>
      <c r="H226" s="239">
        <v>1</v>
      </c>
      <c r="I226" s="110"/>
      <c r="J226" s="247">
        <f t="shared" si="10"/>
        <v>0</v>
      </c>
      <c r="K226" s="109" t="s">
        <v>3</v>
      </c>
      <c r="L226" s="30"/>
      <c r="M226" s="111" t="s">
        <v>3</v>
      </c>
      <c r="N226" s="112" t="s">
        <v>43</v>
      </c>
      <c r="P226" s="113">
        <f t="shared" si="11"/>
        <v>0</v>
      </c>
      <c r="Q226" s="113">
        <v>0</v>
      </c>
      <c r="R226" s="113">
        <f t="shared" si="12"/>
        <v>0</v>
      </c>
      <c r="S226" s="113">
        <v>0</v>
      </c>
      <c r="T226" s="114">
        <f t="shared" si="13"/>
        <v>0</v>
      </c>
      <c r="AR226" s="115" t="s">
        <v>162</v>
      </c>
      <c r="AT226" s="115" t="s">
        <v>135</v>
      </c>
      <c r="AU226" s="115" t="s">
        <v>82</v>
      </c>
      <c r="AY226" s="16" t="s">
        <v>132</v>
      </c>
      <c r="BE226" s="116">
        <f t="shared" si="14"/>
        <v>0</v>
      </c>
      <c r="BF226" s="116">
        <f t="shared" si="15"/>
        <v>0</v>
      </c>
      <c r="BG226" s="116">
        <f t="shared" si="16"/>
        <v>0</v>
      </c>
      <c r="BH226" s="116">
        <f t="shared" si="17"/>
        <v>0</v>
      </c>
      <c r="BI226" s="116">
        <f t="shared" si="18"/>
        <v>0</v>
      </c>
      <c r="BJ226" s="16" t="s">
        <v>80</v>
      </c>
      <c r="BK226" s="116">
        <f t="shared" si="19"/>
        <v>0</v>
      </c>
      <c r="BL226" s="16" t="s">
        <v>162</v>
      </c>
      <c r="BM226" s="115" t="s">
        <v>897</v>
      </c>
    </row>
    <row r="227" spans="2:65" s="1" customFormat="1" ht="16.5" customHeight="1">
      <c r="B227" s="107"/>
      <c r="C227" s="108" t="s">
        <v>787</v>
      </c>
      <c r="D227" s="262" t="s">
        <v>135</v>
      </c>
      <c r="E227" s="236" t="s">
        <v>898</v>
      </c>
      <c r="F227" s="237" t="s">
        <v>706</v>
      </c>
      <c r="G227" s="238" t="s">
        <v>173</v>
      </c>
      <c r="H227" s="239">
        <v>1</v>
      </c>
      <c r="I227" s="110"/>
      <c r="J227" s="247">
        <f t="shared" si="10"/>
        <v>0</v>
      </c>
      <c r="K227" s="109" t="s">
        <v>3</v>
      </c>
      <c r="L227" s="30"/>
      <c r="M227" s="111" t="s">
        <v>3</v>
      </c>
      <c r="N227" s="112" t="s">
        <v>43</v>
      </c>
      <c r="P227" s="113">
        <f t="shared" si="11"/>
        <v>0</v>
      </c>
      <c r="Q227" s="113">
        <v>0</v>
      </c>
      <c r="R227" s="113">
        <f t="shared" si="12"/>
        <v>0</v>
      </c>
      <c r="S227" s="113">
        <v>0</v>
      </c>
      <c r="T227" s="114">
        <f t="shared" si="13"/>
        <v>0</v>
      </c>
      <c r="AR227" s="115" t="s">
        <v>162</v>
      </c>
      <c r="AT227" s="115" t="s">
        <v>135</v>
      </c>
      <c r="AU227" s="115" t="s">
        <v>82</v>
      </c>
      <c r="AY227" s="16" t="s">
        <v>132</v>
      </c>
      <c r="BE227" s="116">
        <f t="shared" si="14"/>
        <v>0</v>
      </c>
      <c r="BF227" s="116">
        <f t="shared" si="15"/>
        <v>0</v>
      </c>
      <c r="BG227" s="116">
        <f t="shared" si="16"/>
        <v>0</v>
      </c>
      <c r="BH227" s="116">
        <f t="shared" si="17"/>
        <v>0</v>
      </c>
      <c r="BI227" s="116">
        <f t="shared" si="18"/>
        <v>0</v>
      </c>
      <c r="BJ227" s="16" t="s">
        <v>80</v>
      </c>
      <c r="BK227" s="116">
        <f t="shared" si="19"/>
        <v>0</v>
      </c>
      <c r="BL227" s="16" t="s">
        <v>162</v>
      </c>
      <c r="BM227" s="115" t="s">
        <v>899</v>
      </c>
    </row>
    <row r="228" spans="2:65" s="1" customFormat="1" ht="16.5" customHeight="1">
      <c r="B228" s="107"/>
      <c r="C228" s="108" t="s">
        <v>900</v>
      </c>
      <c r="D228" s="262" t="s">
        <v>135</v>
      </c>
      <c r="E228" s="236" t="s">
        <v>901</v>
      </c>
      <c r="F228" s="237" t="s">
        <v>708</v>
      </c>
      <c r="G228" s="238" t="s">
        <v>173</v>
      </c>
      <c r="H228" s="239">
        <v>1</v>
      </c>
      <c r="I228" s="110"/>
      <c r="J228" s="247">
        <f t="shared" si="10"/>
        <v>0</v>
      </c>
      <c r="K228" s="109" t="s">
        <v>3</v>
      </c>
      <c r="L228" s="30"/>
      <c r="M228" s="111" t="s">
        <v>3</v>
      </c>
      <c r="N228" s="112" t="s">
        <v>43</v>
      </c>
      <c r="P228" s="113">
        <f t="shared" si="11"/>
        <v>0</v>
      </c>
      <c r="Q228" s="113">
        <v>0</v>
      </c>
      <c r="R228" s="113">
        <f t="shared" si="12"/>
        <v>0</v>
      </c>
      <c r="S228" s="113">
        <v>0</v>
      </c>
      <c r="T228" s="114">
        <f t="shared" si="13"/>
        <v>0</v>
      </c>
      <c r="AR228" s="115" t="s">
        <v>162</v>
      </c>
      <c r="AT228" s="115" t="s">
        <v>135</v>
      </c>
      <c r="AU228" s="115" t="s">
        <v>82</v>
      </c>
      <c r="AY228" s="16" t="s">
        <v>132</v>
      </c>
      <c r="BE228" s="116">
        <f t="shared" si="14"/>
        <v>0</v>
      </c>
      <c r="BF228" s="116">
        <f t="shared" si="15"/>
        <v>0</v>
      </c>
      <c r="BG228" s="116">
        <f t="shared" si="16"/>
        <v>0</v>
      </c>
      <c r="BH228" s="116">
        <f t="shared" si="17"/>
        <v>0</v>
      </c>
      <c r="BI228" s="116">
        <f t="shared" si="18"/>
        <v>0</v>
      </c>
      <c r="BJ228" s="16" t="s">
        <v>80</v>
      </c>
      <c r="BK228" s="116">
        <f t="shared" si="19"/>
        <v>0</v>
      </c>
      <c r="BL228" s="16" t="s">
        <v>162</v>
      </c>
      <c r="BM228" s="115" t="s">
        <v>902</v>
      </c>
    </row>
    <row r="229" spans="2:65" s="1" customFormat="1" ht="16.5" customHeight="1">
      <c r="B229" s="107"/>
      <c r="C229" s="108" t="s">
        <v>789</v>
      </c>
      <c r="D229" s="262" t="s">
        <v>135</v>
      </c>
      <c r="E229" s="236" t="s">
        <v>903</v>
      </c>
      <c r="F229" s="237" t="s">
        <v>740</v>
      </c>
      <c r="G229" s="238" t="s">
        <v>173</v>
      </c>
      <c r="H229" s="239">
        <v>1</v>
      </c>
      <c r="I229" s="110"/>
      <c r="J229" s="247">
        <f t="shared" si="10"/>
        <v>0</v>
      </c>
      <c r="K229" s="109" t="s">
        <v>3</v>
      </c>
      <c r="L229" s="30"/>
      <c r="M229" s="111" t="s">
        <v>3</v>
      </c>
      <c r="N229" s="112" t="s">
        <v>43</v>
      </c>
      <c r="P229" s="113">
        <f t="shared" si="11"/>
        <v>0</v>
      </c>
      <c r="Q229" s="113">
        <v>0</v>
      </c>
      <c r="R229" s="113">
        <f t="shared" si="12"/>
        <v>0</v>
      </c>
      <c r="S229" s="113">
        <v>0</v>
      </c>
      <c r="T229" s="114">
        <f t="shared" si="13"/>
        <v>0</v>
      </c>
      <c r="AR229" s="115" t="s">
        <v>162</v>
      </c>
      <c r="AT229" s="115" t="s">
        <v>135</v>
      </c>
      <c r="AU229" s="115" t="s">
        <v>82</v>
      </c>
      <c r="AY229" s="16" t="s">
        <v>132</v>
      </c>
      <c r="BE229" s="116">
        <f t="shared" si="14"/>
        <v>0</v>
      </c>
      <c r="BF229" s="116">
        <f t="shared" si="15"/>
        <v>0</v>
      </c>
      <c r="BG229" s="116">
        <f t="shared" si="16"/>
        <v>0</v>
      </c>
      <c r="BH229" s="116">
        <f t="shared" si="17"/>
        <v>0</v>
      </c>
      <c r="BI229" s="116">
        <f t="shared" si="18"/>
        <v>0</v>
      </c>
      <c r="BJ229" s="16" t="s">
        <v>80</v>
      </c>
      <c r="BK229" s="116">
        <f t="shared" si="19"/>
        <v>0</v>
      </c>
      <c r="BL229" s="16" t="s">
        <v>162</v>
      </c>
      <c r="BM229" s="115" t="s">
        <v>904</v>
      </c>
    </row>
    <row r="230" spans="2:65" s="1" customFormat="1" ht="16.5" customHeight="1">
      <c r="B230" s="107"/>
      <c r="C230" s="108" t="s">
        <v>905</v>
      </c>
      <c r="D230" s="262" t="s">
        <v>135</v>
      </c>
      <c r="E230" s="236" t="s">
        <v>906</v>
      </c>
      <c r="F230" s="237" t="s">
        <v>743</v>
      </c>
      <c r="G230" s="238" t="s">
        <v>173</v>
      </c>
      <c r="H230" s="239">
        <v>1</v>
      </c>
      <c r="I230" s="110"/>
      <c r="J230" s="247">
        <f t="shared" si="10"/>
        <v>0</v>
      </c>
      <c r="K230" s="109" t="s">
        <v>3</v>
      </c>
      <c r="L230" s="30"/>
      <c r="M230" s="111" t="s">
        <v>3</v>
      </c>
      <c r="N230" s="112" t="s">
        <v>43</v>
      </c>
      <c r="P230" s="113">
        <f t="shared" si="11"/>
        <v>0</v>
      </c>
      <c r="Q230" s="113">
        <v>0</v>
      </c>
      <c r="R230" s="113">
        <f t="shared" si="12"/>
        <v>0</v>
      </c>
      <c r="S230" s="113">
        <v>0</v>
      </c>
      <c r="T230" s="114">
        <f t="shared" si="13"/>
        <v>0</v>
      </c>
      <c r="AR230" s="115" t="s">
        <v>162</v>
      </c>
      <c r="AT230" s="115" t="s">
        <v>135</v>
      </c>
      <c r="AU230" s="115" t="s">
        <v>82</v>
      </c>
      <c r="AY230" s="16" t="s">
        <v>132</v>
      </c>
      <c r="BE230" s="116">
        <f t="shared" si="14"/>
        <v>0</v>
      </c>
      <c r="BF230" s="116">
        <f t="shared" si="15"/>
        <v>0</v>
      </c>
      <c r="BG230" s="116">
        <f t="shared" si="16"/>
        <v>0</v>
      </c>
      <c r="BH230" s="116">
        <f t="shared" si="17"/>
        <v>0</v>
      </c>
      <c r="BI230" s="116">
        <f t="shared" si="18"/>
        <v>0</v>
      </c>
      <c r="BJ230" s="16" t="s">
        <v>80</v>
      </c>
      <c r="BK230" s="116">
        <f t="shared" si="19"/>
        <v>0</v>
      </c>
      <c r="BL230" s="16" t="s">
        <v>162</v>
      </c>
      <c r="BM230" s="115" t="s">
        <v>907</v>
      </c>
    </row>
    <row r="231" spans="2:65" s="1" customFormat="1" ht="16.5" customHeight="1">
      <c r="B231" s="107"/>
      <c r="C231" s="108" t="s">
        <v>792</v>
      </c>
      <c r="D231" s="262" t="s">
        <v>135</v>
      </c>
      <c r="E231" s="236" t="s">
        <v>908</v>
      </c>
      <c r="F231" s="237" t="s">
        <v>740</v>
      </c>
      <c r="G231" s="238" t="s">
        <v>173</v>
      </c>
      <c r="H231" s="239">
        <v>1</v>
      </c>
      <c r="I231" s="110"/>
      <c r="J231" s="247">
        <f t="shared" si="10"/>
        <v>0</v>
      </c>
      <c r="K231" s="109" t="s">
        <v>3</v>
      </c>
      <c r="L231" s="30"/>
      <c r="M231" s="111" t="s">
        <v>3</v>
      </c>
      <c r="N231" s="112" t="s">
        <v>43</v>
      </c>
      <c r="P231" s="113">
        <f t="shared" si="11"/>
        <v>0</v>
      </c>
      <c r="Q231" s="113">
        <v>0</v>
      </c>
      <c r="R231" s="113">
        <f t="shared" si="12"/>
        <v>0</v>
      </c>
      <c r="S231" s="113">
        <v>0</v>
      </c>
      <c r="T231" s="114">
        <f t="shared" si="13"/>
        <v>0</v>
      </c>
      <c r="AR231" s="115" t="s">
        <v>162</v>
      </c>
      <c r="AT231" s="115" t="s">
        <v>135</v>
      </c>
      <c r="AU231" s="115" t="s">
        <v>82</v>
      </c>
      <c r="AY231" s="16" t="s">
        <v>132</v>
      </c>
      <c r="BE231" s="116">
        <f t="shared" si="14"/>
        <v>0</v>
      </c>
      <c r="BF231" s="116">
        <f t="shared" si="15"/>
        <v>0</v>
      </c>
      <c r="BG231" s="116">
        <f t="shared" si="16"/>
        <v>0</v>
      </c>
      <c r="BH231" s="116">
        <f t="shared" si="17"/>
        <v>0</v>
      </c>
      <c r="BI231" s="116">
        <f t="shared" si="18"/>
        <v>0</v>
      </c>
      <c r="BJ231" s="16" t="s">
        <v>80</v>
      </c>
      <c r="BK231" s="116">
        <f t="shared" si="19"/>
        <v>0</v>
      </c>
      <c r="BL231" s="16" t="s">
        <v>162</v>
      </c>
      <c r="BM231" s="115" t="s">
        <v>909</v>
      </c>
    </row>
    <row r="232" spans="2:65" s="1" customFormat="1" ht="16.5" customHeight="1">
      <c r="B232" s="107"/>
      <c r="C232" s="108" t="s">
        <v>910</v>
      </c>
      <c r="D232" s="262" t="s">
        <v>135</v>
      </c>
      <c r="E232" s="236" t="s">
        <v>911</v>
      </c>
      <c r="F232" s="237" t="s">
        <v>743</v>
      </c>
      <c r="G232" s="238" t="s">
        <v>173</v>
      </c>
      <c r="H232" s="239">
        <v>1</v>
      </c>
      <c r="I232" s="110"/>
      <c r="J232" s="247">
        <f t="shared" si="10"/>
        <v>0</v>
      </c>
      <c r="K232" s="109" t="s">
        <v>3</v>
      </c>
      <c r="L232" s="30"/>
      <c r="M232" s="111" t="s">
        <v>3</v>
      </c>
      <c r="N232" s="112" t="s">
        <v>43</v>
      </c>
      <c r="P232" s="113">
        <f t="shared" si="11"/>
        <v>0</v>
      </c>
      <c r="Q232" s="113">
        <v>0</v>
      </c>
      <c r="R232" s="113">
        <f t="shared" si="12"/>
        <v>0</v>
      </c>
      <c r="S232" s="113">
        <v>0</v>
      </c>
      <c r="T232" s="114">
        <f t="shared" si="13"/>
        <v>0</v>
      </c>
      <c r="AR232" s="115" t="s">
        <v>162</v>
      </c>
      <c r="AT232" s="115" t="s">
        <v>135</v>
      </c>
      <c r="AU232" s="115" t="s">
        <v>82</v>
      </c>
      <c r="AY232" s="16" t="s">
        <v>132</v>
      </c>
      <c r="BE232" s="116">
        <f t="shared" si="14"/>
        <v>0</v>
      </c>
      <c r="BF232" s="116">
        <f t="shared" si="15"/>
        <v>0</v>
      </c>
      <c r="BG232" s="116">
        <f t="shared" si="16"/>
        <v>0</v>
      </c>
      <c r="BH232" s="116">
        <f t="shared" si="17"/>
        <v>0</v>
      </c>
      <c r="BI232" s="116">
        <f t="shared" si="18"/>
        <v>0</v>
      </c>
      <c r="BJ232" s="16" t="s">
        <v>80</v>
      </c>
      <c r="BK232" s="116">
        <f t="shared" si="19"/>
        <v>0</v>
      </c>
      <c r="BL232" s="16" t="s">
        <v>162</v>
      </c>
      <c r="BM232" s="115" t="s">
        <v>912</v>
      </c>
    </row>
    <row r="233" spans="2:65" s="1" customFormat="1" ht="16.5" customHeight="1">
      <c r="B233" s="107"/>
      <c r="C233" s="108" t="s">
        <v>794</v>
      </c>
      <c r="D233" s="262" t="s">
        <v>135</v>
      </c>
      <c r="E233" s="236" t="s">
        <v>913</v>
      </c>
      <c r="F233" s="237" t="s">
        <v>740</v>
      </c>
      <c r="G233" s="238" t="s">
        <v>173</v>
      </c>
      <c r="H233" s="239">
        <v>1</v>
      </c>
      <c r="I233" s="110"/>
      <c r="J233" s="247">
        <f t="shared" si="10"/>
        <v>0</v>
      </c>
      <c r="K233" s="109" t="s">
        <v>3</v>
      </c>
      <c r="L233" s="30"/>
      <c r="M233" s="111" t="s">
        <v>3</v>
      </c>
      <c r="N233" s="112" t="s">
        <v>43</v>
      </c>
      <c r="P233" s="113">
        <f t="shared" si="11"/>
        <v>0</v>
      </c>
      <c r="Q233" s="113">
        <v>0</v>
      </c>
      <c r="R233" s="113">
        <f t="shared" si="12"/>
        <v>0</v>
      </c>
      <c r="S233" s="113">
        <v>0</v>
      </c>
      <c r="T233" s="114">
        <f t="shared" si="13"/>
        <v>0</v>
      </c>
      <c r="AR233" s="115" t="s">
        <v>162</v>
      </c>
      <c r="AT233" s="115" t="s">
        <v>135</v>
      </c>
      <c r="AU233" s="115" t="s">
        <v>82</v>
      </c>
      <c r="AY233" s="16" t="s">
        <v>132</v>
      </c>
      <c r="BE233" s="116">
        <f t="shared" si="14"/>
        <v>0</v>
      </c>
      <c r="BF233" s="116">
        <f t="shared" si="15"/>
        <v>0</v>
      </c>
      <c r="BG233" s="116">
        <f t="shared" si="16"/>
        <v>0</v>
      </c>
      <c r="BH233" s="116">
        <f t="shared" si="17"/>
        <v>0</v>
      </c>
      <c r="BI233" s="116">
        <f t="shared" si="18"/>
        <v>0</v>
      </c>
      <c r="BJ233" s="16" t="s">
        <v>80</v>
      </c>
      <c r="BK233" s="116">
        <f t="shared" si="19"/>
        <v>0</v>
      </c>
      <c r="BL233" s="16" t="s">
        <v>162</v>
      </c>
      <c r="BM233" s="115" t="s">
        <v>914</v>
      </c>
    </row>
    <row r="234" spans="2:65" s="1" customFormat="1" ht="16.5" customHeight="1">
      <c r="B234" s="107"/>
      <c r="C234" s="108" t="s">
        <v>915</v>
      </c>
      <c r="D234" s="262" t="s">
        <v>135</v>
      </c>
      <c r="E234" s="236" t="s">
        <v>916</v>
      </c>
      <c r="F234" s="237" t="s">
        <v>743</v>
      </c>
      <c r="G234" s="238" t="s">
        <v>173</v>
      </c>
      <c r="H234" s="239">
        <v>1</v>
      </c>
      <c r="I234" s="110"/>
      <c r="J234" s="247">
        <f t="shared" si="10"/>
        <v>0</v>
      </c>
      <c r="K234" s="109" t="s">
        <v>3</v>
      </c>
      <c r="L234" s="30"/>
      <c r="M234" s="111" t="s">
        <v>3</v>
      </c>
      <c r="N234" s="112" t="s">
        <v>43</v>
      </c>
      <c r="P234" s="113">
        <f t="shared" si="11"/>
        <v>0</v>
      </c>
      <c r="Q234" s="113">
        <v>0</v>
      </c>
      <c r="R234" s="113">
        <f t="shared" si="12"/>
        <v>0</v>
      </c>
      <c r="S234" s="113">
        <v>0</v>
      </c>
      <c r="T234" s="114">
        <f t="shared" si="13"/>
        <v>0</v>
      </c>
      <c r="AR234" s="115" t="s">
        <v>162</v>
      </c>
      <c r="AT234" s="115" t="s">
        <v>135</v>
      </c>
      <c r="AU234" s="115" t="s">
        <v>82</v>
      </c>
      <c r="AY234" s="16" t="s">
        <v>132</v>
      </c>
      <c r="BE234" s="116">
        <f t="shared" si="14"/>
        <v>0</v>
      </c>
      <c r="BF234" s="116">
        <f t="shared" si="15"/>
        <v>0</v>
      </c>
      <c r="BG234" s="116">
        <f t="shared" si="16"/>
        <v>0</v>
      </c>
      <c r="BH234" s="116">
        <f t="shared" si="17"/>
        <v>0</v>
      </c>
      <c r="BI234" s="116">
        <f t="shared" si="18"/>
        <v>0</v>
      </c>
      <c r="BJ234" s="16" t="s">
        <v>80</v>
      </c>
      <c r="BK234" s="116">
        <f t="shared" si="19"/>
        <v>0</v>
      </c>
      <c r="BL234" s="16" t="s">
        <v>162</v>
      </c>
      <c r="BM234" s="115" t="s">
        <v>917</v>
      </c>
    </row>
    <row r="235" spans="2:65" s="1" customFormat="1" ht="16.5" customHeight="1">
      <c r="B235" s="107"/>
      <c r="C235" s="108" t="s">
        <v>797</v>
      </c>
      <c r="D235" s="262" t="s">
        <v>135</v>
      </c>
      <c r="E235" s="236" t="s">
        <v>918</v>
      </c>
      <c r="F235" s="237" t="s">
        <v>740</v>
      </c>
      <c r="G235" s="238" t="s">
        <v>173</v>
      </c>
      <c r="H235" s="239">
        <v>1</v>
      </c>
      <c r="I235" s="110"/>
      <c r="J235" s="247">
        <f t="shared" si="10"/>
        <v>0</v>
      </c>
      <c r="K235" s="109" t="s">
        <v>3</v>
      </c>
      <c r="L235" s="30"/>
      <c r="M235" s="111" t="s">
        <v>3</v>
      </c>
      <c r="N235" s="112" t="s">
        <v>43</v>
      </c>
      <c r="P235" s="113">
        <f t="shared" si="11"/>
        <v>0</v>
      </c>
      <c r="Q235" s="113">
        <v>0</v>
      </c>
      <c r="R235" s="113">
        <f t="shared" si="12"/>
        <v>0</v>
      </c>
      <c r="S235" s="113">
        <v>0</v>
      </c>
      <c r="T235" s="114">
        <f t="shared" si="13"/>
        <v>0</v>
      </c>
      <c r="AR235" s="115" t="s">
        <v>162</v>
      </c>
      <c r="AT235" s="115" t="s">
        <v>135</v>
      </c>
      <c r="AU235" s="115" t="s">
        <v>82</v>
      </c>
      <c r="AY235" s="16" t="s">
        <v>132</v>
      </c>
      <c r="BE235" s="116">
        <f t="shared" si="14"/>
        <v>0</v>
      </c>
      <c r="BF235" s="116">
        <f t="shared" si="15"/>
        <v>0</v>
      </c>
      <c r="BG235" s="116">
        <f t="shared" si="16"/>
        <v>0</v>
      </c>
      <c r="BH235" s="116">
        <f t="shared" si="17"/>
        <v>0</v>
      </c>
      <c r="BI235" s="116">
        <f t="shared" si="18"/>
        <v>0</v>
      </c>
      <c r="BJ235" s="16" t="s">
        <v>80</v>
      </c>
      <c r="BK235" s="116">
        <f t="shared" si="19"/>
        <v>0</v>
      </c>
      <c r="BL235" s="16" t="s">
        <v>162</v>
      </c>
      <c r="BM235" s="115" t="s">
        <v>919</v>
      </c>
    </row>
    <row r="236" spans="2:65" s="1" customFormat="1" ht="16.5" customHeight="1">
      <c r="B236" s="107"/>
      <c r="C236" s="108" t="s">
        <v>920</v>
      </c>
      <c r="D236" s="262" t="s">
        <v>135</v>
      </c>
      <c r="E236" s="236" t="s">
        <v>921</v>
      </c>
      <c r="F236" s="237" t="s">
        <v>743</v>
      </c>
      <c r="G236" s="238" t="s">
        <v>173</v>
      </c>
      <c r="H236" s="239">
        <v>1</v>
      </c>
      <c r="I236" s="110"/>
      <c r="J236" s="247">
        <f t="shared" si="10"/>
        <v>0</v>
      </c>
      <c r="K236" s="109" t="s">
        <v>3</v>
      </c>
      <c r="L236" s="30"/>
      <c r="M236" s="111" t="s">
        <v>3</v>
      </c>
      <c r="N236" s="112" t="s">
        <v>43</v>
      </c>
      <c r="P236" s="113">
        <f t="shared" si="11"/>
        <v>0</v>
      </c>
      <c r="Q236" s="113">
        <v>0</v>
      </c>
      <c r="R236" s="113">
        <f t="shared" si="12"/>
        <v>0</v>
      </c>
      <c r="S236" s="113">
        <v>0</v>
      </c>
      <c r="T236" s="114">
        <f t="shared" si="13"/>
        <v>0</v>
      </c>
      <c r="AR236" s="115" t="s">
        <v>162</v>
      </c>
      <c r="AT236" s="115" t="s">
        <v>135</v>
      </c>
      <c r="AU236" s="115" t="s">
        <v>82</v>
      </c>
      <c r="AY236" s="16" t="s">
        <v>132</v>
      </c>
      <c r="BE236" s="116">
        <f t="shared" si="14"/>
        <v>0</v>
      </c>
      <c r="BF236" s="116">
        <f t="shared" si="15"/>
        <v>0</v>
      </c>
      <c r="BG236" s="116">
        <f t="shared" si="16"/>
        <v>0</v>
      </c>
      <c r="BH236" s="116">
        <f t="shared" si="17"/>
        <v>0</v>
      </c>
      <c r="BI236" s="116">
        <f t="shared" si="18"/>
        <v>0</v>
      </c>
      <c r="BJ236" s="16" t="s">
        <v>80</v>
      </c>
      <c r="BK236" s="116">
        <f t="shared" si="19"/>
        <v>0</v>
      </c>
      <c r="BL236" s="16" t="s">
        <v>162</v>
      </c>
      <c r="BM236" s="115" t="s">
        <v>922</v>
      </c>
    </row>
    <row r="237" spans="2:65" s="1" customFormat="1" ht="16.5" customHeight="1">
      <c r="B237" s="107"/>
      <c r="C237" s="108" t="s">
        <v>799</v>
      </c>
      <c r="D237" s="262" t="s">
        <v>135</v>
      </c>
      <c r="E237" s="236" t="s">
        <v>923</v>
      </c>
      <c r="F237" s="237" t="s">
        <v>695</v>
      </c>
      <c r="G237" s="238" t="s">
        <v>173</v>
      </c>
      <c r="H237" s="239">
        <v>1</v>
      </c>
      <c r="I237" s="110"/>
      <c r="J237" s="247">
        <f t="shared" si="10"/>
        <v>0</v>
      </c>
      <c r="K237" s="109" t="s">
        <v>3</v>
      </c>
      <c r="L237" s="30"/>
      <c r="M237" s="111" t="s">
        <v>3</v>
      </c>
      <c r="N237" s="112" t="s">
        <v>43</v>
      </c>
      <c r="P237" s="113">
        <f t="shared" si="11"/>
        <v>0</v>
      </c>
      <c r="Q237" s="113">
        <v>0</v>
      </c>
      <c r="R237" s="113">
        <f t="shared" si="12"/>
        <v>0</v>
      </c>
      <c r="S237" s="113">
        <v>0</v>
      </c>
      <c r="T237" s="114">
        <f t="shared" si="13"/>
        <v>0</v>
      </c>
      <c r="AR237" s="115" t="s">
        <v>162</v>
      </c>
      <c r="AT237" s="115" t="s">
        <v>135</v>
      </c>
      <c r="AU237" s="115" t="s">
        <v>82</v>
      </c>
      <c r="AY237" s="16" t="s">
        <v>132</v>
      </c>
      <c r="BE237" s="116">
        <f t="shared" si="14"/>
        <v>0</v>
      </c>
      <c r="BF237" s="116">
        <f t="shared" si="15"/>
        <v>0</v>
      </c>
      <c r="BG237" s="116">
        <f t="shared" si="16"/>
        <v>0</v>
      </c>
      <c r="BH237" s="116">
        <f t="shared" si="17"/>
        <v>0</v>
      </c>
      <c r="BI237" s="116">
        <f t="shared" si="18"/>
        <v>0</v>
      </c>
      <c r="BJ237" s="16" t="s">
        <v>80</v>
      </c>
      <c r="BK237" s="116">
        <f t="shared" si="19"/>
        <v>0</v>
      </c>
      <c r="BL237" s="16" t="s">
        <v>162</v>
      </c>
      <c r="BM237" s="115" t="s">
        <v>924</v>
      </c>
    </row>
    <row r="238" spans="2:65" s="1" customFormat="1" ht="16.5" customHeight="1">
      <c r="B238" s="107"/>
      <c r="C238" s="108" t="s">
        <v>925</v>
      </c>
      <c r="D238" s="262" t="s">
        <v>135</v>
      </c>
      <c r="E238" s="236" t="s">
        <v>926</v>
      </c>
      <c r="F238" s="237" t="s">
        <v>740</v>
      </c>
      <c r="G238" s="238" t="s">
        <v>173</v>
      </c>
      <c r="H238" s="239">
        <v>1</v>
      </c>
      <c r="I238" s="110"/>
      <c r="J238" s="247">
        <f t="shared" si="10"/>
        <v>0</v>
      </c>
      <c r="K238" s="109" t="s">
        <v>3</v>
      </c>
      <c r="L238" s="30"/>
      <c r="M238" s="111" t="s">
        <v>3</v>
      </c>
      <c r="N238" s="112" t="s">
        <v>43</v>
      </c>
      <c r="P238" s="113">
        <f t="shared" si="11"/>
        <v>0</v>
      </c>
      <c r="Q238" s="113">
        <v>0</v>
      </c>
      <c r="R238" s="113">
        <f t="shared" si="12"/>
        <v>0</v>
      </c>
      <c r="S238" s="113">
        <v>0</v>
      </c>
      <c r="T238" s="114">
        <f t="shared" si="13"/>
        <v>0</v>
      </c>
      <c r="AR238" s="115" t="s">
        <v>162</v>
      </c>
      <c r="AT238" s="115" t="s">
        <v>135</v>
      </c>
      <c r="AU238" s="115" t="s">
        <v>82</v>
      </c>
      <c r="AY238" s="16" t="s">
        <v>132</v>
      </c>
      <c r="BE238" s="116">
        <f t="shared" si="14"/>
        <v>0</v>
      </c>
      <c r="BF238" s="116">
        <f t="shared" si="15"/>
        <v>0</v>
      </c>
      <c r="BG238" s="116">
        <f t="shared" si="16"/>
        <v>0</v>
      </c>
      <c r="BH238" s="116">
        <f t="shared" si="17"/>
        <v>0</v>
      </c>
      <c r="BI238" s="116">
        <f t="shared" si="18"/>
        <v>0</v>
      </c>
      <c r="BJ238" s="16" t="s">
        <v>80</v>
      </c>
      <c r="BK238" s="116">
        <f t="shared" si="19"/>
        <v>0</v>
      </c>
      <c r="BL238" s="16" t="s">
        <v>162</v>
      </c>
      <c r="BM238" s="115" t="s">
        <v>927</v>
      </c>
    </row>
    <row r="239" spans="2:65" s="1" customFormat="1" ht="16.5" customHeight="1">
      <c r="B239" s="107"/>
      <c r="C239" s="108" t="s">
        <v>802</v>
      </c>
      <c r="D239" s="262" t="s">
        <v>135</v>
      </c>
      <c r="E239" s="236" t="s">
        <v>928</v>
      </c>
      <c r="F239" s="237" t="s">
        <v>743</v>
      </c>
      <c r="G239" s="238" t="s">
        <v>173</v>
      </c>
      <c r="H239" s="239">
        <v>1</v>
      </c>
      <c r="I239" s="110"/>
      <c r="J239" s="247">
        <f t="shared" si="10"/>
        <v>0</v>
      </c>
      <c r="K239" s="109" t="s">
        <v>3</v>
      </c>
      <c r="L239" s="30"/>
      <c r="M239" s="111" t="s">
        <v>3</v>
      </c>
      <c r="N239" s="112" t="s">
        <v>43</v>
      </c>
      <c r="P239" s="113">
        <f t="shared" si="11"/>
        <v>0</v>
      </c>
      <c r="Q239" s="113">
        <v>0</v>
      </c>
      <c r="R239" s="113">
        <f t="shared" si="12"/>
        <v>0</v>
      </c>
      <c r="S239" s="113">
        <v>0</v>
      </c>
      <c r="T239" s="114">
        <f t="shared" si="13"/>
        <v>0</v>
      </c>
      <c r="AR239" s="115" t="s">
        <v>162</v>
      </c>
      <c r="AT239" s="115" t="s">
        <v>135</v>
      </c>
      <c r="AU239" s="115" t="s">
        <v>82</v>
      </c>
      <c r="AY239" s="16" t="s">
        <v>132</v>
      </c>
      <c r="BE239" s="116">
        <f t="shared" si="14"/>
        <v>0</v>
      </c>
      <c r="BF239" s="116">
        <f t="shared" si="15"/>
        <v>0</v>
      </c>
      <c r="BG239" s="116">
        <f t="shared" si="16"/>
        <v>0</v>
      </c>
      <c r="BH239" s="116">
        <f t="shared" si="17"/>
        <v>0</v>
      </c>
      <c r="BI239" s="116">
        <f t="shared" si="18"/>
        <v>0</v>
      </c>
      <c r="BJ239" s="16" t="s">
        <v>80</v>
      </c>
      <c r="BK239" s="116">
        <f t="shared" si="19"/>
        <v>0</v>
      </c>
      <c r="BL239" s="16" t="s">
        <v>162</v>
      </c>
      <c r="BM239" s="115" t="s">
        <v>929</v>
      </c>
    </row>
    <row r="240" spans="2:65" s="1" customFormat="1" ht="16.5" customHeight="1">
      <c r="B240" s="107"/>
      <c r="C240" s="108" t="s">
        <v>930</v>
      </c>
      <c r="D240" s="262" t="s">
        <v>135</v>
      </c>
      <c r="E240" s="236" t="s">
        <v>931</v>
      </c>
      <c r="F240" s="237" t="s">
        <v>706</v>
      </c>
      <c r="G240" s="238" t="s">
        <v>173</v>
      </c>
      <c r="H240" s="239">
        <v>1</v>
      </c>
      <c r="I240" s="110"/>
      <c r="J240" s="247">
        <f t="shared" si="10"/>
        <v>0</v>
      </c>
      <c r="K240" s="109" t="s">
        <v>3</v>
      </c>
      <c r="L240" s="30"/>
      <c r="M240" s="111" t="s">
        <v>3</v>
      </c>
      <c r="N240" s="112" t="s">
        <v>43</v>
      </c>
      <c r="P240" s="113">
        <f t="shared" si="11"/>
        <v>0</v>
      </c>
      <c r="Q240" s="113">
        <v>0</v>
      </c>
      <c r="R240" s="113">
        <f t="shared" si="12"/>
        <v>0</v>
      </c>
      <c r="S240" s="113">
        <v>0</v>
      </c>
      <c r="T240" s="114">
        <f t="shared" si="13"/>
        <v>0</v>
      </c>
      <c r="AR240" s="115" t="s">
        <v>162</v>
      </c>
      <c r="AT240" s="115" t="s">
        <v>135</v>
      </c>
      <c r="AU240" s="115" t="s">
        <v>82</v>
      </c>
      <c r="AY240" s="16" t="s">
        <v>132</v>
      </c>
      <c r="BE240" s="116">
        <f t="shared" si="14"/>
        <v>0</v>
      </c>
      <c r="BF240" s="116">
        <f t="shared" si="15"/>
        <v>0</v>
      </c>
      <c r="BG240" s="116">
        <f t="shared" si="16"/>
        <v>0</v>
      </c>
      <c r="BH240" s="116">
        <f t="shared" si="17"/>
        <v>0</v>
      </c>
      <c r="BI240" s="116">
        <f t="shared" si="18"/>
        <v>0</v>
      </c>
      <c r="BJ240" s="16" t="s">
        <v>80</v>
      </c>
      <c r="BK240" s="116">
        <f t="shared" si="19"/>
        <v>0</v>
      </c>
      <c r="BL240" s="16" t="s">
        <v>162</v>
      </c>
      <c r="BM240" s="115" t="s">
        <v>932</v>
      </c>
    </row>
    <row r="241" spans="2:65" s="1" customFormat="1" ht="16.5" customHeight="1">
      <c r="B241" s="107"/>
      <c r="C241" s="108" t="s">
        <v>804</v>
      </c>
      <c r="D241" s="262" t="s">
        <v>135</v>
      </c>
      <c r="E241" s="236" t="s">
        <v>933</v>
      </c>
      <c r="F241" s="237" t="s">
        <v>708</v>
      </c>
      <c r="G241" s="238" t="s">
        <v>173</v>
      </c>
      <c r="H241" s="239">
        <v>1</v>
      </c>
      <c r="I241" s="110"/>
      <c r="J241" s="247">
        <f t="shared" si="10"/>
        <v>0</v>
      </c>
      <c r="K241" s="109" t="s">
        <v>3</v>
      </c>
      <c r="L241" s="30"/>
      <c r="M241" s="111" t="s">
        <v>3</v>
      </c>
      <c r="N241" s="112" t="s">
        <v>43</v>
      </c>
      <c r="P241" s="113">
        <f t="shared" si="11"/>
        <v>0</v>
      </c>
      <c r="Q241" s="113">
        <v>0</v>
      </c>
      <c r="R241" s="113">
        <f t="shared" si="12"/>
        <v>0</v>
      </c>
      <c r="S241" s="113">
        <v>0</v>
      </c>
      <c r="T241" s="114">
        <f t="shared" si="13"/>
        <v>0</v>
      </c>
      <c r="AR241" s="115" t="s">
        <v>162</v>
      </c>
      <c r="AT241" s="115" t="s">
        <v>135</v>
      </c>
      <c r="AU241" s="115" t="s">
        <v>82</v>
      </c>
      <c r="AY241" s="16" t="s">
        <v>132</v>
      </c>
      <c r="BE241" s="116">
        <f t="shared" si="14"/>
        <v>0</v>
      </c>
      <c r="BF241" s="116">
        <f t="shared" si="15"/>
        <v>0</v>
      </c>
      <c r="BG241" s="116">
        <f t="shared" si="16"/>
        <v>0</v>
      </c>
      <c r="BH241" s="116">
        <f t="shared" si="17"/>
        <v>0</v>
      </c>
      <c r="BI241" s="116">
        <f t="shared" si="18"/>
        <v>0</v>
      </c>
      <c r="BJ241" s="16" t="s">
        <v>80</v>
      </c>
      <c r="BK241" s="116">
        <f t="shared" si="19"/>
        <v>0</v>
      </c>
      <c r="BL241" s="16" t="s">
        <v>162</v>
      </c>
      <c r="BM241" s="115" t="s">
        <v>934</v>
      </c>
    </row>
    <row r="242" spans="2:65" s="1" customFormat="1" ht="16.5" customHeight="1">
      <c r="B242" s="107"/>
      <c r="C242" s="108" t="s">
        <v>935</v>
      </c>
      <c r="D242" s="262" t="s">
        <v>135</v>
      </c>
      <c r="E242" s="236" t="s">
        <v>936</v>
      </c>
      <c r="F242" s="237" t="s">
        <v>695</v>
      </c>
      <c r="G242" s="238" t="s">
        <v>173</v>
      </c>
      <c r="H242" s="239">
        <v>1</v>
      </c>
      <c r="I242" s="110"/>
      <c r="J242" s="247">
        <f t="shared" si="10"/>
        <v>0</v>
      </c>
      <c r="K242" s="109" t="s">
        <v>3</v>
      </c>
      <c r="L242" s="30"/>
      <c r="M242" s="111" t="s">
        <v>3</v>
      </c>
      <c r="N242" s="112" t="s">
        <v>43</v>
      </c>
      <c r="P242" s="113">
        <f t="shared" si="11"/>
        <v>0</v>
      </c>
      <c r="Q242" s="113">
        <v>0</v>
      </c>
      <c r="R242" s="113">
        <f t="shared" si="12"/>
        <v>0</v>
      </c>
      <c r="S242" s="113">
        <v>0</v>
      </c>
      <c r="T242" s="114">
        <f t="shared" si="13"/>
        <v>0</v>
      </c>
      <c r="AR242" s="115" t="s">
        <v>162</v>
      </c>
      <c r="AT242" s="115" t="s">
        <v>135</v>
      </c>
      <c r="AU242" s="115" t="s">
        <v>82</v>
      </c>
      <c r="AY242" s="16" t="s">
        <v>132</v>
      </c>
      <c r="BE242" s="116">
        <f t="shared" si="14"/>
        <v>0</v>
      </c>
      <c r="BF242" s="116">
        <f t="shared" si="15"/>
        <v>0</v>
      </c>
      <c r="BG242" s="116">
        <f t="shared" si="16"/>
        <v>0</v>
      </c>
      <c r="BH242" s="116">
        <f t="shared" si="17"/>
        <v>0</v>
      </c>
      <c r="BI242" s="116">
        <f t="shared" si="18"/>
        <v>0</v>
      </c>
      <c r="BJ242" s="16" t="s">
        <v>80</v>
      </c>
      <c r="BK242" s="116">
        <f t="shared" si="19"/>
        <v>0</v>
      </c>
      <c r="BL242" s="16" t="s">
        <v>162</v>
      </c>
      <c r="BM242" s="115" t="s">
        <v>937</v>
      </c>
    </row>
    <row r="243" spans="2:65" s="1" customFormat="1" ht="16.5" customHeight="1">
      <c r="B243" s="107"/>
      <c r="C243" s="108" t="s">
        <v>807</v>
      </c>
      <c r="D243" s="262" t="s">
        <v>135</v>
      </c>
      <c r="E243" s="236" t="s">
        <v>938</v>
      </c>
      <c r="F243" s="237" t="s">
        <v>706</v>
      </c>
      <c r="G243" s="238" t="s">
        <v>173</v>
      </c>
      <c r="H243" s="239">
        <v>1</v>
      </c>
      <c r="I243" s="110"/>
      <c r="J243" s="247">
        <f t="shared" si="10"/>
        <v>0</v>
      </c>
      <c r="K243" s="109" t="s">
        <v>3</v>
      </c>
      <c r="L243" s="30"/>
      <c r="M243" s="111" t="s">
        <v>3</v>
      </c>
      <c r="N243" s="112" t="s">
        <v>43</v>
      </c>
      <c r="P243" s="113">
        <f t="shared" si="11"/>
        <v>0</v>
      </c>
      <c r="Q243" s="113">
        <v>0</v>
      </c>
      <c r="R243" s="113">
        <f t="shared" si="12"/>
        <v>0</v>
      </c>
      <c r="S243" s="113">
        <v>0</v>
      </c>
      <c r="T243" s="114">
        <f t="shared" si="13"/>
        <v>0</v>
      </c>
      <c r="AR243" s="115" t="s">
        <v>162</v>
      </c>
      <c r="AT243" s="115" t="s">
        <v>135</v>
      </c>
      <c r="AU243" s="115" t="s">
        <v>82</v>
      </c>
      <c r="AY243" s="16" t="s">
        <v>132</v>
      </c>
      <c r="BE243" s="116">
        <f t="shared" si="14"/>
        <v>0</v>
      </c>
      <c r="BF243" s="116">
        <f t="shared" si="15"/>
        <v>0</v>
      </c>
      <c r="BG243" s="116">
        <f t="shared" si="16"/>
        <v>0</v>
      </c>
      <c r="BH243" s="116">
        <f t="shared" si="17"/>
        <v>0</v>
      </c>
      <c r="BI243" s="116">
        <f t="shared" si="18"/>
        <v>0</v>
      </c>
      <c r="BJ243" s="16" t="s">
        <v>80</v>
      </c>
      <c r="BK243" s="116">
        <f t="shared" si="19"/>
        <v>0</v>
      </c>
      <c r="BL243" s="16" t="s">
        <v>162</v>
      </c>
      <c r="BM243" s="115" t="s">
        <v>939</v>
      </c>
    </row>
    <row r="244" spans="2:65" s="1" customFormat="1" ht="16.5" customHeight="1">
      <c r="B244" s="107"/>
      <c r="C244" s="108" t="s">
        <v>940</v>
      </c>
      <c r="D244" s="262" t="s">
        <v>135</v>
      </c>
      <c r="E244" s="236" t="s">
        <v>941</v>
      </c>
      <c r="F244" s="237" t="s">
        <v>708</v>
      </c>
      <c r="G244" s="238" t="s">
        <v>173</v>
      </c>
      <c r="H244" s="239">
        <v>1</v>
      </c>
      <c r="I244" s="110"/>
      <c r="J244" s="247">
        <f t="shared" si="10"/>
        <v>0</v>
      </c>
      <c r="K244" s="109" t="s">
        <v>3</v>
      </c>
      <c r="L244" s="30"/>
      <c r="M244" s="111" t="s">
        <v>3</v>
      </c>
      <c r="N244" s="112" t="s">
        <v>43</v>
      </c>
      <c r="P244" s="113">
        <f t="shared" si="11"/>
        <v>0</v>
      </c>
      <c r="Q244" s="113">
        <v>0</v>
      </c>
      <c r="R244" s="113">
        <f t="shared" si="12"/>
        <v>0</v>
      </c>
      <c r="S244" s="113">
        <v>0</v>
      </c>
      <c r="T244" s="114">
        <f t="shared" si="13"/>
        <v>0</v>
      </c>
      <c r="AR244" s="115" t="s">
        <v>162</v>
      </c>
      <c r="AT244" s="115" t="s">
        <v>135</v>
      </c>
      <c r="AU244" s="115" t="s">
        <v>82</v>
      </c>
      <c r="AY244" s="16" t="s">
        <v>132</v>
      </c>
      <c r="BE244" s="116">
        <f t="shared" si="14"/>
        <v>0</v>
      </c>
      <c r="BF244" s="116">
        <f t="shared" si="15"/>
        <v>0</v>
      </c>
      <c r="BG244" s="116">
        <f t="shared" si="16"/>
        <v>0</v>
      </c>
      <c r="BH244" s="116">
        <f t="shared" si="17"/>
        <v>0</v>
      </c>
      <c r="BI244" s="116">
        <f t="shared" si="18"/>
        <v>0</v>
      </c>
      <c r="BJ244" s="16" t="s">
        <v>80</v>
      </c>
      <c r="BK244" s="116">
        <f t="shared" si="19"/>
        <v>0</v>
      </c>
      <c r="BL244" s="16" t="s">
        <v>162</v>
      </c>
      <c r="BM244" s="115" t="s">
        <v>942</v>
      </c>
    </row>
    <row r="245" spans="2:65" s="1" customFormat="1" ht="16.5" customHeight="1">
      <c r="B245" s="107"/>
      <c r="C245" s="108" t="s">
        <v>809</v>
      </c>
      <c r="D245" s="262" t="s">
        <v>135</v>
      </c>
      <c r="E245" s="236" t="s">
        <v>943</v>
      </c>
      <c r="F245" s="237" t="s">
        <v>695</v>
      </c>
      <c r="G245" s="238" t="s">
        <v>173</v>
      </c>
      <c r="H245" s="239">
        <v>1</v>
      </c>
      <c r="I245" s="110"/>
      <c r="J245" s="247">
        <f t="shared" si="10"/>
        <v>0</v>
      </c>
      <c r="K245" s="109" t="s">
        <v>3</v>
      </c>
      <c r="L245" s="30"/>
      <c r="M245" s="111" t="s">
        <v>3</v>
      </c>
      <c r="N245" s="112" t="s">
        <v>43</v>
      </c>
      <c r="P245" s="113">
        <f t="shared" si="11"/>
        <v>0</v>
      </c>
      <c r="Q245" s="113">
        <v>0</v>
      </c>
      <c r="R245" s="113">
        <f t="shared" si="12"/>
        <v>0</v>
      </c>
      <c r="S245" s="113">
        <v>0</v>
      </c>
      <c r="T245" s="114">
        <f t="shared" si="13"/>
        <v>0</v>
      </c>
      <c r="AR245" s="115" t="s">
        <v>162</v>
      </c>
      <c r="AT245" s="115" t="s">
        <v>135</v>
      </c>
      <c r="AU245" s="115" t="s">
        <v>82</v>
      </c>
      <c r="AY245" s="16" t="s">
        <v>132</v>
      </c>
      <c r="BE245" s="116">
        <f t="shared" si="14"/>
        <v>0</v>
      </c>
      <c r="BF245" s="116">
        <f t="shared" si="15"/>
        <v>0</v>
      </c>
      <c r="BG245" s="116">
        <f t="shared" si="16"/>
        <v>0</v>
      </c>
      <c r="BH245" s="116">
        <f t="shared" si="17"/>
        <v>0</v>
      </c>
      <c r="BI245" s="116">
        <f t="shared" si="18"/>
        <v>0</v>
      </c>
      <c r="BJ245" s="16" t="s">
        <v>80</v>
      </c>
      <c r="BK245" s="116">
        <f t="shared" si="19"/>
        <v>0</v>
      </c>
      <c r="BL245" s="16" t="s">
        <v>162</v>
      </c>
      <c r="BM245" s="115" t="s">
        <v>944</v>
      </c>
    </row>
    <row r="246" spans="2:65" s="1" customFormat="1" ht="16.5" customHeight="1">
      <c r="B246" s="107"/>
      <c r="C246" s="108" t="s">
        <v>945</v>
      </c>
      <c r="D246" s="262" t="s">
        <v>135</v>
      </c>
      <c r="E246" s="236" t="s">
        <v>946</v>
      </c>
      <c r="F246" s="237" t="s">
        <v>706</v>
      </c>
      <c r="G246" s="238" t="s">
        <v>173</v>
      </c>
      <c r="H246" s="239">
        <v>1</v>
      </c>
      <c r="I246" s="110"/>
      <c r="J246" s="247">
        <f t="shared" si="10"/>
        <v>0</v>
      </c>
      <c r="K246" s="109" t="s">
        <v>3</v>
      </c>
      <c r="L246" s="30"/>
      <c r="M246" s="111" t="s">
        <v>3</v>
      </c>
      <c r="N246" s="112" t="s">
        <v>43</v>
      </c>
      <c r="P246" s="113">
        <f t="shared" si="11"/>
        <v>0</v>
      </c>
      <c r="Q246" s="113">
        <v>0</v>
      </c>
      <c r="R246" s="113">
        <f t="shared" si="12"/>
        <v>0</v>
      </c>
      <c r="S246" s="113">
        <v>0</v>
      </c>
      <c r="T246" s="114">
        <f t="shared" si="13"/>
        <v>0</v>
      </c>
      <c r="AR246" s="115" t="s">
        <v>162</v>
      </c>
      <c r="AT246" s="115" t="s">
        <v>135</v>
      </c>
      <c r="AU246" s="115" t="s">
        <v>82</v>
      </c>
      <c r="AY246" s="16" t="s">
        <v>132</v>
      </c>
      <c r="BE246" s="116">
        <f t="shared" si="14"/>
        <v>0</v>
      </c>
      <c r="BF246" s="116">
        <f t="shared" si="15"/>
        <v>0</v>
      </c>
      <c r="BG246" s="116">
        <f t="shared" si="16"/>
        <v>0</v>
      </c>
      <c r="BH246" s="116">
        <f t="shared" si="17"/>
        <v>0</v>
      </c>
      <c r="BI246" s="116">
        <f t="shared" si="18"/>
        <v>0</v>
      </c>
      <c r="BJ246" s="16" t="s">
        <v>80</v>
      </c>
      <c r="BK246" s="116">
        <f t="shared" si="19"/>
        <v>0</v>
      </c>
      <c r="BL246" s="16" t="s">
        <v>162</v>
      </c>
      <c r="BM246" s="115" t="s">
        <v>947</v>
      </c>
    </row>
    <row r="247" spans="2:65" s="1" customFormat="1" ht="16.5" customHeight="1">
      <c r="B247" s="107"/>
      <c r="C247" s="108" t="s">
        <v>812</v>
      </c>
      <c r="D247" s="262" t="s">
        <v>135</v>
      </c>
      <c r="E247" s="236" t="s">
        <v>948</v>
      </c>
      <c r="F247" s="237" t="s">
        <v>708</v>
      </c>
      <c r="G247" s="238" t="s">
        <v>173</v>
      </c>
      <c r="H247" s="239">
        <v>1</v>
      </c>
      <c r="I247" s="110"/>
      <c r="J247" s="247">
        <f t="shared" si="10"/>
        <v>0</v>
      </c>
      <c r="K247" s="109" t="s">
        <v>3</v>
      </c>
      <c r="L247" s="30"/>
      <c r="M247" s="111" t="s">
        <v>3</v>
      </c>
      <c r="N247" s="112" t="s">
        <v>43</v>
      </c>
      <c r="P247" s="113">
        <f t="shared" si="11"/>
        <v>0</v>
      </c>
      <c r="Q247" s="113">
        <v>0</v>
      </c>
      <c r="R247" s="113">
        <f t="shared" si="12"/>
        <v>0</v>
      </c>
      <c r="S247" s="113">
        <v>0</v>
      </c>
      <c r="T247" s="114">
        <f t="shared" si="13"/>
        <v>0</v>
      </c>
      <c r="AR247" s="115" t="s">
        <v>162</v>
      </c>
      <c r="AT247" s="115" t="s">
        <v>135</v>
      </c>
      <c r="AU247" s="115" t="s">
        <v>82</v>
      </c>
      <c r="AY247" s="16" t="s">
        <v>132</v>
      </c>
      <c r="BE247" s="116">
        <f t="shared" si="14"/>
        <v>0</v>
      </c>
      <c r="BF247" s="116">
        <f t="shared" si="15"/>
        <v>0</v>
      </c>
      <c r="BG247" s="116">
        <f t="shared" si="16"/>
        <v>0</v>
      </c>
      <c r="BH247" s="116">
        <f t="shared" si="17"/>
        <v>0</v>
      </c>
      <c r="BI247" s="116">
        <f t="shared" si="18"/>
        <v>0</v>
      </c>
      <c r="BJ247" s="16" t="s">
        <v>80</v>
      </c>
      <c r="BK247" s="116">
        <f t="shared" si="19"/>
        <v>0</v>
      </c>
      <c r="BL247" s="16" t="s">
        <v>162</v>
      </c>
      <c r="BM247" s="115" t="s">
        <v>949</v>
      </c>
    </row>
    <row r="248" spans="2:65" s="1" customFormat="1" ht="16.5" customHeight="1">
      <c r="B248" s="107"/>
      <c r="C248" s="108" t="s">
        <v>950</v>
      </c>
      <c r="D248" s="262" t="s">
        <v>135</v>
      </c>
      <c r="E248" s="236" t="s">
        <v>951</v>
      </c>
      <c r="F248" s="237" t="s">
        <v>695</v>
      </c>
      <c r="G248" s="238" t="s">
        <v>173</v>
      </c>
      <c r="H248" s="239">
        <v>1</v>
      </c>
      <c r="I248" s="110"/>
      <c r="J248" s="247">
        <f t="shared" si="10"/>
        <v>0</v>
      </c>
      <c r="K248" s="109" t="s">
        <v>3</v>
      </c>
      <c r="L248" s="30"/>
      <c r="M248" s="111" t="s">
        <v>3</v>
      </c>
      <c r="N248" s="112" t="s">
        <v>43</v>
      </c>
      <c r="P248" s="113">
        <f t="shared" si="11"/>
        <v>0</v>
      </c>
      <c r="Q248" s="113">
        <v>0</v>
      </c>
      <c r="R248" s="113">
        <f t="shared" si="12"/>
        <v>0</v>
      </c>
      <c r="S248" s="113">
        <v>0</v>
      </c>
      <c r="T248" s="114">
        <f t="shared" si="13"/>
        <v>0</v>
      </c>
      <c r="AR248" s="115" t="s">
        <v>162</v>
      </c>
      <c r="AT248" s="115" t="s">
        <v>135</v>
      </c>
      <c r="AU248" s="115" t="s">
        <v>82</v>
      </c>
      <c r="AY248" s="16" t="s">
        <v>132</v>
      </c>
      <c r="BE248" s="116">
        <f t="shared" si="14"/>
        <v>0</v>
      </c>
      <c r="BF248" s="116">
        <f t="shared" si="15"/>
        <v>0</v>
      </c>
      <c r="BG248" s="116">
        <f t="shared" si="16"/>
        <v>0</v>
      </c>
      <c r="BH248" s="116">
        <f t="shared" si="17"/>
        <v>0</v>
      </c>
      <c r="BI248" s="116">
        <f t="shared" si="18"/>
        <v>0</v>
      </c>
      <c r="BJ248" s="16" t="s">
        <v>80</v>
      </c>
      <c r="BK248" s="116">
        <f t="shared" si="19"/>
        <v>0</v>
      </c>
      <c r="BL248" s="16" t="s">
        <v>162</v>
      </c>
      <c r="BM248" s="115" t="s">
        <v>952</v>
      </c>
    </row>
    <row r="249" spans="2:65" s="1" customFormat="1" ht="16.5" customHeight="1">
      <c r="B249" s="107"/>
      <c r="C249" s="108" t="s">
        <v>814</v>
      </c>
      <c r="D249" s="262" t="s">
        <v>135</v>
      </c>
      <c r="E249" s="236" t="s">
        <v>953</v>
      </c>
      <c r="F249" s="237" t="s">
        <v>706</v>
      </c>
      <c r="G249" s="238" t="s">
        <v>173</v>
      </c>
      <c r="H249" s="239">
        <v>1</v>
      </c>
      <c r="I249" s="110"/>
      <c r="J249" s="247">
        <f t="shared" si="10"/>
        <v>0</v>
      </c>
      <c r="K249" s="109" t="s">
        <v>3</v>
      </c>
      <c r="L249" s="30"/>
      <c r="M249" s="111" t="s">
        <v>3</v>
      </c>
      <c r="N249" s="112" t="s">
        <v>43</v>
      </c>
      <c r="P249" s="113">
        <f t="shared" si="11"/>
        <v>0</v>
      </c>
      <c r="Q249" s="113">
        <v>0</v>
      </c>
      <c r="R249" s="113">
        <f t="shared" si="12"/>
        <v>0</v>
      </c>
      <c r="S249" s="113">
        <v>0</v>
      </c>
      <c r="T249" s="114">
        <f t="shared" si="13"/>
        <v>0</v>
      </c>
      <c r="AR249" s="115" t="s">
        <v>162</v>
      </c>
      <c r="AT249" s="115" t="s">
        <v>135</v>
      </c>
      <c r="AU249" s="115" t="s">
        <v>82</v>
      </c>
      <c r="AY249" s="16" t="s">
        <v>132</v>
      </c>
      <c r="BE249" s="116">
        <f t="shared" si="14"/>
        <v>0</v>
      </c>
      <c r="BF249" s="116">
        <f t="shared" si="15"/>
        <v>0</v>
      </c>
      <c r="BG249" s="116">
        <f t="shared" si="16"/>
        <v>0</v>
      </c>
      <c r="BH249" s="116">
        <f t="shared" si="17"/>
        <v>0</v>
      </c>
      <c r="BI249" s="116">
        <f t="shared" si="18"/>
        <v>0</v>
      </c>
      <c r="BJ249" s="16" t="s">
        <v>80</v>
      </c>
      <c r="BK249" s="116">
        <f t="shared" si="19"/>
        <v>0</v>
      </c>
      <c r="BL249" s="16" t="s">
        <v>162</v>
      </c>
      <c r="BM249" s="115" t="s">
        <v>954</v>
      </c>
    </row>
    <row r="250" spans="2:65" s="1" customFormat="1" ht="16.5" customHeight="1">
      <c r="B250" s="107"/>
      <c r="C250" s="108" t="s">
        <v>955</v>
      </c>
      <c r="D250" s="262" t="s">
        <v>135</v>
      </c>
      <c r="E250" s="236" t="s">
        <v>956</v>
      </c>
      <c r="F250" s="237" t="s">
        <v>708</v>
      </c>
      <c r="G250" s="238" t="s">
        <v>173</v>
      </c>
      <c r="H250" s="239">
        <v>1</v>
      </c>
      <c r="I250" s="110"/>
      <c r="J250" s="247">
        <f t="shared" si="10"/>
        <v>0</v>
      </c>
      <c r="K250" s="109" t="s">
        <v>3</v>
      </c>
      <c r="L250" s="30"/>
      <c r="M250" s="111" t="s">
        <v>3</v>
      </c>
      <c r="N250" s="112" t="s">
        <v>43</v>
      </c>
      <c r="P250" s="113">
        <f t="shared" si="11"/>
        <v>0</v>
      </c>
      <c r="Q250" s="113">
        <v>0</v>
      </c>
      <c r="R250" s="113">
        <f t="shared" si="12"/>
        <v>0</v>
      </c>
      <c r="S250" s="113">
        <v>0</v>
      </c>
      <c r="T250" s="114">
        <f t="shared" si="13"/>
        <v>0</v>
      </c>
      <c r="AR250" s="115" t="s">
        <v>162</v>
      </c>
      <c r="AT250" s="115" t="s">
        <v>135</v>
      </c>
      <c r="AU250" s="115" t="s">
        <v>82</v>
      </c>
      <c r="AY250" s="16" t="s">
        <v>132</v>
      </c>
      <c r="BE250" s="116">
        <f t="shared" si="14"/>
        <v>0</v>
      </c>
      <c r="BF250" s="116">
        <f t="shared" si="15"/>
        <v>0</v>
      </c>
      <c r="BG250" s="116">
        <f t="shared" si="16"/>
        <v>0</v>
      </c>
      <c r="BH250" s="116">
        <f t="shared" si="17"/>
        <v>0</v>
      </c>
      <c r="BI250" s="116">
        <f t="shared" si="18"/>
        <v>0</v>
      </c>
      <c r="BJ250" s="16" t="s">
        <v>80</v>
      </c>
      <c r="BK250" s="116">
        <f t="shared" si="19"/>
        <v>0</v>
      </c>
      <c r="BL250" s="16" t="s">
        <v>162</v>
      </c>
      <c r="BM250" s="115" t="s">
        <v>957</v>
      </c>
    </row>
    <row r="251" spans="2:65" s="1" customFormat="1" ht="16.5" customHeight="1">
      <c r="B251" s="107"/>
      <c r="C251" s="108" t="s">
        <v>817</v>
      </c>
      <c r="D251" s="262" t="s">
        <v>135</v>
      </c>
      <c r="E251" s="236" t="s">
        <v>958</v>
      </c>
      <c r="F251" s="237" t="s">
        <v>695</v>
      </c>
      <c r="G251" s="238" t="s">
        <v>173</v>
      </c>
      <c r="H251" s="239">
        <v>1</v>
      </c>
      <c r="I251" s="110"/>
      <c r="J251" s="247">
        <f t="shared" si="10"/>
        <v>0</v>
      </c>
      <c r="K251" s="109" t="s">
        <v>3</v>
      </c>
      <c r="L251" s="30"/>
      <c r="M251" s="111" t="s">
        <v>3</v>
      </c>
      <c r="N251" s="112" t="s">
        <v>43</v>
      </c>
      <c r="P251" s="113">
        <f t="shared" si="11"/>
        <v>0</v>
      </c>
      <c r="Q251" s="113">
        <v>0</v>
      </c>
      <c r="R251" s="113">
        <f t="shared" si="12"/>
        <v>0</v>
      </c>
      <c r="S251" s="113">
        <v>0</v>
      </c>
      <c r="T251" s="114">
        <f t="shared" si="13"/>
        <v>0</v>
      </c>
      <c r="AR251" s="115" t="s">
        <v>162</v>
      </c>
      <c r="AT251" s="115" t="s">
        <v>135</v>
      </c>
      <c r="AU251" s="115" t="s">
        <v>82</v>
      </c>
      <c r="AY251" s="16" t="s">
        <v>132</v>
      </c>
      <c r="BE251" s="116">
        <f t="shared" si="14"/>
        <v>0</v>
      </c>
      <c r="BF251" s="116">
        <f t="shared" si="15"/>
        <v>0</v>
      </c>
      <c r="BG251" s="116">
        <f t="shared" si="16"/>
        <v>0</v>
      </c>
      <c r="BH251" s="116">
        <f t="shared" si="17"/>
        <v>0</v>
      </c>
      <c r="BI251" s="116">
        <f t="shared" si="18"/>
        <v>0</v>
      </c>
      <c r="BJ251" s="16" t="s">
        <v>80</v>
      </c>
      <c r="BK251" s="116">
        <f t="shared" si="19"/>
        <v>0</v>
      </c>
      <c r="BL251" s="16" t="s">
        <v>162</v>
      </c>
      <c r="BM251" s="115" t="s">
        <v>959</v>
      </c>
    </row>
    <row r="252" spans="2:65" s="1" customFormat="1" ht="16.5" customHeight="1">
      <c r="B252" s="107"/>
      <c r="C252" s="108" t="s">
        <v>960</v>
      </c>
      <c r="D252" s="262" t="s">
        <v>135</v>
      </c>
      <c r="E252" s="236" t="s">
        <v>961</v>
      </c>
      <c r="F252" s="237" t="s">
        <v>962</v>
      </c>
      <c r="G252" s="238" t="s">
        <v>173</v>
      </c>
      <c r="H252" s="239">
        <v>1</v>
      </c>
      <c r="I252" s="110"/>
      <c r="J252" s="247">
        <f t="shared" ref="J252:J315" si="20">ROUND(I252*H252,2)</f>
        <v>0</v>
      </c>
      <c r="K252" s="109" t="s">
        <v>3</v>
      </c>
      <c r="L252" s="30"/>
      <c r="M252" s="111" t="s">
        <v>3</v>
      </c>
      <c r="N252" s="112" t="s">
        <v>43</v>
      </c>
      <c r="P252" s="113">
        <f t="shared" ref="P252:P315" si="21">O252*H252</f>
        <v>0</v>
      </c>
      <c r="Q252" s="113">
        <v>0</v>
      </c>
      <c r="R252" s="113">
        <f t="shared" ref="R252:R315" si="22">Q252*H252</f>
        <v>0</v>
      </c>
      <c r="S252" s="113">
        <v>0</v>
      </c>
      <c r="T252" s="114">
        <f t="shared" ref="T252:T315" si="23">S252*H252</f>
        <v>0</v>
      </c>
      <c r="AR252" s="115" t="s">
        <v>162</v>
      </c>
      <c r="AT252" s="115" t="s">
        <v>135</v>
      </c>
      <c r="AU252" s="115" t="s">
        <v>82</v>
      </c>
      <c r="AY252" s="16" t="s">
        <v>132</v>
      </c>
      <c r="BE252" s="116">
        <f t="shared" ref="BE252:BE315" si="24">IF(N252="základní",J252,0)</f>
        <v>0</v>
      </c>
      <c r="BF252" s="116">
        <f t="shared" ref="BF252:BF315" si="25">IF(N252="snížená",J252,0)</f>
        <v>0</v>
      </c>
      <c r="BG252" s="116">
        <f t="shared" ref="BG252:BG315" si="26">IF(N252="zákl. přenesená",J252,0)</f>
        <v>0</v>
      </c>
      <c r="BH252" s="116">
        <f t="shared" ref="BH252:BH315" si="27">IF(N252="sníž. přenesená",J252,0)</f>
        <v>0</v>
      </c>
      <c r="BI252" s="116">
        <f t="shared" ref="BI252:BI315" si="28">IF(N252="nulová",J252,0)</f>
        <v>0</v>
      </c>
      <c r="BJ252" s="16" t="s">
        <v>80</v>
      </c>
      <c r="BK252" s="116">
        <f t="shared" ref="BK252:BK315" si="29">ROUND(I252*H252,2)</f>
        <v>0</v>
      </c>
      <c r="BL252" s="16" t="s">
        <v>162</v>
      </c>
      <c r="BM252" s="115" t="s">
        <v>963</v>
      </c>
    </row>
    <row r="253" spans="2:65" s="1" customFormat="1" ht="16.5" customHeight="1">
      <c r="B253" s="107"/>
      <c r="C253" s="108" t="s">
        <v>819</v>
      </c>
      <c r="D253" s="262" t="s">
        <v>135</v>
      </c>
      <c r="E253" s="236" t="s">
        <v>964</v>
      </c>
      <c r="F253" s="237" t="s">
        <v>965</v>
      </c>
      <c r="G253" s="238" t="s">
        <v>173</v>
      </c>
      <c r="H253" s="239">
        <v>1</v>
      </c>
      <c r="I253" s="110"/>
      <c r="J253" s="247">
        <f t="shared" si="20"/>
        <v>0</v>
      </c>
      <c r="K253" s="109" t="s">
        <v>3</v>
      </c>
      <c r="L253" s="30"/>
      <c r="M253" s="111" t="s">
        <v>3</v>
      </c>
      <c r="N253" s="112" t="s">
        <v>43</v>
      </c>
      <c r="P253" s="113">
        <f t="shared" si="21"/>
        <v>0</v>
      </c>
      <c r="Q253" s="113">
        <v>0</v>
      </c>
      <c r="R253" s="113">
        <f t="shared" si="22"/>
        <v>0</v>
      </c>
      <c r="S253" s="113">
        <v>0</v>
      </c>
      <c r="T253" s="114">
        <f t="shared" si="23"/>
        <v>0</v>
      </c>
      <c r="AR253" s="115" t="s">
        <v>162</v>
      </c>
      <c r="AT253" s="115" t="s">
        <v>135</v>
      </c>
      <c r="AU253" s="115" t="s">
        <v>82</v>
      </c>
      <c r="AY253" s="16" t="s">
        <v>132</v>
      </c>
      <c r="BE253" s="116">
        <f t="shared" si="24"/>
        <v>0</v>
      </c>
      <c r="BF253" s="116">
        <f t="shared" si="25"/>
        <v>0</v>
      </c>
      <c r="BG253" s="116">
        <f t="shared" si="26"/>
        <v>0</v>
      </c>
      <c r="BH253" s="116">
        <f t="shared" si="27"/>
        <v>0</v>
      </c>
      <c r="BI253" s="116">
        <f t="shared" si="28"/>
        <v>0</v>
      </c>
      <c r="BJ253" s="16" t="s">
        <v>80</v>
      </c>
      <c r="BK253" s="116">
        <f t="shared" si="29"/>
        <v>0</v>
      </c>
      <c r="BL253" s="16" t="s">
        <v>162</v>
      </c>
      <c r="BM253" s="115" t="s">
        <v>966</v>
      </c>
    </row>
    <row r="254" spans="2:65" s="1" customFormat="1" ht="16.5" customHeight="1">
      <c r="B254" s="107"/>
      <c r="C254" s="108" t="s">
        <v>967</v>
      </c>
      <c r="D254" s="262" t="s">
        <v>135</v>
      </c>
      <c r="E254" s="236" t="s">
        <v>968</v>
      </c>
      <c r="F254" s="237" t="s">
        <v>969</v>
      </c>
      <c r="G254" s="238" t="s">
        <v>173</v>
      </c>
      <c r="H254" s="239">
        <v>1</v>
      </c>
      <c r="I254" s="110"/>
      <c r="J254" s="247">
        <f t="shared" si="20"/>
        <v>0</v>
      </c>
      <c r="K254" s="109" t="s">
        <v>3</v>
      </c>
      <c r="L254" s="30"/>
      <c r="M254" s="111" t="s">
        <v>3</v>
      </c>
      <c r="N254" s="112" t="s">
        <v>43</v>
      </c>
      <c r="P254" s="113">
        <f t="shared" si="21"/>
        <v>0</v>
      </c>
      <c r="Q254" s="113">
        <v>0</v>
      </c>
      <c r="R254" s="113">
        <f t="shared" si="22"/>
        <v>0</v>
      </c>
      <c r="S254" s="113">
        <v>0</v>
      </c>
      <c r="T254" s="114">
        <f t="shared" si="23"/>
        <v>0</v>
      </c>
      <c r="AR254" s="115" t="s">
        <v>162</v>
      </c>
      <c r="AT254" s="115" t="s">
        <v>135</v>
      </c>
      <c r="AU254" s="115" t="s">
        <v>82</v>
      </c>
      <c r="AY254" s="16" t="s">
        <v>132</v>
      </c>
      <c r="BE254" s="116">
        <f t="shared" si="24"/>
        <v>0</v>
      </c>
      <c r="BF254" s="116">
        <f t="shared" si="25"/>
        <v>0</v>
      </c>
      <c r="BG254" s="116">
        <f t="shared" si="26"/>
        <v>0</v>
      </c>
      <c r="BH254" s="116">
        <f t="shared" si="27"/>
        <v>0</v>
      </c>
      <c r="BI254" s="116">
        <f t="shared" si="28"/>
        <v>0</v>
      </c>
      <c r="BJ254" s="16" t="s">
        <v>80</v>
      </c>
      <c r="BK254" s="116">
        <f t="shared" si="29"/>
        <v>0</v>
      </c>
      <c r="BL254" s="16" t="s">
        <v>162</v>
      </c>
      <c r="BM254" s="115" t="s">
        <v>970</v>
      </c>
    </row>
    <row r="255" spans="2:65" s="1" customFormat="1" ht="16.5" customHeight="1">
      <c r="B255" s="107"/>
      <c r="C255" s="108" t="s">
        <v>822</v>
      </c>
      <c r="D255" s="262" t="s">
        <v>135</v>
      </c>
      <c r="E255" s="236" t="s">
        <v>971</v>
      </c>
      <c r="F255" s="237" t="s">
        <v>695</v>
      </c>
      <c r="G255" s="238" t="s">
        <v>173</v>
      </c>
      <c r="H255" s="239">
        <v>2</v>
      </c>
      <c r="I255" s="110"/>
      <c r="J255" s="247">
        <f t="shared" si="20"/>
        <v>0</v>
      </c>
      <c r="K255" s="109" t="s">
        <v>3</v>
      </c>
      <c r="L255" s="30"/>
      <c r="M255" s="111" t="s">
        <v>3</v>
      </c>
      <c r="N255" s="112" t="s">
        <v>43</v>
      </c>
      <c r="P255" s="113">
        <f t="shared" si="21"/>
        <v>0</v>
      </c>
      <c r="Q255" s="113">
        <v>0</v>
      </c>
      <c r="R255" s="113">
        <f t="shared" si="22"/>
        <v>0</v>
      </c>
      <c r="S255" s="113">
        <v>0</v>
      </c>
      <c r="T255" s="114">
        <f t="shared" si="23"/>
        <v>0</v>
      </c>
      <c r="AR255" s="115" t="s">
        <v>162</v>
      </c>
      <c r="AT255" s="115" t="s">
        <v>135</v>
      </c>
      <c r="AU255" s="115" t="s">
        <v>82</v>
      </c>
      <c r="AY255" s="16" t="s">
        <v>132</v>
      </c>
      <c r="BE255" s="116">
        <f t="shared" si="24"/>
        <v>0</v>
      </c>
      <c r="BF255" s="116">
        <f t="shared" si="25"/>
        <v>0</v>
      </c>
      <c r="BG255" s="116">
        <f t="shared" si="26"/>
        <v>0</v>
      </c>
      <c r="BH255" s="116">
        <f t="shared" si="27"/>
        <v>0</v>
      </c>
      <c r="BI255" s="116">
        <f t="shared" si="28"/>
        <v>0</v>
      </c>
      <c r="BJ255" s="16" t="s">
        <v>80</v>
      </c>
      <c r="BK255" s="116">
        <f t="shared" si="29"/>
        <v>0</v>
      </c>
      <c r="BL255" s="16" t="s">
        <v>162</v>
      </c>
      <c r="BM255" s="115" t="s">
        <v>972</v>
      </c>
    </row>
    <row r="256" spans="2:65" s="1" customFormat="1" ht="16.5" customHeight="1">
      <c r="B256" s="107"/>
      <c r="C256" s="108" t="s">
        <v>973</v>
      </c>
      <c r="D256" s="262" t="s">
        <v>135</v>
      </c>
      <c r="E256" s="236" t="s">
        <v>974</v>
      </c>
      <c r="F256" s="237" t="s">
        <v>706</v>
      </c>
      <c r="G256" s="238" t="s">
        <v>173</v>
      </c>
      <c r="H256" s="239">
        <v>1</v>
      </c>
      <c r="I256" s="110"/>
      <c r="J256" s="247">
        <f t="shared" si="20"/>
        <v>0</v>
      </c>
      <c r="K256" s="109" t="s">
        <v>3</v>
      </c>
      <c r="L256" s="30"/>
      <c r="M256" s="111" t="s">
        <v>3</v>
      </c>
      <c r="N256" s="112" t="s">
        <v>43</v>
      </c>
      <c r="P256" s="113">
        <f t="shared" si="21"/>
        <v>0</v>
      </c>
      <c r="Q256" s="113">
        <v>0</v>
      </c>
      <c r="R256" s="113">
        <f t="shared" si="22"/>
        <v>0</v>
      </c>
      <c r="S256" s="113">
        <v>0</v>
      </c>
      <c r="T256" s="114">
        <f t="shared" si="23"/>
        <v>0</v>
      </c>
      <c r="AR256" s="115" t="s">
        <v>162</v>
      </c>
      <c r="AT256" s="115" t="s">
        <v>135</v>
      </c>
      <c r="AU256" s="115" t="s">
        <v>82</v>
      </c>
      <c r="AY256" s="16" t="s">
        <v>132</v>
      </c>
      <c r="BE256" s="116">
        <f t="shared" si="24"/>
        <v>0</v>
      </c>
      <c r="BF256" s="116">
        <f t="shared" si="25"/>
        <v>0</v>
      </c>
      <c r="BG256" s="116">
        <f t="shared" si="26"/>
        <v>0</v>
      </c>
      <c r="BH256" s="116">
        <f t="shared" si="27"/>
        <v>0</v>
      </c>
      <c r="BI256" s="116">
        <f t="shared" si="28"/>
        <v>0</v>
      </c>
      <c r="BJ256" s="16" t="s">
        <v>80</v>
      </c>
      <c r="BK256" s="116">
        <f t="shared" si="29"/>
        <v>0</v>
      </c>
      <c r="BL256" s="16" t="s">
        <v>162</v>
      </c>
      <c r="BM256" s="115" t="s">
        <v>975</v>
      </c>
    </row>
    <row r="257" spans="2:65" s="1" customFormat="1" ht="16.5" customHeight="1">
      <c r="B257" s="107"/>
      <c r="C257" s="108" t="s">
        <v>824</v>
      </c>
      <c r="D257" s="262" t="s">
        <v>135</v>
      </c>
      <c r="E257" s="236" t="s">
        <v>976</v>
      </c>
      <c r="F257" s="237" t="s">
        <v>977</v>
      </c>
      <c r="G257" s="238" t="s">
        <v>173</v>
      </c>
      <c r="H257" s="239">
        <v>1</v>
      </c>
      <c r="I257" s="110"/>
      <c r="J257" s="247">
        <f t="shared" si="20"/>
        <v>0</v>
      </c>
      <c r="K257" s="109" t="s">
        <v>3</v>
      </c>
      <c r="L257" s="30"/>
      <c r="M257" s="111" t="s">
        <v>3</v>
      </c>
      <c r="N257" s="112" t="s">
        <v>43</v>
      </c>
      <c r="P257" s="113">
        <f t="shared" si="21"/>
        <v>0</v>
      </c>
      <c r="Q257" s="113">
        <v>0</v>
      </c>
      <c r="R257" s="113">
        <f t="shared" si="22"/>
        <v>0</v>
      </c>
      <c r="S257" s="113">
        <v>0</v>
      </c>
      <c r="T257" s="114">
        <f t="shared" si="23"/>
        <v>0</v>
      </c>
      <c r="AR257" s="115" t="s">
        <v>162</v>
      </c>
      <c r="AT257" s="115" t="s">
        <v>135</v>
      </c>
      <c r="AU257" s="115" t="s">
        <v>82</v>
      </c>
      <c r="AY257" s="16" t="s">
        <v>132</v>
      </c>
      <c r="BE257" s="116">
        <f t="shared" si="24"/>
        <v>0</v>
      </c>
      <c r="BF257" s="116">
        <f t="shared" si="25"/>
        <v>0</v>
      </c>
      <c r="BG257" s="116">
        <f t="shared" si="26"/>
        <v>0</v>
      </c>
      <c r="BH257" s="116">
        <f t="shared" si="27"/>
        <v>0</v>
      </c>
      <c r="BI257" s="116">
        <f t="shared" si="28"/>
        <v>0</v>
      </c>
      <c r="BJ257" s="16" t="s">
        <v>80</v>
      </c>
      <c r="BK257" s="116">
        <f t="shared" si="29"/>
        <v>0</v>
      </c>
      <c r="BL257" s="16" t="s">
        <v>162</v>
      </c>
      <c r="BM257" s="115" t="s">
        <v>978</v>
      </c>
    </row>
    <row r="258" spans="2:65" s="1" customFormat="1" ht="16.5" customHeight="1">
      <c r="B258" s="107"/>
      <c r="C258" s="108" t="s">
        <v>979</v>
      </c>
      <c r="D258" s="262" t="s">
        <v>135</v>
      </c>
      <c r="E258" s="236" t="s">
        <v>980</v>
      </c>
      <c r="F258" s="237" t="s">
        <v>981</v>
      </c>
      <c r="G258" s="238" t="s">
        <v>173</v>
      </c>
      <c r="H258" s="239">
        <v>1</v>
      </c>
      <c r="I258" s="110"/>
      <c r="J258" s="247">
        <f t="shared" si="20"/>
        <v>0</v>
      </c>
      <c r="K258" s="109" t="s">
        <v>3</v>
      </c>
      <c r="L258" s="30"/>
      <c r="M258" s="111" t="s">
        <v>3</v>
      </c>
      <c r="N258" s="112" t="s">
        <v>43</v>
      </c>
      <c r="P258" s="113">
        <f t="shared" si="21"/>
        <v>0</v>
      </c>
      <c r="Q258" s="113">
        <v>0</v>
      </c>
      <c r="R258" s="113">
        <f t="shared" si="22"/>
        <v>0</v>
      </c>
      <c r="S258" s="113">
        <v>0</v>
      </c>
      <c r="T258" s="114">
        <f t="shared" si="23"/>
        <v>0</v>
      </c>
      <c r="AR258" s="115" t="s">
        <v>162</v>
      </c>
      <c r="AT258" s="115" t="s">
        <v>135</v>
      </c>
      <c r="AU258" s="115" t="s">
        <v>82</v>
      </c>
      <c r="AY258" s="16" t="s">
        <v>132</v>
      </c>
      <c r="BE258" s="116">
        <f t="shared" si="24"/>
        <v>0</v>
      </c>
      <c r="BF258" s="116">
        <f t="shared" si="25"/>
        <v>0</v>
      </c>
      <c r="BG258" s="116">
        <f t="shared" si="26"/>
        <v>0</v>
      </c>
      <c r="BH258" s="116">
        <f t="shared" si="27"/>
        <v>0</v>
      </c>
      <c r="BI258" s="116">
        <f t="shared" si="28"/>
        <v>0</v>
      </c>
      <c r="BJ258" s="16" t="s">
        <v>80</v>
      </c>
      <c r="BK258" s="116">
        <f t="shared" si="29"/>
        <v>0</v>
      </c>
      <c r="BL258" s="16" t="s">
        <v>162</v>
      </c>
      <c r="BM258" s="115" t="s">
        <v>982</v>
      </c>
    </row>
    <row r="259" spans="2:65" s="1" customFormat="1" ht="16.5" customHeight="1">
      <c r="B259" s="107"/>
      <c r="C259" s="108" t="s">
        <v>827</v>
      </c>
      <c r="D259" s="262" t="s">
        <v>135</v>
      </c>
      <c r="E259" s="236" t="s">
        <v>983</v>
      </c>
      <c r="F259" s="237" t="s">
        <v>984</v>
      </c>
      <c r="G259" s="238" t="s">
        <v>173</v>
      </c>
      <c r="H259" s="239">
        <v>1</v>
      </c>
      <c r="I259" s="110"/>
      <c r="J259" s="247">
        <f t="shared" si="20"/>
        <v>0</v>
      </c>
      <c r="K259" s="109" t="s">
        <v>3</v>
      </c>
      <c r="L259" s="30"/>
      <c r="M259" s="111" t="s">
        <v>3</v>
      </c>
      <c r="N259" s="112" t="s">
        <v>43</v>
      </c>
      <c r="P259" s="113">
        <f t="shared" si="21"/>
        <v>0</v>
      </c>
      <c r="Q259" s="113">
        <v>0</v>
      </c>
      <c r="R259" s="113">
        <f t="shared" si="22"/>
        <v>0</v>
      </c>
      <c r="S259" s="113">
        <v>0</v>
      </c>
      <c r="T259" s="114">
        <f t="shared" si="23"/>
        <v>0</v>
      </c>
      <c r="AR259" s="115" t="s">
        <v>162</v>
      </c>
      <c r="AT259" s="115" t="s">
        <v>135</v>
      </c>
      <c r="AU259" s="115" t="s">
        <v>82</v>
      </c>
      <c r="AY259" s="16" t="s">
        <v>132</v>
      </c>
      <c r="BE259" s="116">
        <f t="shared" si="24"/>
        <v>0</v>
      </c>
      <c r="BF259" s="116">
        <f t="shared" si="25"/>
        <v>0</v>
      </c>
      <c r="BG259" s="116">
        <f t="shared" si="26"/>
        <v>0</v>
      </c>
      <c r="BH259" s="116">
        <f t="shared" si="27"/>
        <v>0</v>
      </c>
      <c r="BI259" s="116">
        <f t="shared" si="28"/>
        <v>0</v>
      </c>
      <c r="BJ259" s="16" t="s">
        <v>80</v>
      </c>
      <c r="BK259" s="116">
        <f t="shared" si="29"/>
        <v>0</v>
      </c>
      <c r="BL259" s="16" t="s">
        <v>162</v>
      </c>
      <c r="BM259" s="115" t="s">
        <v>985</v>
      </c>
    </row>
    <row r="260" spans="2:65" s="1" customFormat="1" ht="16.5" customHeight="1">
      <c r="B260" s="107"/>
      <c r="C260" s="108" t="s">
        <v>986</v>
      </c>
      <c r="D260" s="262" t="s">
        <v>135</v>
      </c>
      <c r="E260" s="236" t="s">
        <v>987</v>
      </c>
      <c r="F260" s="237" t="s">
        <v>988</v>
      </c>
      <c r="G260" s="238" t="s">
        <v>173</v>
      </c>
      <c r="H260" s="239">
        <v>1</v>
      </c>
      <c r="I260" s="110"/>
      <c r="J260" s="247">
        <f t="shared" si="20"/>
        <v>0</v>
      </c>
      <c r="K260" s="109" t="s">
        <v>3</v>
      </c>
      <c r="L260" s="30"/>
      <c r="M260" s="111" t="s">
        <v>3</v>
      </c>
      <c r="N260" s="112" t="s">
        <v>43</v>
      </c>
      <c r="P260" s="113">
        <f t="shared" si="21"/>
        <v>0</v>
      </c>
      <c r="Q260" s="113">
        <v>0</v>
      </c>
      <c r="R260" s="113">
        <f t="shared" si="22"/>
        <v>0</v>
      </c>
      <c r="S260" s="113">
        <v>0</v>
      </c>
      <c r="T260" s="114">
        <f t="shared" si="23"/>
        <v>0</v>
      </c>
      <c r="AR260" s="115" t="s">
        <v>162</v>
      </c>
      <c r="AT260" s="115" t="s">
        <v>135</v>
      </c>
      <c r="AU260" s="115" t="s">
        <v>82</v>
      </c>
      <c r="AY260" s="16" t="s">
        <v>132</v>
      </c>
      <c r="BE260" s="116">
        <f t="shared" si="24"/>
        <v>0</v>
      </c>
      <c r="BF260" s="116">
        <f t="shared" si="25"/>
        <v>0</v>
      </c>
      <c r="BG260" s="116">
        <f t="shared" si="26"/>
        <v>0</v>
      </c>
      <c r="BH260" s="116">
        <f t="shared" si="27"/>
        <v>0</v>
      </c>
      <c r="BI260" s="116">
        <f t="shared" si="28"/>
        <v>0</v>
      </c>
      <c r="BJ260" s="16" t="s">
        <v>80</v>
      </c>
      <c r="BK260" s="116">
        <f t="shared" si="29"/>
        <v>0</v>
      </c>
      <c r="BL260" s="16" t="s">
        <v>162</v>
      </c>
      <c r="BM260" s="115" t="s">
        <v>989</v>
      </c>
    </row>
    <row r="261" spans="2:65" s="1" customFormat="1" ht="16.5" customHeight="1">
      <c r="B261" s="107"/>
      <c r="C261" s="108" t="s">
        <v>829</v>
      </c>
      <c r="D261" s="262" t="s">
        <v>135</v>
      </c>
      <c r="E261" s="236" t="s">
        <v>990</v>
      </c>
      <c r="F261" s="237" t="s">
        <v>991</v>
      </c>
      <c r="G261" s="238" t="s">
        <v>173</v>
      </c>
      <c r="H261" s="239">
        <v>1</v>
      </c>
      <c r="I261" s="110"/>
      <c r="J261" s="247">
        <f t="shared" si="20"/>
        <v>0</v>
      </c>
      <c r="K261" s="109" t="s">
        <v>3</v>
      </c>
      <c r="L261" s="30"/>
      <c r="M261" s="111" t="s">
        <v>3</v>
      </c>
      <c r="N261" s="112" t="s">
        <v>43</v>
      </c>
      <c r="P261" s="113">
        <f t="shared" si="21"/>
        <v>0</v>
      </c>
      <c r="Q261" s="113">
        <v>0</v>
      </c>
      <c r="R261" s="113">
        <f t="shared" si="22"/>
        <v>0</v>
      </c>
      <c r="S261" s="113">
        <v>0</v>
      </c>
      <c r="T261" s="114">
        <f t="shared" si="23"/>
        <v>0</v>
      </c>
      <c r="AR261" s="115" t="s">
        <v>162</v>
      </c>
      <c r="AT261" s="115" t="s">
        <v>135</v>
      </c>
      <c r="AU261" s="115" t="s">
        <v>82</v>
      </c>
      <c r="AY261" s="16" t="s">
        <v>132</v>
      </c>
      <c r="BE261" s="116">
        <f t="shared" si="24"/>
        <v>0</v>
      </c>
      <c r="BF261" s="116">
        <f t="shared" si="25"/>
        <v>0</v>
      </c>
      <c r="BG261" s="116">
        <f t="shared" si="26"/>
        <v>0</v>
      </c>
      <c r="BH261" s="116">
        <f t="shared" si="27"/>
        <v>0</v>
      </c>
      <c r="BI261" s="116">
        <f t="shared" si="28"/>
        <v>0</v>
      </c>
      <c r="BJ261" s="16" t="s">
        <v>80</v>
      </c>
      <c r="BK261" s="116">
        <f t="shared" si="29"/>
        <v>0</v>
      </c>
      <c r="BL261" s="16" t="s">
        <v>162</v>
      </c>
      <c r="BM261" s="115" t="s">
        <v>992</v>
      </c>
    </row>
    <row r="262" spans="2:65" s="1" customFormat="1" ht="16.5" customHeight="1">
      <c r="B262" s="107"/>
      <c r="C262" s="108" t="s">
        <v>993</v>
      </c>
      <c r="D262" s="262" t="s">
        <v>135</v>
      </c>
      <c r="E262" s="236" t="s">
        <v>994</v>
      </c>
      <c r="F262" s="237" t="s">
        <v>995</v>
      </c>
      <c r="G262" s="238" t="s">
        <v>173</v>
      </c>
      <c r="H262" s="239">
        <v>1</v>
      </c>
      <c r="I262" s="110"/>
      <c r="J262" s="247">
        <f t="shared" si="20"/>
        <v>0</v>
      </c>
      <c r="K262" s="109" t="s">
        <v>3</v>
      </c>
      <c r="L262" s="30"/>
      <c r="M262" s="111" t="s">
        <v>3</v>
      </c>
      <c r="N262" s="112" t="s">
        <v>43</v>
      </c>
      <c r="P262" s="113">
        <f t="shared" si="21"/>
        <v>0</v>
      </c>
      <c r="Q262" s="113">
        <v>0</v>
      </c>
      <c r="R262" s="113">
        <f t="shared" si="22"/>
        <v>0</v>
      </c>
      <c r="S262" s="113">
        <v>0</v>
      </c>
      <c r="T262" s="114">
        <f t="shared" si="23"/>
        <v>0</v>
      </c>
      <c r="AR262" s="115" t="s">
        <v>162</v>
      </c>
      <c r="AT262" s="115" t="s">
        <v>135</v>
      </c>
      <c r="AU262" s="115" t="s">
        <v>82</v>
      </c>
      <c r="AY262" s="16" t="s">
        <v>132</v>
      </c>
      <c r="BE262" s="116">
        <f t="shared" si="24"/>
        <v>0</v>
      </c>
      <c r="BF262" s="116">
        <f t="shared" si="25"/>
        <v>0</v>
      </c>
      <c r="BG262" s="116">
        <f t="shared" si="26"/>
        <v>0</v>
      </c>
      <c r="BH262" s="116">
        <f t="shared" si="27"/>
        <v>0</v>
      </c>
      <c r="BI262" s="116">
        <f t="shared" si="28"/>
        <v>0</v>
      </c>
      <c r="BJ262" s="16" t="s">
        <v>80</v>
      </c>
      <c r="BK262" s="116">
        <f t="shared" si="29"/>
        <v>0</v>
      </c>
      <c r="BL262" s="16" t="s">
        <v>162</v>
      </c>
      <c r="BM262" s="115" t="s">
        <v>996</v>
      </c>
    </row>
    <row r="263" spans="2:65" s="1" customFormat="1" ht="16.5" customHeight="1">
      <c r="B263" s="107"/>
      <c r="C263" s="108" t="s">
        <v>832</v>
      </c>
      <c r="D263" s="262" t="s">
        <v>135</v>
      </c>
      <c r="E263" s="236" t="s">
        <v>997</v>
      </c>
      <c r="F263" s="237" t="s">
        <v>998</v>
      </c>
      <c r="G263" s="238" t="s">
        <v>173</v>
      </c>
      <c r="H263" s="239">
        <v>1</v>
      </c>
      <c r="I263" s="110"/>
      <c r="J263" s="247">
        <f t="shared" si="20"/>
        <v>0</v>
      </c>
      <c r="K263" s="109" t="s">
        <v>3</v>
      </c>
      <c r="L263" s="30"/>
      <c r="M263" s="111" t="s">
        <v>3</v>
      </c>
      <c r="N263" s="112" t="s">
        <v>43</v>
      </c>
      <c r="P263" s="113">
        <f t="shared" si="21"/>
        <v>0</v>
      </c>
      <c r="Q263" s="113">
        <v>0</v>
      </c>
      <c r="R263" s="113">
        <f t="shared" si="22"/>
        <v>0</v>
      </c>
      <c r="S263" s="113">
        <v>0</v>
      </c>
      <c r="T263" s="114">
        <f t="shared" si="23"/>
        <v>0</v>
      </c>
      <c r="AR263" s="115" t="s">
        <v>162</v>
      </c>
      <c r="AT263" s="115" t="s">
        <v>135</v>
      </c>
      <c r="AU263" s="115" t="s">
        <v>82</v>
      </c>
      <c r="AY263" s="16" t="s">
        <v>132</v>
      </c>
      <c r="BE263" s="116">
        <f t="shared" si="24"/>
        <v>0</v>
      </c>
      <c r="BF263" s="116">
        <f t="shared" si="25"/>
        <v>0</v>
      </c>
      <c r="BG263" s="116">
        <f t="shared" si="26"/>
        <v>0</v>
      </c>
      <c r="BH263" s="116">
        <f t="shared" si="27"/>
        <v>0</v>
      </c>
      <c r="BI263" s="116">
        <f t="shared" si="28"/>
        <v>0</v>
      </c>
      <c r="BJ263" s="16" t="s">
        <v>80</v>
      </c>
      <c r="BK263" s="116">
        <f t="shared" si="29"/>
        <v>0</v>
      </c>
      <c r="BL263" s="16" t="s">
        <v>162</v>
      </c>
      <c r="BM263" s="115" t="s">
        <v>999</v>
      </c>
    </row>
    <row r="264" spans="2:65" s="1" customFormat="1" ht="16.5" customHeight="1">
      <c r="B264" s="107"/>
      <c r="C264" s="108" t="s">
        <v>1000</v>
      </c>
      <c r="D264" s="262" t="s">
        <v>135</v>
      </c>
      <c r="E264" s="236" t="s">
        <v>1001</v>
      </c>
      <c r="F264" s="237" t="s">
        <v>995</v>
      </c>
      <c r="G264" s="238" t="s">
        <v>173</v>
      </c>
      <c r="H264" s="239">
        <v>1</v>
      </c>
      <c r="I264" s="110"/>
      <c r="J264" s="247">
        <f t="shared" si="20"/>
        <v>0</v>
      </c>
      <c r="K264" s="109" t="s">
        <v>3</v>
      </c>
      <c r="L264" s="30"/>
      <c r="M264" s="111" t="s">
        <v>3</v>
      </c>
      <c r="N264" s="112" t="s">
        <v>43</v>
      </c>
      <c r="P264" s="113">
        <f t="shared" si="21"/>
        <v>0</v>
      </c>
      <c r="Q264" s="113">
        <v>0</v>
      </c>
      <c r="R264" s="113">
        <f t="shared" si="22"/>
        <v>0</v>
      </c>
      <c r="S264" s="113">
        <v>0</v>
      </c>
      <c r="T264" s="114">
        <f t="shared" si="23"/>
        <v>0</v>
      </c>
      <c r="AR264" s="115" t="s">
        <v>162</v>
      </c>
      <c r="AT264" s="115" t="s">
        <v>135</v>
      </c>
      <c r="AU264" s="115" t="s">
        <v>82</v>
      </c>
      <c r="AY264" s="16" t="s">
        <v>132</v>
      </c>
      <c r="BE264" s="116">
        <f t="shared" si="24"/>
        <v>0</v>
      </c>
      <c r="BF264" s="116">
        <f t="shared" si="25"/>
        <v>0</v>
      </c>
      <c r="BG264" s="116">
        <f t="shared" si="26"/>
        <v>0</v>
      </c>
      <c r="BH264" s="116">
        <f t="shared" si="27"/>
        <v>0</v>
      </c>
      <c r="BI264" s="116">
        <f t="shared" si="28"/>
        <v>0</v>
      </c>
      <c r="BJ264" s="16" t="s">
        <v>80</v>
      </c>
      <c r="BK264" s="116">
        <f t="shared" si="29"/>
        <v>0</v>
      </c>
      <c r="BL264" s="16" t="s">
        <v>162</v>
      </c>
      <c r="BM264" s="115" t="s">
        <v>1002</v>
      </c>
    </row>
    <row r="265" spans="2:65" s="1" customFormat="1" ht="16.5" customHeight="1">
      <c r="B265" s="107"/>
      <c r="C265" s="108" t="s">
        <v>834</v>
      </c>
      <c r="D265" s="262" t="s">
        <v>135</v>
      </c>
      <c r="E265" s="236" t="s">
        <v>1003</v>
      </c>
      <c r="F265" s="237" t="s">
        <v>995</v>
      </c>
      <c r="G265" s="238" t="s">
        <v>173</v>
      </c>
      <c r="H265" s="239">
        <v>1</v>
      </c>
      <c r="I265" s="110"/>
      <c r="J265" s="247">
        <f t="shared" si="20"/>
        <v>0</v>
      </c>
      <c r="K265" s="109" t="s">
        <v>3</v>
      </c>
      <c r="L265" s="30"/>
      <c r="M265" s="111" t="s">
        <v>3</v>
      </c>
      <c r="N265" s="112" t="s">
        <v>43</v>
      </c>
      <c r="P265" s="113">
        <f t="shared" si="21"/>
        <v>0</v>
      </c>
      <c r="Q265" s="113">
        <v>0</v>
      </c>
      <c r="R265" s="113">
        <f t="shared" si="22"/>
        <v>0</v>
      </c>
      <c r="S265" s="113">
        <v>0</v>
      </c>
      <c r="T265" s="114">
        <f t="shared" si="23"/>
        <v>0</v>
      </c>
      <c r="AR265" s="115" t="s">
        <v>162</v>
      </c>
      <c r="AT265" s="115" t="s">
        <v>135</v>
      </c>
      <c r="AU265" s="115" t="s">
        <v>82</v>
      </c>
      <c r="AY265" s="16" t="s">
        <v>132</v>
      </c>
      <c r="BE265" s="116">
        <f t="shared" si="24"/>
        <v>0</v>
      </c>
      <c r="BF265" s="116">
        <f t="shared" si="25"/>
        <v>0</v>
      </c>
      <c r="BG265" s="116">
        <f t="shared" si="26"/>
        <v>0</v>
      </c>
      <c r="BH265" s="116">
        <f t="shared" si="27"/>
        <v>0</v>
      </c>
      <c r="BI265" s="116">
        <f t="shared" si="28"/>
        <v>0</v>
      </c>
      <c r="BJ265" s="16" t="s">
        <v>80</v>
      </c>
      <c r="BK265" s="116">
        <f t="shared" si="29"/>
        <v>0</v>
      </c>
      <c r="BL265" s="16" t="s">
        <v>162</v>
      </c>
      <c r="BM265" s="115" t="s">
        <v>1004</v>
      </c>
    </row>
    <row r="266" spans="2:65" s="1" customFormat="1" ht="16.5" customHeight="1">
      <c r="B266" s="107"/>
      <c r="C266" s="108" t="s">
        <v>1005</v>
      </c>
      <c r="D266" s="262" t="s">
        <v>135</v>
      </c>
      <c r="E266" s="236" t="s">
        <v>1006</v>
      </c>
      <c r="F266" s="237" t="s">
        <v>995</v>
      </c>
      <c r="G266" s="238" t="s">
        <v>173</v>
      </c>
      <c r="H266" s="239">
        <v>1</v>
      </c>
      <c r="I266" s="110"/>
      <c r="J266" s="247">
        <f t="shared" si="20"/>
        <v>0</v>
      </c>
      <c r="K266" s="109" t="s">
        <v>3</v>
      </c>
      <c r="L266" s="30"/>
      <c r="M266" s="111" t="s">
        <v>3</v>
      </c>
      <c r="N266" s="112" t="s">
        <v>43</v>
      </c>
      <c r="P266" s="113">
        <f t="shared" si="21"/>
        <v>0</v>
      </c>
      <c r="Q266" s="113">
        <v>0</v>
      </c>
      <c r="R266" s="113">
        <f t="shared" si="22"/>
        <v>0</v>
      </c>
      <c r="S266" s="113">
        <v>0</v>
      </c>
      <c r="T266" s="114">
        <f t="shared" si="23"/>
        <v>0</v>
      </c>
      <c r="AR266" s="115" t="s">
        <v>162</v>
      </c>
      <c r="AT266" s="115" t="s">
        <v>135</v>
      </c>
      <c r="AU266" s="115" t="s">
        <v>82</v>
      </c>
      <c r="AY266" s="16" t="s">
        <v>132</v>
      </c>
      <c r="BE266" s="116">
        <f t="shared" si="24"/>
        <v>0</v>
      </c>
      <c r="BF266" s="116">
        <f t="shared" si="25"/>
        <v>0</v>
      </c>
      <c r="BG266" s="116">
        <f t="shared" si="26"/>
        <v>0</v>
      </c>
      <c r="BH266" s="116">
        <f t="shared" si="27"/>
        <v>0</v>
      </c>
      <c r="BI266" s="116">
        <f t="shared" si="28"/>
        <v>0</v>
      </c>
      <c r="BJ266" s="16" t="s">
        <v>80</v>
      </c>
      <c r="BK266" s="116">
        <f t="shared" si="29"/>
        <v>0</v>
      </c>
      <c r="BL266" s="16" t="s">
        <v>162</v>
      </c>
      <c r="BM266" s="115" t="s">
        <v>1007</v>
      </c>
    </row>
    <row r="267" spans="2:65" s="1" customFormat="1" ht="16.5" customHeight="1">
      <c r="B267" s="107"/>
      <c r="C267" s="108" t="s">
        <v>837</v>
      </c>
      <c r="D267" s="262" t="s">
        <v>135</v>
      </c>
      <c r="E267" s="236" t="s">
        <v>1008</v>
      </c>
      <c r="F267" s="237" t="s">
        <v>1009</v>
      </c>
      <c r="G267" s="238" t="s">
        <v>173</v>
      </c>
      <c r="H267" s="239">
        <v>1</v>
      </c>
      <c r="I267" s="110"/>
      <c r="J267" s="247">
        <f t="shared" si="20"/>
        <v>0</v>
      </c>
      <c r="K267" s="109" t="s">
        <v>3</v>
      </c>
      <c r="L267" s="30"/>
      <c r="M267" s="111" t="s">
        <v>3</v>
      </c>
      <c r="N267" s="112" t="s">
        <v>43</v>
      </c>
      <c r="P267" s="113">
        <f t="shared" si="21"/>
        <v>0</v>
      </c>
      <c r="Q267" s="113">
        <v>0</v>
      </c>
      <c r="R267" s="113">
        <f t="shared" si="22"/>
        <v>0</v>
      </c>
      <c r="S267" s="113">
        <v>0</v>
      </c>
      <c r="T267" s="114">
        <f t="shared" si="23"/>
        <v>0</v>
      </c>
      <c r="AR267" s="115" t="s">
        <v>162</v>
      </c>
      <c r="AT267" s="115" t="s">
        <v>135</v>
      </c>
      <c r="AU267" s="115" t="s">
        <v>82</v>
      </c>
      <c r="AY267" s="16" t="s">
        <v>132</v>
      </c>
      <c r="BE267" s="116">
        <f t="shared" si="24"/>
        <v>0</v>
      </c>
      <c r="BF267" s="116">
        <f t="shared" si="25"/>
        <v>0</v>
      </c>
      <c r="BG267" s="116">
        <f t="shared" si="26"/>
        <v>0</v>
      </c>
      <c r="BH267" s="116">
        <f t="shared" si="27"/>
        <v>0</v>
      </c>
      <c r="BI267" s="116">
        <f t="shared" si="28"/>
        <v>0</v>
      </c>
      <c r="BJ267" s="16" t="s">
        <v>80</v>
      </c>
      <c r="BK267" s="116">
        <f t="shared" si="29"/>
        <v>0</v>
      </c>
      <c r="BL267" s="16" t="s">
        <v>162</v>
      </c>
      <c r="BM267" s="115" t="s">
        <v>1010</v>
      </c>
    </row>
    <row r="268" spans="2:65" s="1" customFormat="1" ht="16.5" customHeight="1">
      <c r="B268" s="107"/>
      <c r="C268" s="108" t="s">
        <v>1011</v>
      </c>
      <c r="D268" s="262" t="s">
        <v>135</v>
      </c>
      <c r="E268" s="236" t="s">
        <v>1012</v>
      </c>
      <c r="F268" s="237" t="s">
        <v>695</v>
      </c>
      <c r="G268" s="238" t="s">
        <v>173</v>
      </c>
      <c r="H268" s="239">
        <v>1</v>
      </c>
      <c r="I268" s="110"/>
      <c r="J268" s="247">
        <f t="shared" si="20"/>
        <v>0</v>
      </c>
      <c r="K268" s="109" t="s">
        <v>3</v>
      </c>
      <c r="L268" s="30"/>
      <c r="M268" s="111" t="s">
        <v>3</v>
      </c>
      <c r="N268" s="112" t="s">
        <v>43</v>
      </c>
      <c r="P268" s="113">
        <f t="shared" si="21"/>
        <v>0</v>
      </c>
      <c r="Q268" s="113">
        <v>0</v>
      </c>
      <c r="R268" s="113">
        <f t="shared" si="22"/>
        <v>0</v>
      </c>
      <c r="S268" s="113">
        <v>0</v>
      </c>
      <c r="T268" s="114">
        <f t="shared" si="23"/>
        <v>0</v>
      </c>
      <c r="AR268" s="115" t="s">
        <v>162</v>
      </c>
      <c r="AT268" s="115" t="s">
        <v>135</v>
      </c>
      <c r="AU268" s="115" t="s">
        <v>82</v>
      </c>
      <c r="AY268" s="16" t="s">
        <v>132</v>
      </c>
      <c r="BE268" s="116">
        <f t="shared" si="24"/>
        <v>0</v>
      </c>
      <c r="BF268" s="116">
        <f t="shared" si="25"/>
        <v>0</v>
      </c>
      <c r="BG268" s="116">
        <f t="shared" si="26"/>
        <v>0</v>
      </c>
      <c r="BH268" s="116">
        <f t="shared" si="27"/>
        <v>0</v>
      </c>
      <c r="BI268" s="116">
        <f t="shared" si="28"/>
        <v>0</v>
      </c>
      <c r="BJ268" s="16" t="s">
        <v>80</v>
      </c>
      <c r="BK268" s="116">
        <f t="shared" si="29"/>
        <v>0</v>
      </c>
      <c r="BL268" s="16" t="s">
        <v>162</v>
      </c>
      <c r="BM268" s="115" t="s">
        <v>1013</v>
      </c>
    </row>
    <row r="269" spans="2:65" s="1" customFormat="1" ht="16.5" customHeight="1">
      <c r="B269" s="107"/>
      <c r="C269" s="108" t="s">
        <v>839</v>
      </c>
      <c r="D269" s="262" t="s">
        <v>135</v>
      </c>
      <c r="E269" s="236" t="s">
        <v>1014</v>
      </c>
      <c r="F269" s="237" t="s">
        <v>991</v>
      </c>
      <c r="G269" s="238" t="s">
        <v>173</v>
      </c>
      <c r="H269" s="239">
        <v>1</v>
      </c>
      <c r="I269" s="110"/>
      <c r="J269" s="247">
        <f t="shared" si="20"/>
        <v>0</v>
      </c>
      <c r="K269" s="109" t="s">
        <v>3</v>
      </c>
      <c r="L269" s="30"/>
      <c r="M269" s="111" t="s">
        <v>3</v>
      </c>
      <c r="N269" s="112" t="s">
        <v>43</v>
      </c>
      <c r="P269" s="113">
        <f t="shared" si="21"/>
        <v>0</v>
      </c>
      <c r="Q269" s="113">
        <v>0</v>
      </c>
      <c r="R269" s="113">
        <f t="shared" si="22"/>
        <v>0</v>
      </c>
      <c r="S269" s="113">
        <v>0</v>
      </c>
      <c r="T269" s="114">
        <f t="shared" si="23"/>
        <v>0</v>
      </c>
      <c r="AR269" s="115" t="s">
        <v>162</v>
      </c>
      <c r="AT269" s="115" t="s">
        <v>135</v>
      </c>
      <c r="AU269" s="115" t="s">
        <v>82</v>
      </c>
      <c r="AY269" s="16" t="s">
        <v>132</v>
      </c>
      <c r="BE269" s="116">
        <f t="shared" si="24"/>
        <v>0</v>
      </c>
      <c r="BF269" s="116">
        <f t="shared" si="25"/>
        <v>0</v>
      </c>
      <c r="BG269" s="116">
        <f t="shared" si="26"/>
        <v>0</v>
      </c>
      <c r="BH269" s="116">
        <f t="shared" si="27"/>
        <v>0</v>
      </c>
      <c r="BI269" s="116">
        <f t="shared" si="28"/>
        <v>0</v>
      </c>
      <c r="BJ269" s="16" t="s">
        <v>80</v>
      </c>
      <c r="BK269" s="116">
        <f t="shared" si="29"/>
        <v>0</v>
      </c>
      <c r="BL269" s="16" t="s">
        <v>162</v>
      </c>
      <c r="BM269" s="115" t="s">
        <v>1015</v>
      </c>
    </row>
    <row r="270" spans="2:65" s="1" customFormat="1" ht="16.5" customHeight="1">
      <c r="B270" s="107"/>
      <c r="C270" s="108" t="s">
        <v>1016</v>
      </c>
      <c r="D270" s="262" t="s">
        <v>135</v>
      </c>
      <c r="E270" s="236" t="s">
        <v>1017</v>
      </c>
      <c r="F270" s="237" t="s">
        <v>1009</v>
      </c>
      <c r="G270" s="238" t="s">
        <v>173</v>
      </c>
      <c r="H270" s="239">
        <v>1</v>
      </c>
      <c r="I270" s="110"/>
      <c r="J270" s="247">
        <f t="shared" si="20"/>
        <v>0</v>
      </c>
      <c r="K270" s="109" t="s">
        <v>3</v>
      </c>
      <c r="L270" s="30"/>
      <c r="M270" s="111" t="s">
        <v>3</v>
      </c>
      <c r="N270" s="112" t="s">
        <v>43</v>
      </c>
      <c r="P270" s="113">
        <f t="shared" si="21"/>
        <v>0</v>
      </c>
      <c r="Q270" s="113">
        <v>0</v>
      </c>
      <c r="R270" s="113">
        <f t="shared" si="22"/>
        <v>0</v>
      </c>
      <c r="S270" s="113">
        <v>0</v>
      </c>
      <c r="T270" s="114">
        <f t="shared" si="23"/>
        <v>0</v>
      </c>
      <c r="AR270" s="115" t="s">
        <v>162</v>
      </c>
      <c r="AT270" s="115" t="s">
        <v>135</v>
      </c>
      <c r="AU270" s="115" t="s">
        <v>82</v>
      </c>
      <c r="AY270" s="16" t="s">
        <v>132</v>
      </c>
      <c r="BE270" s="116">
        <f t="shared" si="24"/>
        <v>0</v>
      </c>
      <c r="BF270" s="116">
        <f t="shared" si="25"/>
        <v>0</v>
      </c>
      <c r="BG270" s="116">
        <f t="shared" si="26"/>
        <v>0</v>
      </c>
      <c r="BH270" s="116">
        <f t="shared" si="27"/>
        <v>0</v>
      </c>
      <c r="BI270" s="116">
        <f t="shared" si="28"/>
        <v>0</v>
      </c>
      <c r="BJ270" s="16" t="s">
        <v>80</v>
      </c>
      <c r="BK270" s="116">
        <f t="shared" si="29"/>
        <v>0</v>
      </c>
      <c r="BL270" s="16" t="s">
        <v>162</v>
      </c>
      <c r="BM270" s="115" t="s">
        <v>1018</v>
      </c>
    </row>
    <row r="271" spans="2:65" s="1" customFormat="1" ht="16.5" customHeight="1">
      <c r="B271" s="107"/>
      <c r="C271" s="108" t="s">
        <v>842</v>
      </c>
      <c r="D271" s="262" t="s">
        <v>135</v>
      </c>
      <c r="E271" s="236" t="s">
        <v>1019</v>
      </c>
      <c r="F271" s="237" t="s">
        <v>1009</v>
      </c>
      <c r="G271" s="238" t="s">
        <v>173</v>
      </c>
      <c r="H271" s="239">
        <v>1</v>
      </c>
      <c r="I271" s="110"/>
      <c r="J271" s="247">
        <f t="shared" si="20"/>
        <v>0</v>
      </c>
      <c r="K271" s="109" t="s">
        <v>3</v>
      </c>
      <c r="L271" s="30"/>
      <c r="M271" s="111" t="s">
        <v>3</v>
      </c>
      <c r="N271" s="112" t="s">
        <v>43</v>
      </c>
      <c r="P271" s="113">
        <f t="shared" si="21"/>
        <v>0</v>
      </c>
      <c r="Q271" s="113">
        <v>0</v>
      </c>
      <c r="R271" s="113">
        <f t="shared" si="22"/>
        <v>0</v>
      </c>
      <c r="S271" s="113">
        <v>0</v>
      </c>
      <c r="T271" s="114">
        <f t="shared" si="23"/>
        <v>0</v>
      </c>
      <c r="AR271" s="115" t="s">
        <v>162</v>
      </c>
      <c r="AT271" s="115" t="s">
        <v>135</v>
      </c>
      <c r="AU271" s="115" t="s">
        <v>82</v>
      </c>
      <c r="AY271" s="16" t="s">
        <v>132</v>
      </c>
      <c r="BE271" s="116">
        <f t="shared" si="24"/>
        <v>0</v>
      </c>
      <c r="BF271" s="116">
        <f t="shared" si="25"/>
        <v>0</v>
      </c>
      <c r="BG271" s="116">
        <f t="shared" si="26"/>
        <v>0</v>
      </c>
      <c r="BH271" s="116">
        <f t="shared" si="27"/>
        <v>0</v>
      </c>
      <c r="BI271" s="116">
        <f t="shared" si="28"/>
        <v>0</v>
      </c>
      <c r="BJ271" s="16" t="s">
        <v>80</v>
      </c>
      <c r="BK271" s="116">
        <f t="shared" si="29"/>
        <v>0</v>
      </c>
      <c r="BL271" s="16" t="s">
        <v>162</v>
      </c>
      <c r="BM271" s="115" t="s">
        <v>1020</v>
      </c>
    </row>
    <row r="272" spans="2:65" s="1" customFormat="1" ht="16.5" customHeight="1">
      <c r="B272" s="107"/>
      <c r="C272" s="108" t="s">
        <v>1021</v>
      </c>
      <c r="D272" s="262" t="s">
        <v>135</v>
      </c>
      <c r="E272" s="236" t="s">
        <v>1022</v>
      </c>
      <c r="F272" s="237" t="s">
        <v>1009</v>
      </c>
      <c r="G272" s="238" t="s">
        <v>173</v>
      </c>
      <c r="H272" s="239">
        <v>1</v>
      </c>
      <c r="I272" s="110"/>
      <c r="J272" s="247">
        <f t="shared" si="20"/>
        <v>0</v>
      </c>
      <c r="K272" s="109" t="s">
        <v>3</v>
      </c>
      <c r="L272" s="30"/>
      <c r="M272" s="111" t="s">
        <v>3</v>
      </c>
      <c r="N272" s="112" t="s">
        <v>43</v>
      </c>
      <c r="P272" s="113">
        <f t="shared" si="21"/>
        <v>0</v>
      </c>
      <c r="Q272" s="113">
        <v>0</v>
      </c>
      <c r="R272" s="113">
        <f t="shared" si="22"/>
        <v>0</v>
      </c>
      <c r="S272" s="113">
        <v>0</v>
      </c>
      <c r="T272" s="114">
        <f t="shared" si="23"/>
        <v>0</v>
      </c>
      <c r="AR272" s="115" t="s">
        <v>162</v>
      </c>
      <c r="AT272" s="115" t="s">
        <v>135</v>
      </c>
      <c r="AU272" s="115" t="s">
        <v>82</v>
      </c>
      <c r="AY272" s="16" t="s">
        <v>132</v>
      </c>
      <c r="BE272" s="116">
        <f t="shared" si="24"/>
        <v>0</v>
      </c>
      <c r="BF272" s="116">
        <f t="shared" si="25"/>
        <v>0</v>
      </c>
      <c r="BG272" s="116">
        <f t="shared" si="26"/>
        <v>0</v>
      </c>
      <c r="BH272" s="116">
        <f t="shared" si="27"/>
        <v>0</v>
      </c>
      <c r="BI272" s="116">
        <f t="shared" si="28"/>
        <v>0</v>
      </c>
      <c r="BJ272" s="16" t="s">
        <v>80</v>
      </c>
      <c r="BK272" s="116">
        <f t="shared" si="29"/>
        <v>0</v>
      </c>
      <c r="BL272" s="16" t="s">
        <v>162</v>
      </c>
      <c r="BM272" s="115" t="s">
        <v>1023</v>
      </c>
    </row>
    <row r="273" spans="2:65" s="1" customFormat="1" ht="16.5" customHeight="1">
      <c r="B273" s="107"/>
      <c r="C273" s="108" t="s">
        <v>844</v>
      </c>
      <c r="D273" s="262" t="s">
        <v>135</v>
      </c>
      <c r="E273" s="236" t="s">
        <v>1024</v>
      </c>
      <c r="F273" s="237" t="s">
        <v>1009</v>
      </c>
      <c r="G273" s="238" t="s">
        <v>173</v>
      </c>
      <c r="H273" s="239">
        <v>1</v>
      </c>
      <c r="I273" s="110"/>
      <c r="J273" s="247">
        <f t="shared" si="20"/>
        <v>0</v>
      </c>
      <c r="K273" s="109" t="s">
        <v>3</v>
      </c>
      <c r="L273" s="30"/>
      <c r="M273" s="111" t="s">
        <v>3</v>
      </c>
      <c r="N273" s="112" t="s">
        <v>43</v>
      </c>
      <c r="P273" s="113">
        <f t="shared" si="21"/>
        <v>0</v>
      </c>
      <c r="Q273" s="113">
        <v>0</v>
      </c>
      <c r="R273" s="113">
        <f t="shared" si="22"/>
        <v>0</v>
      </c>
      <c r="S273" s="113">
        <v>0</v>
      </c>
      <c r="T273" s="114">
        <f t="shared" si="23"/>
        <v>0</v>
      </c>
      <c r="AR273" s="115" t="s">
        <v>162</v>
      </c>
      <c r="AT273" s="115" t="s">
        <v>135</v>
      </c>
      <c r="AU273" s="115" t="s">
        <v>82</v>
      </c>
      <c r="AY273" s="16" t="s">
        <v>132</v>
      </c>
      <c r="BE273" s="116">
        <f t="shared" si="24"/>
        <v>0</v>
      </c>
      <c r="BF273" s="116">
        <f t="shared" si="25"/>
        <v>0</v>
      </c>
      <c r="BG273" s="116">
        <f t="shared" si="26"/>
        <v>0</v>
      </c>
      <c r="BH273" s="116">
        <f t="shared" si="27"/>
        <v>0</v>
      </c>
      <c r="BI273" s="116">
        <f t="shared" si="28"/>
        <v>0</v>
      </c>
      <c r="BJ273" s="16" t="s">
        <v>80</v>
      </c>
      <c r="BK273" s="116">
        <f t="shared" si="29"/>
        <v>0</v>
      </c>
      <c r="BL273" s="16" t="s">
        <v>162</v>
      </c>
      <c r="BM273" s="115" t="s">
        <v>1025</v>
      </c>
    </row>
    <row r="274" spans="2:65" s="1" customFormat="1" ht="16.5" customHeight="1">
      <c r="B274" s="107"/>
      <c r="C274" s="108" t="s">
        <v>1026</v>
      </c>
      <c r="D274" s="262" t="s">
        <v>135</v>
      </c>
      <c r="E274" s="236" t="s">
        <v>1027</v>
      </c>
      <c r="F274" s="237" t="s">
        <v>695</v>
      </c>
      <c r="G274" s="238" t="s">
        <v>173</v>
      </c>
      <c r="H274" s="239">
        <v>1</v>
      </c>
      <c r="I274" s="110"/>
      <c r="J274" s="247">
        <f t="shared" si="20"/>
        <v>0</v>
      </c>
      <c r="K274" s="109" t="s">
        <v>3</v>
      </c>
      <c r="L274" s="30"/>
      <c r="M274" s="111" t="s">
        <v>3</v>
      </c>
      <c r="N274" s="112" t="s">
        <v>43</v>
      </c>
      <c r="P274" s="113">
        <f t="shared" si="21"/>
        <v>0</v>
      </c>
      <c r="Q274" s="113">
        <v>0</v>
      </c>
      <c r="R274" s="113">
        <f t="shared" si="22"/>
        <v>0</v>
      </c>
      <c r="S274" s="113">
        <v>0</v>
      </c>
      <c r="T274" s="114">
        <f t="shared" si="23"/>
        <v>0</v>
      </c>
      <c r="AR274" s="115" t="s">
        <v>162</v>
      </c>
      <c r="AT274" s="115" t="s">
        <v>135</v>
      </c>
      <c r="AU274" s="115" t="s">
        <v>82</v>
      </c>
      <c r="AY274" s="16" t="s">
        <v>132</v>
      </c>
      <c r="BE274" s="116">
        <f t="shared" si="24"/>
        <v>0</v>
      </c>
      <c r="BF274" s="116">
        <f t="shared" si="25"/>
        <v>0</v>
      </c>
      <c r="BG274" s="116">
        <f t="shared" si="26"/>
        <v>0</v>
      </c>
      <c r="BH274" s="116">
        <f t="shared" si="27"/>
        <v>0</v>
      </c>
      <c r="BI274" s="116">
        <f t="shared" si="28"/>
        <v>0</v>
      </c>
      <c r="BJ274" s="16" t="s">
        <v>80</v>
      </c>
      <c r="BK274" s="116">
        <f t="shared" si="29"/>
        <v>0</v>
      </c>
      <c r="BL274" s="16" t="s">
        <v>162</v>
      </c>
      <c r="BM274" s="115" t="s">
        <v>1028</v>
      </c>
    </row>
    <row r="275" spans="2:65" s="1" customFormat="1" ht="16.5" customHeight="1">
      <c r="B275" s="107"/>
      <c r="C275" s="108" t="s">
        <v>847</v>
      </c>
      <c r="D275" s="262" t="s">
        <v>135</v>
      </c>
      <c r="E275" s="236" t="s">
        <v>1029</v>
      </c>
      <c r="F275" s="237" t="s">
        <v>991</v>
      </c>
      <c r="G275" s="238" t="s">
        <v>173</v>
      </c>
      <c r="H275" s="239">
        <v>1</v>
      </c>
      <c r="I275" s="110"/>
      <c r="J275" s="247">
        <f t="shared" si="20"/>
        <v>0</v>
      </c>
      <c r="K275" s="109" t="s">
        <v>3</v>
      </c>
      <c r="L275" s="30"/>
      <c r="M275" s="111" t="s">
        <v>3</v>
      </c>
      <c r="N275" s="112" t="s">
        <v>43</v>
      </c>
      <c r="P275" s="113">
        <f t="shared" si="21"/>
        <v>0</v>
      </c>
      <c r="Q275" s="113">
        <v>0</v>
      </c>
      <c r="R275" s="113">
        <f t="shared" si="22"/>
        <v>0</v>
      </c>
      <c r="S275" s="113">
        <v>0</v>
      </c>
      <c r="T275" s="114">
        <f t="shared" si="23"/>
        <v>0</v>
      </c>
      <c r="AR275" s="115" t="s">
        <v>162</v>
      </c>
      <c r="AT275" s="115" t="s">
        <v>135</v>
      </c>
      <c r="AU275" s="115" t="s">
        <v>82</v>
      </c>
      <c r="AY275" s="16" t="s">
        <v>132</v>
      </c>
      <c r="BE275" s="116">
        <f t="shared" si="24"/>
        <v>0</v>
      </c>
      <c r="BF275" s="116">
        <f t="shared" si="25"/>
        <v>0</v>
      </c>
      <c r="BG275" s="116">
        <f t="shared" si="26"/>
        <v>0</v>
      </c>
      <c r="BH275" s="116">
        <f t="shared" si="27"/>
        <v>0</v>
      </c>
      <c r="BI275" s="116">
        <f t="shared" si="28"/>
        <v>0</v>
      </c>
      <c r="BJ275" s="16" t="s">
        <v>80</v>
      </c>
      <c r="BK275" s="116">
        <f t="shared" si="29"/>
        <v>0</v>
      </c>
      <c r="BL275" s="16" t="s">
        <v>162</v>
      </c>
      <c r="BM275" s="115" t="s">
        <v>1030</v>
      </c>
    </row>
    <row r="276" spans="2:65" s="1" customFormat="1" ht="16.5" customHeight="1">
      <c r="B276" s="107"/>
      <c r="C276" s="108" t="s">
        <v>1031</v>
      </c>
      <c r="D276" s="262" t="s">
        <v>135</v>
      </c>
      <c r="E276" s="236" t="s">
        <v>1032</v>
      </c>
      <c r="F276" s="237" t="s">
        <v>1009</v>
      </c>
      <c r="G276" s="238" t="s">
        <v>173</v>
      </c>
      <c r="H276" s="239">
        <v>1</v>
      </c>
      <c r="I276" s="110"/>
      <c r="J276" s="247">
        <f t="shared" si="20"/>
        <v>0</v>
      </c>
      <c r="K276" s="109" t="s">
        <v>3</v>
      </c>
      <c r="L276" s="30"/>
      <c r="M276" s="111" t="s">
        <v>3</v>
      </c>
      <c r="N276" s="112" t="s">
        <v>43</v>
      </c>
      <c r="P276" s="113">
        <f t="shared" si="21"/>
        <v>0</v>
      </c>
      <c r="Q276" s="113">
        <v>0</v>
      </c>
      <c r="R276" s="113">
        <f t="shared" si="22"/>
        <v>0</v>
      </c>
      <c r="S276" s="113">
        <v>0</v>
      </c>
      <c r="T276" s="114">
        <f t="shared" si="23"/>
        <v>0</v>
      </c>
      <c r="AR276" s="115" t="s">
        <v>162</v>
      </c>
      <c r="AT276" s="115" t="s">
        <v>135</v>
      </c>
      <c r="AU276" s="115" t="s">
        <v>82</v>
      </c>
      <c r="AY276" s="16" t="s">
        <v>132</v>
      </c>
      <c r="BE276" s="116">
        <f t="shared" si="24"/>
        <v>0</v>
      </c>
      <c r="BF276" s="116">
        <f t="shared" si="25"/>
        <v>0</v>
      </c>
      <c r="BG276" s="116">
        <f t="shared" si="26"/>
        <v>0</v>
      </c>
      <c r="BH276" s="116">
        <f t="shared" si="27"/>
        <v>0</v>
      </c>
      <c r="BI276" s="116">
        <f t="shared" si="28"/>
        <v>0</v>
      </c>
      <c r="BJ276" s="16" t="s">
        <v>80</v>
      </c>
      <c r="BK276" s="116">
        <f t="shared" si="29"/>
        <v>0</v>
      </c>
      <c r="BL276" s="16" t="s">
        <v>162</v>
      </c>
      <c r="BM276" s="115" t="s">
        <v>1033</v>
      </c>
    </row>
    <row r="277" spans="2:65" s="1" customFormat="1" ht="16.5" customHeight="1">
      <c r="B277" s="107"/>
      <c r="C277" s="108" t="s">
        <v>849</v>
      </c>
      <c r="D277" s="262" t="s">
        <v>135</v>
      </c>
      <c r="E277" s="236" t="s">
        <v>1034</v>
      </c>
      <c r="F277" s="237" t="s">
        <v>1009</v>
      </c>
      <c r="G277" s="238" t="s">
        <v>173</v>
      </c>
      <c r="H277" s="239">
        <v>1</v>
      </c>
      <c r="I277" s="110"/>
      <c r="J277" s="247">
        <f t="shared" si="20"/>
        <v>0</v>
      </c>
      <c r="K277" s="109" t="s">
        <v>3</v>
      </c>
      <c r="L277" s="30"/>
      <c r="M277" s="111" t="s">
        <v>3</v>
      </c>
      <c r="N277" s="112" t="s">
        <v>43</v>
      </c>
      <c r="P277" s="113">
        <f t="shared" si="21"/>
        <v>0</v>
      </c>
      <c r="Q277" s="113">
        <v>0</v>
      </c>
      <c r="R277" s="113">
        <f t="shared" si="22"/>
        <v>0</v>
      </c>
      <c r="S277" s="113">
        <v>0</v>
      </c>
      <c r="T277" s="114">
        <f t="shared" si="23"/>
        <v>0</v>
      </c>
      <c r="AR277" s="115" t="s">
        <v>162</v>
      </c>
      <c r="AT277" s="115" t="s">
        <v>135</v>
      </c>
      <c r="AU277" s="115" t="s">
        <v>82</v>
      </c>
      <c r="AY277" s="16" t="s">
        <v>132</v>
      </c>
      <c r="BE277" s="116">
        <f t="shared" si="24"/>
        <v>0</v>
      </c>
      <c r="BF277" s="116">
        <f t="shared" si="25"/>
        <v>0</v>
      </c>
      <c r="BG277" s="116">
        <f t="shared" si="26"/>
        <v>0</v>
      </c>
      <c r="BH277" s="116">
        <f t="shared" si="27"/>
        <v>0</v>
      </c>
      <c r="BI277" s="116">
        <f t="shared" si="28"/>
        <v>0</v>
      </c>
      <c r="BJ277" s="16" t="s">
        <v>80</v>
      </c>
      <c r="BK277" s="116">
        <f t="shared" si="29"/>
        <v>0</v>
      </c>
      <c r="BL277" s="16" t="s">
        <v>162</v>
      </c>
      <c r="BM277" s="115" t="s">
        <v>1035</v>
      </c>
    </row>
    <row r="278" spans="2:65" s="1" customFormat="1" ht="16.5" customHeight="1">
      <c r="B278" s="107"/>
      <c r="C278" s="108" t="s">
        <v>1036</v>
      </c>
      <c r="D278" s="262" t="s">
        <v>135</v>
      </c>
      <c r="E278" s="236" t="s">
        <v>1037</v>
      </c>
      <c r="F278" s="237" t="s">
        <v>1009</v>
      </c>
      <c r="G278" s="238" t="s">
        <v>173</v>
      </c>
      <c r="H278" s="239">
        <v>1</v>
      </c>
      <c r="I278" s="110"/>
      <c r="J278" s="247">
        <f t="shared" si="20"/>
        <v>0</v>
      </c>
      <c r="K278" s="109" t="s">
        <v>3</v>
      </c>
      <c r="L278" s="30"/>
      <c r="M278" s="111" t="s">
        <v>3</v>
      </c>
      <c r="N278" s="112" t="s">
        <v>43</v>
      </c>
      <c r="P278" s="113">
        <f t="shared" si="21"/>
        <v>0</v>
      </c>
      <c r="Q278" s="113">
        <v>0</v>
      </c>
      <c r="R278" s="113">
        <f t="shared" si="22"/>
        <v>0</v>
      </c>
      <c r="S278" s="113">
        <v>0</v>
      </c>
      <c r="T278" s="114">
        <f t="shared" si="23"/>
        <v>0</v>
      </c>
      <c r="AR278" s="115" t="s">
        <v>162</v>
      </c>
      <c r="AT278" s="115" t="s">
        <v>135</v>
      </c>
      <c r="AU278" s="115" t="s">
        <v>82</v>
      </c>
      <c r="AY278" s="16" t="s">
        <v>132</v>
      </c>
      <c r="BE278" s="116">
        <f t="shared" si="24"/>
        <v>0</v>
      </c>
      <c r="BF278" s="116">
        <f t="shared" si="25"/>
        <v>0</v>
      </c>
      <c r="BG278" s="116">
        <f t="shared" si="26"/>
        <v>0</v>
      </c>
      <c r="BH278" s="116">
        <f t="shared" si="27"/>
        <v>0</v>
      </c>
      <c r="BI278" s="116">
        <f t="shared" si="28"/>
        <v>0</v>
      </c>
      <c r="BJ278" s="16" t="s">
        <v>80</v>
      </c>
      <c r="BK278" s="116">
        <f t="shared" si="29"/>
        <v>0</v>
      </c>
      <c r="BL278" s="16" t="s">
        <v>162</v>
      </c>
      <c r="BM278" s="115" t="s">
        <v>1038</v>
      </c>
    </row>
    <row r="279" spans="2:65" s="1" customFormat="1" ht="16.5" customHeight="1">
      <c r="B279" s="107"/>
      <c r="C279" s="108" t="s">
        <v>852</v>
      </c>
      <c r="D279" s="262" t="s">
        <v>135</v>
      </c>
      <c r="E279" s="236" t="s">
        <v>1039</v>
      </c>
      <c r="F279" s="237" t="s">
        <v>1009</v>
      </c>
      <c r="G279" s="238" t="s">
        <v>173</v>
      </c>
      <c r="H279" s="239">
        <v>1</v>
      </c>
      <c r="I279" s="110"/>
      <c r="J279" s="247">
        <f t="shared" si="20"/>
        <v>0</v>
      </c>
      <c r="K279" s="109" t="s">
        <v>3</v>
      </c>
      <c r="L279" s="30"/>
      <c r="M279" s="111" t="s">
        <v>3</v>
      </c>
      <c r="N279" s="112" t="s">
        <v>43</v>
      </c>
      <c r="P279" s="113">
        <f t="shared" si="21"/>
        <v>0</v>
      </c>
      <c r="Q279" s="113">
        <v>0</v>
      </c>
      <c r="R279" s="113">
        <f t="shared" si="22"/>
        <v>0</v>
      </c>
      <c r="S279" s="113">
        <v>0</v>
      </c>
      <c r="T279" s="114">
        <f t="shared" si="23"/>
        <v>0</v>
      </c>
      <c r="AR279" s="115" t="s">
        <v>162</v>
      </c>
      <c r="AT279" s="115" t="s">
        <v>135</v>
      </c>
      <c r="AU279" s="115" t="s">
        <v>82</v>
      </c>
      <c r="AY279" s="16" t="s">
        <v>132</v>
      </c>
      <c r="BE279" s="116">
        <f t="shared" si="24"/>
        <v>0</v>
      </c>
      <c r="BF279" s="116">
        <f t="shared" si="25"/>
        <v>0</v>
      </c>
      <c r="BG279" s="116">
        <f t="shared" si="26"/>
        <v>0</v>
      </c>
      <c r="BH279" s="116">
        <f t="shared" si="27"/>
        <v>0</v>
      </c>
      <c r="BI279" s="116">
        <f t="shared" si="28"/>
        <v>0</v>
      </c>
      <c r="BJ279" s="16" t="s">
        <v>80</v>
      </c>
      <c r="BK279" s="116">
        <f t="shared" si="29"/>
        <v>0</v>
      </c>
      <c r="BL279" s="16" t="s">
        <v>162</v>
      </c>
      <c r="BM279" s="115" t="s">
        <v>1040</v>
      </c>
    </row>
    <row r="280" spans="2:65" s="1" customFormat="1" ht="16.5" customHeight="1">
      <c r="B280" s="107"/>
      <c r="C280" s="108" t="s">
        <v>1041</v>
      </c>
      <c r="D280" s="262" t="s">
        <v>135</v>
      </c>
      <c r="E280" s="236" t="s">
        <v>1042</v>
      </c>
      <c r="F280" s="237" t="s">
        <v>695</v>
      </c>
      <c r="G280" s="238" t="s">
        <v>173</v>
      </c>
      <c r="H280" s="239">
        <v>1</v>
      </c>
      <c r="I280" s="110"/>
      <c r="J280" s="247">
        <f t="shared" si="20"/>
        <v>0</v>
      </c>
      <c r="K280" s="109" t="s">
        <v>3</v>
      </c>
      <c r="L280" s="30"/>
      <c r="M280" s="111" t="s">
        <v>3</v>
      </c>
      <c r="N280" s="112" t="s">
        <v>43</v>
      </c>
      <c r="P280" s="113">
        <f t="shared" si="21"/>
        <v>0</v>
      </c>
      <c r="Q280" s="113">
        <v>0</v>
      </c>
      <c r="R280" s="113">
        <f t="shared" si="22"/>
        <v>0</v>
      </c>
      <c r="S280" s="113">
        <v>0</v>
      </c>
      <c r="T280" s="114">
        <f t="shared" si="23"/>
        <v>0</v>
      </c>
      <c r="AR280" s="115" t="s">
        <v>162</v>
      </c>
      <c r="AT280" s="115" t="s">
        <v>135</v>
      </c>
      <c r="AU280" s="115" t="s">
        <v>82</v>
      </c>
      <c r="AY280" s="16" t="s">
        <v>132</v>
      </c>
      <c r="BE280" s="116">
        <f t="shared" si="24"/>
        <v>0</v>
      </c>
      <c r="BF280" s="116">
        <f t="shared" si="25"/>
        <v>0</v>
      </c>
      <c r="BG280" s="116">
        <f t="shared" si="26"/>
        <v>0</v>
      </c>
      <c r="BH280" s="116">
        <f t="shared" si="27"/>
        <v>0</v>
      </c>
      <c r="BI280" s="116">
        <f t="shared" si="28"/>
        <v>0</v>
      </c>
      <c r="BJ280" s="16" t="s">
        <v>80</v>
      </c>
      <c r="BK280" s="116">
        <f t="shared" si="29"/>
        <v>0</v>
      </c>
      <c r="BL280" s="16" t="s">
        <v>162</v>
      </c>
      <c r="BM280" s="115" t="s">
        <v>1043</v>
      </c>
    </row>
    <row r="281" spans="2:65" s="1" customFormat="1" ht="16.5" customHeight="1">
      <c r="B281" s="107"/>
      <c r="C281" s="108" t="s">
        <v>854</v>
      </c>
      <c r="D281" s="262" t="s">
        <v>135</v>
      </c>
      <c r="E281" s="236" t="s">
        <v>1044</v>
      </c>
      <c r="F281" s="237" t="s">
        <v>991</v>
      </c>
      <c r="G281" s="238" t="s">
        <v>173</v>
      </c>
      <c r="H281" s="239">
        <v>1</v>
      </c>
      <c r="I281" s="110"/>
      <c r="J281" s="247">
        <f t="shared" si="20"/>
        <v>0</v>
      </c>
      <c r="K281" s="109" t="s">
        <v>3</v>
      </c>
      <c r="L281" s="30"/>
      <c r="M281" s="111" t="s">
        <v>3</v>
      </c>
      <c r="N281" s="112" t="s">
        <v>43</v>
      </c>
      <c r="P281" s="113">
        <f t="shared" si="21"/>
        <v>0</v>
      </c>
      <c r="Q281" s="113">
        <v>0</v>
      </c>
      <c r="R281" s="113">
        <f t="shared" si="22"/>
        <v>0</v>
      </c>
      <c r="S281" s="113">
        <v>0</v>
      </c>
      <c r="T281" s="114">
        <f t="shared" si="23"/>
        <v>0</v>
      </c>
      <c r="AR281" s="115" t="s">
        <v>162</v>
      </c>
      <c r="AT281" s="115" t="s">
        <v>135</v>
      </c>
      <c r="AU281" s="115" t="s">
        <v>82</v>
      </c>
      <c r="AY281" s="16" t="s">
        <v>132</v>
      </c>
      <c r="BE281" s="116">
        <f t="shared" si="24"/>
        <v>0</v>
      </c>
      <c r="BF281" s="116">
        <f t="shared" si="25"/>
        <v>0</v>
      </c>
      <c r="BG281" s="116">
        <f t="shared" si="26"/>
        <v>0</v>
      </c>
      <c r="BH281" s="116">
        <f t="shared" si="27"/>
        <v>0</v>
      </c>
      <c r="BI281" s="116">
        <f t="shared" si="28"/>
        <v>0</v>
      </c>
      <c r="BJ281" s="16" t="s">
        <v>80</v>
      </c>
      <c r="BK281" s="116">
        <f t="shared" si="29"/>
        <v>0</v>
      </c>
      <c r="BL281" s="16" t="s">
        <v>162</v>
      </c>
      <c r="BM281" s="115" t="s">
        <v>1045</v>
      </c>
    </row>
    <row r="282" spans="2:65" s="1" customFormat="1" ht="16.5" customHeight="1">
      <c r="B282" s="107"/>
      <c r="C282" s="108" t="s">
        <v>1046</v>
      </c>
      <c r="D282" s="262" t="s">
        <v>135</v>
      </c>
      <c r="E282" s="236" t="s">
        <v>1047</v>
      </c>
      <c r="F282" s="237" t="s">
        <v>1009</v>
      </c>
      <c r="G282" s="238" t="s">
        <v>173</v>
      </c>
      <c r="H282" s="239">
        <v>1</v>
      </c>
      <c r="I282" s="110"/>
      <c r="J282" s="247">
        <f t="shared" si="20"/>
        <v>0</v>
      </c>
      <c r="K282" s="109" t="s">
        <v>3</v>
      </c>
      <c r="L282" s="30"/>
      <c r="M282" s="111" t="s">
        <v>3</v>
      </c>
      <c r="N282" s="112" t="s">
        <v>43</v>
      </c>
      <c r="P282" s="113">
        <f t="shared" si="21"/>
        <v>0</v>
      </c>
      <c r="Q282" s="113">
        <v>0</v>
      </c>
      <c r="R282" s="113">
        <f t="shared" si="22"/>
        <v>0</v>
      </c>
      <c r="S282" s="113">
        <v>0</v>
      </c>
      <c r="T282" s="114">
        <f t="shared" si="23"/>
        <v>0</v>
      </c>
      <c r="AR282" s="115" t="s">
        <v>162</v>
      </c>
      <c r="AT282" s="115" t="s">
        <v>135</v>
      </c>
      <c r="AU282" s="115" t="s">
        <v>82</v>
      </c>
      <c r="AY282" s="16" t="s">
        <v>132</v>
      </c>
      <c r="BE282" s="116">
        <f t="shared" si="24"/>
        <v>0</v>
      </c>
      <c r="BF282" s="116">
        <f t="shared" si="25"/>
        <v>0</v>
      </c>
      <c r="BG282" s="116">
        <f t="shared" si="26"/>
        <v>0</v>
      </c>
      <c r="BH282" s="116">
        <f t="shared" si="27"/>
        <v>0</v>
      </c>
      <c r="BI282" s="116">
        <f t="shared" si="28"/>
        <v>0</v>
      </c>
      <c r="BJ282" s="16" t="s">
        <v>80</v>
      </c>
      <c r="BK282" s="116">
        <f t="shared" si="29"/>
        <v>0</v>
      </c>
      <c r="BL282" s="16" t="s">
        <v>162</v>
      </c>
      <c r="BM282" s="115" t="s">
        <v>1048</v>
      </c>
    </row>
    <row r="283" spans="2:65" s="1" customFormat="1" ht="16.5" customHeight="1">
      <c r="B283" s="107"/>
      <c r="C283" s="108" t="s">
        <v>857</v>
      </c>
      <c r="D283" s="262" t="s">
        <v>135</v>
      </c>
      <c r="E283" s="236" t="s">
        <v>1049</v>
      </c>
      <c r="F283" s="237" t="s">
        <v>1009</v>
      </c>
      <c r="G283" s="238" t="s">
        <v>173</v>
      </c>
      <c r="H283" s="239">
        <v>1</v>
      </c>
      <c r="I283" s="110"/>
      <c r="J283" s="247">
        <f t="shared" si="20"/>
        <v>0</v>
      </c>
      <c r="K283" s="109" t="s">
        <v>3</v>
      </c>
      <c r="L283" s="30"/>
      <c r="M283" s="111" t="s">
        <v>3</v>
      </c>
      <c r="N283" s="112" t="s">
        <v>43</v>
      </c>
      <c r="P283" s="113">
        <f t="shared" si="21"/>
        <v>0</v>
      </c>
      <c r="Q283" s="113">
        <v>0</v>
      </c>
      <c r="R283" s="113">
        <f t="shared" si="22"/>
        <v>0</v>
      </c>
      <c r="S283" s="113">
        <v>0</v>
      </c>
      <c r="T283" s="114">
        <f t="shared" si="23"/>
        <v>0</v>
      </c>
      <c r="AR283" s="115" t="s">
        <v>162</v>
      </c>
      <c r="AT283" s="115" t="s">
        <v>135</v>
      </c>
      <c r="AU283" s="115" t="s">
        <v>82</v>
      </c>
      <c r="AY283" s="16" t="s">
        <v>132</v>
      </c>
      <c r="BE283" s="116">
        <f t="shared" si="24"/>
        <v>0</v>
      </c>
      <c r="BF283" s="116">
        <f t="shared" si="25"/>
        <v>0</v>
      </c>
      <c r="BG283" s="116">
        <f t="shared" si="26"/>
        <v>0</v>
      </c>
      <c r="BH283" s="116">
        <f t="shared" si="27"/>
        <v>0</v>
      </c>
      <c r="BI283" s="116">
        <f t="shared" si="28"/>
        <v>0</v>
      </c>
      <c r="BJ283" s="16" t="s">
        <v>80</v>
      </c>
      <c r="BK283" s="116">
        <f t="shared" si="29"/>
        <v>0</v>
      </c>
      <c r="BL283" s="16" t="s">
        <v>162</v>
      </c>
      <c r="BM283" s="115" t="s">
        <v>1050</v>
      </c>
    </row>
    <row r="284" spans="2:65" s="1" customFormat="1" ht="16.5" customHeight="1">
      <c r="B284" s="107"/>
      <c r="C284" s="108" t="s">
        <v>1051</v>
      </c>
      <c r="D284" s="262" t="s">
        <v>135</v>
      </c>
      <c r="E284" s="236" t="s">
        <v>1052</v>
      </c>
      <c r="F284" s="237" t="s">
        <v>1009</v>
      </c>
      <c r="G284" s="238" t="s">
        <v>173</v>
      </c>
      <c r="H284" s="239">
        <v>1</v>
      </c>
      <c r="I284" s="110"/>
      <c r="J284" s="247">
        <f t="shared" si="20"/>
        <v>0</v>
      </c>
      <c r="K284" s="109" t="s">
        <v>3</v>
      </c>
      <c r="L284" s="30"/>
      <c r="M284" s="111" t="s">
        <v>3</v>
      </c>
      <c r="N284" s="112" t="s">
        <v>43</v>
      </c>
      <c r="P284" s="113">
        <f t="shared" si="21"/>
        <v>0</v>
      </c>
      <c r="Q284" s="113">
        <v>0</v>
      </c>
      <c r="R284" s="113">
        <f t="shared" si="22"/>
        <v>0</v>
      </c>
      <c r="S284" s="113">
        <v>0</v>
      </c>
      <c r="T284" s="114">
        <f t="shared" si="23"/>
        <v>0</v>
      </c>
      <c r="AR284" s="115" t="s">
        <v>162</v>
      </c>
      <c r="AT284" s="115" t="s">
        <v>135</v>
      </c>
      <c r="AU284" s="115" t="s">
        <v>82</v>
      </c>
      <c r="AY284" s="16" t="s">
        <v>132</v>
      </c>
      <c r="BE284" s="116">
        <f t="shared" si="24"/>
        <v>0</v>
      </c>
      <c r="BF284" s="116">
        <f t="shared" si="25"/>
        <v>0</v>
      </c>
      <c r="BG284" s="116">
        <f t="shared" si="26"/>
        <v>0</v>
      </c>
      <c r="BH284" s="116">
        <f t="shared" si="27"/>
        <v>0</v>
      </c>
      <c r="BI284" s="116">
        <f t="shared" si="28"/>
        <v>0</v>
      </c>
      <c r="BJ284" s="16" t="s">
        <v>80</v>
      </c>
      <c r="BK284" s="116">
        <f t="shared" si="29"/>
        <v>0</v>
      </c>
      <c r="BL284" s="16" t="s">
        <v>162</v>
      </c>
      <c r="BM284" s="115" t="s">
        <v>1053</v>
      </c>
    </row>
    <row r="285" spans="2:65" s="1" customFormat="1" ht="16.5" customHeight="1">
      <c r="B285" s="107"/>
      <c r="C285" s="108" t="s">
        <v>859</v>
      </c>
      <c r="D285" s="262" t="s">
        <v>135</v>
      </c>
      <c r="E285" s="236" t="s">
        <v>1054</v>
      </c>
      <c r="F285" s="237" t="s">
        <v>1009</v>
      </c>
      <c r="G285" s="238" t="s">
        <v>173</v>
      </c>
      <c r="H285" s="239">
        <v>1</v>
      </c>
      <c r="I285" s="110"/>
      <c r="J285" s="247">
        <f t="shared" si="20"/>
        <v>0</v>
      </c>
      <c r="K285" s="109" t="s">
        <v>3</v>
      </c>
      <c r="L285" s="30"/>
      <c r="M285" s="111" t="s">
        <v>3</v>
      </c>
      <c r="N285" s="112" t="s">
        <v>43</v>
      </c>
      <c r="P285" s="113">
        <f t="shared" si="21"/>
        <v>0</v>
      </c>
      <c r="Q285" s="113">
        <v>0</v>
      </c>
      <c r="R285" s="113">
        <f t="shared" si="22"/>
        <v>0</v>
      </c>
      <c r="S285" s="113">
        <v>0</v>
      </c>
      <c r="T285" s="114">
        <f t="shared" si="23"/>
        <v>0</v>
      </c>
      <c r="AR285" s="115" t="s">
        <v>162</v>
      </c>
      <c r="AT285" s="115" t="s">
        <v>135</v>
      </c>
      <c r="AU285" s="115" t="s">
        <v>82</v>
      </c>
      <c r="AY285" s="16" t="s">
        <v>132</v>
      </c>
      <c r="BE285" s="116">
        <f t="shared" si="24"/>
        <v>0</v>
      </c>
      <c r="BF285" s="116">
        <f t="shared" si="25"/>
        <v>0</v>
      </c>
      <c r="BG285" s="116">
        <f t="shared" si="26"/>
        <v>0</v>
      </c>
      <c r="BH285" s="116">
        <f t="shared" si="27"/>
        <v>0</v>
      </c>
      <c r="BI285" s="116">
        <f t="shared" si="28"/>
        <v>0</v>
      </c>
      <c r="BJ285" s="16" t="s">
        <v>80</v>
      </c>
      <c r="BK285" s="116">
        <f t="shared" si="29"/>
        <v>0</v>
      </c>
      <c r="BL285" s="16" t="s">
        <v>162</v>
      </c>
      <c r="BM285" s="115" t="s">
        <v>1055</v>
      </c>
    </row>
    <row r="286" spans="2:65" s="1" customFormat="1" ht="16.5" customHeight="1">
      <c r="B286" s="107"/>
      <c r="C286" s="108" t="s">
        <v>1056</v>
      </c>
      <c r="D286" s="262" t="s">
        <v>135</v>
      </c>
      <c r="E286" s="236" t="s">
        <v>1057</v>
      </c>
      <c r="F286" s="237" t="s">
        <v>695</v>
      </c>
      <c r="G286" s="238" t="s">
        <v>173</v>
      </c>
      <c r="H286" s="239">
        <v>1</v>
      </c>
      <c r="I286" s="110"/>
      <c r="J286" s="247">
        <f t="shared" si="20"/>
        <v>0</v>
      </c>
      <c r="K286" s="109" t="s">
        <v>3</v>
      </c>
      <c r="L286" s="30"/>
      <c r="M286" s="111" t="s">
        <v>3</v>
      </c>
      <c r="N286" s="112" t="s">
        <v>43</v>
      </c>
      <c r="P286" s="113">
        <f t="shared" si="21"/>
        <v>0</v>
      </c>
      <c r="Q286" s="113">
        <v>0</v>
      </c>
      <c r="R286" s="113">
        <f t="shared" si="22"/>
        <v>0</v>
      </c>
      <c r="S286" s="113">
        <v>0</v>
      </c>
      <c r="T286" s="114">
        <f t="shared" si="23"/>
        <v>0</v>
      </c>
      <c r="AR286" s="115" t="s">
        <v>162</v>
      </c>
      <c r="AT286" s="115" t="s">
        <v>135</v>
      </c>
      <c r="AU286" s="115" t="s">
        <v>82</v>
      </c>
      <c r="AY286" s="16" t="s">
        <v>132</v>
      </c>
      <c r="BE286" s="116">
        <f t="shared" si="24"/>
        <v>0</v>
      </c>
      <c r="BF286" s="116">
        <f t="shared" si="25"/>
        <v>0</v>
      </c>
      <c r="BG286" s="116">
        <f t="shared" si="26"/>
        <v>0</v>
      </c>
      <c r="BH286" s="116">
        <f t="shared" si="27"/>
        <v>0</v>
      </c>
      <c r="BI286" s="116">
        <f t="shared" si="28"/>
        <v>0</v>
      </c>
      <c r="BJ286" s="16" t="s">
        <v>80</v>
      </c>
      <c r="BK286" s="116">
        <f t="shared" si="29"/>
        <v>0</v>
      </c>
      <c r="BL286" s="16" t="s">
        <v>162</v>
      </c>
      <c r="BM286" s="115" t="s">
        <v>1058</v>
      </c>
    </row>
    <row r="287" spans="2:65" s="1" customFormat="1" ht="16.5" customHeight="1">
      <c r="B287" s="107"/>
      <c r="C287" s="108" t="s">
        <v>862</v>
      </c>
      <c r="D287" s="262" t="s">
        <v>135</v>
      </c>
      <c r="E287" s="236" t="s">
        <v>1059</v>
      </c>
      <c r="F287" s="237" t="s">
        <v>991</v>
      </c>
      <c r="G287" s="238" t="s">
        <v>173</v>
      </c>
      <c r="H287" s="239">
        <v>1</v>
      </c>
      <c r="I287" s="110"/>
      <c r="J287" s="247">
        <f t="shared" si="20"/>
        <v>0</v>
      </c>
      <c r="K287" s="109" t="s">
        <v>3</v>
      </c>
      <c r="L287" s="30"/>
      <c r="M287" s="111" t="s">
        <v>3</v>
      </c>
      <c r="N287" s="112" t="s">
        <v>43</v>
      </c>
      <c r="P287" s="113">
        <f t="shared" si="21"/>
        <v>0</v>
      </c>
      <c r="Q287" s="113">
        <v>0</v>
      </c>
      <c r="R287" s="113">
        <f t="shared" si="22"/>
        <v>0</v>
      </c>
      <c r="S287" s="113">
        <v>0</v>
      </c>
      <c r="T287" s="114">
        <f t="shared" si="23"/>
        <v>0</v>
      </c>
      <c r="AR287" s="115" t="s">
        <v>162</v>
      </c>
      <c r="AT287" s="115" t="s">
        <v>135</v>
      </c>
      <c r="AU287" s="115" t="s">
        <v>82</v>
      </c>
      <c r="AY287" s="16" t="s">
        <v>132</v>
      </c>
      <c r="BE287" s="116">
        <f t="shared" si="24"/>
        <v>0</v>
      </c>
      <c r="BF287" s="116">
        <f t="shared" si="25"/>
        <v>0</v>
      </c>
      <c r="BG287" s="116">
        <f t="shared" si="26"/>
        <v>0</v>
      </c>
      <c r="BH287" s="116">
        <f t="shared" si="27"/>
        <v>0</v>
      </c>
      <c r="BI287" s="116">
        <f t="shared" si="28"/>
        <v>0</v>
      </c>
      <c r="BJ287" s="16" t="s">
        <v>80</v>
      </c>
      <c r="BK287" s="116">
        <f t="shared" si="29"/>
        <v>0</v>
      </c>
      <c r="BL287" s="16" t="s">
        <v>162</v>
      </c>
      <c r="BM287" s="115" t="s">
        <v>1060</v>
      </c>
    </row>
    <row r="288" spans="2:65" s="1" customFormat="1" ht="16.5" customHeight="1">
      <c r="B288" s="107"/>
      <c r="C288" s="108" t="s">
        <v>1061</v>
      </c>
      <c r="D288" s="262" t="s">
        <v>135</v>
      </c>
      <c r="E288" s="236" t="s">
        <v>1062</v>
      </c>
      <c r="F288" s="237" t="s">
        <v>1009</v>
      </c>
      <c r="G288" s="238" t="s">
        <v>173</v>
      </c>
      <c r="H288" s="239">
        <v>1</v>
      </c>
      <c r="I288" s="110"/>
      <c r="J288" s="247">
        <f t="shared" si="20"/>
        <v>0</v>
      </c>
      <c r="K288" s="109" t="s">
        <v>3</v>
      </c>
      <c r="L288" s="30"/>
      <c r="M288" s="111" t="s">
        <v>3</v>
      </c>
      <c r="N288" s="112" t="s">
        <v>43</v>
      </c>
      <c r="P288" s="113">
        <f t="shared" si="21"/>
        <v>0</v>
      </c>
      <c r="Q288" s="113">
        <v>0</v>
      </c>
      <c r="R288" s="113">
        <f t="shared" si="22"/>
        <v>0</v>
      </c>
      <c r="S288" s="113">
        <v>0</v>
      </c>
      <c r="T288" s="114">
        <f t="shared" si="23"/>
        <v>0</v>
      </c>
      <c r="AR288" s="115" t="s">
        <v>162</v>
      </c>
      <c r="AT288" s="115" t="s">
        <v>135</v>
      </c>
      <c r="AU288" s="115" t="s">
        <v>82</v>
      </c>
      <c r="AY288" s="16" t="s">
        <v>132</v>
      </c>
      <c r="BE288" s="116">
        <f t="shared" si="24"/>
        <v>0</v>
      </c>
      <c r="BF288" s="116">
        <f t="shared" si="25"/>
        <v>0</v>
      </c>
      <c r="BG288" s="116">
        <f t="shared" si="26"/>
        <v>0</v>
      </c>
      <c r="BH288" s="116">
        <f t="shared" si="27"/>
        <v>0</v>
      </c>
      <c r="BI288" s="116">
        <f t="shared" si="28"/>
        <v>0</v>
      </c>
      <c r="BJ288" s="16" t="s">
        <v>80</v>
      </c>
      <c r="BK288" s="116">
        <f t="shared" si="29"/>
        <v>0</v>
      </c>
      <c r="BL288" s="16" t="s">
        <v>162</v>
      </c>
      <c r="BM288" s="115" t="s">
        <v>1063</v>
      </c>
    </row>
    <row r="289" spans="2:65" s="1" customFormat="1" ht="16.5" customHeight="1">
      <c r="B289" s="107"/>
      <c r="C289" s="108" t="s">
        <v>864</v>
      </c>
      <c r="D289" s="262" t="s">
        <v>135</v>
      </c>
      <c r="E289" s="236" t="s">
        <v>1064</v>
      </c>
      <c r="F289" s="237" t="s">
        <v>695</v>
      </c>
      <c r="G289" s="238" t="s">
        <v>173</v>
      </c>
      <c r="H289" s="239">
        <v>1</v>
      </c>
      <c r="I289" s="110"/>
      <c r="J289" s="247">
        <f t="shared" si="20"/>
        <v>0</v>
      </c>
      <c r="K289" s="109" t="s">
        <v>3</v>
      </c>
      <c r="L289" s="30"/>
      <c r="M289" s="111" t="s">
        <v>3</v>
      </c>
      <c r="N289" s="112" t="s">
        <v>43</v>
      </c>
      <c r="P289" s="113">
        <f t="shared" si="21"/>
        <v>0</v>
      </c>
      <c r="Q289" s="113">
        <v>0</v>
      </c>
      <c r="R289" s="113">
        <f t="shared" si="22"/>
        <v>0</v>
      </c>
      <c r="S289" s="113">
        <v>0</v>
      </c>
      <c r="T289" s="114">
        <f t="shared" si="23"/>
        <v>0</v>
      </c>
      <c r="AR289" s="115" t="s">
        <v>162</v>
      </c>
      <c r="AT289" s="115" t="s">
        <v>135</v>
      </c>
      <c r="AU289" s="115" t="s">
        <v>82</v>
      </c>
      <c r="AY289" s="16" t="s">
        <v>132</v>
      </c>
      <c r="BE289" s="116">
        <f t="shared" si="24"/>
        <v>0</v>
      </c>
      <c r="BF289" s="116">
        <f t="shared" si="25"/>
        <v>0</v>
      </c>
      <c r="BG289" s="116">
        <f t="shared" si="26"/>
        <v>0</v>
      </c>
      <c r="BH289" s="116">
        <f t="shared" si="27"/>
        <v>0</v>
      </c>
      <c r="BI289" s="116">
        <f t="shared" si="28"/>
        <v>0</v>
      </c>
      <c r="BJ289" s="16" t="s">
        <v>80</v>
      </c>
      <c r="BK289" s="116">
        <f t="shared" si="29"/>
        <v>0</v>
      </c>
      <c r="BL289" s="16" t="s">
        <v>162</v>
      </c>
      <c r="BM289" s="115" t="s">
        <v>1065</v>
      </c>
    </row>
    <row r="290" spans="2:65" s="1" customFormat="1" ht="16.5" customHeight="1">
      <c r="B290" s="107"/>
      <c r="C290" s="108" t="s">
        <v>1066</v>
      </c>
      <c r="D290" s="262" t="s">
        <v>135</v>
      </c>
      <c r="E290" s="236" t="s">
        <v>1067</v>
      </c>
      <c r="F290" s="237" t="s">
        <v>991</v>
      </c>
      <c r="G290" s="238" t="s">
        <v>173</v>
      </c>
      <c r="H290" s="239">
        <v>1</v>
      </c>
      <c r="I290" s="110"/>
      <c r="J290" s="247">
        <f t="shared" si="20"/>
        <v>0</v>
      </c>
      <c r="K290" s="109" t="s">
        <v>3</v>
      </c>
      <c r="L290" s="30"/>
      <c r="M290" s="111" t="s">
        <v>3</v>
      </c>
      <c r="N290" s="112" t="s">
        <v>43</v>
      </c>
      <c r="P290" s="113">
        <f t="shared" si="21"/>
        <v>0</v>
      </c>
      <c r="Q290" s="113">
        <v>0</v>
      </c>
      <c r="R290" s="113">
        <f t="shared" si="22"/>
        <v>0</v>
      </c>
      <c r="S290" s="113">
        <v>0</v>
      </c>
      <c r="T290" s="114">
        <f t="shared" si="23"/>
        <v>0</v>
      </c>
      <c r="AR290" s="115" t="s">
        <v>162</v>
      </c>
      <c r="AT290" s="115" t="s">
        <v>135</v>
      </c>
      <c r="AU290" s="115" t="s">
        <v>82</v>
      </c>
      <c r="AY290" s="16" t="s">
        <v>132</v>
      </c>
      <c r="BE290" s="116">
        <f t="shared" si="24"/>
        <v>0</v>
      </c>
      <c r="BF290" s="116">
        <f t="shared" si="25"/>
        <v>0</v>
      </c>
      <c r="BG290" s="116">
        <f t="shared" si="26"/>
        <v>0</v>
      </c>
      <c r="BH290" s="116">
        <f t="shared" si="27"/>
        <v>0</v>
      </c>
      <c r="BI290" s="116">
        <f t="shared" si="28"/>
        <v>0</v>
      </c>
      <c r="BJ290" s="16" t="s">
        <v>80</v>
      </c>
      <c r="BK290" s="116">
        <f t="shared" si="29"/>
        <v>0</v>
      </c>
      <c r="BL290" s="16" t="s">
        <v>162</v>
      </c>
      <c r="BM290" s="115" t="s">
        <v>1068</v>
      </c>
    </row>
    <row r="291" spans="2:65" s="1" customFormat="1" ht="16.5" customHeight="1">
      <c r="B291" s="107"/>
      <c r="C291" s="108" t="s">
        <v>867</v>
      </c>
      <c r="D291" s="262" t="s">
        <v>135</v>
      </c>
      <c r="E291" s="236" t="s">
        <v>1069</v>
      </c>
      <c r="F291" s="237" t="s">
        <v>725</v>
      </c>
      <c r="G291" s="238" t="s">
        <v>173</v>
      </c>
      <c r="H291" s="239">
        <v>1</v>
      </c>
      <c r="I291" s="110"/>
      <c r="J291" s="247">
        <f t="shared" si="20"/>
        <v>0</v>
      </c>
      <c r="K291" s="109" t="s">
        <v>3</v>
      </c>
      <c r="L291" s="30"/>
      <c r="M291" s="111" t="s">
        <v>3</v>
      </c>
      <c r="N291" s="112" t="s">
        <v>43</v>
      </c>
      <c r="P291" s="113">
        <f t="shared" si="21"/>
        <v>0</v>
      </c>
      <c r="Q291" s="113">
        <v>0</v>
      </c>
      <c r="R291" s="113">
        <f t="shared" si="22"/>
        <v>0</v>
      </c>
      <c r="S291" s="113">
        <v>0</v>
      </c>
      <c r="T291" s="114">
        <f t="shared" si="23"/>
        <v>0</v>
      </c>
      <c r="AR291" s="115" t="s">
        <v>162</v>
      </c>
      <c r="AT291" s="115" t="s">
        <v>135</v>
      </c>
      <c r="AU291" s="115" t="s">
        <v>82</v>
      </c>
      <c r="AY291" s="16" t="s">
        <v>132</v>
      </c>
      <c r="BE291" s="116">
        <f t="shared" si="24"/>
        <v>0</v>
      </c>
      <c r="BF291" s="116">
        <f t="shared" si="25"/>
        <v>0</v>
      </c>
      <c r="BG291" s="116">
        <f t="shared" si="26"/>
        <v>0</v>
      </c>
      <c r="BH291" s="116">
        <f t="shared" si="27"/>
        <v>0</v>
      </c>
      <c r="BI291" s="116">
        <f t="shared" si="28"/>
        <v>0</v>
      </c>
      <c r="BJ291" s="16" t="s">
        <v>80</v>
      </c>
      <c r="BK291" s="116">
        <f t="shared" si="29"/>
        <v>0</v>
      </c>
      <c r="BL291" s="16" t="s">
        <v>162</v>
      </c>
      <c r="BM291" s="115" t="s">
        <v>1070</v>
      </c>
    </row>
    <row r="292" spans="2:65" s="1" customFormat="1" ht="16.5" customHeight="1">
      <c r="B292" s="107"/>
      <c r="C292" s="108" t="s">
        <v>1071</v>
      </c>
      <c r="D292" s="262" t="s">
        <v>135</v>
      </c>
      <c r="E292" s="236" t="s">
        <v>1072</v>
      </c>
      <c r="F292" s="237" t="s">
        <v>725</v>
      </c>
      <c r="G292" s="238" t="s">
        <v>173</v>
      </c>
      <c r="H292" s="239">
        <v>1</v>
      </c>
      <c r="I292" s="110"/>
      <c r="J292" s="247">
        <f t="shared" si="20"/>
        <v>0</v>
      </c>
      <c r="K292" s="109" t="s">
        <v>3</v>
      </c>
      <c r="L292" s="30"/>
      <c r="M292" s="111" t="s">
        <v>3</v>
      </c>
      <c r="N292" s="112" t="s">
        <v>43</v>
      </c>
      <c r="P292" s="113">
        <f t="shared" si="21"/>
        <v>0</v>
      </c>
      <c r="Q292" s="113">
        <v>0</v>
      </c>
      <c r="R292" s="113">
        <f t="shared" si="22"/>
        <v>0</v>
      </c>
      <c r="S292" s="113">
        <v>0</v>
      </c>
      <c r="T292" s="114">
        <f t="shared" si="23"/>
        <v>0</v>
      </c>
      <c r="AR292" s="115" t="s">
        <v>162</v>
      </c>
      <c r="AT292" s="115" t="s">
        <v>135</v>
      </c>
      <c r="AU292" s="115" t="s">
        <v>82</v>
      </c>
      <c r="AY292" s="16" t="s">
        <v>132</v>
      </c>
      <c r="BE292" s="116">
        <f t="shared" si="24"/>
        <v>0</v>
      </c>
      <c r="BF292" s="116">
        <f t="shared" si="25"/>
        <v>0</v>
      </c>
      <c r="BG292" s="116">
        <f t="shared" si="26"/>
        <v>0</v>
      </c>
      <c r="BH292" s="116">
        <f t="shared" si="27"/>
        <v>0</v>
      </c>
      <c r="BI292" s="116">
        <f t="shared" si="28"/>
        <v>0</v>
      </c>
      <c r="BJ292" s="16" t="s">
        <v>80</v>
      </c>
      <c r="BK292" s="116">
        <f t="shared" si="29"/>
        <v>0</v>
      </c>
      <c r="BL292" s="16" t="s">
        <v>162</v>
      </c>
      <c r="BM292" s="115" t="s">
        <v>1073</v>
      </c>
    </row>
    <row r="293" spans="2:65" s="1" customFormat="1" ht="16.5" customHeight="1">
      <c r="B293" s="107"/>
      <c r="C293" s="108" t="s">
        <v>869</v>
      </c>
      <c r="D293" s="262" t="s">
        <v>135</v>
      </c>
      <c r="E293" s="236" t="s">
        <v>1074</v>
      </c>
      <c r="F293" s="237" t="s">
        <v>725</v>
      </c>
      <c r="G293" s="238" t="s">
        <v>173</v>
      </c>
      <c r="H293" s="239">
        <v>1</v>
      </c>
      <c r="I293" s="110"/>
      <c r="J293" s="247">
        <f t="shared" si="20"/>
        <v>0</v>
      </c>
      <c r="K293" s="109" t="s">
        <v>3</v>
      </c>
      <c r="L293" s="30"/>
      <c r="M293" s="111" t="s">
        <v>3</v>
      </c>
      <c r="N293" s="112" t="s">
        <v>43</v>
      </c>
      <c r="P293" s="113">
        <f t="shared" si="21"/>
        <v>0</v>
      </c>
      <c r="Q293" s="113">
        <v>0</v>
      </c>
      <c r="R293" s="113">
        <f t="shared" si="22"/>
        <v>0</v>
      </c>
      <c r="S293" s="113">
        <v>0</v>
      </c>
      <c r="T293" s="114">
        <f t="shared" si="23"/>
        <v>0</v>
      </c>
      <c r="AR293" s="115" t="s">
        <v>162</v>
      </c>
      <c r="AT293" s="115" t="s">
        <v>135</v>
      </c>
      <c r="AU293" s="115" t="s">
        <v>82</v>
      </c>
      <c r="AY293" s="16" t="s">
        <v>132</v>
      </c>
      <c r="BE293" s="116">
        <f t="shared" si="24"/>
        <v>0</v>
      </c>
      <c r="BF293" s="116">
        <f t="shared" si="25"/>
        <v>0</v>
      </c>
      <c r="BG293" s="116">
        <f t="shared" si="26"/>
        <v>0</v>
      </c>
      <c r="BH293" s="116">
        <f t="shared" si="27"/>
        <v>0</v>
      </c>
      <c r="BI293" s="116">
        <f t="shared" si="28"/>
        <v>0</v>
      </c>
      <c r="BJ293" s="16" t="s">
        <v>80</v>
      </c>
      <c r="BK293" s="116">
        <f t="shared" si="29"/>
        <v>0</v>
      </c>
      <c r="BL293" s="16" t="s">
        <v>162</v>
      </c>
      <c r="BM293" s="115" t="s">
        <v>1075</v>
      </c>
    </row>
    <row r="294" spans="2:65" s="1" customFormat="1" ht="16.5" customHeight="1">
      <c r="B294" s="107"/>
      <c r="C294" s="108" t="s">
        <v>1076</v>
      </c>
      <c r="D294" s="262" t="s">
        <v>135</v>
      </c>
      <c r="E294" s="236" t="s">
        <v>1077</v>
      </c>
      <c r="F294" s="237" t="s">
        <v>725</v>
      </c>
      <c r="G294" s="238" t="s">
        <v>173</v>
      </c>
      <c r="H294" s="239">
        <v>1</v>
      </c>
      <c r="I294" s="110"/>
      <c r="J294" s="247">
        <f t="shared" si="20"/>
        <v>0</v>
      </c>
      <c r="K294" s="109" t="s">
        <v>3</v>
      </c>
      <c r="L294" s="30"/>
      <c r="M294" s="111" t="s">
        <v>3</v>
      </c>
      <c r="N294" s="112" t="s">
        <v>43</v>
      </c>
      <c r="P294" s="113">
        <f t="shared" si="21"/>
        <v>0</v>
      </c>
      <c r="Q294" s="113">
        <v>0</v>
      </c>
      <c r="R294" s="113">
        <f t="shared" si="22"/>
        <v>0</v>
      </c>
      <c r="S294" s="113">
        <v>0</v>
      </c>
      <c r="T294" s="114">
        <f t="shared" si="23"/>
        <v>0</v>
      </c>
      <c r="AR294" s="115" t="s">
        <v>162</v>
      </c>
      <c r="AT294" s="115" t="s">
        <v>135</v>
      </c>
      <c r="AU294" s="115" t="s">
        <v>82</v>
      </c>
      <c r="AY294" s="16" t="s">
        <v>132</v>
      </c>
      <c r="BE294" s="116">
        <f t="shared" si="24"/>
        <v>0</v>
      </c>
      <c r="BF294" s="116">
        <f t="shared" si="25"/>
        <v>0</v>
      </c>
      <c r="BG294" s="116">
        <f t="shared" si="26"/>
        <v>0</v>
      </c>
      <c r="BH294" s="116">
        <f t="shared" si="27"/>
        <v>0</v>
      </c>
      <c r="BI294" s="116">
        <f t="shared" si="28"/>
        <v>0</v>
      </c>
      <c r="BJ294" s="16" t="s">
        <v>80</v>
      </c>
      <c r="BK294" s="116">
        <f t="shared" si="29"/>
        <v>0</v>
      </c>
      <c r="BL294" s="16" t="s">
        <v>162</v>
      </c>
      <c r="BM294" s="115" t="s">
        <v>1078</v>
      </c>
    </row>
    <row r="295" spans="2:65" s="1" customFormat="1" ht="16.5" customHeight="1">
      <c r="B295" s="107"/>
      <c r="C295" s="108" t="s">
        <v>872</v>
      </c>
      <c r="D295" s="262" t="s">
        <v>135</v>
      </c>
      <c r="E295" s="236" t="s">
        <v>1079</v>
      </c>
      <c r="F295" s="237" t="s">
        <v>695</v>
      </c>
      <c r="G295" s="238" t="s">
        <v>173</v>
      </c>
      <c r="H295" s="239">
        <v>1</v>
      </c>
      <c r="I295" s="110"/>
      <c r="J295" s="247">
        <f t="shared" si="20"/>
        <v>0</v>
      </c>
      <c r="K295" s="109" t="s">
        <v>3</v>
      </c>
      <c r="L295" s="30"/>
      <c r="M295" s="111" t="s">
        <v>3</v>
      </c>
      <c r="N295" s="112" t="s">
        <v>43</v>
      </c>
      <c r="P295" s="113">
        <f t="shared" si="21"/>
        <v>0</v>
      </c>
      <c r="Q295" s="113">
        <v>0</v>
      </c>
      <c r="R295" s="113">
        <f t="shared" si="22"/>
        <v>0</v>
      </c>
      <c r="S295" s="113">
        <v>0</v>
      </c>
      <c r="T295" s="114">
        <f t="shared" si="23"/>
        <v>0</v>
      </c>
      <c r="AR295" s="115" t="s">
        <v>162</v>
      </c>
      <c r="AT295" s="115" t="s">
        <v>135</v>
      </c>
      <c r="AU295" s="115" t="s">
        <v>82</v>
      </c>
      <c r="AY295" s="16" t="s">
        <v>132</v>
      </c>
      <c r="BE295" s="116">
        <f t="shared" si="24"/>
        <v>0</v>
      </c>
      <c r="BF295" s="116">
        <f t="shared" si="25"/>
        <v>0</v>
      </c>
      <c r="BG295" s="116">
        <f t="shared" si="26"/>
        <v>0</v>
      </c>
      <c r="BH295" s="116">
        <f t="shared" si="27"/>
        <v>0</v>
      </c>
      <c r="BI295" s="116">
        <f t="shared" si="28"/>
        <v>0</v>
      </c>
      <c r="BJ295" s="16" t="s">
        <v>80</v>
      </c>
      <c r="BK295" s="116">
        <f t="shared" si="29"/>
        <v>0</v>
      </c>
      <c r="BL295" s="16" t="s">
        <v>162</v>
      </c>
      <c r="BM295" s="115" t="s">
        <v>1080</v>
      </c>
    </row>
    <row r="296" spans="2:65" s="1" customFormat="1" ht="16.5" customHeight="1">
      <c r="B296" s="107"/>
      <c r="C296" s="108" t="s">
        <v>1081</v>
      </c>
      <c r="D296" s="262" t="s">
        <v>135</v>
      </c>
      <c r="E296" s="236" t="s">
        <v>1082</v>
      </c>
      <c r="F296" s="237" t="s">
        <v>991</v>
      </c>
      <c r="G296" s="238" t="s">
        <v>173</v>
      </c>
      <c r="H296" s="239">
        <v>1</v>
      </c>
      <c r="I296" s="110"/>
      <c r="J296" s="247">
        <f t="shared" si="20"/>
        <v>0</v>
      </c>
      <c r="K296" s="109" t="s">
        <v>3</v>
      </c>
      <c r="L296" s="30"/>
      <c r="M296" s="111" t="s">
        <v>3</v>
      </c>
      <c r="N296" s="112" t="s">
        <v>43</v>
      </c>
      <c r="P296" s="113">
        <f t="shared" si="21"/>
        <v>0</v>
      </c>
      <c r="Q296" s="113">
        <v>0</v>
      </c>
      <c r="R296" s="113">
        <f t="shared" si="22"/>
        <v>0</v>
      </c>
      <c r="S296" s="113">
        <v>0</v>
      </c>
      <c r="T296" s="114">
        <f t="shared" si="23"/>
        <v>0</v>
      </c>
      <c r="AR296" s="115" t="s">
        <v>162</v>
      </c>
      <c r="AT296" s="115" t="s">
        <v>135</v>
      </c>
      <c r="AU296" s="115" t="s">
        <v>82</v>
      </c>
      <c r="AY296" s="16" t="s">
        <v>132</v>
      </c>
      <c r="BE296" s="116">
        <f t="shared" si="24"/>
        <v>0</v>
      </c>
      <c r="BF296" s="116">
        <f t="shared" si="25"/>
        <v>0</v>
      </c>
      <c r="BG296" s="116">
        <f t="shared" si="26"/>
        <v>0</v>
      </c>
      <c r="BH296" s="116">
        <f t="shared" si="27"/>
        <v>0</v>
      </c>
      <c r="BI296" s="116">
        <f t="shared" si="28"/>
        <v>0</v>
      </c>
      <c r="BJ296" s="16" t="s">
        <v>80</v>
      </c>
      <c r="BK296" s="116">
        <f t="shared" si="29"/>
        <v>0</v>
      </c>
      <c r="BL296" s="16" t="s">
        <v>162</v>
      </c>
      <c r="BM296" s="115" t="s">
        <v>1083</v>
      </c>
    </row>
    <row r="297" spans="2:65" s="1" customFormat="1" ht="16.5" customHeight="1">
      <c r="B297" s="107"/>
      <c r="C297" s="108" t="s">
        <v>874</v>
      </c>
      <c r="D297" s="262" t="s">
        <v>135</v>
      </c>
      <c r="E297" s="236" t="s">
        <v>1084</v>
      </c>
      <c r="F297" s="237" t="s">
        <v>725</v>
      </c>
      <c r="G297" s="238" t="s">
        <v>173</v>
      </c>
      <c r="H297" s="239">
        <v>1</v>
      </c>
      <c r="I297" s="110"/>
      <c r="J297" s="247">
        <f t="shared" si="20"/>
        <v>0</v>
      </c>
      <c r="K297" s="109" t="s">
        <v>3</v>
      </c>
      <c r="L297" s="30"/>
      <c r="M297" s="111" t="s">
        <v>3</v>
      </c>
      <c r="N297" s="112" t="s">
        <v>43</v>
      </c>
      <c r="P297" s="113">
        <f t="shared" si="21"/>
        <v>0</v>
      </c>
      <c r="Q297" s="113">
        <v>0</v>
      </c>
      <c r="R297" s="113">
        <f t="shared" si="22"/>
        <v>0</v>
      </c>
      <c r="S297" s="113">
        <v>0</v>
      </c>
      <c r="T297" s="114">
        <f t="shared" si="23"/>
        <v>0</v>
      </c>
      <c r="AR297" s="115" t="s">
        <v>162</v>
      </c>
      <c r="AT297" s="115" t="s">
        <v>135</v>
      </c>
      <c r="AU297" s="115" t="s">
        <v>82</v>
      </c>
      <c r="AY297" s="16" t="s">
        <v>132</v>
      </c>
      <c r="BE297" s="116">
        <f t="shared" si="24"/>
        <v>0</v>
      </c>
      <c r="BF297" s="116">
        <f t="shared" si="25"/>
        <v>0</v>
      </c>
      <c r="BG297" s="116">
        <f t="shared" si="26"/>
        <v>0</v>
      </c>
      <c r="BH297" s="116">
        <f t="shared" si="27"/>
        <v>0</v>
      </c>
      <c r="BI297" s="116">
        <f t="shared" si="28"/>
        <v>0</v>
      </c>
      <c r="BJ297" s="16" t="s">
        <v>80</v>
      </c>
      <c r="BK297" s="116">
        <f t="shared" si="29"/>
        <v>0</v>
      </c>
      <c r="BL297" s="16" t="s">
        <v>162</v>
      </c>
      <c r="BM297" s="115" t="s">
        <v>1085</v>
      </c>
    </row>
    <row r="298" spans="2:65" s="1" customFormat="1" ht="16.5" customHeight="1">
      <c r="B298" s="107"/>
      <c r="C298" s="108" t="s">
        <v>1086</v>
      </c>
      <c r="D298" s="262" t="s">
        <v>135</v>
      </c>
      <c r="E298" s="236" t="s">
        <v>1087</v>
      </c>
      <c r="F298" s="237" t="s">
        <v>725</v>
      </c>
      <c r="G298" s="238" t="s">
        <v>173</v>
      </c>
      <c r="H298" s="239">
        <v>1</v>
      </c>
      <c r="I298" s="110"/>
      <c r="J298" s="247">
        <f t="shared" si="20"/>
        <v>0</v>
      </c>
      <c r="K298" s="109" t="s">
        <v>3</v>
      </c>
      <c r="L298" s="30"/>
      <c r="M298" s="111" t="s">
        <v>3</v>
      </c>
      <c r="N298" s="112" t="s">
        <v>43</v>
      </c>
      <c r="P298" s="113">
        <f t="shared" si="21"/>
        <v>0</v>
      </c>
      <c r="Q298" s="113">
        <v>0</v>
      </c>
      <c r="R298" s="113">
        <f t="shared" si="22"/>
        <v>0</v>
      </c>
      <c r="S298" s="113">
        <v>0</v>
      </c>
      <c r="T298" s="114">
        <f t="shared" si="23"/>
        <v>0</v>
      </c>
      <c r="AR298" s="115" t="s">
        <v>162</v>
      </c>
      <c r="AT298" s="115" t="s">
        <v>135</v>
      </c>
      <c r="AU298" s="115" t="s">
        <v>82</v>
      </c>
      <c r="AY298" s="16" t="s">
        <v>132</v>
      </c>
      <c r="BE298" s="116">
        <f t="shared" si="24"/>
        <v>0</v>
      </c>
      <c r="BF298" s="116">
        <f t="shared" si="25"/>
        <v>0</v>
      </c>
      <c r="BG298" s="116">
        <f t="shared" si="26"/>
        <v>0</v>
      </c>
      <c r="BH298" s="116">
        <f t="shared" si="27"/>
        <v>0</v>
      </c>
      <c r="BI298" s="116">
        <f t="shared" si="28"/>
        <v>0</v>
      </c>
      <c r="BJ298" s="16" t="s">
        <v>80</v>
      </c>
      <c r="BK298" s="116">
        <f t="shared" si="29"/>
        <v>0</v>
      </c>
      <c r="BL298" s="16" t="s">
        <v>162</v>
      </c>
      <c r="BM298" s="115" t="s">
        <v>1088</v>
      </c>
    </row>
    <row r="299" spans="2:65" s="1" customFormat="1" ht="16.5" customHeight="1">
      <c r="B299" s="107"/>
      <c r="C299" s="108" t="s">
        <v>877</v>
      </c>
      <c r="D299" s="262" t="s">
        <v>135</v>
      </c>
      <c r="E299" s="236" t="s">
        <v>1089</v>
      </c>
      <c r="F299" s="237" t="s">
        <v>725</v>
      </c>
      <c r="G299" s="238" t="s">
        <v>173</v>
      </c>
      <c r="H299" s="239">
        <v>1</v>
      </c>
      <c r="I299" s="110"/>
      <c r="J299" s="247">
        <f t="shared" si="20"/>
        <v>0</v>
      </c>
      <c r="K299" s="109" t="s">
        <v>3</v>
      </c>
      <c r="L299" s="30"/>
      <c r="M299" s="111" t="s">
        <v>3</v>
      </c>
      <c r="N299" s="112" t="s">
        <v>43</v>
      </c>
      <c r="P299" s="113">
        <f t="shared" si="21"/>
        <v>0</v>
      </c>
      <c r="Q299" s="113">
        <v>0</v>
      </c>
      <c r="R299" s="113">
        <f t="shared" si="22"/>
        <v>0</v>
      </c>
      <c r="S299" s="113">
        <v>0</v>
      </c>
      <c r="T299" s="114">
        <f t="shared" si="23"/>
        <v>0</v>
      </c>
      <c r="AR299" s="115" t="s">
        <v>162</v>
      </c>
      <c r="AT299" s="115" t="s">
        <v>135</v>
      </c>
      <c r="AU299" s="115" t="s">
        <v>82</v>
      </c>
      <c r="AY299" s="16" t="s">
        <v>132</v>
      </c>
      <c r="BE299" s="116">
        <f t="shared" si="24"/>
        <v>0</v>
      </c>
      <c r="BF299" s="116">
        <f t="shared" si="25"/>
        <v>0</v>
      </c>
      <c r="BG299" s="116">
        <f t="shared" si="26"/>
        <v>0</v>
      </c>
      <c r="BH299" s="116">
        <f t="shared" si="27"/>
        <v>0</v>
      </c>
      <c r="BI299" s="116">
        <f t="shared" si="28"/>
        <v>0</v>
      </c>
      <c r="BJ299" s="16" t="s">
        <v>80</v>
      </c>
      <c r="BK299" s="116">
        <f t="shared" si="29"/>
        <v>0</v>
      </c>
      <c r="BL299" s="16" t="s">
        <v>162</v>
      </c>
      <c r="BM299" s="115" t="s">
        <v>1090</v>
      </c>
    </row>
    <row r="300" spans="2:65" s="1" customFormat="1" ht="16.5" customHeight="1">
      <c r="B300" s="107"/>
      <c r="C300" s="108" t="s">
        <v>1091</v>
      </c>
      <c r="D300" s="262" t="s">
        <v>135</v>
      </c>
      <c r="E300" s="236" t="s">
        <v>1092</v>
      </c>
      <c r="F300" s="237" t="s">
        <v>725</v>
      </c>
      <c r="G300" s="238" t="s">
        <v>173</v>
      </c>
      <c r="H300" s="239">
        <v>1</v>
      </c>
      <c r="I300" s="110"/>
      <c r="J300" s="247">
        <f t="shared" si="20"/>
        <v>0</v>
      </c>
      <c r="K300" s="109" t="s">
        <v>3</v>
      </c>
      <c r="L300" s="30"/>
      <c r="M300" s="111" t="s">
        <v>3</v>
      </c>
      <c r="N300" s="112" t="s">
        <v>43</v>
      </c>
      <c r="P300" s="113">
        <f t="shared" si="21"/>
        <v>0</v>
      </c>
      <c r="Q300" s="113">
        <v>0</v>
      </c>
      <c r="R300" s="113">
        <f t="shared" si="22"/>
        <v>0</v>
      </c>
      <c r="S300" s="113">
        <v>0</v>
      </c>
      <c r="T300" s="114">
        <f t="shared" si="23"/>
        <v>0</v>
      </c>
      <c r="AR300" s="115" t="s">
        <v>162</v>
      </c>
      <c r="AT300" s="115" t="s">
        <v>135</v>
      </c>
      <c r="AU300" s="115" t="s">
        <v>82</v>
      </c>
      <c r="AY300" s="16" t="s">
        <v>132</v>
      </c>
      <c r="BE300" s="116">
        <f t="shared" si="24"/>
        <v>0</v>
      </c>
      <c r="BF300" s="116">
        <f t="shared" si="25"/>
        <v>0</v>
      </c>
      <c r="BG300" s="116">
        <f t="shared" si="26"/>
        <v>0</v>
      </c>
      <c r="BH300" s="116">
        <f t="shared" si="27"/>
        <v>0</v>
      </c>
      <c r="BI300" s="116">
        <f t="shared" si="28"/>
        <v>0</v>
      </c>
      <c r="BJ300" s="16" t="s">
        <v>80</v>
      </c>
      <c r="BK300" s="116">
        <f t="shared" si="29"/>
        <v>0</v>
      </c>
      <c r="BL300" s="16" t="s">
        <v>162</v>
      </c>
      <c r="BM300" s="115" t="s">
        <v>1093</v>
      </c>
    </row>
    <row r="301" spans="2:65" s="1" customFormat="1" ht="16.5" customHeight="1">
      <c r="B301" s="107"/>
      <c r="C301" s="108" t="s">
        <v>879</v>
      </c>
      <c r="D301" s="262" t="s">
        <v>135</v>
      </c>
      <c r="E301" s="236" t="s">
        <v>1094</v>
      </c>
      <c r="F301" s="237" t="s">
        <v>725</v>
      </c>
      <c r="G301" s="238" t="s">
        <v>173</v>
      </c>
      <c r="H301" s="239">
        <v>1</v>
      </c>
      <c r="I301" s="110"/>
      <c r="J301" s="247">
        <f t="shared" si="20"/>
        <v>0</v>
      </c>
      <c r="K301" s="109" t="s">
        <v>3</v>
      </c>
      <c r="L301" s="30"/>
      <c r="M301" s="111" t="s">
        <v>3</v>
      </c>
      <c r="N301" s="112" t="s">
        <v>43</v>
      </c>
      <c r="P301" s="113">
        <f t="shared" si="21"/>
        <v>0</v>
      </c>
      <c r="Q301" s="113">
        <v>0</v>
      </c>
      <c r="R301" s="113">
        <f t="shared" si="22"/>
        <v>0</v>
      </c>
      <c r="S301" s="113">
        <v>0</v>
      </c>
      <c r="T301" s="114">
        <f t="shared" si="23"/>
        <v>0</v>
      </c>
      <c r="AR301" s="115" t="s">
        <v>162</v>
      </c>
      <c r="AT301" s="115" t="s">
        <v>135</v>
      </c>
      <c r="AU301" s="115" t="s">
        <v>82</v>
      </c>
      <c r="AY301" s="16" t="s">
        <v>132</v>
      </c>
      <c r="BE301" s="116">
        <f t="shared" si="24"/>
        <v>0</v>
      </c>
      <c r="BF301" s="116">
        <f t="shared" si="25"/>
        <v>0</v>
      </c>
      <c r="BG301" s="116">
        <f t="shared" si="26"/>
        <v>0</v>
      </c>
      <c r="BH301" s="116">
        <f t="shared" si="27"/>
        <v>0</v>
      </c>
      <c r="BI301" s="116">
        <f t="shared" si="28"/>
        <v>0</v>
      </c>
      <c r="BJ301" s="16" t="s">
        <v>80</v>
      </c>
      <c r="BK301" s="116">
        <f t="shared" si="29"/>
        <v>0</v>
      </c>
      <c r="BL301" s="16" t="s">
        <v>162</v>
      </c>
      <c r="BM301" s="115" t="s">
        <v>1095</v>
      </c>
    </row>
    <row r="302" spans="2:65" s="1" customFormat="1" ht="16.5" customHeight="1">
      <c r="B302" s="107"/>
      <c r="C302" s="108" t="s">
        <v>1096</v>
      </c>
      <c r="D302" s="262" t="s">
        <v>135</v>
      </c>
      <c r="E302" s="236" t="s">
        <v>1097</v>
      </c>
      <c r="F302" s="237" t="s">
        <v>725</v>
      </c>
      <c r="G302" s="238" t="s">
        <v>173</v>
      </c>
      <c r="H302" s="239">
        <v>1</v>
      </c>
      <c r="I302" s="110"/>
      <c r="J302" s="247">
        <f t="shared" si="20"/>
        <v>0</v>
      </c>
      <c r="K302" s="109" t="s">
        <v>3</v>
      </c>
      <c r="L302" s="30"/>
      <c r="M302" s="111" t="s">
        <v>3</v>
      </c>
      <c r="N302" s="112" t="s">
        <v>43</v>
      </c>
      <c r="P302" s="113">
        <f t="shared" si="21"/>
        <v>0</v>
      </c>
      <c r="Q302" s="113">
        <v>0</v>
      </c>
      <c r="R302" s="113">
        <f t="shared" si="22"/>
        <v>0</v>
      </c>
      <c r="S302" s="113">
        <v>0</v>
      </c>
      <c r="T302" s="114">
        <f t="shared" si="23"/>
        <v>0</v>
      </c>
      <c r="AR302" s="115" t="s">
        <v>162</v>
      </c>
      <c r="AT302" s="115" t="s">
        <v>135</v>
      </c>
      <c r="AU302" s="115" t="s">
        <v>82</v>
      </c>
      <c r="AY302" s="16" t="s">
        <v>132</v>
      </c>
      <c r="BE302" s="116">
        <f t="shared" si="24"/>
        <v>0</v>
      </c>
      <c r="BF302" s="116">
        <f t="shared" si="25"/>
        <v>0</v>
      </c>
      <c r="BG302" s="116">
        <f t="shared" si="26"/>
        <v>0</v>
      </c>
      <c r="BH302" s="116">
        <f t="shared" si="27"/>
        <v>0</v>
      </c>
      <c r="BI302" s="116">
        <f t="shared" si="28"/>
        <v>0</v>
      </c>
      <c r="BJ302" s="16" t="s">
        <v>80</v>
      </c>
      <c r="BK302" s="116">
        <f t="shared" si="29"/>
        <v>0</v>
      </c>
      <c r="BL302" s="16" t="s">
        <v>162</v>
      </c>
      <c r="BM302" s="115" t="s">
        <v>1098</v>
      </c>
    </row>
    <row r="303" spans="2:65" s="1" customFormat="1" ht="16.5" customHeight="1">
      <c r="B303" s="107"/>
      <c r="C303" s="108" t="s">
        <v>882</v>
      </c>
      <c r="D303" s="262" t="s">
        <v>135</v>
      </c>
      <c r="E303" s="236" t="s">
        <v>1099</v>
      </c>
      <c r="F303" s="237" t="s">
        <v>725</v>
      </c>
      <c r="G303" s="238" t="s">
        <v>173</v>
      </c>
      <c r="H303" s="239">
        <v>1</v>
      </c>
      <c r="I303" s="110"/>
      <c r="J303" s="247">
        <f t="shared" si="20"/>
        <v>0</v>
      </c>
      <c r="K303" s="109" t="s">
        <v>3</v>
      </c>
      <c r="L303" s="30"/>
      <c r="M303" s="111" t="s">
        <v>3</v>
      </c>
      <c r="N303" s="112" t="s">
        <v>43</v>
      </c>
      <c r="P303" s="113">
        <f t="shared" si="21"/>
        <v>0</v>
      </c>
      <c r="Q303" s="113">
        <v>0</v>
      </c>
      <c r="R303" s="113">
        <f t="shared" si="22"/>
        <v>0</v>
      </c>
      <c r="S303" s="113">
        <v>0</v>
      </c>
      <c r="T303" s="114">
        <f t="shared" si="23"/>
        <v>0</v>
      </c>
      <c r="AR303" s="115" t="s">
        <v>162</v>
      </c>
      <c r="AT303" s="115" t="s">
        <v>135</v>
      </c>
      <c r="AU303" s="115" t="s">
        <v>82</v>
      </c>
      <c r="AY303" s="16" t="s">
        <v>132</v>
      </c>
      <c r="BE303" s="116">
        <f t="shared" si="24"/>
        <v>0</v>
      </c>
      <c r="BF303" s="116">
        <f t="shared" si="25"/>
        <v>0</v>
      </c>
      <c r="BG303" s="116">
        <f t="shared" si="26"/>
        <v>0</v>
      </c>
      <c r="BH303" s="116">
        <f t="shared" si="27"/>
        <v>0</v>
      </c>
      <c r="BI303" s="116">
        <f t="shared" si="28"/>
        <v>0</v>
      </c>
      <c r="BJ303" s="16" t="s">
        <v>80</v>
      </c>
      <c r="BK303" s="116">
        <f t="shared" si="29"/>
        <v>0</v>
      </c>
      <c r="BL303" s="16" t="s">
        <v>162</v>
      </c>
      <c r="BM303" s="115" t="s">
        <v>1100</v>
      </c>
    </row>
    <row r="304" spans="2:65" s="1" customFormat="1" ht="16.5" customHeight="1">
      <c r="B304" s="107"/>
      <c r="C304" s="108" t="s">
        <v>1101</v>
      </c>
      <c r="D304" s="262" t="s">
        <v>135</v>
      </c>
      <c r="E304" s="236" t="s">
        <v>1102</v>
      </c>
      <c r="F304" s="237" t="s">
        <v>725</v>
      </c>
      <c r="G304" s="238" t="s">
        <v>173</v>
      </c>
      <c r="H304" s="239">
        <v>1</v>
      </c>
      <c r="I304" s="110"/>
      <c r="J304" s="247">
        <f t="shared" si="20"/>
        <v>0</v>
      </c>
      <c r="K304" s="109" t="s">
        <v>3</v>
      </c>
      <c r="L304" s="30"/>
      <c r="M304" s="111" t="s">
        <v>3</v>
      </c>
      <c r="N304" s="112" t="s">
        <v>43</v>
      </c>
      <c r="P304" s="113">
        <f t="shared" si="21"/>
        <v>0</v>
      </c>
      <c r="Q304" s="113">
        <v>0</v>
      </c>
      <c r="R304" s="113">
        <f t="shared" si="22"/>
        <v>0</v>
      </c>
      <c r="S304" s="113">
        <v>0</v>
      </c>
      <c r="T304" s="114">
        <f t="shared" si="23"/>
        <v>0</v>
      </c>
      <c r="AR304" s="115" t="s">
        <v>162</v>
      </c>
      <c r="AT304" s="115" t="s">
        <v>135</v>
      </c>
      <c r="AU304" s="115" t="s">
        <v>82</v>
      </c>
      <c r="AY304" s="16" t="s">
        <v>132</v>
      </c>
      <c r="BE304" s="116">
        <f t="shared" si="24"/>
        <v>0</v>
      </c>
      <c r="BF304" s="116">
        <f t="shared" si="25"/>
        <v>0</v>
      </c>
      <c r="BG304" s="116">
        <f t="shared" si="26"/>
        <v>0</v>
      </c>
      <c r="BH304" s="116">
        <f t="shared" si="27"/>
        <v>0</v>
      </c>
      <c r="BI304" s="116">
        <f t="shared" si="28"/>
        <v>0</v>
      </c>
      <c r="BJ304" s="16" t="s">
        <v>80</v>
      </c>
      <c r="BK304" s="116">
        <f t="shared" si="29"/>
        <v>0</v>
      </c>
      <c r="BL304" s="16" t="s">
        <v>162</v>
      </c>
      <c r="BM304" s="115" t="s">
        <v>1103</v>
      </c>
    </row>
    <row r="305" spans="2:65" s="1" customFormat="1" ht="16.5" customHeight="1">
      <c r="B305" s="107"/>
      <c r="C305" s="108" t="s">
        <v>884</v>
      </c>
      <c r="D305" s="262" t="s">
        <v>135</v>
      </c>
      <c r="E305" s="236" t="s">
        <v>1104</v>
      </c>
      <c r="F305" s="237" t="s">
        <v>695</v>
      </c>
      <c r="G305" s="238" t="s">
        <v>173</v>
      </c>
      <c r="H305" s="239">
        <v>1</v>
      </c>
      <c r="I305" s="110"/>
      <c r="J305" s="247">
        <f t="shared" si="20"/>
        <v>0</v>
      </c>
      <c r="K305" s="109" t="s">
        <v>3</v>
      </c>
      <c r="L305" s="30"/>
      <c r="M305" s="111" t="s">
        <v>3</v>
      </c>
      <c r="N305" s="112" t="s">
        <v>43</v>
      </c>
      <c r="P305" s="113">
        <f t="shared" si="21"/>
        <v>0</v>
      </c>
      <c r="Q305" s="113">
        <v>0</v>
      </c>
      <c r="R305" s="113">
        <f t="shared" si="22"/>
        <v>0</v>
      </c>
      <c r="S305" s="113">
        <v>0</v>
      </c>
      <c r="T305" s="114">
        <f t="shared" si="23"/>
        <v>0</v>
      </c>
      <c r="AR305" s="115" t="s">
        <v>162</v>
      </c>
      <c r="AT305" s="115" t="s">
        <v>135</v>
      </c>
      <c r="AU305" s="115" t="s">
        <v>82</v>
      </c>
      <c r="AY305" s="16" t="s">
        <v>132</v>
      </c>
      <c r="BE305" s="116">
        <f t="shared" si="24"/>
        <v>0</v>
      </c>
      <c r="BF305" s="116">
        <f t="shared" si="25"/>
        <v>0</v>
      </c>
      <c r="BG305" s="116">
        <f t="shared" si="26"/>
        <v>0</v>
      </c>
      <c r="BH305" s="116">
        <f t="shared" si="27"/>
        <v>0</v>
      </c>
      <c r="BI305" s="116">
        <f t="shared" si="28"/>
        <v>0</v>
      </c>
      <c r="BJ305" s="16" t="s">
        <v>80</v>
      </c>
      <c r="BK305" s="116">
        <f t="shared" si="29"/>
        <v>0</v>
      </c>
      <c r="BL305" s="16" t="s">
        <v>162</v>
      </c>
      <c r="BM305" s="115" t="s">
        <v>1105</v>
      </c>
    </row>
    <row r="306" spans="2:65" s="1" customFormat="1" ht="16.5" customHeight="1">
      <c r="B306" s="107"/>
      <c r="C306" s="108" t="s">
        <v>1106</v>
      </c>
      <c r="D306" s="262" t="s">
        <v>135</v>
      </c>
      <c r="E306" s="236" t="s">
        <v>1107</v>
      </c>
      <c r="F306" s="237" t="s">
        <v>991</v>
      </c>
      <c r="G306" s="238" t="s">
        <v>173</v>
      </c>
      <c r="H306" s="239">
        <v>1</v>
      </c>
      <c r="I306" s="110"/>
      <c r="J306" s="247">
        <f t="shared" si="20"/>
        <v>0</v>
      </c>
      <c r="K306" s="109" t="s">
        <v>3</v>
      </c>
      <c r="L306" s="30"/>
      <c r="M306" s="111" t="s">
        <v>3</v>
      </c>
      <c r="N306" s="112" t="s">
        <v>43</v>
      </c>
      <c r="P306" s="113">
        <f t="shared" si="21"/>
        <v>0</v>
      </c>
      <c r="Q306" s="113">
        <v>0</v>
      </c>
      <c r="R306" s="113">
        <f t="shared" si="22"/>
        <v>0</v>
      </c>
      <c r="S306" s="113">
        <v>0</v>
      </c>
      <c r="T306" s="114">
        <f t="shared" si="23"/>
        <v>0</v>
      </c>
      <c r="AR306" s="115" t="s">
        <v>162</v>
      </c>
      <c r="AT306" s="115" t="s">
        <v>135</v>
      </c>
      <c r="AU306" s="115" t="s">
        <v>82</v>
      </c>
      <c r="AY306" s="16" t="s">
        <v>132</v>
      </c>
      <c r="BE306" s="116">
        <f t="shared" si="24"/>
        <v>0</v>
      </c>
      <c r="BF306" s="116">
        <f t="shared" si="25"/>
        <v>0</v>
      </c>
      <c r="BG306" s="116">
        <f t="shared" si="26"/>
        <v>0</v>
      </c>
      <c r="BH306" s="116">
        <f t="shared" si="27"/>
        <v>0</v>
      </c>
      <c r="BI306" s="116">
        <f t="shared" si="28"/>
        <v>0</v>
      </c>
      <c r="BJ306" s="16" t="s">
        <v>80</v>
      </c>
      <c r="BK306" s="116">
        <f t="shared" si="29"/>
        <v>0</v>
      </c>
      <c r="BL306" s="16" t="s">
        <v>162</v>
      </c>
      <c r="BM306" s="115" t="s">
        <v>1108</v>
      </c>
    </row>
    <row r="307" spans="2:65" s="1" customFormat="1" ht="16.5" customHeight="1">
      <c r="B307" s="107"/>
      <c r="C307" s="108" t="s">
        <v>887</v>
      </c>
      <c r="D307" s="262" t="s">
        <v>135</v>
      </c>
      <c r="E307" s="236" t="s">
        <v>1109</v>
      </c>
      <c r="F307" s="237" t="s">
        <v>725</v>
      </c>
      <c r="G307" s="238" t="s">
        <v>173</v>
      </c>
      <c r="H307" s="239">
        <v>1</v>
      </c>
      <c r="I307" s="110"/>
      <c r="J307" s="247">
        <f t="shared" si="20"/>
        <v>0</v>
      </c>
      <c r="K307" s="109" t="s">
        <v>3</v>
      </c>
      <c r="L307" s="30"/>
      <c r="M307" s="111" t="s">
        <v>3</v>
      </c>
      <c r="N307" s="112" t="s">
        <v>43</v>
      </c>
      <c r="P307" s="113">
        <f t="shared" si="21"/>
        <v>0</v>
      </c>
      <c r="Q307" s="113">
        <v>0</v>
      </c>
      <c r="R307" s="113">
        <f t="shared" si="22"/>
        <v>0</v>
      </c>
      <c r="S307" s="113">
        <v>0</v>
      </c>
      <c r="T307" s="114">
        <f t="shared" si="23"/>
        <v>0</v>
      </c>
      <c r="AR307" s="115" t="s">
        <v>162</v>
      </c>
      <c r="AT307" s="115" t="s">
        <v>135</v>
      </c>
      <c r="AU307" s="115" t="s">
        <v>82</v>
      </c>
      <c r="AY307" s="16" t="s">
        <v>132</v>
      </c>
      <c r="BE307" s="116">
        <f t="shared" si="24"/>
        <v>0</v>
      </c>
      <c r="BF307" s="116">
        <f t="shared" si="25"/>
        <v>0</v>
      </c>
      <c r="BG307" s="116">
        <f t="shared" si="26"/>
        <v>0</v>
      </c>
      <c r="BH307" s="116">
        <f t="shared" si="27"/>
        <v>0</v>
      </c>
      <c r="BI307" s="116">
        <f t="shared" si="28"/>
        <v>0</v>
      </c>
      <c r="BJ307" s="16" t="s">
        <v>80</v>
      </c>
      <c r="BK307" s="116">
        <f t="shared" si="29"/>
        <v>0</v>
      </c>
      <c r="BL307" s="16" t="s">
        <v>162</v>
      </c>
      <c r="BM307" s="115" t="s">
        <v>1110</v>
      </c>
    </row>
    <row r="308" spans="2:65" s="1" customFormat="1" ht="16.5" customHeight="1">
      <c r="B308" s="107"/>
      <c r="C308" s="108" t="s">
        <v>1111</v>
      </c>
      <c r="D308" s="262" t="s">
        <v>135</v>
      </c>
      <c r="E308" s="236" t="s">
        <v>1112</v>
      </c>
      <c r="F308" s="237" t="s">
        <v>725</v>
      </c>
      <c r="G308" s="238" t="s">
        <v>173</v>
      </c>
      <c r="H308" s="239">
        <v>1</v>
      </c>
      <c r="I308" s="110"/>
      <c r="J308" s="247">
        <f t="shared" si="20"/>
        <v>0</v>
      </c>
      <c r="K308" s="109" t="s">
        <v>3</v>
      </c>
      <c r="L308" s="30"/>
      <c r="M308" s="111" t="s">
        <v>3</v>
      </c>
      <c r="N308" s="112" t="s">
        <v>43</v>
      </c>
      <c r="P308" s="113">
        <f t="shared" si="21"/>
        <v>0</v>
      </c>
      <c r="Q308" s="113">
        <v>0</v>
      </c>
      <c r="R308" s="113">
        <f t="shared" si="22"/>
        <v>0</v>
      </c>
      <c r="S308" s="113">
        <v>0</v>
      </c>
      <c r="T308" s="114">
        <f t="shared" si="23"/>
        <v>0</v>
      </c>
      <c r="AR308" s="115" t="s">
        <v>162</v>
      </c>
      <c r="AT308" s="115" t="s">
        <v>135</v>
      </c>
      <c r="AU308" s="115" t="s">
        <v>82</v>
      </c>
      <c r="AY308" s="16" t="s">
        <v>132</v>
      </c>
      <c r="BE308" s="116">
        <f t="shared" si="24"/>
        <v>0</v>
      </c>
      <c r="BF308" s="116">
        <f t="shared" si="25"/>
        <v>0</v>
      </c>
      <c r="BG308" s="116">
        <f t="shared" si="26"/>
        <v>0</v>
      </c>
      <c r="BH308" s="116">
        <f t="shared" si="27"/>
        <v>0</v>
      </c>
      <c r="BI308" s="116">
        <f t="shared" si="28"/>
        <v>0</v>
      </c>
      <c r="BJ308" s="16" t="s">
        <v>80</v>
      </c>
      <c r="BK308" s="116">
        <f t="shared" si="29"/>
        <v>0</v>
      </c>
      <c r="BL308" s="16" t="s">
        <v>162</v>
      </c>
      <c r="BM308" s="115" t="s">
        <v>1113</v>
      </c>
    </row>
    <row r="309" spans="2:65" s="1" customFormat="1" ht="16.5" customHeight="1">
      <c r="B309" s="107"/>
      <c r="C309" s="108" t="s">
        <v>889</v>
      </c>
      <c r="D309" s="262" t="s">
        <v>135</v>
      </c>
      <c r="E309" s="236" t="s">
        <v>1114</v>
      </c>
      <c r="F309" s="237" t="s">
        <v>1115</v>
      </c>
      <c r="G309" s="238" t="s">
        <v>173</v>
      </c>
      <c r="H309" s="239">
        <v>1</v>
      </c>
      <c r="I309" s="110"/>
      <c r="J309" s="247">
        <f t="shared" si="20"/>
        <v>0</v>
      </c>
      <c r="K309" s="109" t="s">
        <v>3</v>
      </c>
      <c r="L309" s="30"/>
      <c r="M309" s="111" t="s">
        <v>3</v>
      </c>
      <c r="N309" s="112" t="s">
        <v>43</v>
      </c>
      <c r="P309" s="113">
        <f t="shared" si="21"/>
        <v>0</v>
      </c>
      <c r="Q309" s="113">
        <v>0</v>
      </c>
      <c r="R309" s="113">
        <f t="shared" si="22"/>
        <v>0</v>
      </c>
      <c r="S309" s="113">
        <v>0</v>
      </c>
      <c r="T309" s="114">
        <f t="shared" si="23"/>
        <v>0</v>
      </c>
      <c r="AR309" s="115" t="s">
        <v>162</v>
      </c>
      <c r="AT309" s="115" t="s">
        <v>135</v>
      </c>
      <c r="AU309" s="115" t="s">
        <v>82</v>
      </c>
      <c r="AY309" s="16" t="s">
        <v>132</v>
      </c>
      <c r="BE309" s="116">
        <f t="shared" si="24"/>
        <v>0</v>
      </c>
      <c r="BF309" s="116">
        <f t="shared" si="25"/>
        <v>0</v>
      </c>
      <c r="BG309" s="116">
        <f t="shared" si="26"/>
        <v>0</v>
      </c>
      <c r="BH309" s="116">
        <f t="shared" si="27"/>
        <v>0</v>
      </c>
      <c r="BI309" s="116">
        <f t="shared" si="28"/>
        <v>0</v>
      </c>
      <c r="BJ309" s="16" t="s">
        <v>80</v>
      </c>
      <c r="BK309" s="116">
        <f t="shared" si="29"/>
        <v>0</v>
      </c>
      <c r="BL309" s="16" t="s">
        <v>162</v>
      </c>
      <c r="BM309" s="115" t="s">
        <v>1116</v>
      </c>
    </row>
    <row r="310" spans="2:65" s="1" customFormat="1" ht="16.5" customHeight="1">
      <c r="B310" s="107"/>
      <c r="C310" s="108" t="s">
        <v>1117</v>
      </c>
      <c r="D310" s="262" t="s">
        <v>135</v>
      </c>
      <c r="E310" s="236" t="s">
        <v>1118</v>
      </c>
      <c r="F310" s="237" t="s">
        <v>1119</v>
      </c>
      <c r="G310" s="238" t="s">
        <v>173</v>
      </c>
      <c r="H310" s="239">
        <v>1</v>
      </c>
      <c r="I310" s="110"/>
      <c r="J310" s="247">
        <f t="shared" si="20"/>
        <v>0</v>
      </c>
      <c r="K310" s="109" t="s">
        <v>3</v>
      </c>
      <c r="L310" s="30"/>
      <c r="M310" s="111" t="s">
        <v>3</v>
      </c>
      <c r="N310" s="112" t="s">
        <v>43</v>
      </c>
      <c r="P310" s="113">
        <f t="shared" si="21"/>
        <v>0</v>
      </c>
      <c r="Q310" s="113">
        <v>0</v>
      </c>
      <c r="R310" s="113">
        <f t="shared" si="22"/>
        <v>0</v>
      </c>
      <c r="S310" s="113">
        <v>0</v>
      </c>
      <c r="T310" s="114">
        <f t="shared" si="23"/>
        <v>0</v>
      </c>
      <c r="AR310" s="115" t="s">
        <v>162</v>
      </c>
      <c r="AT310" s="115" t="s">
        <v>135</v>
      </c>
      <c r="AU310" s="115" t="s">
        <v>82</v>
      </c>
      <c r="AY310" s="16" t="s">
        <v>132</v>
      </c>
      <c r="BE310" s="116">
        <f t="shared" si="24"/>
        <v>0</v>
      </c>
      <c r="BF310" s="116">
        <f t="shared" si="25"/>
        <v>0</v>
      </c>
      <c r="BG310" s="116">
        <f t="shared" si="26"/>
        <v>0</v>
      </c>
      <c r="BH310" s="116">
        <f t="shared" si="27"/>
        <v>0</v>
      </c>
      <c r="BI310" s="116">
        <f t="shared" si="28"/>
        <v>0</v>
      </c>
      <c r="BJ310" s="16" t="s">
        <v>80</v>
      </c>
      <c r="BK310" s="116">
        <f t="shared" si="29"/>
        <v>0</v>
      </c>
      <c r="BL310" s="16" t="s">
        <v>162</v>
      </c>
      <c r="BM310" s="115" t="s">
        <v>1120</v>
      </c>
    </row>
    <row r="311" spans="2:65" s="1" customFormat="1" ht="16.5" customHeight="1">
      <c r="B311" s="107"/>
      <c r="C311" s="108" t="s">
        <v>892</v>
      </c>
      <c r="D311" s="262" t="s">
        <v>135</v>
      </c>
      <c r="E311" s="236" t="s">
        <v>1121</v>
      </c>
      <c r="F311" s="237" t="s">
        <v>1119</v>
      </c>
      <c r="G311" s="238" t="s">
        <v>173</v>
      </c>
      <c r="H311" s="239">
        <v>1</v>
      </c>
      <c r="I311" s="110"/>
      <c r="J311" s="247">
        <f t="shared" si="20"/>
        <v>0</v>
      </c>
      <c r="K311" s="109" t="s">
        <v>3</v>
      </c>
      <c r="L311" s="30"/>
      <c r="M311" s="111" t="s">
        <v>3</v>
      </c>
      <c r="N311" s="112" t="s">
        <v>43</v>
      </c>
      <c r="P311" s="113">
        <f t="shared" si="21"/>
        <v>0</v>
      </c>
      <c r="Q311" s="113">
        <v>0</v>
      </c>
      <c r="R311" s="113">
        <f t="shared" si="22"/>
        <v>0</v>
      </c>
      <c r="S311" s="113">
        <v>0</v>
      </c>
      <c r="T311" s="114">
        <f t="shared" si="23"/>
        <v>0</v>
      </c>
      <c r="AR311" s="115" t="s">
        <v>162</v>
      </c>
      <c r="AT311" s="115" t="s">
        <v>135</v>
      </c>
      <c r="AU311" s="115" t="s">
        <v>82</v>
      </c>
      <c r="AY311" s="16" t="s">
        <v>132</v>
      </c>
      <c r="BE311" s="116">
        <f t="shared" si="24"/>
        <v>0</v>
      </c>
      <c r="BF311" s="116">
        <f t="shared" si="25"/>
        <v>0</v>
      </c>
      <c r="BG311" s="116">
        <f t="shared" si="26"/>
        <v>0</v>
      </c>
      <c r="BH311" s="116">
        <f t="shared" si="27"/>
        <v>0</v>
      </c>
      <c r="BI311" s="116">
        <f t="shared" si="28"/>
        <v>0</v>
      </c>
      <c r="BJ311" s="16" t="s">
        <v>80</v>
      </c>
      <c r="BK311" s="116">
        <f t="shared" si="29"/>
        <v>0</v>
      </c>
      <c r="BL311" s="16" t="s">
        <v>162</v>
      </c>
      <c r="BM311" s="115" t="s">
        <v>1122</v>
      </c>
    </row>
    <row r="312" spans="2:65" s="1" customFormat="1" ht="16.5" customHeight="1">
      <c r="B312" s="107"/>
      <c r="C312" s="108" t="s">
        <v>1123</v>
      </c>
      <c r="D312" s="262" t="s">
        <v>135</v>
      </c>
      <c r="E312" s="236" t="s">
        <v>1124</v>
      </c>
      <c r="F312" s="237" t="s">
        <v>1125</v>
      </c>
      <c r="G312" s="238" t="s">
        <v>173</v>
      </c>
      <c r="H312" s="239">
        <v>1</v>
      </c>
      <c r="I312" s="110"/>
      <c r="J312" s="247">
        <f t="shared" si="20"/>
        <v>0</v>
      </c>
      <c r="K312" s="109" t="s">
        <v>3</v>
      </c>
      <c r="L312" s="30"/>
      <c r="M312" s="111" t="s">
        <v>3</v>
      </c>
      <c r="N312" s="112" t="s">
        <v>43</v>
      </c>
      <c r="P312" s="113">
        <f t="shared" si="21"/>
        <v>0</v>
      </c>
      <c r="Q312" s="113">
        <v>0</v>
      </c>
      <c r="R312" s="113">
        <f t="shared" si="22"/>
        <v>0</v>
      </c>
      <c r="S312" s="113">
        <v>0</v>
      </c>
      <c r="T312" s="114">
        <f t="shared" si="23"/>
        <v>0</v>
      </c>
      <c r="AR312" s="115" t="s">
        <v>162</v>
      </c>
      <c r="AT312" s="115" t="s">
        <v>135</v>
      </c>
      <c r="AU312" s="115" t="s">
        <v>82</v>
      </c>
      <c r="AY312" s="16" t="s">
        <v>132</v>
      </c>
      <c r="BE312" s="116">
        <f t="shared" si="24"/>
        <v>0</v>
      </c>
      <c r="BF312" s="116">
        <f t="shared" si="25"/>
        <v>0</v>
      </c>
      <c r="BG312" s="116">
        <f t="shared" si="26"/>
        <v>0</v>
      </c>
      <c r="BH312" s="116">
        <f t="shared" si="27"/>
        <v>0</v>
      </c>
      <c r="BI312" s="116">
        <f t="shared" si="28"/>
        <v>0</v>
      </c>
      <c r="BJ312" s="16" t="s">
        <v>80</v>
      </c>
      <c r="BK312" s="116">
        <f t="shared" si="29"/>
        <v>0</v>
      </c>
      <c r="BL312" s="16" t="s">
        <v>162</v>
      </c>
      <c r="BM312" s="115" t="s">
        <v>1126</v>
      </c>
    </row>
    <row r="313" spans="2:65" s="1" customFormat="1" ht="16.5" customHeight="1">
      <c r="B313" s="107"/>
      <c r="C313" s="108" t="s">
        <v>894</v>
      </c>
      <c r="D313" s="262" t="s">
        <v>135</v>
      </c>
      <c r="E313" s="236" t="s">
        <v>1127</v>
      </c>
      <c r="F313" s="237" t="s">
        <v>1115</v>
      </c>
      <c r="G313" s="238" t="s">
        <v>173</v>
      </c>
      <c r="H313" s="239">
        <v>1</v>
      </c>
      <c r="I313" s="110"/>
      <c r="J313" s="247">
        <f t="shared" si="20"/>
        <v>0</v>
      </c>
      <c r="K313" s="109" t="s">
        <v>3</v>
      </c>
      <c r="L313" s="30"/>
      <c r="M313" s="111" t="s">
        <v>3</v>
      </c>
      <c r="N313" s="112" t="s">
        <v>43</v>
      </c>
      <c r="P313" s="113">
        <f t="shared" si="21"/>
        <v>0</v>
      </c>
      <c r="Q313" s="113">
        <v>0</v>
      </c>
      <c r="R313" s="113">
        <f t="shared" si="22"/>
        <v>0</v>
      </c>
      <c r="S313" s="113">
        <v>0</v>
      </c>
      <c r="T313" s="114">
        <f t="shared" si="23"/>
        <v>0</v>
      </c>
      <c r="AR313" s="115" t="s">
        <v>162</v>
      </c>
      <c r="AT313" s="115" t="s">
        <v>135</v>
      </c>
      <c r="AU313" s="115" t="s">
        <v>82</v>
      </c>
      <c r="AY313" s="16" t="s">
        <v>132</v>
      </c>
      <c r="BE313" s="116">
        <f t="shared" si="24"/>
        <v>0</v>
      </c>
      <c r="BF313" s="116">
        <f t="shared" si="25"/>
        <v>0</v>
      </c>
      <c r="BG313" s="116">
        <f t="shared" si="26"/>
        <v>0</v>
      </c>
      <c r="BH313" s="116">
        <f t="shared" si="27"/>
        <v>0</v>
      </c>
      <c r="BI313" s="116">
        <f t="shared" si="28"/>
        <v>0</v>
      </c>
      <c r="BJ313" s="16" t="s">
        <v>80</v>
      </c>
      <c r="BK313" s="116">
        <f t="shared" si="29"/>
        <v>0</v>
      </c>
      <c r="BL313" s="16" t="s">
        <v>162</v>
      </c>
      <c r="BM313" s="115" t="s">
        <v>1128</v>
      </c>
    </row>
    <row r="314" spans="2:65" s="1" customFormat="1" ht="16.5" customHeight="1">
      <c r="B314" s="107"/>
      <c r="C314" s="108" t="s">
        <v>1129</v>
      </c>
      <c r="D314" s="262" t="s">
        <v>135</v>
      </c>
      <c r="E314" s="236" t="s">
        <v>1130</v>
      </c>
      <c r="F314" s="237" t="s">
        <v>1115</v>
      </c>
      <c r="G314" s="238" t="s">
        <v>173</v>
      </c>
      <c r="H314" s="239">
        <v>1</v>
      </c>
      <c r="I314" s="110"/>
      <c r="J314" s="247">
        <f t="shared" si="20"/>
        <v>0</v>
      </c>
      <c r="K314" s="109" t="s">
        <v>3</v>
      </c>
      <c r="L314" s="30"/>
      <c r="M314" s="111" t="s">
        <v>3</v>
      </c>
      <c r="N314" s="112" t="s">
        <v>43</v>
      </c>
      <c r="P314" s="113">
        <f t="shared" si="21"/>
        <v>0</v>
      </c>
      <c r="Q314" s="113">
        <v>0</v>
      </c>
      <c r="R314" s="113">
        <f t="shared" si="22"/>
        <v>0</v>
      </c>
      <c r="S314" s="113">
        <v>0</v>
      </c>
      <c r="T314" s="114">
        <f t="shared" si="23"/>
        <v>0</v>
      </c>
      <c r="AR314" s="115" t="s">
        <v>162</v>
      </c>
      <c r="AT314" s="115" t="s">
        <v>135</v>
      </c>
      <c r="AU314" s="115" t="s">
        <v>82</v>
      </c>
      <c r="AY314" s="16" t="s">
        <v>132</v>
      </c>
      <c r="BE314" s="116">
        <f t="shared" si="24"/>
        <v>0</v>
      </c>
      <c r="BF314" s="116">
        <f t="shared" si="25"/>
        <v>0</v>
      </c>
      <c r="BG314" s="116">
        <f t="shared" si="26"/>
        <v>0</v>
      </c>
      <c r="BH314" s="116">
        <f t="shared" si="27"/>
        <v>0</v>
      </c>
      <c r="BI314" s="116">
        <f t="shared" si="28"/>
        <v>0</v>
      </c>
      <c r="BJ314" s="16" t="s">
        <v>80</v>
      </c>
      <c r="BK314" s="116">
        <f t="shared" si="29"/>
        <v>0</v>
      </c>
      <c r="BL314" s="16" t="s">
        <v>162</v>
      </c>
      <c r="BM314" s="115" t="s">
        <v>1131</v>
      </c>
    </row>
    <row r="315" spans="2:65" s="1" customFormat="1" ht="16.5" customHeight="1">
      <c r="B315" s="107"/>
      <c r="C315" s="108" t="s">
        <v>897</v>
      </c>
      <c r="D315" s="262" t="s">
        <v>135</v>
      </c>
      <c r="E315" s="236" t="s">
        <v>1132</v>
      </c>
      <c r="F315" s="237" t="s">
        <v>1133</v>
      </c>
      <c r="G315" s="238" t="s">
        <v>173</v>
      </c>
      <c r="H315" s="239">
        <v>1</v>
      </c>
      <c r="I315" s="110"/>
      <c r="J315" s="247">
        <f t="shared" si="20"/>
        <v>0</v>
      </c>
      <c r="K315" s="109" t="s">
        <v>3</v>
      </c>
      <c r="L315" s="30"/>
      <c r="M315" s="111" t="s">
        <v>3</v>
      </c>
      <c r="N315" s="112" t="s">
        <v>43</v>
      </c>
      <c r="P315" s="113">
        <f t="shared" si="21"/>
        <v>0</v>
      </c>
      <c r="Q315" s="113">
        <v>0</v>
      </c>
      <c r="R315" s="113">
        <f t="shared" si="22"/>
        <v>0</v>
      </c>
      <c r="S315" s="113">
        <v>0</v>
      </c>
      <c r="T315" s="114">
        <f t="shared" si="23"/>
        <v>0</v>
      </c>
      <c r="AR315" s="115" t="s">
        <v>162</v>
      </c>
      <c r="AT315" s="115" t="s">
        <v>135</v>
      </c>
      <c r="AU315" s="115" t="s">
        <v>82</v>
      </c>
      <c r="AY315" s="16" t="s">
        <v>132</v>
      </c>
      <c r="BE315" s="116">
        <f t="shared" si="24"/>
        <v>0</v>
      </c>
      <c r="BF315" s="116">
        <f t="shared" si="25"/>
        <v>0</v>
      </c>
      <c r="BG315" s="116">
        <f t="shared" si="26"/>
        <v>0</v>
      </c>
      <c r="BH315" s="116">
        <f t="shared" si="27"/>
        <v>0</v>
      </c>
      <c r="BI315" s="116">
        <f t="shared" si="28"/>
        <v>0</v>
      </c>
      <c r="BJ315" s="16" t="s">
        <v>80</v>
      </c>
      <c r="BK315" s="116">
        <f t="shared" si="29"/>
        <v>0</v>
      </c>
      <c r="BL315" s="16" t="s">
        <v>162</v>
      </c>
      <c r="BM315" s="115" t="s">
        <v>1134</v>
      </c>
    </row>
    <row r="316" spans="2:65" s="1" customFormat="1" ht="16.5" customHeight="1">
      <c r="B316" s="107"/>
      <c r="C316" s="108" t="s">
        <v>1135</v>
      </c>
      <c r="D316" s="262" t="s">
        <v>135</v>
      </c>
      <c r="E316" s="236" t="s">
        <v>1136</v>
      </c>
      <c r="F316" s="237" t="s">
        <v>1137</v>
      </c>
      <c r="G316" s="238" t="s">
        <v>173</v>
      </c>
      <c r="H316" s="239">
        <v>1</v>
      </c>
      <c r="I316" s="110"/>
      <c r="J316" s="247">
        <f t="shared" ref="J316:J379" si="30">ROUND(I316*H316,2)</f>
        <v>0</v>
      </c>
      <c r="K316" s="109" t="s">
        <v>3</v>
      </c>
      <c r="L316" s="30"/>
      <c r="M316" s="111" t="s">
        <v>3</v>
      </c>
      <c r="N316" s="112" t="s">
        <v>43</v>
      </c>
      <c r="P316" s="113">
        <f t="shared" ref="P316:P379" si="31">O316*H316</f>
        <v>0</v>
      </c>
      <c r="Q316" s="113">
        <v>0</v>
      </c>
      <c r="R316" s="113">
        <f t="shared" ref="R316:R379" si="32">Q316*H316</f>
        <v>0</v>
      </c>
      <c r="S316" s="113">
        <v>0</v>
      </c>
      <c r="T316" s="114">
        <f t="shared" ref="T316:T379" si="33">S316*H316</f>
        <v>0</v>
      </c>
      <c r="AR316" s="115" t="s">
        <v>162</v>
      </c>
      <c r="AT316" s="115" t="s">
        <v>135</v>
      </c>
      <c r="AU316" s="115" t="s">
        <v>82</v>
      </c>
      <c r="AY316" s="16" t="s">
        <v>132</v>
      </c>
      <c r="BE316" s="116">
        <f t="shared" ref="BE316:BE379" si="34">IF(N316="základní",J316,0)</f>
        <v>0</v>
      </c>
      <c r="BF316" s="116">
        <f t="shared" ref="BF316:BF379" si="35">IF(N316="snížená",J316,0)</f>
        <v>0</v>
      </c>
      <c r="BG316" s="116">
        <f t="shared" ref="BG316:BG379" si="36">IF(N316="zákl. přenesená",J316,0)</f>
        <v>0</v>
      </c>
      <c r="BH316" s="116">
        <f t="shared" ref="BH316:BH379" si="37">IF(N316="sníž. přenesená",J316,0)</f>
        <v>0</v>
      </c>
      <c r="BI316" s="116">
        <f t="shared" ref="BI316:BI379" si="38">IF(N316="nulová",J316,0)</f>
        <v>0</v>
      </c>
      <c r="BJ316" s="16" t="s">
        <v>80</v>
      </c>
      <c r="BK316" s="116">
        <f t="shared" ref="BK316:BK379" si="39">ROUND(I316*H316,2)</f>
        <v>0</v>
      </c>
      <c r="BL316" s="16" t="s">
        <v>162</v>
      </c>
      <c r="BM316" s="115" t="s">
        <v>1138</v>
      </c>
    </row>
    <row r="317" spans="2:65" s="1" customFormat="1" ht="16.5" customHeight="1">
      <c r="B317" s="107"/>
      <c r="C317" s="108" t="s">
        <v>899</v>
      </c>
      <c r="D317" s="262" t="s">
        <v>135</v>
      </c>
      <c r="E317" s="236" t="s">
        <v>1139</v>
      </c>
      <c r="F317" s="237" t="s">
        <v>1137</v>
      </c>
      <c r="G317" s="238" t="s">
        <v>173</v>
      </c>
      <c r="H317" s="239">
        <v>1</v>
      </c>
      <c r="I317" s="110"/>
      <c r="J317" s="247">
        <f t="shared" si="30"/>
        <v>0</v>
      </c>
      <c r="K317" s="109" t="s">
        <v>3</v>
      </c>
      <c r="L317" s="30"/>
      <c r="M317" s="111" t="s">
        <v>3</v>
      </c>
      <c r="N317" s="112" t="s">
        <v>43</v>
      </c>
      <c r="P317" s="113">
        <f t="shared" si="31"/>
        <v>0</v>
      </c>
      <c r="Q317" s="113">
        <v>0</v>
      </c>
      <c r="R317" s="113">
        <f t="shared" si="32"/>
        <v>0</v>
      </c>
      <c r="S317" s="113">
        <v>0</v>
      </c>
      <c r="T317" s="114">
        <f t="shared" si="33"/>
        <v>0</v>
      </c>
      <c r="AR317" s="115" t="s">
        <v>162</v>
      </c>
      <c r="AT317" s="115" t="s">
        <v>135</v>
      </c>
      <c r="AU317" s="115" t="s">
        <v>82</v>
      </c>
      <c r="AY317" s="16" t="s">
        <v>132</v>
      </c>
      <c r="BE317" s="116">
        <f t="shared" si="34"/>
        <v>0</v>
      </c>
      <c r="BF317" s="116">
        <f t="shared" si="35"/>
        <v>0</v>
      </c>
      <c r="BG317" s="116">
        <f t="shared" si="36"/>
        <v>0</v>
      </c>
      <c r="BH317" s="116">
        <f t="shared" si="37"/>
        <v>0</v>
      </c>
      <c r="BI317" s="116">
        <f t="shared" si="38"/>
        <v>0</v>
      </c>
      <c r="BJ317" s="16" t="s">
        <v>80</v>
      </c>
      <c r="BK317" s="116">
        <f t="shared" si="39"/>
        <v>0</v>
      </c>
      <c r="BL317" s="16" t="s">
        <v>162</v>
      </c>
      <c r="BM317" s="115" t="s">
        <v>1140</v>
      </c>
    </row>
    <row r="318" spans="2:65" s="1" customFormat="1" ht="16.5" customHeight="1">
      <c r="B318" s="107"/>
      <c r="C318" s="108" t="s">
        <v>1141</v>
      </c>
      <c r="D318" s="262" t="s">
        <v>135</v>
      </c>
      <c r="E318" s="236" t="s">
        <v>1142</v>
      </c>
      <c r="F318" s="237" t="s">
        <v>1143</v>
      </c>
      <c r="G318" s="238" t="s">
        <v>173</v>
      </c>
      <c r="H318" s="239">
        <v>1</v>
      </c>
      <c r="I318" s="110"/>
      <c r="J318" s="247">
        <f t="shared" si="30"/>
        <v>0</v>
      </c>
      <c r="K318" s="109" t="s">
        <v>3</v>
      </c>
      <c r="L318" s="30"/>
      <c r="M318" s="111" t="s">
        <v>3</v>
      </c>
      <c r="N318" s="112" t="s">
        <v>43</v>
      </c>
      <c r="P318" s="113">
        <f t="shared" si="31"/>
        <v>0</v>
      </c>
      <c r="Q318" s="113">
        <v>0</v>
      </c>
      <c r="R318" s="113">
        <f t="shared" si="32"/>
        <v>0</v>
      </c>
      <c r="S318" s="113">
        <v>0</v>
      </c>
      <c r="T318" s="114">
        <f t="shared" si="33"/>
        <v>0</v>
      </c>
      <c r="AR318" s="115" t="s">
        <v>162</v>
      </c>
      <c r="AT318" s="115" t="s">
        <v>135</v>
      </c>
      <c r="AU318" s="115" t="s">
        <v>82</v>
      </c>
      <c r="AY318" s="16" t="s">
        <v>132</v>
      </c>
      <c r="BE318" s="116">
        <f t="shared" si="34"/>
        <v>0</v>
      </c>
      <c r="BF318" s="116">
        <f t="shared" si="35"/>
        <v>0</v>
      </c>
      <c r="BG318" s="116">
        <f t="shared" si="36"/>
        <v>0</v>
      </c>
      <c r="BH318" s="116">
        <f t="shared" si="37"/>
        <v>0</v>
      </c>
      <c r="BI318" s="116">
        <f t="shared" si="38"/>
        <v>0</v>
      </c>
      <c r="BJ318" s="16" t="s">
        <v>80</v>
      </c>
      <c r="BK318" s="116">
        <f t="shared" si="39"/>
        <v>0</v>
      </c>
      <c r="BL318" s="16" t="s">
        <v>162</v>
      </c>
      <c r="BM318" s="115" t="s">
        <v>1144</v>
      </c>
    </row>
    <row r="319" spans="2:65" s="1" customFormat="1" ht="16.5" customHeight="1">
      <c r="B319" s="107"/>
      <c r="C319" s="108" t="s">
        <v>902</v>
      </c>
      <c r="D319" s="262" t="s">
        <v>135</v>
      </c>
      <c r="E319" s="236" t="s">
        <v>1145</v>
      </c>
      <c r="F319" s="237" t="s">
        <v>1143</v>
      </c>
      <c r="G319" s="238" t="s">
        <v>173</v>
      </c>
      <c r="H319" s="239">
        <v>1</v>
      </c>
      <c r="I319" s="110"/>
      <c r="J319" s="247">
        <f t="shared" si="30"/>
        <v>0</v>
      </c>
      <c r="K319" s="109" t="s">
        <v>3</v>
      </c>
      <c r="L319" s="30"/>
      <c r="M319" s="111" t="s">
        <v>3</v>
      </c>
      <c r="N319" s="112" t="s">
        <v>43</v>
      </c>
      <c r="P319" s="113">
        <f t="shared" si="31"/>
        <v>0</v>
      </c>
      <c r="Q319" s="113">
        <v>0</v>
      </c>
      <c r="R319" s="113">
        <f t="shared" si="32"/>
        <v>0</v>
      </c>
      <c r="S319" s="113">
        <v>0</v>
      </c>
      <c r="T319" s="114">
        <f t="shared" si="33"/>
        <v>0</v>
      </c>
      <c r="AR319" s="115" t="s">
        <v>162</v>
      </c>
      <c r="AT319" s="115" t="s">
        <v>135</v>
      </c>
      <c r="AU319" s="115" t="s">
        <v>82</v>
      </c>
      <c r="AY319" s="16" t="s">
        <v>132</v>
      </c>
      <c r="BE319" s="116">
        <f t="shared" si="34"/>
        <v>0</v>
      </c>
      <c r="BF319" s="116">
        <f t="shared" si="35"/>
        <v>0</v>
      </c>
      <c r="BG319" s="116">
        <f t="shared" si="36"/>
        <v>0</v>
      </c>
      <c r="BH319" s="116">
        <f t="shared" si="37"/>
        <v>0</v>
      </c>
      <c r="BI319" s="116">
        <f t="shared" si="38"/>
        <v>0</v>
      </c>
      <c r="BJ319" s="16" t="s">
        <v>80</v>
      </c>
      <c r="BK319" s="116">
        <f t="shared" si="39"/>
        <v>0</v>
      </c>
      <c r="BL319" s="16" t="s">
        <v>162</v>
      </c>
      <c r="BM319" s="115" t="s">
        <v>1146</v>
      </c>
    </row>
    <row r="320" spans="2:65" s="1" customFormat="1" ht="16.5" customHeight="1">
      <c r="B320" s="107"/>
      <c r="C320" s="108" t="s">
        <v>1147</v>
      </c>
      <c r="D320" s="262" t="s">
        <v>135</v>
      </c>
      <c r="E320" s="236" t="s">
        <v>1148</v>
      </c>
      <c r="F320" s="237" t="s">
        <v>1133</v>
      </c>
      <c r="G320" s="238" t="s">
        <v>173</v>
      </c>
      <c r="H320" s="239">
        <v>1</v>
      </c>
      <c r="I320" s="110"/>
      <c r="J320" s="247">
        <f t="shared" si="30"/>
        <v>0</v>
      </c>
      <c r="K320" s="109" t="s">
        <v>3</v>
      </c>
      <c r="L320" s="30"/>
      <c r="M320" s="111" t="s">
        <v>3</v>
      </c>
      <c r="N320" s="112" t="s">
        <v>43</v>
      </c>
      <c r="P320" s="113">
        <f t="shared" si="31"/>
        <v>0</v>
      </c>
      <c r="Q320" s="113">
        <v>0</v>
      </c>
      <c r="R320" s="113">
        <f t="shared" si="32"/>
        <v>0</v>
      </c>
      <c r="S320" s="113">
        <v>0</v>
      </c>
      <c r="T320" s="114">
        <f t="shared" si="33"/>
        <v>0</v>
      </c>
      <c r="AR320" s="115" t="s">
        <v>162</v>
      </c>
      <c r="AT320" s="115" t="s">
        <v>135</v>
      </c>
      <c r="AU320" s="115" t="s">
        <v>82</v>
      </c>
      <c r="AY320" s="16" t="s">
        <v>132</v>
      </c>
      <c r="BE320" s="116">
        <f t="shared" si="34"/>
        <v>0</v>
      </c>
      <c r="BF320" s="116">
        <f t="shared" si="35"/>
        <v>0</v>
      </c>
      <c r="BG320" s="116">
        <f t="shared" si="36"/>
        <v>0</v>
      </c>
      <c r="BH320" s="116">
        <f t="shared" si="37"/>
        <v>0</v>
      </c>
      <c r="BI320" s="116">
        <f t="shared" si="38"/>
        <v>0</v>
      </c>
      <c r="BJ320" s="16" t="s">
        <v>80</v>
      </c>
      <c r="BK320" s="116">
        <f t="shared" si="39"/>
        <v>0</v>
      </c>
      <c r="BL320" s="16" t="s">
        <v>162</v>
      </c>
      <c r="BM320" s="115" t="s">
        <v>1149</v>
      </c>
    </row>
    <row r="321" spans="2:65" s="1" customFormat="1" ht="16.5" customHeight="1">
      <c r="B321" s="107"/>
      <c r="C321" s="108" t="s">
        <v>904</v>
      </c>
      <c r="D321" s="262" t="s">
        <v>135</v>
      </c>
      <c r="E321" s="236" t="s">
        <v>1150</v>
      </c>
      <c r="F321" s="237" t="s">
        <v>1143</v>
      </c>
      <c r="G321" s="238" t="s">
        <v>173</v>
      </c>
      <c r="H321" s="239">
        <v>1</v>
      </c>
      <c r="I321" s="110"/>
      <c r="J321" s="247">
        <f t="shared" si="30"/>
        <v>0</v>
      </c>
      <c r="K321" s="109" t="s">
        <v>3</v>
      </c>
      <c r="L321" s="30"/>
      <c r="M321" s="111" t="s">
        <v>3</v>
      </c>
      <c r="N321" s="112" t="s">
        <v>43</v>
      </c>
      <c r="P321" s="113">
        <f t="shared" si="31"/>
        <v>0</v>
      </c>
      <c r="Q321" s="113">
        <v>0</v>
      </c>
      <c r="R321" s="113">
        <f t="shared" si="32"/>
        <v>0</v>
      </c>
      <c r="S321" s="113">
        <v>0</v>
      </c>
      <c r="T321" s="114">
        <f t="shared" si="33"/>
        <v>0</v>
      </c>
      <c r="AR321" s="115" t="s">
        <v>162</v>
      </c>
      <c r="AT321" s="115" t="s">
        <v>135</v>
      </c>
      <c r="AU321" s="115" t="s">
        <v>82</v>
      </c>
      <c r="AY321" s="16" t="s">
        <v>132</v>
      </c>
      <c r="BE321" s="116">
        <f t="shared" si="34"/>
        <v>0</v>
      </c>
      <c r="BF321" s="116">
        <f t="shared" si="35"/>
        <v>0</v>
      </c>
      <c r="BG321" s="116">
        <f t="shared" si="36"/>
        <v>0</v>
      </c>
      <c r="BH321" s="116">
        <f t="shared" si="37"/>
        <v>0</v>
      </c>
      <c r="BI321" s="116">
        <f t="shared" si="38"/>
        <v>0</v>
      </c>
      <c r="BJ321" s="16" t="s">
        <v>80</v>
      </c>
      <c r="BK321" s="116">
        <f t="shared" si="39"/>
        <v>0</v>
      </c>
      <c r="BL321" s="16" t="s">
        <v>162</v>
      </c>
      <c r="BM321" s="115" t="s">
        <v>1151</v>
      </c>
    </row>
    <row r="322" spans="2:65" s="1" customFormat="1" ht="16.5" customHeight="1">
      <c r="B322" s="107"/>
      <c r="C322" s="108" t="s">
        <v>1152</v>
      </c>
      <c r="D322" s="262" t="s">
        <v>135</v>
      </c>
      <c r="E322" s="236" t="s">
        <v>1153</v>
      </c>
      <c r="F322" s="237" t="s">
        <v>1143</v>
      </c>
      <c r="G322" s="238" t="s">
        <v>173</v>
      </c>
      <c r="H322" s="239">
        <v>1</v>
      </c>
      <c r="I322" s="110"/>
      <c r="J322" s="247">
        <f t="shared" si="30"/>
        <v>0</v>
      </c>
      <c r="K322" s="109" t="s">
        <v>3</v>
      </c>
      <c r="L322" s="30"/>
      <c r="M322" s="111" t="s">
        <v>3</v>
      </c>
      <c r="N322" s="112" t="s">
        <v>43</v>
      </c>
      <c r="P322" s="113">
        <f t="shared" si="31"/>
        <v>0</v>
      </c>
      <c r="Q322" s="113">
        <v>0</v>
      </c>
      <c r="R322" s="113">
        <f t="shared" si="32"/>
        <v>0</v>
      </c>
      <c r="S322" s="113">
        <v>0</v>
      </c>
      <c r="T322" s="114">
        <f t="shared" si="33"/>
        <v>0</v>
      </c>
      <c r="AR322" s="115" t="s">
        <v>162</v>
      </c>
      <c r="AT322" s="115" t="s">
        <v>135</v>
      </c>
      <c r="AU322" s="115" t="s">
        <v>82</v>
      </c>
      <c r="AY322" s="16" t="s">
        <v>132</v>
      </c>
      <c r="BE322" s="116">
        <f t="shared" si="34"/>
        <v>0</v>
      </c>
      <c r="BF322" s="116">
        <f t="shared" si="35"/>
        <v>0</v>
      </c>
      <c r="BG322" s="116">
        <f t="shared" si="36"/>
        <v>0</v>
      </c>
      <c r="BH322" s="116">
        <f t="shared" si="37"/>
        <v>0</v>
      </c>
      <c r="BI322" s="116">
        <f t="shared" si="38"/>
        <v>0</v>
      </c>
      <c r="BJ322" s="16" t="s">
        <v>80</v>
      </c>
      <c r="BK322" s="116">
        <f t="shared" si="39"/>
        <v>0</v>
      </c>
      <c r="BL322" s="16" t="s">
        <v>162</v>
      </c>
      <c r="BM322" s="115" t="s">
        <v>1154</v>
      </c>
    </row>
    <row r="323" spans="2:65" s="1" customFormat="1" ht="16.5" customHeight="1">
      <c r="B323" s="107"/>
      <c r="C323" s="108" t="s">
        <v>907</v>
      </c>
      <c r="D323" s="262" t="s">
        <v>135</v>
      </c>
      <c r="E323" s="236" t="s">
        <v>1155</v>
      </c>
      <c r="F323" s="237" t="s">
        <v>1143</v>
      </c>
      <c r="G323" s="238" t="s">
        <v>173</v>
      </c>
      <c r="H323" s="239">
        <v>1</v>
      </c>
      <c r="I323" s="110"/>
      <c r="J323" s="247">
        <f t="shared" si="30"/>
        <v>0</v>
      </c>
      <c r="K323" s="109" t="s">
        <v>3</v>
      </c>
      <c r="L323" s="30"/>
      <c r="M323" s="111" t="s">
        <v>3</v>
      </c>
      <c r="N323" s="112" t="s">
        <v>43</v>
      </c>
      <c r="P323" s="113">
        <f t="shared" si="31"/>
        <v>0</v>
      </c>
      <c r="Q323" s="113">
        <v>0</v>
      </c>
      <c r="R323" s="113">
        <f t="shared" si="32"/>
        <v>0</v>
      </c>
      <c r="S323" s="113">
        <v>0</v>
      </c>
      <c r="T323" s="114">
        <f t="shared" si="33"/>
        <v>0</v>
      </c>
      <c r="AR323" s="115" t="s">
        <v>162</v>
      </c>
      <c r="AT323" s="115" t="s">
        <v>135</v>
      </c>
      <c r="AU323" s="115" t="s">
        <v>82</v>
      </c>
      <c r="AY323" s="16" t="s">
        <v>132</v>
      </c>
      <c r="BE323" s="116">
        <f t="shared" si="34"/>
        <v>0</v>
      </c>
      <c r="BF323" s="116">
        <f t="shared" si="35"/>
        <v>0</v>
      </c>
      <c r="BG323" s="116">
        <f t="shared" si="36"/>
        <v>0</v>
      </c>
      <c r="BH323" s="116">
        <f t="shared" si="37"/>
        <v>0</v>
      </c>
      <c r="BI323" s="116">
        <f t="shared" si="38"/>
        <v>0</v>
      </c>
      <c r="BJ323" s="16" t="s">
        <v>80</v>
      </c>
      <c r="BK323" s="116">
        <f t="shared" si="39"/>
        <v>0</v>
      </c>
      <c r="BL323" s="16" t="s">
        <v>162</v>
      </c>
      <c r="BM323" s="115" t="s">
        <v>1156</v>
      </c>
    </row>
    <row r="324" spans="2:65" s="1" customFormat="1" ht="16.5" customHeight="1">
      <c r="B324" s="107"/>
      <c r="C324" s="108" t="s">
        <v>1157</v>
      </c>
      <c r="D324" s="262" t="s">
        <v>135</v>
      </c>
      <c r="E324" s="236" t="s">
        <v>1158</v>
      </c>
      <c r="F324" s="237" t="s">
        <v>1143</v>
      </c>
      <c r="G324" s="238" t="s">
        <v>173</v>
      </c>
      <c r="H324" s="239">
        <v>1</v>
      </c>
      <c r="I324" s="110"/>
      <c r="J324" s="247">
        <f t="shared" si="30"/>
        <v>0</v>
      </c>
      <c r="K324" s="109" t="s">
        <v>3</v>
      </c>
      <c r="L324" s="30"/>
      <c r="M324" s="111" t="s">
        <v>3</v>
      </c>
      <c r="N324" s="112" t="s">
        <v>43</v>
      </c>
      <c r="P324" s="113">
        <f t="shared" si="31"/>
        <v>0</v>
      </c>
      <c r="Q324" s="113">
        <v>0</v>
      </c>
      <c r="R324" s="113">
        <f t="shared" si="32"/>
        <v>0</v>
      </c>
      <c r="S324" s="113">
        <v>0</v>
      </c>
      <c r="T324" s="114">
        <f t="shared" si="33"/>
        <v>0</v>
      </c>
      <c r="AR324" s="115" t="s">
        <v>162</v>
      </c>
      <c r="AT324" s="115" t="s">
        <v>135</v>
      </c>
      <c r="AU324" s="115" t="s">
        <v>82</v>
      </c>
      <c r="AY324" s="16" t="s">
        <v>132</v>
      </c>
      <c r="BE324" s="116">
        <f t="shared" si="34"/>
        <v>0</v>
      </c>
      <c r="BF324" s="116">
        <f t="shared" si="35"/>
        <v>0</v>
      </c>
      <c r="BG324" s="116">
        <f t="shared" si="36"/>
        <v>0</v>
      </c>
      <c r="BH324" s="116">
        <f t="shared" si="37"/>
        <v>0</v>
      </c>
      <c r="BI324" s="116">
        <f t="shared" si="38"/>
        <v>0</v>
      </c>
      <c r="BJ324" s="16" t="s">
        <v>80</v>
      </c>
      <c r="BK324" s="116">
        <f t="shared" si="39"/>
        <v>0</v>
      </c>
      <c r="BL324" s="16" t="s">
        <v>162</v>
      </c>
      <c r="BM324" s="115" t="s">
        <v>1159</v>
      </c>
    </row>
    <row r="325" spans="2:65" s="1" customFormat="1" ht="16.5" customHeight="1">
      <c r="B325" s="107"/>
      <c r="C325" s="108" t="s">
        <v>909</v>
      </c>
      <c r="D325" s="262" t="s">
        <v>135</v>
      </c>
      <c r="E325" s="236" t="s">
        <v>1160</v>
      </c>
      <c r="F325" s="237" t="s">
        <v>1133</v>
      </c>
      <c r="G325" s="238" t="s">
        <v>173</v>
      </c>
      <c r="H325" s="239">
        <v>1</v>
      </c>
      <c r="I325" s="110"/>
      <c r="J325" s="247">
        <f t="shared" si="30"/>
        <v>0</v>
      </c>
      <c r="K325" s="109" t="s">
        <v>3</v>
      </c>
      <c r="L325" s="30"/>
      <c r="M325" s="111" t="s">
        <v>3</v>
      </c>
      <c r="N325" s="112" t="s">
        <v>43</v>
      </c>
      <c r="P325" s="113">
        <f t="shared" si="31"/>
        <v>0</v>
      </c>
      <c r="Q325" s="113">
        <v>0</v>
      </c>
      <c r="R325" s="113">
        <f t="shared" si="32"/>
        <v>0</v>
      </c>
      <c r="S325" s="113">
        <v>0</v>
      </c>
      <c r="T325" s="114">
        <f t="shared" si="33"/>
        <v>0</v>
      </c>
      <c r="AR325" s="115" t="s">
        <v>162</v>
      </c>
      <c r="AT325" s="115" t="s">
        <v>135</v>
      </c>
      <c r="AU325" s="115" t="s">
        <v>82</v>
      </c>
      <c r="AY325" s="16" t="s">
        <v>132</v>
      </c>
      <c r="BE325" s="116">
        <f t="shared" si="34"/>
        <v>0</v>
      </c>
      <c r="BF325" s="116">
        <f t="shared" si="35"/>
        <v>0</v>
      </c>
      <c r="BG325" s="116">
        <f t="shared" si="36"/>
        <v>0</v>
      </c>
      <c r="BH325" s="116">
        <f t="shared" si="37"/>
        <v>0</v>
      </c>
      <c r="BI325" s="116">
        <f t="shared" si="38"/>
        <v>0</v>
      </c>
      <c r="BJ325" s="16" t="s">
        <v>80</v>
      </c>
      <c r="BK325" s="116">
        <f t="shared" si="39"/>
        <v>0</v>
      </c>
      <c r="BL325" s="16" t="s">
        <v>162</v>
      </c>
      <c r="BM325" s="115" t="s">
        <v>1161</v>
      </c>
    </row>
    <row r="326" spans="2:65" s="1" customFormat="1" ht="16.5" customHeight="1">
      <c r="B326" s="107"/>
      <c r="C326" s="108" t="s">
        <v>1162</v>
      </c>
      <c r="D326" s="262" t="s">
        <v>135</v>
      </c>
      <c r="E326" s="236" t="s">
        <v>1163</v>
      </c>
      <c r="F326" s="237" t="s">
        <v>1143</v>
      </c>
      <c r="G326" s="238" t="s">
        <v>173</v>
      </c>
      <c r="H326" s="239">
        <v>1</v>
      </c>
      <c r="I326" s="110"/>
      <c r="J326" s="247">
        <f t="shared" si="30"/>
        <v>0</v>
      </c>
      <c r="K326" s="109" t="s">
        <v>3</v>
      </c>
      <c r="L326" s="30"/>
      <c r="M326" s="111" t="s">
        <v>3</v>
      </c>
      <c r="N326" s="112" t="s">
        <v>43</v>
      </c>
      <c r="P326" s="113">
        <f t="shared" si="31"/>
        <v>0</v>
      </c>
      <c r="Q326" s="113">
        <v>0</v>
      </c>
      <c r="R326" s="113">
        <f t="shared" si="32"/>
        <v>0</v>
      </c>
      <c r="S326" s="113">
        <v>0</v>
      </c>
      <c r="T326" s="114">
        <f t="shared" si="33"/>
        <v>0</v>
      </c>
      <c r="AR326" s="115" t="s">
        <v>162</v>
      </c>
      <c r="AT326" s="115" t="s">
        <v>135</v>
      </c>
      <c r="AU326" s="115" t="s">
        <v>82</v>
      </c>
      <c r="AY326" s="16" t="s">
        <v>132</v>
      </c>
      <c r="BE326" s="116">
        <f t="shared" si="34"/>
        <v>0</v>
      </c>
      <c r="BF326" s="116">
        <f t="shared" si="35"/>
        <v>0</v>
      </c>
      <c r="BG326" s="116">
        <f t="shared" si="36"/>
        <v>0</v>
      </c>
      <c r="BH326" s="116">
        <f t="shared" si="37"/>
        <v>0</v>
      </c>
      <c r="BI326" s="116">
        <f t="shared" si="38"/>
        <v>0</v>
      </c>
      <c r="BJ326" s="16" t="s">
        <v>80</v>
      </c>
      <c r="BK326" s="116">
        <f t="shared" si="39"/>
        <v>0</v>
      </c>
      <c r="BL326" s="16" t="s">
        <v>162</v>
      </c>
      <c r="BM326" s="115" t="s">
        <v>1164</v>
      </c>
    </row>
    <row r="327" spans="2:65" s="1" customFormat="1" ht="16.5" customHeight="1">
      <c r="B327" s="107"/>
      <c r="C327" s="108" t="s">
        <v>912</v>
      </c>
      <c r="D327" s="262" t="s">
        <v>135</v>
      </c>
      <c r="E327" s="236" t="s">
        <v>1165</v>
      </c>
      <c r="F327" s="237" t="s">
        <v>1143</v>
      </c>
      <c r="G327" s="238" t="s">
        <v>173</v>
      </c>
      <c r="H327" s="239">
        <v>1</v>
      </c>
      <c r="I327" s="110"/>
      <c r="J327" s="247">
        <f t="shared" si="30"/>
        <v>0</v>
      </c>
      <c r="K327" s="109" t="s">
        <v>3</v>
      </c>
      <c r="L327" s="30"/>
      <c r="M327" s="111" t="s">
        <v>3</v>
      </c>
      <c r="N327" s="112" t="s">
        <v>43</v>
      </c>
      <c r="P327" s="113">
        <f t="shared" si="31"/>
        <v>0</v>
      </c>
      <c r="Q327" s="113">
        <v>0</v>
      </c>
      <c r="R327" s="113">
        <f t="shared" si="32"/>
        <v>0</v>
      </c>
      <c r="S327" s="113">
        <v>0</v>
      </c>
      <c r="T327" s="114">
        <f t="shared" si="33"/>
        <v>0</v>
      </c>
      <c r="AR327" s="115" t="s">
        <v>162</v>
      </c>
      <c r="AT327" s="115" t="s">
        <v>135</v>
      </c>
      <c r="AU327" s="115" t="s">
        <v>82</v>
      </c>
      <c r="AY327" s="16" t="s">
        <v>132</v>
      </c>
      <c r="BE327" s="116">
        <f t="shared" si="34"/>
        <v>0</v>
      </c>
      <c r="BF327" s="116">
        <f t="shared" si="35"/>
        <v>0</v>
      </c>
      <c r="BG327" s="116">
        <f t="shared" si="36"/>
        <v>0</v>
      </c>
      <c r="BH327" s="116">
        <f t="shared" si="37"/>
        <v>0</v>
      </c>
      <c r="BI327" s="116">
        <f t="shared" si="38"/>
        <v>0</v>
      </c>
      <c r="BJ327" s="16" t="s">
        <v>80</v>
      </c>
      <c r="BK327" s="116">
        <f t="shared" si="39"/>
        <v>0</v>
      </c>
      <c r="BL327" s="16" t="s">
        <v>162</v>
      </c>
      <c r="BM327" s="115" t="s">
        <v>1166</v>
      </c>
    </row>
    <row r="328" spans="2:65" s="1" customFormat="1" ht="16.5" customHeight="1">
      <c r="B328" s="107"/>
      <c r="C328" s="108" t="s">
        <v>1167</v>
      </c>
      <c r="D328" s="262" t="s">
        <v>135</v>
      </c>
      <c r="E328" s="236" t="s">
        <v>1168</v>
      </c>
      <c r="F328" s="237" t="s">
        <v>1143</v>
      </c>
      <c r="G328" s="238" t="s">
        <v>173</v>
      </c>
      <c r="H328" s="239">
        <v>1</v>
      </c>
      <c r="I328" s="110"/>
      <c r="J328" s="247">
        <f t="shared" si="30"/>
        <v>0</v>
      </c>
      <c r="K328" s="109" t="s">
        <v>3</v>
      </c>
      <c r="L328" s="30"/>
      <c r="M328" s="111" t="s">
        <v>3</v>
      </c>
      <c r="N328" s="112" t="s">
        <v>43</v>
      </c>
      <c r="P328" s="113">
        <f t="shared" si="31"/>
        <v>0</v>
      </c>
      <c r="Q328" s="113">
        <v>0</v>
      </c>
      <c r="R328" s="113">
        <f t="shared" si="32"/>
        <v>0</v>
      </c>
      <c r="S328" s="113">
        <v>0</v>
      </c>
      <c r="T328" s="114">
        <f t="shared" si="33"/>
        <v>0</v>
      </c>
      <c r="AR328" s="115" t="s">
        <v>162</v>
      </c>
      <c r="AT328" s="115" t="s">
        <v>135</v>
      </c>
      <c r="AU328" s="115" t="s">
        <v>82</v>
      </c>
      <c r="AY328" s="16" t="s">
        <v>132</v>
      </c>
      <c r="BE328" s="116">
        <f t="shared" si="34"/>
        <v>0</v>
      </c>
      <c r="BF328" s="116">
        <f t="shared" si="35"/>
        <v>0</v>
      </c>
      <c r="BG328" s="116">
        <f t="shared" si="36"/>
        <v>0</v>
      </c>
      <c r="BH328" s="116">
        <f t="shared" si="37"/>
        <v>0</v>
      </c>
      <c r="BI328" s="116">
        <f t="shared" si="38"/>
        <v>0</v>
      </c>
      <c r="BJ328" s="16" t="s">
        <v>80</v>
      </c>
      <c r="BK328" s="116">
        <f t="shared" si="39"/>
        <v>0</v>
      </c>
      <c r="BL328" s="16" t="s">
        <v>162</v>
      </c>
      <c r="BM328" s="115" t="s">
        <v>1169</v>
      </c>
    </row>
    <row r="329" spans="2:65" s="1" customFormat="1" ht="16.5" customHeight="1">
      <c r="B329" s="107"/>
      <c r="C329" s="108" t="s">
        <v>914</v>
      </c>
      <c r="D329" s="262" t="s">
        <v>135</v>
      </c>
      <c r="E329" s="236" t="s">
        <v>1170</v>
      </c>
      <c r="F329" s="237" t="s">
        <v>1143</v>
      </c>
      <c r="G329" s="238" t="s">
        <v>173</v>
      </c>
      <c r="H329" s="239">
        <v>1</v>
      </c>
      <c r="I329" s="110"/>
      <c r="J329" s="247">
        <f t="shared" si="30"/>
        <v>0</v>
      </c>
      <c r="K329" s="109" t="s">
        <v>3</v>
      </c>
      <c r="L329" s="30"/>
      <c r="M329" s="111" t="s">
        <v>3</v>
      </c>
      <c r="N329" s="112" t="s">
        <v>43</v>
      </c>
      <c r="P329" s="113">
        <f t="shared" si="31"/>
        <v>0</v>
      </c>
      <c r="Q329" s="113">
        <v>0</v>
      </c>
      <c r="R329" s="113">
        <f t="shared" si="32"/>
        <v>0</v>
      </c>
      <c r="S329" s="113">
        <v>0</v>
      </c>
      <c r="T329" s="114">
        <f t="shared" si="33"/>
        <v>0</v>
      </c>
      <c r="AR329" s="115" t="s">
        <v>162</v>
      </c>
      <c r="AT329" s="115" t="s">
        <v>135</v>
      </c>
      <c r="AU329" s="115" t="s">
        <v>82</v>
      </c>
      <c r="AY329" s="16" t="s">
        <v>132</v>
      </c>
      <c r="BE329" s="116">
        <f t="shared" si="34"/>
        <v>0</v>
      </c>
      <c r="BF329" s="116">
        <f t="shared" si="35"/>
        <v>0</v>
      </c>
      <c r="BG329" s="116">
        <f t="shared" si="36"/>
        <v>0</v>
      </c>
      <c r="BH329" s="116">
        <f t="shared" si="37"/>
        <v>0</v>
      </c>
      <c r="BI329" s="116">
        <f t="shared" si="38"/>
        <v>0</v>
      </c>
      <c r="BJ329" s="16" t="s">
        <v>80</v>
      </c>
      <c r="BK329" s="116">
        <f t="shared" si="39"/>
        <v>0</v>
      </c>
      <c r="BL329" s="16" t="s">
        <v>162</v>
      </c>
      <c r="BM329" s="115" t="s">
        <v>1171</v>
      </c>
    </row>
    <row r="330" spans="2:65" s="1" customFormat="1" ht="16.5" customHeight="1">
      <c r="B330" s="107"/>
      <c r="C330" s="108" t="s">
        <v>1172</v>
      </c>
      <c r="D330" s="262" t="s">
        <v>135</v>
      </c>
      <c r="E330" s="236" t="s">
        <v>1173</v>
      </c>
      <c r="F330" s="237" t="s">
        <v>1143</v>
      </c>
      <c r="G330" s="238" t="s">
        <v>173</v>
      </c>
      <c r="H330" s="239">
        <v>1</v>
      </c>
      <c r="I330" s="110"/>
      <c r="J330" s="247">
        <f t="shared" si="30"/>
        <v>0</v>
      </c>
      <c r="K330" s="109" t="s">
        <v>3</v>
      </c>
      <c r="L330" s="30"/>
      <c r="M330" s="111" t="s">
        <v>3</v>
      </c>
      <c r="N330" s="112" t="s">
        <v>43</v>
      </c>
      <c r="P330" s="113">
        <f t="shared" si="31"/>
        <v>0</v>
      </c>
      <c r="Q330" s="113">
        <v>0</v>
      </c>
      <c r="R330" s="113">
        <f t="shared" si="32"/>
        <v>0</v>
      </c>
      <c r="S330" s="113">
        <v>0</v>
      </c>
      <c r="T330" s="114">
        <f t="shared" si="33"/>
        <v>0</v>
      </c>
      <c r="AR330" s="115" t="s">
        <v>162</v>
      </c>
      <c r="AT330" s="115" t="s">
        <v>135</v>
      </c>
      <c r="AU330" s="115" t="s">
        <v>82</v>
      </c>
      <c r="AY330" s="16" t="s">
        <v>132</v>
      </c>
      <c r="BE330" s="116">
        <f t="shared" si="34"/>
        <v>0</v>
      </c>
      <c r="BF330" s="116">
        <f t="shared" si="35"/>
        <v>0</v>
      </c>
      <c r="BG330" s="116">
        <f t="shared" si="36"/>
        <v>0</v>
      </c>
      <c r="BH330" s="116">
        <f t="shared" si="37"/>
        <v>0</v>
      </c>
      <c r="BI330" s="116">
        <f t="shared" si="38"/>
        <v>0</v>
      </c>
      <c r="BJ330" s="16" t="s">
        <v>80</v>
      </c>
      <c r="BK330" s="116">
        <f t="shared" si="39"/>
        <v>0</v>
      </c>
      <c r="BL330" s="16" t="s">
        <v>162</v>
      </c>
      <c r="BM330" s="115" t="s">
        <v>1174</v>
      </c>
    </row>
    <row r="331" spans="2:65" s="1" customFormat="1" ht="16.5" customHeight="1">
      <c r="B331" s="107"/>
      <c r="C331" s="108" t="s">
        <v>917</v>
      </c>
      <c r="D331" s="262" t="s">
        <v>135</v>
      </c>
      <c r="E331" s="236" t="s">
        <v>1175</v>
      </c>
      <c r="F331" s="237" t="s">
        <v>1143</v>
      </c>
      <c r="G331" s="238" t="s">
        <v>173</v>
      </c>
      <c r="H331" s="239">
        <v>1</v>
      </c>
      <c r="I331" s="110"/>
      <c r="J331" s="247">
        <f t="shared" si="30"/>
        <v>0</v>
      </c>
      <c r="K331" s="109" t="s">
        <v>3</v>
      </c>
      <c r="L331" s="30"/>
      <c r="M331" s="111" t="s">
        <v>3</v>
      </c>
      <c r="N331" s="112" t="s">
        <v>43</v>
      </c>
      <c r="P331" s="113">
        <f t="shared" si="31"/>
        <v>0</v>
      </c>
      <c r="Q331" s="113">
        <v>0</v>
      </c>
      <c r="R331" s="113">
        <f t="shared" si="32"/>
        <v>0</v>
      </c>
      <c r="S331" s="113">
        <v>0</v>
      </c>
      <c r="T331" s="114">
        <f t="shared" si="33"/>
        <v>0</v>
      </c>
      <c r="AR331" s="115" t="s">
        <v>162</v>
      </c>
      <c r="AT331" s="115" t="s">
        <v>135</v>
      </c>
      <c r="AU331" s="115" t="s">
        <v>82</v>
      </c>
      <c r="AY331" s="16" t="s">
        <v>132</v>
      </c>
      <c r="BE331" s="116">
        <f t="shared" si="34"/>
        <v>0</v>
      </c>
      <c r="BF331" s="116">
        <f t="shared" si="35"/>
        <v>0</v>
      </c>
      <c r="BG331" s="116">
        <f t="shared" si="36"/>
        <v>0</v>
      </c>
      <c r="BH331" s="116">
        <f t="shared" si="37"/>
        <v>0</v>
      </c>
      <c r="BI331" s="116">
        <f t="shared" si="38"/>
        <v>0</v>
      </c>
      <c r="BJ331" s="16" t="s">
        <v>80</v>
      </c>
      <c r="BK331" s="116">
        <f t="shared" si="39"/>
        <v>0</v>
      </c>
      <c r="BL331" s="16" t="s">
        <v>162</v>
      </c>
      <c r="BM331" s="115" t="s">
        <v>1176</v>
      </c>
    </row>
    <row r="332" spans="2:65" s="1" customFormat="1" ht="16.5" customHeight="1">
      <c r="B332" s="107"/>
      <c r="C332" s="108" t="s">
        <v>1177</v>
      </c>
      <c r="D332" s="262" t="s">
        <v>135</v>
      </c>
      <c r="E332" s="236" t="s">
        <v>1178</v>
      </c>
      <c r="F332" s="237" t="s">
        <v>1133</v>
      </c>
      <c r="G332" s="238" t="s">
        <v>173</v>
      </c>
      <c r="H332" s="239">
        <v>1</v>
      </c>
      <c r="I332" s="110"/>
      <c r="J332" s="247">
        <f t="shared" si="30"/>
        <v>0</v>
      </c>
      <c r="K332" s="109" t="s">
        <v>3</v>
      </c>
      <c r="L332" s="30"/>
      <c r="M332" s="111" t="s">
        <v>3</v>
      </c>
      <c r="N332" s="112" t="s">
        <v>43</v>
      </c>
      <c r="P332" s="113">
        <f t="shared" si="31"/>
        <v>0</v>
      </c>
      <c r="Q332" s="113">
        <v>0</v>
      </c>
      <c r="R332" s="113">
        <f t="shared" si="32"/>
        <v>0</v>
      </c>
      <c r="S332" s="113">
        <v>0</v>
      </c>
      <c r="T332" s="114">
        <f t="shared" si="33"/>
        <v>0</v>
      </c>
      <c r="AR332" s="115" t="s">
        <v>162</v>
      </c>
      <c r="AT332" s="115" t="s">
        <v>135</v>
      </c>
      <c r="AU332" s="115" t="s">
        <v>82</v>
      </c>
      <c r="AY332" s="16" t="s">
        <v>132</v>
      </c>
      <c r="BE332" s="116">
        <f t="shared" si="34"/>
        <v>0</v>
      </c>
      <c r="BF332" s="116">
        <f t="shared" si="35"/>
        <v>0</v>
      </c>
      <c r="BG332" s="116">
        <f t="shared" si="36"/>
        <v>0</v>
      </c>
      <c r="BH332" s="116">
        <f t="shared" si="37"/>
        <v>0</v>
      </c>
      <c r="BI332" s="116">
        <f t="shared" si="38"/>
        <v>0</v>
      </c>
      <c r="BJ332" s="16" t="s">
        <v>80</v>
      </c>
      <c r="BK332" s="116">
        <f t="shared" si="39"/>
        <v>0</v>
      </c>
      <c r="BL332" s="16" t="s">
        <v>162</v>
      </c>
      <c r="BM332" s="115" t="s">
        <v>1179</v>
      </c>
    </row>
    <row r="333" spans="2:65" s="1" customFormat="1" ht="16.5" customHeight="1">
      <c r="B333" s="107"/>
      <c r="C333" s="108" t="s">
        <v>919</v>
      </c>
      <c r="D333" s="262" t="s">
        <v>135</v>
      </c>
      <c r="E333" s="236" t="s">
        <v>1180</v>
      </c>
      <c r="F333" s="237" t="s">
        <v>1143</v>
      </c>
      <c r="G333" s="238" t="s">
        <v>173</v>
      </c>
      <c r="H333" s="239">
        <v>1</v>
      </c>
      <c r="I333" s="110"/>
      <c r="J333" s="247">
        <f t="shared" si="30"/>
        <v>0</v>
      </c>
      <c r="K333" s="109" t="s">
        <v>3</v>
      </c>
      <c r="L333" s="30"/>
      <c r="M333" s="111" t="s">
        <v>3</v>
      </c>
      <c r="N333" s="112" t="s">
        <v>43</v>
      </c>
      <c r="P333" s="113">
        <f t="shared" si="31"/>
        <v>0</v>
      </c>
      <c r="Q333" s="113">
        <v>0</v>
      </c>
      <c r="R333" s="113">
        <f t="shared" si="32"/>
        <v>0</v>
      </c>
      <c r="S333" s="113">
        <v>0</v>
      </c>
      <c r="T333" s="114">
        <f t="shared" si="33"/>
        <v>0</v>
      </c>
      <c r="AR333" s="115" t="s">
        <v>162</v>
      </c>
      <c r="AT333" s="115" t="s">
        <v>135</v>
      </c>
      <c r="AU333" s="115" t="s">
        <v>82</v>
      </c>
      <c r="AY333" s="16" t="s">
        <v>132</v>
      </c>
      <c r="BE333" s="116">
        <f t="shared" si="34"/>
        <v>0</v>
      </c>
      <c r="BF333" s="116">
        <f t="shared" si="35"/>
        <v>0</v>
      </c>
      <c r="BG333" s="116">
        <f t="shared" si="36"/>
        <v>0</v>
      </c>
      <c r="BH333" s="116">
        <f t="shared" si="37"/>
        <v>0</v>
      </c>
      <c r="BI333" s="116">
        <f t="shared" si="38"/>
        <v>0</v>
      </c>
      <c r="BJ333" s="16" t="s">
        <v>80</v>
      </c>
      <c r="BK333" s="116">
        <f t="shared" si="39"/>
        <v>0</v>
      </c>
      <c r="BL333" s="16" t="s">
        <v>162</v>
      </c>
      <c r="BM333" s="115" t="s">
        <v>1181</v>
      </c>
    </row>
    <row r="334" spans="2:65" s="1" customFormat="1" ht="16.5" customHeight="1">
      <c r="B334" s="107"/>
      <c r="C334" s="108" t="s">
        <v>1182</v>
      </c>
      <c r="D334" s="262" t="s">
        <v>135</v>
      </c>
      <c r="E334" s="236" t="s">
        <v>1183</v>
      </c>
      <c r="F334" s="237" t="s">
        <v>1143</v>
      </c>
      <c r="G334" s="238" t="s">
        <v>173</v>
      </c>
      <c r="H334" s="239">
        <v>1</v>
      </c>
      <c r="I334" s="110"/>
      <c r="J334" s="247">
        <f t="shared" si="30"/>
        <v>0</v>
      </c>
      <c r="K334" s="109" t="s">
        <v>3</v>
      </c>
      <c r="L334" s="30"/>
      <c r="M334" s="111" t="s">
        <v>3</v>
      </c>
      <c r="N334" s="112" t="s">
        <v>43</v>
      </c>
      <c r="P334" s="113">
        <f t="shared" si="31"/>
        <v>0</v>
      </c>
      <c r="Q334" s="113">
        <v>0</v>
      </c>
      <c r="R334" s="113">
        <f t="shared" si="32"/>
        <v>0</v>
      </c>
      <c r="S334" s="113">
        <v>0</v>
      </c>
      <c r="T334" s="114">
        <f t="shared" si="33"/>
        <v>0</v>
      </c>
      <c r="AR334" s="115" t="s">
        <v>162</v>
      </c>
      <c r="AT334" s="115" t="s">
        <v>135</v>
      </c>
      <c r="AU334" s="115" t="s">
        <v>82</v>
      </c>
      <c r="AY334" s="16" t="s">
        <v>132</v>
      </c>
      <c r="BE334" s="116">
        <f t="shared" si="34"/>
        <v>0</v>
      </c>
      <c r="BF334" s="116">
        <f t="shared" si="35"/>
        <v>0</v>
      </c>
      <c r="BG334" s="116">
        <f t="shared" si="36"/>
        <v>0</v>
      </c>
      <c r="BH334" s="116">
        <f t="shared" si="37"/>
        <v>0</v>
      </c>
      <c r="BI334" s="116">
        <f t="shared" si="38"/>
        <v>0</v>
      </c>
      <c r="BJ334" s="16" t="s">
        <v>80</v>
      </c>
      <c r="BK334" s="116">
        <f t="shared" si="39"/>
        <v>0</v>
      </c>
      <c r="BL334" s="16" t="s">
        <v>162</v>
      </c>
      <c r="BM334" s="115" t="s">
        <v>1184</v>
      </c>
    </row>
    <row r="335" spans="2:65" s="1" customFormat="1" ht="16.5" customHeight="1">
      <c r="B335" s="107"/>
      <c r="C335" s="108" t="s">
        <v>922</v>
      </c>
      <c r="D335" s="262" t="s">
        <v>135</v>
      </c>
      <c r="E335" s="236" t="s">
        <v>1185</v>
      </c>
      <c r="F335" s="237" t="s">
        <v>1143</v>
      </c>
      <c r="G335" s="238" t="s">
        <v>173</v>
      </c>
      <c r="H335" s="239">
        <v>1</v>
      </c>
      <c r="I335" s="110"/>
      <c r="J335" s="247">
        <f t="shared" si="30"/>
        <v>0</v>
      </c>
      <c r="K335" s="109" t="s">
        <v>3</v>
      </c>
      <c r="L335" s="30"/>
      <c r="M335" s="111" t="s">
        <v>3</v>
      </c>
      <c r="N335" s="112" t="s">
        <v>43</v>
      </c>
      <c r="P335" s="113">
        <f t="shared" si="31"/>
        <v>0</v>
      </c>
      <c r="Q335" s="113">
        <v>0</v>
      </c>
      <c r="R335" s="113">
        <f t="shared" si="32"/>
        <v>0</v>
      </c>
      <c r="S335" s="113">
        <v>0</v>
      </c>
      <c r="T335" s="114">
        <f t="shared" si="33"/>
        <v>0</v>
      </c>
      <c r="AR335" s="115" t="s">
        <v>162</v>
      </c>
      <c r="AT335" s="115" t="s">
        <v>135</v>
      </c>
      <c r="AU335" s="115" t="s">
        <v>82</v>
      </c>
      <c r="AY335" s="16" t="s">
        <v>132</v>
      </c>
      <c r="BE335" s="116">
        <f t="shared" si="34"/>
        <v>0</v>
      </c>
      <c r="BF335" s="116">
        <f t="shared" si="35"/>
        <v>0</v>
      </c>
      <c r="BG335" s="116">
        <f t="shared" si="36"/>
        <v>0</v>
      </c>
      <c r="BH335" s="116">
        <f t="shared" si="37"/>
        <v>0</v>
      </c>
      <c r="BI335" s="116">
        <f t="shared" si="38"/>
        <v>0</v>
      </c>
      <c r="BJ335" s="16" t="s">
        <v>80</v>
      </c>
      <c r="BK335" s="116">
        <f t="shared" si="39"/>
        <v>0</v>
      </c>
      <c r="BL335" s="16" t="s">
        <v>162</v>
      </c>
      <c r="BM335" s="115" t="s">
        <v>1186</v>
      </c>
    </row>
    <row r="336" spans="2:65" s="1" customFormat="1" ht="16.5" customHeight="1">
      <c r="B336" s="107"/>
      <c r="C336" s="108" t="s">
        <v>1187</v>
      </c>
      <c r="D336" s="262" t="s">
        <v>135</v>
      </c>
      <c r="E336" s="236" t="s">
        <v>1188</v>
      </c>
      <c r="F336" s="237" t="s">
        <v>1143</v>
      </c>
      <c r="G336" s="238" t="s">
        <v>173</v>
      </c>
      <c r="H336" s="239">
        <v>1</v>
      </c>
      <c r="I336" s="110"/>
      <c r="J336" s="247">
        <f t="shared" si="30"/>
        <v>0</v>
      </c>
      <c r="K336" s="109" t="s">
        <v>3</v>
      </c>
      <c r="L336" s="30"/>
      <c r="M336" s="111" t="s">
        <v>3</v>
      </c>
      <c r="N336" s="112" t="s">
        <v>43</v>
      </c>
      <c r="P336" s="113">
        <f t="shared" si="31"/>
        <v>0</v>
      </c>
      <c r="Q336" s="113">
        <v>0</v>
      </c>
      <c r="R336" s="113">
        <f t="shared" si="32"/>
        <v>0</v>
      </c>
      <c r="S336" s="113">
        <v>0</v>
      </c>
      <c r="T336" s="114">
        <f t="shared" si="33"/>
        <v>0</v>
      </c>
      <c r="AR336" s="115" t="s">
        <v>162</v>
      </c>
      <c r="AT336" s="115" t="s">
        <v>135</v>
      </c>
      <c r="AU336" s="115" t="s">
        <v>82</v>
      </c>
      <c r="AY336" s="16" t="s">
        <v>132</v>
      </c>
      <c r="BE336" s="116">
        <f t="shared" si="34"/>
        <v>0</v>
      </c>
      <c r="BF336" s="116">
        <f t="shared" si="35"/>
        <v>0</v>
      </c>
      <c r="BG336" s="116">
        <f t="shared" si="36"/>
        <v>0</v>
      </c>
      <c r="BH336" s="116">
        <f t="shared" si="37"/>
        <v>0</v>
      </c>
      <c r="BI336" s="116">
        <f t="shared" si="38"/>
        <v>0</v>
      </c>
      <c r="BJ336" s="16" t="s">
        <v>80</v>
      </c>
      <c r="BK336" s="116">
        <f t="shared" si="39"/>
        <v>0</v>
      </c>
      <c r="BL336" s="16" t="s">
        <v>162</v>
      </c>
      <c r="BM336" s="115" t="s">
        <v>1189</v>
      </c>
    </row>
    <row r="337" spans="2:65" s="1" customFormat="1" ht="16.5" customHeight="1">
      <c r="B337" s="107"/>
      <c r="C337" s="108" t="s">
        <v>924</v>
      </c>
      <c r="D337" s="262" t="s">
        <v>135</v>
      </c>
      <c r="E337" s="236" t="s">
        <v>1190</v>
      </c>
      <c r="F337" s="237" t="s">
        <v>1143</v>
      </c>
      <c r="G337" s="238" t="s">
        <v>173</v>
      </c>
      <c r="H337" s="239">
        <v>1</v>
      </c>
      <c r="I337" s="110"/>
      <c r="J337" s="247">
        <f t="shared" si="30"/>
        <v>0</v>
      </c>
      <c r="K337" s="109" t="s">
        <v>3</v>
      </c>
      <c r="L337" s="30"/>
      <c r="M337" s="111" t="s">
        <v>3</v>
      </c>
      <c r="N337" s="112" t="s">
        <v>43</v>
      </c>
      <c r="P337" s="113">
        <f t="shared" si="31"/>
        <v>0</v>
      </c>
      <c r="Q337" s="113">
        <v>0</v>
      </c>
      <c r="R337" s="113">
        <f t="shared" si="32"/>
        <v>0</v>
      </c>
      <c r="S337" s="113">
        <v>0</v>
      </c>
      <c r="T337" s="114">
        <f t="shared" si="33"/>
        <v>0</v>
      </c>
      <c r="AR337" s="115" t="s">
        <v>162</v>
      </c>
      <c r="AT337" s="115" t="s">
        <v>135</v>
      </c>
      <c r="AU337" s="115" t="s">
        <v>82</v>
      </c>
      <c r="AY337" s="16" t="s">
        <v>132</v>
      </c>
      <c r="BE337" s="116">
        <f t="shared" si="34"/>
        <v>0</v>
      </c>
      <c r="BF337" s="116">
        <f t="shared" si="35"/>
        <v>0</v>
      </c>
      <c r="BG337" s="116">
        <f t="shared" si="36"/>
        <v>0</v>
      </c>
      <c r="BH337" s="116">
        <f t="shared" si="37"/>
        <v>0</v>
      </c>
      <c r="BI337" s="116">
        <f t="shared" si="38"/>
        <v>0</v>
      </c>
      <c r="BJ337" s="16" t="s">
        <v>80</v>
      </c>
      <c r="BK337" s="116">
        <f t="shared" si="39"/>
        <v>0</v>
      </c>
      <c r="BL337" s="16" t="s">
        <v>162</v>
      </c>
      <c r="BM337" s="115" t="s">
        <v>1191</v>
      </c>
    </row>
    <row r="338" spans="2:65" s="1" customFormat="1" ht="16.5" customHeight="1">
      <c r="B338" s="107"/>
      <c r="C338" s="108" t="s">
        <v>1192</v>
      </c>
      <c r="D338" s="262" t="s">
        <v>135</v>
      </c>
      <c r="E338" s="236" t="s">
        <v>1193</v>
      </c>
      <c r="F338" s="237" t="s">
        <v>1143</v>
      </c>
      <c r="G338" s="238" t="s">
        <v>173</v>
      </c>
      <c r="H338" s="239">
        <v>1</v>
      </c>
      <c r="I338" s="110"/>
      <c r="J338" s="247">
        <f t="shared" si="30"/>
        <v>0</v>
      </c>
      <c r="K338" s="109" t="s">
        <v>3</v>
      </c>
      <c r="L338" s="30"/>
      <c r="M338" s="111" t="s">
        <v>3</v>
      </c>
      <c r="N338" s="112" t="s">
        <v>43</v>
      </c>
      <c r="P338" s="113">
        <f t="shared" si="31"/>
        <v>0</v>
      </c>
      <c r="Q338" s="113">
        <v>0</v>
      </c>
      <c r="R338" s="113">
        <f t="shared" si="32"/>
        <v>0</v>
      </c>
      <c r="S338" s="113">
        <v>0</v>
      </c>
      <c r="T338" s="114">
        <f t="shared" si="33"/>
        <v>0</v>
      </c>
      <c r="AR338" s="115" t="s">
        <v>162</v>
      </c>
      <c r="AT338" s="115" t="s">
        <v>135</v>
      </c>
      <c r="AU338" s="115" t="s">
        <v>82</v>
      </c>
      <c r="AY338" s="16" t="s">
        <v>132</v>
      </c>
      <c r="BE338" s="116">
        <f t="shared" si="34"/>
        <v>0</v>
      </c>
      <c r="BF338" s="116">
        <f t="shared" si="35"/>
        <v>0</v>
      </c>
      <c r="BG338" s="116">
        <f t="shared" si="36"/>
        <v>0</v>
      </c>
      <c r="BH338" s="116">
        <f t="shared" si="37"/>
        <v>0</v>
      </c>
      <c r="BI338" s="116">
        <f t="shared" si="38"/>
        <v>0</v>
      </c>
      <c r="BJ338" s="16" t="s">
        <v>80</v>
      </c>
      <c r="BK338" s="116">
        <f t="shared" si="39"/>
        <v>0</v>
      </c>
      <c r="BL338" s="16" t="s">
        <v>162</v>
      </c>
      <c r="BM338" s="115" t="s">
        <v>1194</v>
      </c>
    </row>
    <row r="339" spans="2:65" s="1" customFormat="1" ht="16.5" customHeight="1">
      <c r="B339" s="107"/>
      <c r="C339" s="108" t="s">
        <v>927</v>
      </c>
      <c r="D339" s="262" t="s">
        <v>135</v>
      </c>
      <c r="E339" s="236" t="s">
        <v>1195</v>
      </c>
      <c r="F339" s="237" t="s">
        <v>1133</v>
      </c>
      <c r="G339" s="238" t="s">
        <v>173</v>
      </c>
      <c r="H339" s="239">
        <v>1</v>
      </c>
      <c r="I339" s="110"/>
      <c r="J339" s="247">
        <f t="shared" si="30"/>
        <v>0</v>
      </c>
      <c r="K339" s="109" t="s">
        <v>3</v>
      </c>
      <c r="L339" s="30"/>
      <c r="M339" s="111" t="s">
        <v>3</v>
      </c>
      <c r="N339" s="112" t="s">
        <v>43</v>
      </c>
      <c r="P339" s="113">
        <f t="shared" si="31"/>
        <v>0</v>
      </c>
      <c r="Q339" s="113">
        <v>0</v>
      </c>
      <c r="R339" s="113">
        <f t="shared" si="32"/>
        <v>0</v>
      </c>
      <c r="S339" s="113">
        <v>0</v>
      </c>
      <c r="T339" s="114">
        <f t="shared" si="33"/>
        <v>0</v>
      </c>
      <c r="AR339" s="115" t="s">
        <v>162</v>
      </c>
      <c r="AT339" s="115" t="s">
        <v>135</v>
      </c>
      <c r="AU339" s="115" t="s">
        <v>82</v>
      </c>
      <c r="AY339" s="16" t="s">
        <v>132</v>
      </c>
      <c r="BE339" s="116">
        <f t="shared" si="34"/>
        <v>0</v>
      </c>
      <c r="BF339" s="116">
        <f t="shared" si="35"/>
        <v>0</v>
      </c>
      <c r="BG339" s="116">
        <f t="shared" si="36"/>
        <v>0</v>
      </c>
      <c r="BH339" s="116">
        <f t="shared" si="37"/>
        <v>0</v>
      </c>
      <c r="BI339" s="116">
        <f t="shared" si="38"/>
        <v>0</v>
      </c>
      <c r="BJ339" s="16" t="s">
        <v>80</v>
      </c>
      <c r="BK339" s="116">
        <f t="shared" si="39"/>
        <v>0</v>
      </c>
      <c r="BL339" s="16" t="s">
        <v>162</v>
      </c>
      <c r="BM339" s="115" t="s">
        <v>1196</v>
      </c>
    </row>
    <row r="340" spans="2:65" s="1" customFormat="1" ht="16.5" customHeight="1">
      <c r="B340" s="107"/>
      <c r="C340" s="108" t="s">
        <v>1197</v>
      </c>
      <c r="D340" s="262" t="s">
        <v>135</v>
      </c>
      <c r="E340" s="236" t="s">
        <v>1198</v>
      </c>
      <c r="F340" s="237" t="s">
        <v>1143</v>
      </c>
      <c r="G340" s="238" t="s">
        <v>173</v>
      </c>
      <c r="H340" s="239">
        <v>1</v>
      </c>
      <c r="I340" s="110"/>
      <c r="J340" s="247">
        <f t="shared" si="30"/>
        <v>0</v>
      </c>
      <c r="K340" s="109" t="s">
        <v>3</v>
      </c>
      <c r="L340" s="30"/>
      <c r="M340" s="111" t="s">
        <v>3</v>
      </c>
      <c r="N340" s="112" t="s">
        <v>43</v>
      </c>
      <c r="P340" s="113">
        <f t="shared" si="31"/>
        <v>0</v>
      </c>
      <c r="Q340" s="113">
        <v>0</v>
      </c>
      <c r="R340" s="113">
        <f t="shared" si="32"/>
        <v>0</v>
      </c>
      <c r="S340" s="113">
        <v>0</v>
      </c>
      <c r="T340" s="114">
        <f t="shared" si="33"/>
        <v>0</v>
      </c>
      <c r="AR340" s="115" t="s">
        <v>162</v>
      </c>
      <c r="AT340" s="115" t="s">
        <v>135</v>
      </c>
      <c r="AU340" s="115" t="s">
        <v>82</v>
      </c>
      <c r="AY340" s="16" t="s">
        <v>132</v>
      </c>
      <c r="BE340" s="116">
        <f t="shared" si="34"/>
        <v>0</v>
      </c>
      <c r="BF340" s="116">
        <f t="shared" si="35"/>
        <v>0</v>
      </c>
      <c r="BG340" s="116">
        <f t="shared" si="36"/>
        <v>0</v>
      </c>
      <c r="BH340" s="116">
        <f t="shared" si="37"/>
        <v>0</v>
      </c>
      <c r="BI340" s="116">
        <f t="shared" si="38"/>
        <v>0</v>
      </c>
      <c r="BJ340" s="16" t="s">
        <v>80</v>
      </c>
      <c r="BK340" s="116">
        <f t="shared" si="39"/>
        <v>0</v>
      </c>
      <c r="BL340" s="16" t="s">
        <v>162</v>
      </c>
      <c r="BM340" s="115" t="s">
        <v>1199</v>
      </c>
    </row>
    <row r="341" spans="2:65" s="1" customFormat="1" ht="16.5" customHeight="1">
      <c r="B341" s="107"/>
      <c r="C341" s="108" t="s">
        <v>929</v>
      </c>
      <c r="D341" s="262" t="s">
        <v>135</v>
      </c>
      <c r="E341" s="236" t="s">
        <v>1200</v>
      </c>
      <c r="F341" s="237" t="s">
        <v>1143</v>
      </c>
      <c r="G341" s="238" t="s">
        <v>173</v>
      </c>
      <c r="H341" s="239">
        <v>1</v>
      </c>
      <c r="I341" s="110"/>
      <c r="J341" s="247">
        <f t="shared" si="30"/>
        <v>0</v>
      </c>
      <c r="K341" s="109" t="s">
        <v>3</v>
      </c>
      <c r="L341" s="30"/>
      <c r="M341" s="111" t="s">
        <v>3</v>
      </c>
      <c r="N341" s="112" t="s">
        <v>43</v>
      </c>
      <c r="P341" s="113">
        <f t="shared" si="31"/>
        <v>0</v>
      </c>
      <c r="Q341" s="113">
        <v>0</v>
      </c>
      <c r="R341" s="113">
        <f t="shared" si="32"/>
        <v>0</v>
      </c>
      <c r="S341" s="113">
        <v>0</v>
      </c>
      <c r="T341" s="114">
        <f t="shared" si="33"/>
        <v>0</v>
      </c>
      <c r="AR341" s="115" t="s">
        <v>162</v>
      </c>
      <c r="AT341" s="115" t="s">
        <v>135</v>
      </c>
      <c r="AU341" s="115" t="s">
        <v>82</v>
      </c>
      <c r="AY341" s="16" t="s">
        <v>132</v>
      </c>
      <c r="BE341" s="116">
        <f t="shared" si="34"/>
        <v>0</v>
      </c>
      <c r="BF341" s="116">
        <f t="shared" si="35"/>
        <v>0</v>
      </c>
      <c r="BG341" s="116">
        <f t="shared" si="36"/>
        <v>0</v>
      </c>
      <c r="BH341" s="116">
        <f t="shared" si="37"/>
        <v>0</v>
      </c>
      <c r="BI341" s="116">
        <f t="shared" si="38"/>
        <v>0</v>
      </c>
      <c r="BJ341" s="16" t="s">
        <v>80</v>
      </c>
      <c r="BK341" s="116">
        <f t="shared" si="39"/>
        <v>0</v>
      </c>
      <c r="BL341" s="16" t="s">
        <v>162</v>
      </c>
      <c r="BM341" s="115" t="s">
        <v>1201</v>
      </c>
    </row>
    <row r="342" spans="2:65" s="1" customFormat="1" ht="16.5" customHeight="1">
      <c r="B342" s="107"/>
      <c r="C342" s="108" t="s">
        <v>1202</v>
      </c>
      <c r="D342" s="262" t="s">
        <v>135</v>
      </c>
      <c r="E342" s="236" t="s">
        <v>1203</v>
      </c>
      <c r="F342" s="237" t="s">
        <v>1143</v>
      </c>
      <c r="G342" s="238" t="s">
        <v>173</v>
      </c>
      <c r="H342" s="239">
        <v>1</v>
      </c>
      <c r="I342" s="110"/>
      <c r="J342" s="247">
        <f t="shared" si="30"/>
        <v>0</v>
      </c>
      <c r="K342" s="109" t="s">
        <v>3</v>
      </c>
      <c r="L342" s="30"/>
      <c r="M342" s="111" t="s">
        <v>3</v>
      </c>
      <c r="N342" s="112" t="s">
        <v>43</v>
      </c>
      <c r="P342" s="113">
        <f t="shared" si="31"/>
        <v>0</v>
      </c>
      <c r="Q342" s="113">
        <v>0</v>
      </c>
      <c r="R342" s="113">
        <f t="shared" si="32"/>
        <v>0</v>
      </c>
      <c r="S342" s="113">
        <v>0</v>
      </c>
      <c r="T342" s="114">
        <f t="shared" si="33"/>
        <v>0</v>
      </c>
      <c r="AR342" s="115" t="s">
        <v>162</v>
      </c>
      <c r="AT342" s="115" t="s">
        <v>135</v>
      </c>
      <c r="AU342" s="115" t="s">
        <v>82</v>
      </c>
      <c r="AY342" s="16" t="s">
        <v>132</v>
      </c>
      <c r="BE342" s="116">
        <f t="shared" si="34"/>
        <v>0</v>
      </c>
      <c r="BF342" s="116">
        <f t="shared" si="35"/>
        <v>0</v>
      </c>
      <c r="BG342" s="116">
        <f t="shared" si="36"/>
        <v>0</v>
      </c>
      <c r="BH342" s="116">
        <f t="shared" si="37"/>
        <v>0</v>
      </c>
      <c r="BI342" s="116">
        <f t="shared" si="38"/>
        <v>0</v>
      </c>
      <c r="BJ342" s="16" t="s">
        <v>80</v>
      </c>
      <c r="BK342" s="116">
        <f t="shared" si="39"/>
        <v>0</v>
      </c>
      <c r="BL342" s="16" t="s">
        <v>162</v>
      </c>
      <c r="BM342" s="115" t="s">
        <v>1204</v>
      </c>
    </row>
    <row r="343" spans="2:65" s="1" customFormat="1" ht="16.5" customHeight="1">
      <c r="B343" s="107"/>
      <c r="C343" s="108" t="s">
        <v>932</v>
      </c>
      <c r="D343" s="262" t="s">
        <v>135</v>
      </c>
      <c r="E343" s="236" t="s">
        <v>1205</v>
      </c>
      <c r="F343" s="237" t="s">
        <v>1143</v>
      </c>
      <c r="G343" s="238" t="s">
        <v>173</v>
      </c>
      <c r="H343" s="239">
        <v>1</v>
      </c>
      <c r="I343" s="110"/>
      <c r="J343" s="247">
        <f t="shared" si="30"/>
        <v>0</v>
      </c>
      <c r="K343" s="109" t="s">
        <v>3</v>
      </c>
      <c r="L343" s="30"/>
      <c r="M343" s="111" t="s">
        <v>3</v>
      </c>
      <c r="N343" s="112" t="s">
        <v>43</v>
      </c>
      <c r="P343" s="113">
        <f t="shared" si="31"/>
        <v>0</v>
      </c>
      <c r="Q343" s="113">
        <v>0</v>
      </c>
      <c r="R343" s="113">
        <f t="shared" si="32"/>
        <v>0</v>
      </c>
      <c r="S343" s="113">
        <v>0</v>
      </c>
      <c r="T343" s="114">
        <f t="shared" si="33"/>
        <v>0</v>
      </c>
      <c r="AR343" s="115" t="s">
        <v>162</v>
      </c>
      <c r="AT343" s="115" t="s">
        <v>135</v>
      </c>
      <c r="AU343" s="115" t="s">
        <v>82</v>
      </c>
      <c r="AY343" s="16" t="s">
        <v>132</v>
      </c>
      <c r="BE343" s="116">
        <f t="shared" si="34"/>
        <v>0</v>
      </c>
      <c r="BF343" s="116">
        <f t="shared" si="35"/>
        <v>0</v>
      </c>
      <c r="BG343" s="116">
        <f t="shared" si="36"/>
        <v>0</v>
      </c>
      <c r="BH343" s="116">
        <f t="shared" si="37"/>
        <v>0</v>
      </c>
      <c r="BI343" s="116">
        <f t="shared" si="38"/>
        <v>0</v>
      </c>
      <c r="BJ343" s="16" t="s">
        <v>80</v>
      </c>
      <c r="BK343" s="116">
        <f t="shared" si="39"/>
        <v>0</v>
      </c>
      <c r="BL343" s="16" t="s">
        <v>162</v>
      </c>
      <c r="BM343" s="115" t="s">
        <v>1206</v>
      </c>
    </row>
    <row r="344" spans="2:65" s="1" customFormat="1" ht="16.5" customHeight="1">
      <c r="B344" s="107"/>
      <c r="C344" s="108" t="s">
        <v>1207</v>
      </c>
      <c r="D344" s="262" t="s">
        <v>135</v>
      </c>
      <c r="E344" s="236" t="s">
        <v>1208</v>
      </c>
      <c r="F344" s="237" t="s">
        <v>1143</v>
      </c>
      <c r="G344" s="238" t="s">
        <v>173</v>
      </c>
      <c r="H344" s="239">
        <v>1</v>
      </c>
      <c r="I344" s="110"/>
      <c r="J344" s="247">
        <f t="shared" si="30"/>
        <v>0</v>
      </c>
      <c r="K344" s="109" t="s">
        <v>3</v>
      </c>
      <c r="L344" s="30"/>
      <c r="M344" s="111" t="s">
        <v>3</v>
      </c>
      <c r="N344" s="112" t="s">
        <v>43</v>
      </c>
      <c r="P344" s="113">
        <f t="shared" si="31"/>
        <v>0</v>
      </c>
      <c r="Q344" s="113">
        <v>0</v>
      </c>
      <c r="R344" s="113">
        <f t="shared" si="32"/>
        <v>0</v>
      </c>
      <c r="S344" s="113">
        <v>0</v>
      </c>
      <c r="T344" s="114">
        <f t="shared" si="33"/>
        <v>0</v>
      </c>
      <c r="AR344" s="115" t="s">
        <v>162</v>
      </c>
      <c r="AT344" s="115" t="s">
        <v>135</v>
      </c>
      <c r="AU344" s="115" t="s">
        <v>82</v>
      </c>
      <c r="AY344" s="16" t="s">
        <v>132</v>
      </c>
      <c r="BE344" s="116">
        <f t="shared" si="34"/>
        <v>0</v>
      </c>
      <c r="BF344" s="116">
        <f t="shared" si="35"/>
        <v>0</v>
      </c>
      <c r="BG344" s="116">
        <f t="shared" si="36"/>
        <v>0</v>
      </c>
      <c r="BH344" s="116">
        <f t="shared" si="37"/>
        <v>0</v>
      </c>
      <c r="BI344" s="116">
        <f t="shared" si="38"/>
        <v>0</v>
      </c>
      <c r="BJ344" s="16" t="s">
        <v>80</v>
      </c>
      <c r="BK344" s="116">
        <f t="shared" si="39"/>
        <v>0</v>
      </c>
      <c r="BL344" s="16" t="s">
        <v>162</v>
      </c>
      <c r="BM344" s="115" t="s">
        <v>1209</v>
      </c>
    </row>
    <row r="345" spans="2:65" s="1" customFormat="1" ht="16.5" customHeight="1">
      <c r="B345" s="107"/>
      <c r="C345" s="108" t="s">
        <v>934</v>
      </c>
      <c r="D345" s="262" t="s">
        <v>135</v>
      </c>
      <c r="E345" s="236" t="s">
        <v>1210</v>
      </c>
      <c r="F345" s="237" t="s">
        <v>1143</v>
      </c>
      <c r="G345" s="238" t="s">
        <v>173</v>
      </c>
      <c r="H345" s="239">
        <v>1</v>
      </c>
      <c r="I345" s="110"/>
      <c r="J345" s="247">
        <f t="shared" si="30"/>
        <v>0</v>
      </c>
      <c r="K345" s="109" t="s">
        <v>3</v>
      </c>
      <c r="L345" s="30"/>
      <c r="M345" s="111" t="s">
        <v>3</v>
      </c>
      <c r="N345" s="112" t="s">
        <v>43</v>
      </c>
      <c r="P345" s="113">
        <f t="shared" si="31"/>
        <v>0</v>
      </c>
      <c r="Q345" s="113">
        <v>0</v>
      </c>
      <c r="R345" s="113">
        <f t="shared" si="32"/>
        <v>0</v>
      </c>
      <c r="S345" s="113">
        <v>0</v>
      </c>
      <c r="T345" s="114">
        <f t="shared" si="33"/>
        <v>0</v>
      </c>
      <c r="AR345" s="115" t="s">
        <v>162</v>
      </c>
      <c r="AT345" s="115" t="s">
        <v>135</v>
      </c>
      <c r="AU345" s="115" t="s">
        <v>82</v>
      </c>
      <c r="AY345" s="16" t="s">
        <v>132</v>
      </c>
      <c r="BE345" s="116">
        <f t="shared" si="34"/>
        <v>0</v>
      </c>
      <c r="BF345" s="116">
        <f t="shared" si="35"/>
        <v>0</v>
      </c>
      <c r="BG345" s="116">
        <f t="shared" si="36"/>
        <v>0</v>
      </c>
      <c r="BH345" s="116">
        <f t="shared" si="37"/>
        <v>0</v>
      </c>
      <c r="BI345" s="116">
        <f t="shared" si="38"/>
        <v>0</v>
      </c>
      <c r="BJ345" s="16" t="s">
        <v>80</v>
      </c>
      <c r="BK345" s="116">
        <f t="shared" si="39"/>
        <v>0</v>
      </c>
      <c r="BL345" s="16" t="s">
        <v>162</v>
      </c>
      <c r="BM345" s="115" t="s">
        <v>1211</v>
      </c>
    </row>
    <row r="346" spans="2:65" s="1" customFormat="1" ht="16.5" customHeight="1">
      <c r="B346" s="107"/>
      <c r="C346" s="108" t="s">
        <v>1212</v>
      </c>
      <c r="D346" s="262" t="s">
        <v>135</v>
      </c>
      <c r="E346" s="236" t="s">
        <v>1213</v>
      </c>
      <c r="F346" s="237" t="s">
        <v>1133</v>
      </c>
      <c r="G346" s="238" t="s">
        <v>173</v>
      </c>
      <c r="H346" s="239">
        <v>1</v>
      </c>
      <c r="I346" s="110"/>
      <c r="J346" s="247">
        <f t="shared" si="30"/>
        <v>0</v>
      </c>
      <c r="K346" s="109" t="s">
        <v>3</v>
      </c>
      <c r="L346" s="30"/>
      <c r="M346" s="111" t="s">
        <v>3</v>
      </c>
      <c r="N346" s="112" t="s">
        <v>43</v>
      </c>
      <c r="P346" s="113">
        <f t="shared" si="31"/>
        <v>0</v>
      </c>
      <c r="Q346" s="113">
        <v>0</v>
      </c>
      <c r="R346" s="113">
        <f t="shared" si="32"/>
        <v>0</v>
      </c>
      <c r="S346" s="113">
        <v>0</v>
      </c>
      <c r="T346" s="114">
        <f t="shared" si="33"/>
        <v>0</v>
      </c>
      <c r="AR346" s="115" t="s">
        <v>162</v>
      </c>
      <c r="AT346" s="115" t="s">
        <v>135</v>
      </c>
      <c r="AU346" s="115" t="s">
        <v>82</v>
      </c>
      <c r="AY346" s="16" t="s">
        <v>132</v>
      </c>
      <c r="BE346" s="116">
        <f t="shared" si="34"/>
        <v>0</v>
      </c>
      <c r="BF346" s="116">
        <f t="shared" si="35"/>
        <v>0</v>
      </c>
      <c r="BG346" s="116">
        <f t="shared" si="36"/>
        <v>0</v>
      </c>
      <c r="BH346" s="116">
        <f t="shared" si="37"/>
        <v>0</v>
      </c>
      <c r="BI346" s="116">
        <f t="shared" si="38"/>
        <v>0</v>
      </c>
      <c r="BJ346" s="16" t="s">
        <v>80</v>
      </c>
      <c r="BK346" s="116">
        <f t="shared" si="39"/>
        <v>0</v>
      </c>
      <c r="BL346" s="16" t="s">
        <v>162</v>
      </c>
      <c r="BM346" s="115" t="s">
        <v>1214</v>
      </c>
    </row>
    <row r="347" spans="2:65" s="1" customFormat="1" ht="16.5" customHeight="1">
      <c r="B347" s="107"/>
      <c r="C347" s="108" t="s">
        <v>937</v>
      </c>
      <c r="D347" s="262" t="s">
        <v>135</v>
      </c>
      <c r="E347" s="236" t="s">
        <v>1215</v>
      </c>
      <c r="F347" s="237" t="s">
        <v>1143</v>
      </c>
      <c r="G347" s="238" t="s">
        <v>173</v>
      </c>
      <c r="H347" s="239">
        <v>1</v>
      </c>
      <c r="I347" s="110"/>
      <c r="J347" s="247">
        <f t="shared" si="30"/>
        <v>0</v>
      </c>
      <c r="K347" s="109" t="s">
        <v>3</v>
      </c>
      <c r="L347" s="30"/>
      <c r="M347" s="111" t="s">
        <v>3</v>
      </c>
      <c r="N347" s="112" t="s">
        <v>43</v>
      </c>
      <c r="P347" s="113">
        <f t="shared" si="31"/>
        <v>0</v>
      </c>
      <c r="Q347" s="113">
        <v>0</v>
      </c>
      <c r="R347" s="113">
        <f t="shared" si="32"/>
        <v>0</v>
      </c>
      <c r="S347" s="113">
        <v>0</v>
      </c>
      <c r="T347" s="114">
        <f t="shared" si="33"/>
        <v>0</v>
      </c>
      <c r="AR347" s="115" t="s">
        <v>162</v>
      </c>
      <c r="AT347" s="115" t="s">
        <v>135</v>
      </c>
      <c r="AU347" s="115" t="s">
        <v>82</v>
      </c>
      <c r="AY347" s="16" t="s">
        <v>132</v>
      </c>
      <c r="BE347" s="116">
        <f t="shared" si="34"/>
        <v>0</v>
      </c>
      <c r="BF347" s="116">
        <f t="shared" si="35"/>
        <v>0</v>
      </c>
      <c r="BG347" s="116">
        <f t="shared" si="36"/>
        <v>0</v>
      </c>
      <c r="BH347" s="116">
        <f t="shared" si="37"/>
        <v>0</v>
      </c>
      <c r="BI347" s="116">
        <f t="shared" si="38"/>
        <v>0</v>
      </c>
      <c r="BJ347" s="16" t="s">
        <v>80</v>
      </c>
      <c r="BK347" s="116">
        <f t="shared" si="39"/>
        <v>0</v>
      </c>
      <c r="BL347" s="16" t="s">
        <v>162</v>
      </c>
      <c r="BM347" s="115" t="s">
        <v>1216</v>
      </c>
    </row>
    <row r="348" spans="2:65" s="1" customFormat="1" ht="16.5" customHeight="1">
      <c r="B348" s="107"/>
      <c r="C348" s="108" t="s">
        <v>1217</v>
      </c>
      <c r="D348" s="262" t="s">
        <v>135</v>
      </c>
      <c r="E348" s="236" t="s">
        <v>1218</v>
      </c>
      <c r="F348" s="237" t="s">
        <v>1143</v>
      </c>
      <c r="G348" s="238" t="s">
        <v>173</v>
      </c>
      <c r="H348" s="239">
        <v>1</v>
      </c>
      <c r="I348" s="110"/>
      <c r="J348" s="247">
        <f t="shared" si="30"/>
        <v>0</v>
      </c>
      <c r="K348" s="109" t="s">
        <v>3</v>
      </c>
      <c r="L348" s="30"/>
      <c r="M348" s="111" t="s">
        <v>3</v>
      </c>
      <c r="N348" s="112" t="s">
        <v>43</v>
      </c>
      <c r="P348" s="113">
        <f t="shared" si="31"/>
        <v>0</v>
      </c>
      <c r="Q348" s="113">
        <v>0</v>
      </c>
      <c r="R348" s="113">
        <f t="shared" si="32"/>
        <v>0</v>
      </c>
      <c r="S348" s="113">
        <v>0</v>
      </c>
      <c r="T348" s="114">
        <f t="shared" si="33"/>
        <v>0</v>
      </c>
      <c r="AR348" s="115" t="s">
        <v>162</v>
      </c>
      <c r="AT348" s="115" t="s">
        <v>135</v>
      </c>
      <c r="AU348" s="115" t="s">
        <v>82</v>
      </c>
      <c r="AY348" s="16" t="s">
        <v>132</v>
      </c>
      <c r="BE348" s="116">
        <f t="shared" si="34"/>
        <v>0</v>
      </c>
      <c r="BF348" s="116">
        <f t="shared" si="35"/>
        <v>0</v>
      </c>
      <c r="BG348" s="116">
        <f t="shared" si="36"/>
        <v>0</v>
      </c>
      <c r="BH348" s="116">
        <f t="shared" si="37"/>
        <v>0</v>
      </c>
      <c r="BI348" s="116">
        <f t="shared" si="38"/>
        <v>0</v>
      </c>
      <c r="BJ348" s="16" t="s">
        <v>80</v>
      </c>
      <c r="BK348" s="116">
        <f t="shared" si="39"/>
        <v>0</v>
      </c>
      <c r="BL348" s="16" t="s">
        <v>162</v>
      </c>
      <c r="BM348" s="115" t="s">
        <v>1219</v>
      </c>
    </row>
    <row r="349" spans="2:65" s="1" customFormat="1" ht="16.5" customHeight="1">
      <c r="B349" s="107"/>
      <c r="C349" s="108" t="s">
        <v>939</v>
      </c>
      <c r="D349" s="262" t="s">
        <v>135</v>
      </c>
      <c r="E349" s="236" t="s">
        <v>1220</v>
      </c>
      <c r="F349" s="237" t="s">
        <v>1143</v>
      </c>
      <c r="G349" s="238" t="s">
        <v>173</v>
      </c>
      <c r="H349" s="239">
        <v>1</v>
      </c>
      <c r="I349" s="110"/>
      <c r="J349" s="247">
        <f t="shared" si="30"/>
        <v>0</v>
      </c>
      <c r="K349" s="109" t="s">
        <v>3</v>
      </c>
      <c r="L349" s="30"/>
      <c r="M349" s="111" t="s">
        <v>3</v>
      </c>
      <c r="N349" s="112" t="s">
        <v>43</v>
      </c>
      <c r="P349" s="113">
        <f t="shared" si="31"/>
        <v>0</v>
      </c>
      <c r="Q349" s="113">
        <v>0</v>
      </c>
      <c r="R349" s="113">
        <f t="shared" si="32"/>
        <v>0</v>
      </c>
      <c r="S349" s="113">
        <v>0</v>
      </c>
      <c r="T349" s="114">
        <f t="shared" si="33"/>
        <v>0</v>
      </c>
      <c r="AR349" s="115" t="s">
        <v>162</v>
      </c>
      <c r="AT349" s="115" t="s">
        <v>135</v>
      </c>
      <c r="AU349" s="115" t="s">
        <v>82</v>
      </c>
      <c r="AY349" s="16" t="s">
        <v>132</v>
      </c>
      <c r="BE349" s="116">
        <f t="shared" si="34"/>
        <v>0</v>
      </c>
      <c r="BF349" s="116">
        <f t="shared" si="35"/>
        <v>0</v>
      </c>
      <c r="BG349" s="116">
        <f t="shared" si="36"/>
        <v>0</v>
      </c>
      <c r="BH349" s="116">
        <f t="shared" si="37"/>
        <v>0</v>
      </c>
      <c r="BI349" s="116">
        <f t="shared" si="38"/>
        <v>0</v>
      </c>
      <c r="BJ349" s="16" t="s">
        <v>80</v>
      </c>
      <c r="BK349" s="116">
        <f t="shared" si="39"/>
        <v>0</v>
      </c>
      <c r="BL349" s="16" t="s">
        <v>162</v>
      </c>
      <c r="BM349" s="115" t="s">
        <v>1221</v>
      </c>
    </row>
    <row r="350" spans="2:65" s="1" customFormat="1" ht="16.5" customHeight="1">
      <c r="B350" s="107"/>
      <c r="C350" s="108" t="s">
        <v>1222</v>
      </c>
      <c r="D350" s="262" t="s">
        <v>135</v>
      </c>
      <c r="E350" s="236" t="s">
        <v>1223</v>
      </c>
      <c r="F350" s="237" t="s">
        <v>1143</v>
      </c>
      <c r="G350" s="238" t="s">
        <v>173</v>
      </c>
      <c r="H350" s="239">
        <v>1</v>
      </c>
      <c r="I350" s="110"/>
      <c r="J350" s="247">
        <f t="shared" si="30"/>
        <v>0</v>
      </c>
      <c r="K350" s="109" t="s">
        <v>3</v>
      </c>
      <c r="L350" s="30"/>
      <c r="M350" s="111" t="s">
        <v>3</v>
      </c>
      <c r="N350" s="112" t="s">
        <v>43</v>
      </c>
      <c r="P350" s="113">
        <f t="shared" si="31"/>
        <v>0</v>
      </c>
      <c r="Q350" s="113">
        <v>0</v>
      </c>
      <c r="R350" s="113">
        <f t="shared" si="32"/>
        <v>0</v>
      </c>
      <c r="S350" s="113">
        <v>0</v>
      </c>
      <c r="T350" s="114">
        <f t="shared" si="33"/>
        <v>0</v>
      </c>
      <c r="AR350" s="115" t="s">
        <v>162</v>
      </c>
      <c r="AT350" s="115" t="s">
        <v>135</v>
      </c>
      <c r="AU350" s="115" t="s">
        <v>82</v>
      </c>
      <c r="AY350" s="16" t="s">
        <v>132</v>
      </c>
      <c r="BE350" s="116">
        <f t="shared" si="34"/>
        <v>0</v>
      </c>
      <c r="BF350" s="116">
        <f t="shared" si="35"/>
        <v>0</v>
      </c>
      <c r="BG350" s="116">
        <f t="shared" si="36"/>
        <v>0</v>
      </c>
      <c r="BH350" s="116">
        <f t="shared" si="37"/>
        <v>0</v>
      </c>
      <c r="BI350" s="116">
        <f t="shared" si="38"/>
        <v>0</v>
      </c>
      <c r="BJ350" s="16" t="s">
        <v>80</v>
      </c>
      <c r="BK350" s="116">
        <f t="shared" si="39"/>
        <v>0</v>
      </c>
      <c r="BL350" s="16" t="s">
        <v>162</v>
      </c>
      <c r="BM350" s="115" t="s">
        <v>1224</v>
      </c>
    </row>
    <row r="351" spans="2:65" s="1" customFormat="1" ht="16.5" customHeight="1">
      <c r="B351" s="107"/>
      <c r="C351" s="108" t="s">
        <v>942</v>
      </c>
      <c r="D351" s="262" t="s">
        <v>135</v>
      </c>
      <c r="E351" s="236" t="s">
        <v>1225</v>
      </c>
      <c r="F351" s="237" t="s">
        <v>1143</v>
      </c>
      <c r="G351" s="238" t="s">
        <v>173</v>
      </c>
      <c r="H351" s="239">
        <v>1</v>
      </c>
      <c r="I351" s="110"/>
      <c r="J351" s="247">
        <f t="shared" si="30"/>
        <v>0</v>
      </c>
      <c r="K351" s="109" t="s">
        <v>3</v>
      </c>
      <c r="L351" s="30"/>
      <c r="M351" s="111" t="s">
        <v>3</v>
      </c>
      <c r="N351" s="112" t="s">
        <v>43</v>
      </c>
      <c r="P351" s="113">
        <f t="shared" si="31"/>
        <v>0</v>
      </c>
      <c r="Q351" s="113">
        <v>0</v>
      </c>
      <c r="R351" s="113">
        <f t="shared" si="32"/>
        <v>0</v>
      </c>
      <c r="S351" s="113">
        <v>0</v>
      </c>
      <c r="T351" s="114">
        <f t="shared" si="33"/>
        <v>0</v>
      </c>
      <c r="AR351" s="115" t="s">
        <v>162</v>
      </c>
      <c r="AT351" s="115" t="s">
        <v>135</v>
      </c>
      <c r="AU351" s="115" t="s">
        <v>82</v>
      </c>
      <c r="AY351" s="16" t="s">
        <v>132</v>
      </c>
      <c r="BE351" s="116">
        <f t="shared" si="34"/>
        <v>0</v>
      </c>
      <c r="BF351" s="116">
        <f t="shared" si="35"/>
        <v>0</v>
      </c>
      <c r="BG351" s="116">
        <f t="shared" si="36"/>
        <v>0</v>
      </c>
      <c r="BH351" s="116">
        <f t="shared" si="37"/>
        <v>0</v>
      </c>
      <c r="BI351" s="116">
        <f t="shared" si="38"/>
        <v>0</v>
      </c>
      <c r="BJ351" s="16" t="s">
        <v>80</v>
      </c>
      <c r="BK351" s="116">
        <f t="shared" si="39"/>
        <v>0</v>
      </c>
      <c r="BL351" s="16" t="s">
        <v>162</v>
      </c>
      <c r="BM351" s="115" t="s">
        <v>1226</v>
      </c>
    </row>
    <row r="352" spans="2:65" s="1" customFormat="1" ht="16.5" customHeight="1">
      <c r="B352" s="107"/>
      <c r="C352" s="108" t="s">
        <v>1227</v>
      </c>
      <c r="D352" s="262" t="s">
        <v>135</v>
      </c>
      <c r="E352" s="236" t="s">
        <v>1228</v>
      </c>
      <c r="F352" s="237" t="s">
        <v>1143</v>
      </c>
      <c r="G352" s="238" t="s">
        <v>173</v>
      </c>
      <c r="H352" s="239">
        <v>1</v>
      </c>
      <c r="I352" s="110"/>
      <c r="J352" s="247">
        <f t="shared" si="30"/>
        <v>0</v>
      </c>
      <c r="K352" s="109" t="s">
        <v>3</v>
      </c>
      <c r="L352" s="30"/>
      <c r="M352" s="111" t="s">
        <v>3</v>
      </c>
      <c r="N352" s="112" t="s">
        <v>43</v>
      </c>
      <c r="P352" s="113">
        <f t="shared" si="31"/>
        <v>0</v>
      </c>
      <c r="Q352" s="113">
        <v>0</v>
      </c>
      <c r="R352" s="113">
        <f t="shared" si="32"/>
        <v>0</v>
      </c>
      <c r="S352" s="113">
        <v>0</v>
      </c>
      <c r="T352" s="114">
        <f t="shared" si="33"/>
        <v>0</v>
      </c>
      <c r="AR352" s="115" t="s">
        <v>162</v>
      </c>
      <c r="AT352" s="115" t="s">
        <v>135</v>
      </c>
      <c r="AU352" s="115" t="s">
        <v>82</v>
      </c>
      <c r="AY352" s="16" t="s">
        <v>132</v>
      </c>
      <c r="BE352" s="116">
        <f t="shared" si="34"/>
        <v>0</v>
      </c>
      <c r="BF352" s="116">
        <f t="shared" si="35"/>
        <v>0</v>
      </c>
      <c r="BG352" s="116">
        <f t="shared" si="36"/>
        <v>0</v>
      </c>
      <c r="BH352" s="116">
        <f t="shared" si="37"/>
        <v>0</v>
      </c>
      <c r="BI352" s="116">
        <f t="shared" si="38"/>
        <v>0</v>
      </c>
      <c r="BJ352" s="16" t="s">
        <v>80</v>
      </c>
      <c r="BK352" s="116">
        <f t="shared" si="39"/>
        <v>0</v>
      </c>
      <c r="BL352" s="16" t="s">
        <v>162</v>
      </c>
      <c r="BM352" s="115" t="s">
        <v>1229</v>
      </c>
    </row>
    <row r="353" spans="2:65" s="1" customFormat="1" ht="16.5" customHeight="1">
      <c r="B353" s="107"/>
      <c r="C353" s="108" t="s">
        <v>944</v>
      </c>
      <c r="D353" s="262" t="s">
        <v>135</v>
      </c>
      <c r="E353" s="236" t="s">
        <v>1230</v>
      </c>
      <c r="F353" s="237" t="s">
        <v>1133</v>
      </c>
      <c r="G353" s="238" t="s">
        <v>173</v>
      </c>
      <c r="H353" s="239">
        <v>1</v>
      </c>
      <c r="I353" s="110"/>
      <c r="J353" s="247">
        <f t="shared" si="30"/>
        <v>0</v>
      </c>
      <c r="K353" s="109" t="s">
        <v>3</v>
      </c>
      <c r="L353" s="30"/>
      <c r="M353" s="111" t="s">
        <v>3</v>
      </c>
      <c r="N353" s="112" t="s">
        <v>43</v>
      </c>
      <c r="P353" s="113">
        <f t="shared" si="31"/>
        <v>0</v>
      </c>
      <c r="Q353" s="113">
        <v>0</v>
      </c>
      <c r="R353" s="113">
        <f t="shared" si="32"/>
        <v>0</v>
      </c>
      <c r="S353" s="113">
        <v>0</v>
      </c>
      <c r="T353" s="114">
        <f t="shared" si="33"/>
        <v>0</v>
      </c>
      <c r="AR353" s="115" t="s">
        <v>162</v>
      </c>
      <c r="AT353" s="115" t="s">
        <v>135</v>
      </c>
      <c r="AU353" s="115" t="s">
        <v>82</v>
      </c>
      <c r="AY353" s="16" t="s">
        <v>132</v>
      </c>
      <c r="BE353" s="116">
        <f t="shared" si="34"/>
        <v>0</v>
      </c>
      <c r="BF353" s="116">
        <f t="shared" si="35"/>
        <v>0</v>
      </c>
      <c r="BG353" s="116">
        <f t="shared" si="36"/>
        <v>0</v>
      </c>
      <c r="BH353" s="116">
        <f t="shared" si="37"/>
        <v>0</v>
      </c>
      <c r="BI353" s="116">
        <f t="shared" si="38"/>
        <v>0</v>
      </c>
      <c r="BJ353" s="16" t="s">
        <v>80</v>
      </c>
      <c r="BK353" s="116">
        <f t="shared" si="39"/>
        <v>0</v>
      </c>
      <c r="BL353" s="16" t="s">
        <v>162</v>
      </c>
      <c r="BM353" s="115" t="s">
        <v>1231</v>
      </c>
    </row>
    <row r="354" spans="2:65" s="1" customFormat="1" ht="16.5" customHeight="1">
      <c r="B354" s="107"/>
      <c r="C354" s="108" t="s">
        <v>1232</v>
      </c>
      <c r="D354" s="262" t="s">
        <v>135</v>
      </c>
      <c r="E354" s="236" t="s">
        <v>1233</v>
      </c>
      <c r="F354" s="237" t="s">
        <v>1143</v>
      </c>
      <c r="G354" s="238" t="s">
        <v>173</v>
      </c>
      <c r="H354" s="239">
        <v>1</v>
      </c>
      <c r="I354" s="110"/>
      <c r="J354" s="247">
        <f t="shared" si="30"/>
        <v>0</v>
      </c>
      <c r="K354" s="109" t="s">
        <v>3</v>
      </c>
      <c r="L354" s="30"/>
      <c r="M354" s="111" t="s">
        <v>3</v>
      </c>
      <c r="N354" s="112" t="s">
        <v>43</v>
      </c>
      <c r="P354" s="113">
        <f t="shared" si="31"/>
        <v>0</v>
      </c>
      <c r="Q354" s="113">
        <v>0</v>
      </c>
      <c r="R354" s="113">
        <f t="shared" si="32"/>
        <v>0</v>
      </c>
      <c r="S354" s="113">
        <v>0</v>
      </c>
      <c r="T354" s="114">
        <f t="shared" si="33"/>
        <v>0</v>
      </c>
      <c r="AR354" s="115" t="s">
        <v>162</v>
      </c>
      <c r="AT354" s="115" t="s">
        <v>135</v>
      </c>
      <c r="AU354" s="115" t="s">
        <v>82</v>
      </c>
      <c r="AY354" s="16" t="s">
        <v>132</v>
      </c>
      <c r="BE354" s="116">
        <f t="shared" si="34"/>
        <v>0</v>
      </c>
      <c r="BF354" s="116">
        <f t="shared" si="35"/>
        <v>0</v>
      </c>
      <c r="BG354" s="116">
        <f t="shared" si="36"/>
        <v>0</v>
      </c>
      <c r="BH354" s="116">
        <f t="shared" si="37"/>
        <v>0</v>
      </c>
      <c r="BI354" s="116">
        <f t="shared" si="38"/>
        <v>0</v>
      </c>
      <c r="BJ354" s="16" t="s">
        <v>80</v>
      </c>
      <c r="BK354" s="116">
        <f t="shared" si="39"/>
        <v>0</v>
      </c>
      <c r="BL354" s="16" t="s">
        <v>162</v>
      </c>
      <c r="BM354" s="115" t="s">
        <v>1234</v>
      </c>
    </row>
    <row r="355" spans="2:65" s="1" customFormat="1" ht="16.5" customHeight="1">
      <c r="B355" s="107"/>
      <c r="C355" s="108" t="s">
        <v>947</v>
      </c>
      <c r="D355" s="262" t="s">
        <v>135</v>
      </c>
      <c r="E355" s="236" t="s">
        <v>1235</v>
      </c>
      <c r="F355" s="237" t="s">
        <v>1143</v>
      </c>
      <c r="G355" s="238" t="s">
        <v>173</v>
      </c>
      <c r="H355" s="239">
        <v>1</v>
      </c>
      <c r="I355" s="110"/>
      <c r="J355" s="247">
        <f t="shared" si="30"/>
        <v>0</v>
      </c>
      <c r="K355" s="109" t="s">
        <v>3</v>
      </c>
      <c r="L355" s="30"/>
      <c r="M355" s="111" t="s">
        <v>3</v>
      </c>
      <c r="N355" s="112" t="s">
        <v>43</v>
      </c>
      <c r="P355" s="113">
        <f t="shared" si="31"/>
        <v>0</v>
      </c>
      <c r="Q355" s="113">
        <v>0</v>
      </c>
      <c r="R355" s="113">
        <f t="shared" si="32"/>
        <v>0</v>
      </c>
      <c r="S355" s="113">
        <v>0</v>
      </c>
      <c r="T355" s="114">
        <f t="shared" si="33"/>
        <v>0</v>
      </c>
      <c r="AR355" s="115" t="s">
        <v>162</v>
      </c>
      <c r="AT355" s="115" t="s">
        <v>135</v>
      </c>
      <c r="AU355" s="115" t="s">
        <v>82</v>
      </c>
      <c r="AY355" s="16" t="s">
        <v>132</v>
      </c>
      <c r="BE355" s="116">
        <f t="shared" si="34"/>
        <v>0</v>
      </c>
      <c r="BF355" s="116">
        <f t="shared" si="35"/>
        <v>0</v>
      </c>
      <c r="BG355" s="116">
        <f t="shared" si="36"/>
        <v>0</v>
      </c>
      <c r="BH355" s="116">
        <f t="shared" si="37"/>
        <v>0</v>
      </c>
      <c r="BI355" s="116">
        <f t="shared" si="38"/>
        <v>0</v>
      </c>
      <c r="BJ355" s="16" t="s">
        <v>80</v>
      </c>
      <c r="BK355" s="116">
        <f t="shared" si="39"/>
        <v>0</v>
      </c>
      <c r="BL355" s="16" t="s">
        <v>162</v>
      </c>
      <c r="BM355" s="115" t="s">
        <v>1236</v>
      </c>
    </row>
    <row r="356" spans="2:65" s="1" customFormat="1" ht="16.5" customHeight="1">
      <c r="B356" s="107"/>
      <c r="C356" s="108" t="s">
        <v>1237</v>
      </c>
      <c r="D356" s="262" t="s">
        <v>135</v>
      </c>
      <c r="E356" s="236" t="s">
        <v>1238</v>
      </c>
      <c r="F356" s="237" t="s">
        <v>1143</v>
      </c>
      <c r="G356" s="238" t="s">
        <v>173</v>
      </c>
      <c r="H356" s="239">
        <v>1</v>
      </c>
      <c r="I356" s="110"/>
      <c r="J356" s="247">
        <f t="shared" si="30"/>
        <v>0</v>
      </c>
      <c r="K356" s="109" t="s">
        <v>3</v>
      </c>
      <c r="L356" s="30"/>
      <c r="M356" s="111" t="s">
        <v>3</v>
      </c>
      <c r="N356" s="112" t="s">
        <v>43</v>
      </c>
      <c r="P356" s="113">
        <f t="shared" si="31"/>
        <v>0</v>
      </c>
      <c r="Q356" s="113">
        <v>0</v>
      </c>
      <c r="R356" s="113">
        <f t="shared" si="32"/>
        <v>0</v>
      </c>
      <c r="S356" s="113">
        <v>0</v>
      </c>
      <c r="T356" s="114">
        <f t="shared" si="33"/>
        <v>0</v>
      </c>
      <c r="AR356" s="115" t="s">
        <v>162</v>
      </c>
      <c r="AT356" s="115" t="s">
        <v>135</v>
      </c>
      <c r="AU356" s="115" t="s">
        <v>82</v>
      </c>
      <c r="AY356" s="16" t="s">
        <v>132</v>
      </c>
      <c r="BE356" s="116">
        <f t="shared" si="34"/>
        <v>0</v>
      </c>
      <c r="BF356" s="116">
        <f t="shared" si="35"/>
        <v>0</v>
      </c>
      <c r="BG356" s="116">
        <f t="shared" si="36"/>
        <v>0</v>
      </c>
      <c r="BH356" s="116">
        <f t="shared" si="37"/>
        <v>0</v>
      </c>
      <c r="BI356" s="116">
        <f t="shared" si="38"/>
        <v>0</v>
      </c>
      <c r="BJ356" s="16" t="s">
        <v>80</v>
      </c>
      <c r="BK356" s="116">
        <f t="shared" si="39"/>
        <v>0</v>
      </c>
      <c r="BL356" s="16" t="s">
        <v>162</v>
      </c>
      <c r="BM356" s="115" t="s">
        <v>1239</v>
      </c>
    </row>
    <row r="357" spans="2:65" s="1" customFormat="1" ht="16.5" customHeight="1">
      <c r="B357" s="107"/>
      <c r="C357" s="108" t="s">
        <v>949</v>
      </c>
      <c r="D357" s="262" t="s">
        <v>135</v>
      </c>
      <c r="E357" s="236" t="s">
        <v>1240</v>
      </c>
      <c r="F357" s="237" t="s">
        <v>1143</v>
      </c>
      <c r="G357" s="238" t="s">
        <v>173</v>
      </c>
      <c r="H357" s="239">
        <v>1</v>
      </c>
      <c r="I357" s="110"/>
      <c r="J357" s="247">
        <f t="shared" si="30"/>
        <v>0</v>
      </c>
      <c r="K357" s="109" t="s">
        <v>3</v>
      </c>
      <c r="L357" s="30"/>
      <c r="M357" s="111" t="s">
        <v>3</v>
      </c>
      <c r="N357" s="112" t="s">
        <v>43</v>
      </c>
      <c r="P357" s="113">
        <f t="shared" si="31"/>
        <v>0</v>
      </c>
      <c r="Q357" s="113">
        <v>0</v>
      </c>
      <c r="R357" s="113">
        <f t="shared" si="32"/>
        <v>0</v>
      </c>
      <c r="S357" s="113">
        <v>0</v>
      </c>
      <c r="T357" s="114">
        <f t="shared" si="33"/>
        <v>0</v>
      </c>
      <c r="AR357" s="115" t="s">
        <v>162</v>
      </c>
      <c r="AT357" s="115" t="s">
        <v>135</v>
      </c>
      <c r="AU357" s="115" t="s">
        <v>82</v>
      </c>
      <c r="AY357" s="16" t="s">
        <v>132</v>
      </c>
      <c r="BE357" s="116">
        <f t="shared" si="34"/>
        <v>0</v>
      </c>
      <c r="BF357" s="116">
        <f t="shared" si="35"/>
        <v>0</v>
      </c>
      <c r="BG357" s="116">
        <f t="shared" si="36"/>
        <v>0</v>
      </c>
      <c r="BH357" s="116">
        <f t="shared" si="37"/>
        <v>0</v>
      </c>
      <c r="BI357" s="116">
        <f t="shared" si="38"/>
        <v>0</v>
      </c>
      <c r="BJ357" s="16" t="s">
        <v>80</v>
      </c>
      <c r="BK357" s="116">
        <f t="shared" si="39"/>
        <v>0</v>
      </c>
      <c r="BL357" s="16" t="s">
        <v>162</v>
      </c>
      <c r="BM357" s="115" t="s">
        <v>1241</v>
      </c>
    </row>
    <row r="358" spans="2:65" s="1" customFormat="1" ht="16.5" customHeight="1">
      <c r="B358" s="107"/>
      <c r="C358" s="108" t="s">
        <v>1242</v>
      </c>
      <c r="D358" s="262" t="s">
        <v>135</v>
      </c>
      <c r="E358" s="236" t="s">
        <v>1243</v>
      </c>
      <c r="F358" s="237" t="s">
        <v>1143</v>
      </c>
      <c r="G358" s="238" t="s">
        <v>173</v>
      </c>
      <c r="H358" s="239">
        <v>1</v>
      </c>
      <c r="I358" s="110"/>
      <c r="J358" s="247">
        <f t="shared" si="30"/>
        <v>0</v>
      </c>
      <c r="K358" s="109" t="s">
        <v>3</v>
      </c>
      <c r="L358" s="30"/>
      <c r="M358" s="111" t="s">
        <v>3</v>
      </c>
      <c r="N358" s="112" t="s">
        <v>43</v>
      </c>
      <c r="P358" s="113">
        <f t="shared" si="31"/>
        <v>0</v>
      </c>
      <c r="Q358" s="113">
        <v>0</v>
      </c>
      <c r="R358" s="113">
        <f t="shared" si="32"/>
        <v>0</v>
      </c>
      <c r="S358" s="113">
        <v>0</v>
      </c>
      <c r="T358" s="114">
        <f t="shared" si="33"/>
        <v>0</v>
      </c>
      <c r="AR358" s="115" t="s">
        <v>162</v>
      </c>
      <c r="AT358" s="115" t="s">
        <v>135</v>
      </c>
      <c r="AU358" s="115" t="s">
        <v>82</v>
      </c>
      <c r="AY358" s="16" t="s">
        <v>132</v>
      </c>
      <c r="BE358" s="116">
        <f t="shared" si="34"/>
        <v>0</v>
      </c>
      <c r="BF358" s="116">
        <f t="shared" si="35"/>
        <v>0</v>
      </c>
      <c r="BG358" s="116">
        <f t="shared" si="36"/>
        <v>0</v>
      </c>
      <c r="BH358" s="116">
        <f t="shared" si="37"/>
        <v>0</v>
      </c>
      <c r="BI358" s="116">
        <f t="shared" si="38"/>
        <v>0</v>
      </c>
      <c r="BJ358" s="16" t="s">
        <v>80</v>
      </c>
      <c r="BK358" s="116">
        <f t="shared" si="39"/>
        <v>0</v>
      </c>
      <c r="BL358" s="16" t="s">
        <v>162</v>
      </c>
      <c r="BM358" s="115" t="s">
        <v>1244</v>
      </c>
    </row>
    <row r="359" spans="2:65" s="1" customFormat="1" ht="16.5" customHeight="1">
      <c r="B359" s="107"/>
      <c r="C359" s="108" t="s">
        <v>952</v>
      </c>
      <c r="D359" s="262" t="s">
        <v>135</v>
      </c>
      <c r="E359" s="236" t="s">
        <v>1245</v>
      </c>
      <c r="F359" s="237" t="s">
        <v>1143</v>
      </c>
      <c r="G359" s="238" t="s">
        <v>173</v>
      </c>
      <c r="H359" s="239">
        <v>1</v>
      </c>
      <c r="I359" s="110"/>
      <c r="J359" s="247">
        <f t="shared" si="30"/>
        <v>0</v>
      </c>
      <c r="K359" s="109" t="s">
        <v>3</v>
      </c>
      <c r="L359" s="30"/>
      <c r="M359" s="111" t="s">
        <v>3</v>
      </c>
      <c r="N359" s="112" t="s">
        <v>43</v>
      </c>
      <c r="P359" s="113">
        <f t="shared" si="31"/>
        <v>0</v>
      </c>
      <c r="Q359" s="113">
        <v>0</v>
      </c>
      <c r="R359" s="113">
        <f t="shared" si="32"/>
        <v>0</v>
      </c>
      <c r="S359" s="113">
        <v>0</v>
      </c>
      <c r="T359" s="114">
        <f t="shared" si="33"/>
        <v>0</v>
      </c>
      <c r="AR359" s="115" t="s">
        <v>162</v>
      </c>
      <c r="AT359" s="115" t="s">
        <v>135</v>
      </c>
      <c r="AU359" s="115" t="s">
        <v>82</v>
      </c>
      <c r="AY359" s="16" t="s">
        <v>132</v>
      </c>
      <c r="BE359" s="116">
        <f t="shared" si="34"/>
        <v>0</v>
      </c>
      <c r="BF359" s="116">
        <f t="shared" si="35"/>
        <v>0</v>
      </c>
      <c r="BG359" s="116">
        <f t="shared" si="36"/>
        <v>0</v>
      </c>
      <c r="BH359" s="116">
        <f t="shared" si="37"/>
        <v>0</v>
      </c>
      <c r="BI359" s="116">
        <f t="shared" si="38"/>
        <v>0</v>
      </c>
      <c r="BJ359" s="16" t="s">
        <v>80</v>
      </c>
      <c r="BK359" s="116">
        <f t="shared" si="39"/>
        <v>0</v>
      </c>
      <c r="BL359" s="16" t="s">
        <v>162</v>
      </c>
      <c r="BM359" s="115" t="s">
        <v>1246</v>
      </c>
    </row>
    <row r="360" spans="2:65" s="1" customFormat="1" ht="16.5" customHeight="1">
      <c r="B360" s="107"/>
      <c r="C360" s="108" t="s">
        <v>1247</v>
      </c>
      <c r="D360" s="262" t="s">
        <v>135</v>
      </c>
      <c r="E360" s="236" t="s">
        <v>1248</v>
      </c>
      <c r="F360" s="237" t="s">
        <v>1133</v>
      </c>
      <c r="G360" s="238" t="s">
        <v>173</v>
      </c>
      <c r="H360" s="239">
        <v>1</v>
      </c>
      <c r="I360" s="110"/>
      <c r="J360" s="247">
        <f t="shared" si="30"/>
        <v>0</v>
      </c>
      <c r="K360" s="109" t="s">
        <v>3</v>
      </c>
      <c r="L360" s="30"/>
      <c r="M360" s="111" t="s">
        <v>3</v>
      </c>
      <c r="N360" s="112" t="s">
        <v>43</v>
      </c>
      <c r="P360" s="113">
        <f t="shared" si="31"/>
        <v>0</v>
      </c>
      <c r="Q360" s="113">
        <v>0</v>
      </c>
      <c r="R360" s="113">
        <f t="shared" si="32"/>
        <v>0</v>
      </c>
      <c r="S360" s="113">
        <v>0</v>
      </c>
      <c r="T360" s="114">
        <f t="shared" si="33"/>
        <v>0</v>
      </c>
      <c r="AR360" s="115" t="s">
        <v>162</v>
      </c>
      <c r="AT360" s="115" t="s">
        <v>135</v>
      </c>
      <c r="AU360" s="115" t="s">
        <v>82</v>
      </c>
      <c r="AY360" s="16" t="s">
        <v>132</v>
      </c>
      <c r="BE360" s="116">
        <f t="shared" si="34"/>
        <v>0</v>
      </c>
      <c r="BF360" s="116">
        <f t="shared" si="35"/>
        <v>0</v>
      </c>
      <c r="BG360" s="116">
        <f t="shared" si="36"/>
        <v>0</v>
      </c>
      <c r="BH360" s="116">
        <f t="shared" si="37"/>
        <v>0</v>
      </c>
      <c r="BI360" s="116">
        <f t="shared" si="38"/>
        <v>0</v>
      </c>
      <c r="BJ360" s="16" t="s">
        <v>80</v>
      </c>
      <c r="BK360" s="116">
        <f t="shared" si="39"/>
        <v>0</v>
      </c>
      <c r="BL360" s="16" t="s">
        <v>162</v>
      </c>
      <c r="BM360" s="115" t="s">
        <v>1249</v>
      </c>
    </row>
    <row r="361" spans="2:65" s="1" customFormat="1" ht="16.5" customHeight="1">
      <c r="B361" s="107"/>
      <c r="C361" s="108" t="s">
        <v>954</v>
      </c>
      <c r="D361" s="262" t="s">
        <v>135</v>
      </c>
      <c r="E361" s="236" t="s">
        <v>1250</v>
      </c>
      <c r="F361" s="237" t="s">
        <v>1143</v>
      </c>
      <c r="G361" s="238" t="s">
        <v>173</v>
      </c>
      <c r="H361" s="239">
        <v>1</v>
      </c>
      <c r="I361" s="110"/>
      <c r="J361" s="247">
        <f t="shared" si="30"/>
        <v>0</v>
      </c>
      <c r="K361" s="109" t="s">
        <v>3</v>
      </c>
      <c r="L361" s="30"/>
      <c r="M361" s="111" t="s">
        <v>3</v>
      </c>
      <c r="N361" s="112" t="s">
        <v>43</v>
      </c>
      <c r="P361" s="113">
        <f t="shared" si="31"/>
        <v>0</v>
      </c>
      <c r="Q361" s="113">
        <v>0</v>
      </c>
      <c r="R361" s="113">
        <f t="shared" si="32"/>
        <v>0</v>
      </c>
      <c r="S361" s="113">
        <v>0</v>
      </c>
      <c r="T361" s="114">
        <f t="shared" si="33"/>
        <v>0</v>
      </c>
      <c r="AR361" s="115" t="s">
        <v>162</v>
      </c>
      <c r="AT361" s="115" t="s">
        <v>135</v>
      </c>
      <c r="AU361" s="115" t="s">
        <v>82</v>
      </c>
      <c r="AY361" s="16" t="s">
        <v>132</v>
      </c>
      <c r="BE361" s="116">
        <f t="shared" si="34"/>
        <v>0</v>
      </c>
      <c r="BF361" s="116">
        <f t="shared" si="35"/>
        <v>0</v>
      </c>
      <c r="BG361" s="116">
        <f t="shared" si="36"/>
        <v>0</v>
      </c>
      <c r="BH361" s="116">
        <f t="shared" si="37"/>
        <v>0</v>
      </c>
      <c r="BI361" s="116">
        <f t="shared" si="38"/>
        <v>0</v>
      </c>
      <c r="BJ361" s="16" t="s">
        <v>80</v>
      </c>
      <c r="BK361" s="116">
        <f t="shared" si="39"/>
        <v>0</v>
      </c>
      <c r="BL361" s="16" t="s">
        <v>162</v>
      </c>
      <c r="BM361" s="115" t="s">
        <v>1251</v>
      </c>
    </row>
    <row r="362" spans="2:65" s="1" customFormat="1" ht="16.5" customHeight="1">
      <c r="B362" s="107"/>
      <c r="C362" s="108" t="s">
        <v>1252</v>
      </c>
      <c r="D362" s="262" t="s">
        <v>135</v>
      </c>
      <c r="E362" s="236" t="s">
        <v>1253</v>
      </c>
      <c r="F362" s="237" t="s">
        <v>1143</v>
      </c>
      <c r="G362" s="238" t="s">
        <v>173</v>
      </c>
      <c r="H362" s="239">
        <v>1</v>
      </c>
      <c r="I362" s="110"/>
      <c r="J362" s="247">
        <f t="shared" si="30"/>
        <v>0</v>
      </c>
      <c r="K362" s="109" t="s">
        <v>3</v>
      </c>
      <c r="L362" s="30"/>
      <c r="M362" s="111" t="s">
        <v>3</v>
      </c>
      <c r="N362" s="112" t="s">
        <v>43</v>
      </c>
      <c r="P362" s="113">
        <f t="shared" si="31"/>
        <v>0</v>
      </c>
      <c r="Q362" s="113">
        <v>0</v>
      </c>
      <c r="R362" s="113">
        <f t="shared" si="32"/>
        <v>0</v>
      </c>
      <c r="S362" s="113">
        <v>0</v>
      </c>
      <c r="T362" s="114">
        <f t="shared" si="33"/>
        <v>0</v>
      </c>
      <c r="AR362" s="115" t="s">
        <v>162</v>
      </c>
      <c r="AT362" s="115" t="s">
        <v>135</v>
      </c>
      <c r="AU362" s="115" t="s">
        <v>82</v>
      </c>
      <c r="AY362" s="16" t="s">
        <v>132</v>
      </c>
      <c r="BE362" s="116">
        <f t="shared" si="34"/>
        <v>0</v>
      </c>
      <c r="BF362" s="116">
        <f t="shared" si="35"/>
        <v>0</v>
      </c>
      <c r="BG362" s="116">
        <f t="shared" si="36"/>
        <v>0</v>
      </c>
      <c r="BH362" s="116">
        <f t="shared" si="37"/>
        <v>0</v>
      </c>
      <c r="BI362" s="116">
        <f t="shared" si="38"/>
        <v>0</v>
      </c>
      <c r="BJ362" s="16" t="s">
        <v>80</v>
      </c>
      <c r="BK362" s="116">
        <f t="shared" si="39"/>
        <v>0</v>
      </c>
      <c r="BL362" s="16" t="s">
        <v>162</v>
      </c>
      <c r="BM362" s="115" t="s">
        <v>1254</v>
      </c>
    </row>
    <row r="363" spans="2:65" s="1" customFormat="1" ht="16.5" customHeight="1">
      <c r="B363" s="107"/>
      <c r="C363" s="108" t="s">
        <v>957</v>
      </c>
      <c r="D363" s="262" t="s">
        <v>135</v>
      </c>
      <c r="E363" s="236" t="s">
        <v>1255</v>
      </c>
      <c r="F363" s="237" t="s">
        <v>1143</v>
      </c>
      <c r="G363" s="238" t="s">
        <v>173</v>
      </c>
      <c r="H363" s="239">
        <v>1</v>
      </c>
      <c r="I363" s="110"/>
      <c r="J363" s="247">
        <f t="shared" si="30"/>
        <v>0</v>
      </c>
      <c r="K363" s="109" t="s">
        <v>3</v>
      </c>
      <c r="L363" s="30"/>
      <c r="M363" s="111" t="s">
        <v>3</v>
      </c>
      <c r="N363" s="112" t="s">
        <v>43</v>
      </c>
      <c r="P363" s="113">
        <f t="shared" si="31"/>
        <v>0</v>
      </c>
      <c r="Q363" s="113">
        <v>0</v>
      </c>
      <c r="R363" s="113">
        <f t="shared" si="32"/>
        <v>0</v>
      </c>
      <c r="S363" s="113">
        <v>0</v>
      </c>
      <c r="T363" s="114">
        <f t="shared" si="33"/>
        <v>0</v>
      </c>
      <c r="AR363" s="115" t="s">
        <v>162</v>
      </c>
      <c r="AT363" s="115" t="s">
        <v>135</v>
      </c>
      <c r="AU363" s="115" t="s">
        <v>82</v>
      </c>
      <c r="AY363" s="16" t="s">
        <v>132</v>
      </c>
      <c r="BE363" s="116">
        <f t="shared" si="34"/>
        <v>0</v>
      </c>
      <c r="BF363" s="116">
        <f t="shared" si="35"/>
        <v>0</v>
      </c>
      <c r="BG363" s="116">
        <f t="shared" si="36"/>
        <v>0</v>
      </c>
      <c r="BH363" s="116">
        <f t="shared" si="37"/>
        <v>0</v>
      </c>
      <c r="BI363" s="116">
        <f t="shared" si="38"/>
        <v>0</v>
      </c>
      <c r="BJ363" s="16" t="s">
        <v>80</v>
      </c>
      <c r="BK363" s="116">
        <f t="shared" si="39"/>
        <v>0</v>
      </c>
      <c r="BL363" s="16" t="s">
        <v>162</v>
      </c>
      <c r="BM363" s="115" t="s">
        <v>1256</v>
      </c>
    </row>
    <row r="364" spans="2:65" s="1" customFormat="1" ht="16.5" customHeight="1">
      <c r="B364" s="107"/>
      <c r="C364" s="108" t="s">
        <v>1257</v>
      </c>
      <c r="D364" s="262" t="s">
        <v>135</v>
      </c>
      <c r="E364" s="236" t="s">
        <v>1258</v>
      </c>
      <c r="F364" s="237" t="s">
        <v>1143</v>
      </c>
      <c r="G364" s="238" t="s">
        <v>173</v>
      </c>
      <c r="H364" s="239">
        <v>1</v>
      </c>
      <c r="I364" s="110"/>
      <c r="J364" s="247">
        <f t="shared" si="30"/>
        <v>0</v>
      </c>
      <c r="K364" s="109" t="s">
        <v>3</v>
      </c>
      <c r="L364" s="30"/>
      <c r="M364" s="111" t="s">
        <v>3</v>
      </c>
      <c r="N364" s="112" t="s">
        <v>43</v>
      </c>
      <c r="P364" s="113">
        <f t="shared" si="31"/>
        <v>0</v>
      </c>
      <c r="Q364" s="113">
        <v>0</v>
      </c>
      <c r="R364" s="113">
        <f t="shared" si="32"/>
        <v>0</v>
      </c>
      <c r="S364" s="113">
        <v>0</v>
      </c>
      <c r="T364" s="114">
        <f t="shared" si="33"/>
        <v>0</v>
      </c>
      <c r="AR364" s="115" t="s">
        <v>162</v>
      </c>
      <c r="AT364" s="115" t="s">
        <v>135</v>
      </c>
      <c r="AU364" s="115" t="s">
        <v>82</v>
      </c>
      <c r="AY364" s="16" t="s">
        <v>132</v>
      </c>
      <c r="BE364" s="116">
        <f t="shared" si="34"/>
        <v>0</v>
      </c>
      <c r="BF364" s="116">
        <f t="shared" si="35"/>
        <v>0</v>
      </c>
      <c r="BG364" s="116">
        <f t="shared" si="36"/>
        <v>0</v>
      </c>
      <c r="BH364" s="116">
        <f t="shared" si="37"/>
        <v>0</v>
      </c>
      <c r="BI364" s="116">
        <f t="shared" si="38"/>
        <v>0</v>
      </c>
      <c r="BJ364" s="16" t="s">
        <v>80</v>
      </c>
      <c r="BK364" s="116">
        <f t="shared" si="39"/>
        <v>0</v>
      </c>
      <c r="BL364" s="16" t="s">
        <v>162</v>
      </c>
      <c r="BM364" s="115" t="s">
        <v>1259</v>
      </c>
    </row>
    <row r="365" spans="2:65" s="1" customFormat="1" ht="16.5" customHeight="1">
      <c r="B365" s="107"/>
      <c r="C365" s="108" t="s">
        <v>959</v>
      </c>
      <c r="D365" s="262" t="s">
        <v>135</v>
      </c>
      <c r="E365" s="236" t="s">
        <v>1260</v>
      </c>
      <c r="F365" s="237" t="s">
        <v>1143</v>
      </c>
      <c r="G365" s="238" t="s">
        <v>173</v>
      </c>
      <c r="H365" s="239">
        <v>1</v>
      </c>
      <c r="I365" s="110"/>
      <c r="J365" s="247">
        <f t="shared" si="30"/>
        <v>0</v>
      </c>
      <c r="K365" s="109" t="s">
        <v>3</v>
      </c>
      <c r="L365" s="30"/>
      <c r="M365" s="111" t="s">
        <v>3</v>
      </c>
      <c r="N365" s="112" t="s">
        <v>43</v>
      </c>
      <c r="P365" s="113">
        <f t="shared" si="31"/>
        <v>0</v>
      </c>
      <c r="Q365" s="113">
        <v>0</v>
      </c>
      <c r="R365" s="113">
        <f t="shared" si="32"/>
        <v>0</v>
      </c>
      <c r="S365" s="113">
        <v>0</v>
      </c>
      <c r="T365" s="114">
        <f t="shared" si="33"/>
        <v>0</v>
      </c>
      <c r="AR365" s="115" t="s">
        <v>162</v>
      </c>
      <c r="AT365" s="115" t="s">
        <v>135</v>
      </c>
      <c r="AU365" s="115" t="s">
        <v>82</v>
      </c>
      <c r="AY365" s="16" t="s">
        <v>132</v>
      </c>
      <c r="BE365" s="116">
        <f t="shared" si="34"/>
        <v>0</v>
      </c>
      <c r="BF365" s="116">
        <f t="shared" si="35"/>
        <v>0</v>
      </c>
      <c r="BG365" s="116">
        <f t="shared" si="36"/>
        <v>0</v>
      </c>
      <c r="BH365" s="116">
        <f t="shared" si="37"/>
        <v>0</v>
      </c>
      <c r="BI365" s="116">
        <f t="shared" si="38"/>
        <v>0</v>
      </c>
      <c r="BJ365" s="16" t="s">
        <v>80</v>
      </c>
      <c r="BK365" s="116">
        <f t="shared" si="39"/>
        <v>0</v>
      </c>
      <c r="BL365" s="16" t="s">
        <v>162</v>
      </c>
      <c r="BM365" s="115" t="s">
        <v>1261</v>
      </c>
    </row>
    <row r="366" spans="2:65" s="1" customFormat="1" ht="16.5" customHeight="1">
      <c r="B366" s="107"/>
      <c r="C366" s="108" t="s">
        <v>1262</v>
      </c>
      <c r="D366" s="262" t="s">
        <v>135</v>
      </c>
      <c r="E366" s="236" t="s">
        <v>1263</v>
      </c>
      <c r="F366" s="237" t="s">
        <v>1143</v>
      </c>
      <c r="G366" s="238" t="s">
        <v>173</v>
      </c>
      <c r="H366" s="239">
        <v>1</v>
      </c>
      <c r="I366" s="110"/>
      <c r="J366" s="247">
        <f t="shared" si="30"/>
        <v>0</v>
      </c>
      <c r="K366" s="109" t="s">
        <v>3</v>
      </c>
      <c r="L366" s="30"/>
      <c r="M366" s="111" t="s">
        <v>3</v>
      </c>
      <c r="N366" s="112" t="s">
        <v>43</v>
      </c>
      <c r="P366" s="113">
        <f t="shared" si="31"/>
        <v>0</v>
      </c>
      <c r="Q366" s="113">
        <v>0</v>
      </c>
      <c r="R366" s="113">
        <f t="shared" si="32"/>
        <v>0</v>
      </c>
      <c r="S366" s="113">
        <v>0</v>
      </c>
      <c r="T366" s="114">
        <f t="shared" si="33"/>
        <v>0</v>
      </c>
      <c r="AR366" s="115" t="s">
        <v>162</v>
      </c>
      <c r="AT366" s="115" t="s">
        <v>135</v>
      </c>
      <c r="AU366" s="115" t="s">
        <v>82</v>
      </c>
      <c r="AY366" s="16" t="s">
        <v>132</v>
      </c>
      <c r="BE366" s="116">
        <f t="shared" si="34"/>
        <v>0</v>
      </c>
      <c r="BF366" s="116">
        <f t="shared" si="35"/>
        <v>0</v>
      </c>
      <c r="BG366" s="116">
        <f t="shared" si="36"/>
        <v>0</v>
      </c>
      <c r="BH366" s="116">
        <f t="shared" si="37"/>
        <v>0</v>
      </c>
      <c r="BI366" s="116">
        <f t="shared" si="38"/>
        <v>0</v>
      </c>
      <c r="BJ366" s="16" t="s">
        <v>80</v>
      </c>
      <c r="BK366" s="116">
        <f t="shared" si="39"/>
        <v>0</v>
      </c>
      <c r="BL366" s="16" t="s">
        <v>162</v>
      </c>
      <c r="BM366" s="115" t="s">
        <v>1264</v>
      </c>
    </row>
    <row r="367" spans="2:65" s="1" customFormat="1" ht="16.5" customHeight="1">
      <c r="B367" s="107"/>
      <c r="C367" s="108" t="s">
        <v>963</v>
      </c>
      <c r="D367" s="262" t="s">
        <v>135</v>
      </c>
      <c r="E367" s="236" t="s">
        <v>1265</v>
      </c>
      <c r="F367" s="237" t="s">
        <v>1133</v>
      </c>
      <c r="G367" s="238" t="s">
        <v>173</v>
      </c>
      <c r="H367" s="239">
        <v>1</v>
      </c>
      <c r="I367" s="110"/>
      <c r="J367" s="247">
        <f t="shared" si="30"/>
        <v>0</v>
      </c>
      <c r="K367" s="109" t="s">
        <v>3</v>
      </c>
      <c r="L367" s="30"/>
      <c r="M367" s="111" t="s">
        <v>3</v>
      </c>
      <c r="N367" s="112" t="s">
        <v>43</v>
      </c>
      <c r="P367" s="113">
        <f t="shared" si="31"/>
        <v>0</v>
      </c>
      <c r="Q367" s="113">
        <v>0</v>
      </c>
      <c r="R367" s="113">
        <f t="shared" si="32"/>
        <v>0</v>
      </c>
      <c r="S367" s="113">
        <v>0</v>
      </c>
      <c r="T367" s="114">
        <f t="shared" si="33"/>
        <v>0</v>
      </c>
      <c r="AR367" s="115" t="s">
        <v>162</v>
      </c>
      <c r="AT367" s="115" t="s">
        <v>135</v>
      </c>
      <c r="AU367" s="115" t="s">
        <v>82</v>
      </c>
      <c r="AY367" s="16" t="s">
        <v>132</v>
      </c>
      <c r="BE367" s="116">
        <f t="shared" si="34"/>
        <v>0</v>
      </c>
      <c r="BF367" s="116">
        <f t="shared" si="35"/>
        <v>0</v>
      </c>
      <c r="BG367" s="116">
        <f t="shared" si="36"/>
        <v>0</v>
      </c>
      <c r="BH367" s="116">
        <f t="shared" si="37"/>
        <v>0</v>
      </c>
      <c r="BI367" s="116">
        <f t="shared" si="38"/>
        <v>0</v>
      </c>
      <c r="BJ367" s="16" t="s">
        <v>80</v>
      </c>
      <c r="BK367" s="116">
        <f t="shared" si="39"/>
        <v>0</v>
      </c>
      <c r="BL367" s="16" t="s">
        <v>162</v>
      </c>
      <c r="BM367" s="115" t="s">
        <v>1266</v>
      </c>
    </row>
    <row r="368" spans="2:65" s="1" customFormat="1" ht="16.5" customHeight="1">
      <c r="B368" s="107"/>
      <c r="C368" s="108" t="s">
        <v>1267</v>
      </c>
      <c r="D368" s="262" t="s">
        <v>135</v>
      </c>
      <c r="E368" s="236" t="s">
        <v>1268</v>
      </c>
      <c r="F368" s="237" t="s">
        <v>1143</v>
      </c>
      <c r="G368" s="238" t="s">
        <v>173</v>
      </c>
      <c r="H368" s="239">
        <v>1</v>
      </c>
      <c r="I368" s="110"/>
      <c r="J368" s="247">
        <f t="shared" si="30"/>
        <v>0</v>
      </c>
      <c r="K368" s="109" t="s">
        <v>3</v>
      </c>
      <c r="L368" s="30"/>
      <c r="M368" s="111" t="s">
        <v>3</v>
      </c>
      <c r="N368" s="112" t="s">
        <v>43</v>
      </c>
      <c r="P368" s="113">
        <f t="shared" si="31"/>
        <v>0</v>
      </c>
      <c r="Q368" s="113">
        <v>0</v>
      </c>
      <c r="R368" s="113">
        <f t="shared" si="32"/>
        <v>0</v>
      </c>
      <c r="S368" s="113">
        <v>0</v>
      </c>
      <c r="T368" s="114">
        <f t="shared" si="33"/>
        <v>0</v>
      </c>
      <c r="AR368" s="115" t="s">
        <v>162</v>
      </c>
      <c r="AT368" s="115" t="s">
        <v>135</v>
      </c>
      <c r="AU368" s="115" t="s">
        <v>82</v>
      </c>
      <c r="AY368" s="16" t="s">
        <v>132</v>
      </c>
      <c r="BE368" s="116">
        <f t="shared" si="34"/>
        <v>0</v>
      </c>
      <c r="BF368" s="116">
        <f t="shared" si="35"/>
        <v>0</v>
      </c>
      <c r="BG368" s="116">
        <f t="shared" si="36"/>
        <v>0</v>
      </c>
      <c r="BH368" s="116">
        <f t="shared" si="37"/>
        <v>0</v>
      </c>
      <c r="BI368" s="116">
        <f t="shared" si="38"/>
        <v>0</v>
      </c>
      <c r="BJ368" s="16" t="s">
        <v>80</v>
      </c>
      <c r="BK368" s="116">
        <f t="shared" si="39"/>
        <v>0</v>
      </c>
      <c r="BL368" s="16" t="s">
        <v>162</v>
      </c>
      <c r="BM368" s="115" t="s">
        <v>1269</v>
      </c>
    </row>
    <row r="369" spans="2:65" s="1" customFormat="1" ht="16.5" customHeight="1">
      <c r="B369" s="107"/>
      <c r="C369" s="108" t="s">
        <v>966</v>
      </c>
      <c r="D369" s="262" t="s">
        <v>135</v>
      </c>
      <c r="E369" s="236" t="s">
        <v>1270</v>
      </c>
      <c r="F369" s="237" t="s">
        <v>1143</v>
      </c>
      <c r="G369" s="238" t="s">
        <v>173</v>
      </c>
      <c r="H369" s="239">
        <v>1</v>
      </c>
      <c r="I369" s="110"/>
      <c r="J369" s="247">
        <f t="shared" si="30"/>
        <v>0</v>
      </c>
      <c r="K369" s="109" t="s">
        <v>3</v>
      </c>
      <c r="L369" s="30"/>
      <c r="M369" s="111" t="s">
        <v>3</v>
      </c>
      <c r="N369" s="112" t="s">
        <v>43</v>
      </c>
      <c r="P369" s="113">
        <f t="shared" si="31"/>
        <v>0</v>
      </c>
      <c r="Q369" s="113">
        <v>0</v>
      </c>
      <c r="R369" s="113">
        <f t="shared" si="32"/>
        <v>0</v>
      </c>
      <c r="S369" s="113">
        <v>0</v>
      </c>
      <c r="T369" s="114">
        <f t="shared" si="33"/>
        <v>0</v>
      </c>
      <c r="AR369" s="115" t="s">
        <v>162</v>
      </c>
      <c r="AT369" s="115" t="s">
        <v>135</v>
      </c>
      <c r="AU369" s="115" t="s">
        <v>82</v>
      </c>
      <c r="AY369" s="16" t="s">
        <v>132</v>
      </c>
      <c r="BE369" s="116">
        <f t="shared" si="34"/>
        <v>0</v>
      </c>
      <c r="BF369" s="116">
        <f t="shared" si="35"/>
        <v>0</v>
      </c>
      <c r="BG369" s="116">
        <f t="shared" si="36"/>
        <v>0</v>
      </c>
      <c r="BH369" s="116">
        <f t="shared" si="37"/>
        <v>0</v>
      </c>
      <c r="BI369" s="116">
        <f t="shared" si="38"/>
        <v>0</v>
      </c>
      <c r="BJ369" s="16" t="s">
        <v>80</v>
      </c>
      <c r="BK369" s="116">
        <f t="shared" si="39"/>
        <v>0</v>
      </c>
      <c r="BL369" s="16" t="s">
        <v>162</v>
      </c>
      <c r="BM369" s="115" t="s">
        <v>1271</v>
      </c>
    </row>
    <row r="370" spans="2:65" s="1" customFormat="1" ht="16.5" customHeight="1">
      <c r="B370" s="107"/>
      <c r="C370" s="108" t="s">
        <v>1272</v>
      </c>
      <c r="D370" s="262" t="s">
        <v>135</v>
      </c>
      <c r="E370" s="236" t="s">
        <v>1273</v>
      </c>
      <c r="F370" s="237" t="s">
        <v>1143</v>
      </c>
      <c r="G370" s="238" t="s">
        <v>173</v>
      </c>
      <c r="H370" s="239">
        <v>1</v>
      </c>
      <c r="I370" s="110"/>
      <c r="J370" s="247">
        <f t="shared" si="30"/>
        <v>0</v>
      </c>
      <c r="K370" s="109" t="s">
        <v>3</v>
      </c>
      <c r="L370" s="30"/>
      <c r="M370" s="111" t="s">
        <v>3</v>
      </c>
      <c r="N370" s="112" t="s">
        <v>43</v>
      </c>
      <c r="P370" s="113">
        <f t="shared" si="31"/>
        <v>0</v>
      </c>
      <c r="Q370" s="113">
        <v>0</v>
      </c>
      <c r="R370" s="113">
        <f t="shared" si="32"/>
        <v>0</v>
      </c>
      <c r="S370" s="113">
        <v>0</v>
      </c>
      <c r="T370" s="114">
        <f t="shared" si="33"/>
        <v>0</v>
      </c>
      <c r="AR370" s="115" t="s">
        <v>162</v>
      </c>
      <c r="AT370" s="115" t="s">
        <v>135</v>
      </c>
      <c r="AU370" s="115" t="s">
        <v>82</v>
      </c>
      <c r="AY370" s="16" t="s">
        <v>132</v>
      </c>
      <c r="BE370" s="116">
        <f t="shared" si="34"/>
        <v>0</v>
      </c>
      <c r="BF370" s="116">
        <f t="shared" si="35"/>
        <v>0</v>
      </c>
      <c r="BG370" s="116">
        <f t="shared" si="36"/>
        <v>0</v>
      </c>
      <c r="BH370" s="116">
        <f t="shared" si="37"/>
        <v>0</v>
      </c>
      <c r="BI370" s="116">
        <f t="shared" si="38"/>
        <v>0</v>
      </c>
      <c r="BJ370" s="16" t="s">
        <v>80</v>
      </c>
      <c r="BK370" s="116">
        <f t="shared" si="39"/>
        <v>0</v>
      </c>
      <c r="BL370" s="16" t="s">
        <v>162</v>
      </c>
      <c r="BM370" s="115" t="s">
        <v>1274</v>
      </c>
    </row>
    <row r="371" spans="2:65" s="1" customFormat="1" ht="16.5" customHeight="1">
      <c r="B371" s="107"/>
      <c r="C371" s="108" t="s">
        <v>970</v>
      </c>
      <c r="D371" s="262" t="s">
        <v>135</v>
      </c>
      <c r="E371" s="236" t="s">
        <v>1275</v>
      </c>
      <c r="F371" s="237" t="s">
        <v>1143</v>
      </c>
      <c r="G371" s="238" t="s">
        <v>173</v>
      </c>
      <c r="H371" s="239">
        <v>1</v>
      </c>
      <c r="I371" s="110"/>
      <c r="J371" s="247">
        <f t="shared" si="30"/>
        <v>0</v>
      </c>
      <c r="K371" s="109" t="s">
        <v>3</v>
      </c>
      <c r="L371" s="30"/>
      <c r="M371" s="111" t="s">
        <v>3</v>
      </c>
      <c r="N371" s="112" t="s">
        <v>43</v>
      </c>
      <c r="P371" s="113">
        <f t="shared" si="31"/>
        <v>0</v>
      </c>
      <c r="Q371" s="113">
        <v>0</v>
      </c>
      <c r="R371" s="113">
        <f t="shared" si="32"/>
        <v>0</v>
      </c>
      <c r="S371" s="113">
        <v>0</v>
      </c>
      <c r="T371" s="114">
        <f t="shared" si="33"/>
        <v>0</v>
      </c>
      <c r="AR371" s="115" t="s">
        <v>162</v>
      </c>
      <c r="AT371" s="115" t="s">
        <v>135</v>
      </c>
      <c r="AU371" s="115" t="s">
        <v>82</v>
      </c>
      <c r="AY371" s="16" t="s">
        <v>132</v>
      </c>
      <c r="BE371" s="116">
        <f t="shared" si="34"/>
        <v>0</v>
      </c>
      <c r="BF371" s="116">
        <f t="shared" si="35"/>
        <v>0</v>
      </c>
      <c r="BG371" s="116">
        <f t="shared" si="36"/>
        <v>0</v>
      </c>
      <c r="BH371" s="116">
        <f t="shared" si="37"/>
        <v>0</v>
      </c>
      <c r="BI371" s="116">
        <f t="shared" si="38"/>
        <v>0</v>
      </c>
      <c r="BJ371" s="16" t="s">
        <v>80</v>
      </c>
      <c r="BK371" s="116">
        <f t="shared" si="39"/>
        <v>0</v>
      </c>
      <c r="BL371" s="16" t="s">
        <v>162</v>
      </c>
      <c r="BM371" s="115" t="s">
        <v>1276</v>
      </c>
    </row>
    <row r="372" spans="2:65" s="1" customFormat="1" ht="16.5" customHeight="1">
      <c r="B372" s="107"/>
      <c r="C372" s="108" t="s">
        <v>1277</v>
      </c>
      <c r="D372" s="262" t="s">
        <v>135</v>
      </c>
      <c r="E372" s="236" t="s">
        <v>1278</v>
      </c>
      <c r="F372" s="237" t="s">
        <v>1143</v>
      </c>
      <c r="G372" s="238" t="s">
        <v>173</v>
      </c>
      <c r="H372" s="239">
        <v>1</v>
      </c>
      <c r="I372" s="110"/>
      <c r="J372" s="247">
        <f t="shared" si="30"/>
        <v>0</v>
      </c>
      <c r="K372" s="109" t="s">
        <v>3</v>
      </c>
      <c r="L372" s="30"/>
      <c r="M372" s="111" t="s">
        <v>3</v>
      </c>
      <c r="N372" s="112" t="s">
        <v>43</v>
      </c>
      <c r="P372" s="113">
        <f t="shared" si="31"/>
        <v>0</v>
      </c>
      <c r="Q372" s="113">
        <v>0</v>
      </c>
      <c r="R372" s="113">
        <f t="shared" si="32"/>
        <v>0</v>
      </c>
      <c r="S372" s="113">
        <v>0</v>
      </c>
      <c r="T372" s="114">
        <f t="shared" si="33"/>
        <v>0</v>
      </c>
      <c r="AR372" s="115" t="s">
        <v>162</v>
      </c>
      <c r="AT372" s="115" t="s">
        <v>135</v>
      </c>
      <c r="AU372" s="115" t="s">
        <v>82</v>
      </c>
      <c r="AY372" s="16" t="s">
        <v>132</v>
      </c>
      <c r="BE372" s="116">
        <f t="shared" si="34"/>
        <v>0</v>
      </c>
      <c r="BF372" s="116">
        <f t="shared" si="35"/>
        <v>0</v>
      </c>
      <c r="BG372" s="116">
        <f t="shared" si="36"/>
        <v>0</v>
      </c>
      <c r="BH372" s="116">
        <f t="shared" si="37"/>
        <v>0</v>
      </c>
      <c r="BI372" s="116">
        <f t="shared" si="38"/>
        <v>0</v>
      </c>
      <c r="BJ372" s="16" t="s">
        <v>80</v>
      </c>
      <c r="BK372" s="116">
        <f t="shared" si="39"/>
        <v>0</v>
      </c>
      <c r="BL372" s="16" t="s">
        <v>162</v>
      </c>
      <c r="BM372" s="115" t="s">
        <v>1279</v>
      </c>
    </row>
    <row r="373" spans="2:65" s="1" customFormat="1" ht="16.5" customHeight="1">
      <c r="B373" s="107"/>
      <c r="C373" s="108" t="s">
        <v>972</v>
      </c>
      <c r="D373" s="262" t="s">
        <v>135</v>
      </c>
      <c r="E373" s="236" t="s">
        <v>1280</v>
      </c>
      <c r="F373" s="237" t="s">
        <v>1143</v>
      </c>
      <c r="G373" s="238" t="s">
        <v>173</v>
      </c>
      <c r="H373" s="239">
        <v>1</v>
      </c>
      <c r="I373" s="110"/>
      <c r="J373" s="247">
        <f t="shared" si="30"/>
        <v>0</v>
      </c>
      <c r="K373" s="109" t="s">
        <v>3</v>
      </c>
      <c r="L373" s="30"/>
      <c r="M373" s="111" t="s">
        <v>3</v>
      </c>
      <c r="N373" s="112" t="s">
        <v>43</v>
      </c>
      <c r="P373" s="113">
        <f t="shared" si="31"/>
        <v>0</v>
      </c>
      <c r="Q373" s="113">
        <v>0</v>
      </c>
      <c r="R373" s="113">
        <f t="shared" si="32"/>
        <v>0</v>
      </c>
      <c r="S373" s="113">
        <v>0</v>
      </c>
      <c r="T373" s="114">
        <f t="shared" si="33"/>
        <v>0</v>
      </c>
      <c r="AR373" s="115" t="s">
        <v>162</v>
      </c>
      <c r="AT373" s="115" t="s">
        <v>135</v>
      </c>
      <c r="AU373" s="115" t="s">
        <v>82</v>
      </c>
      <c r="AY373" s="16" t="s">
        <v>132</v>
      </c>
      <c r="BE373" s="116">
        <f t="shared" si="34"/>
        <v>0</v>
      </c>
      <c r="BF373" s="116">
        <f t="shared" si="35"/>
        <v>0</v>
      </c>
      <c r="BG373" s="116">
        <f t="shared" si="36"/>
        <v>0</v>
      </c>
      <c r="BH373" s="116">
        <f t="shared" si="37"/>
        <v>0</v>
      </c>
      <c r="BI373" s="116">
        <f t="shared" si="38"/>
        <v>0</v>
      </c>
      <c r="BJ373" s="16" t="s">
        <v>80</v>
      </c>
      <c r="BK373" s="116">
        <f t="shared" si="39"/>
        <v>0</v>
      </c>
      <c r="BL373" s="16" t="s">
        <v>162</v>
      </c>
      <c r="BM373" s="115" t="s">
        <v>1281</v>
      </c>
    </row>
    <row r="374" spans="2:65" s="1" customFormat="1" ht="16.5" customHeight="1">
      <c r="B374" s="107"/>
      <c r="C374" s="108" t="s">
        <v>1282</v>
      </c>
      <c r="D374" s="262" t="s">
        <v>135</v>
      </c>
      <c r="E374" s="236" t="s">
        <v>1283</v>
      </c>
      <c r="F374" s="237" t="s">
        <v>1133</v>
      </c>
      <c r="G374" s="238" t="s">
        <v>173</v>
      </c>
      <c r="H374" s="239">
        <v>1</v>
      </c>
      <c r="I374" s="110"/>
      <c r="J374" s="247">
        <f t="shared" si="30"/>
        <v>0</v>
      </c>
      <c r="K374" s="109" t="s">
        <v>3</v>
      </c>
      <c r="L374" s="30"/>
      <c r="M374" s="111" t="s">
        <v>3</v>
      </c>
      <c r="N374" s="112" t="s">
        <v>43</v>
      </c>
      <c r="P374" s="113">
        <f t="shared" si="31"/>
        <v>0</v>
      </c>
      <c r="Q374" s="113">
        <v>0</v>
      </c>
      <c r="R374" s="113">
        <f t="shared" si="32"/>
        <v>0</v>
      </c>
      <c r="S374" s="113">
        <v>0</v>
      </c>
      <c r="T374" s="114">
        <f t="shared" si="33"/>
        <v>0</v>
      </c>
      <c r="AR374" s="115" t="s">
        <v>162</v>
      </c>
      <c r="AT374" s="115" t="s">
        <v>135</v>
      </c>
      <c r="AU374" s="115" t="s">
        <v>82</v>
      </c>
      <c r="AY374" s="16" t="s">
        <v>132</v>
      </c>
      <c r="BE374" s="116">
        <f t="shared" si="34"/>
        <v>0</v>
      </c>
      <c r="BF374" s="116">
        <f t="shared" si="35"/>
        <v>0</v>
      </c>
      <c r="BG374" s="116">
        <f t="shared" si="36"/>
        <v>0</v>
      </c>
      <c r="BH374" s="116">
        <f t="shared" si="37"/>
        <v>0</v>
      </c>
      <c r="BI374" s="116">
        <f t="shared" si="38"/>
        <v>0</v>
      </c>
      <c r="BJ374" s="16" t="s">
        <v>80</v>
      </c>
      <c r="BK374" s="116">
        <f t="shared" si="39"/>
        <v>0</v>
      </c>
      <c r="BL374" s="16" t="s">
        <v>162</v>
      </c>
      <c r="BM374" s="115" t="s">
        <v>1284</v>
      </c>
    </row>
    <row r="375" spans="2:65" s="1" customFormat="1" ht="16.5" customHeight="1">
      <c r="B375" s="107"/>
      <c r="C375" s="108" t="s">
        <v>975</v>
      </c>
      <c r="D375" s="262" t="s">
        <v>135</v>
      </c>
      <c r="E375" s="236" t="s">
        <v>1285</v>
      </c>
      <c r="F375" s="237" t="s">
        <v>1143</v>
      </c>
      <c r="G375" s="238" t="s">
        <v>173</v>
      </c>
      <c r="H375" s="239">
        <v>1</v>
      </c>
      <c r="I375" s="110"/>
      <c r="J375" s="247">
        <f t="shared" si="30"/>
        <v>0</v>
      </c>
      <c r="K375" s="109" t="s">
        <v>3</v>
      </c>
      <c r="L375" s="30"/>
      <c r="M375" s="111" t="s">
        <v>3</v>
      </c>
      <c r="N375" s="112" t="s">
        <v>43</v>
      </c>
      <c r="P375" s="113">
        <f t="shared" si="31"/>
        <v>0</v>
      </c>
      <c r="Q375" s="113">
        <v>0</v>
      </c>
      <c r="R375" s="113">
        <f t="shared" si="32"/>
        <v>0</v>
      </c>
      <c r="S375" s="113">
        <v>0</v>
      </c>
      <c r="T375" s="114">
        <f t="shared" si="33"/>
        <v>0</v>
      </c>
      <c r="AR375" s="115" t="s">
        <v>162</v>
      </c>
      <c r="AT375" s="115" t="s">
        <v>135</v>
      </c>
      <c r="AU375" s="115" t="s">
        <v>82</v>
      </c>
      <c r="AY375" s="16" t="s">
        <v>132</v>
      </c>
      <c r="BE375" s="116">
        <f t="shared" si="34"/>
        <v>0</v>
      </c>
      <c r="BF375" s="116">
        <f t="shared" si="35"/>
        <v>0</v>
      </c>
      <c r="BG375" s="116">
        <f t="shared" si="36"/>
        <v>0</v>
      </c>
      <c r="BH375" s="116">
        <f t="shared" si="37"/>
        <v>0</v>
      </c>
      <c r="BI375" s="116">
        <f t="shared" si="38"/>
        <v>0</v>
      </c>
      <c r="BJ375" s="16" t="s">
        <v>80</v>
      </c>
      <c r="BK375" s="116">
        <f t="shared" si="39"/>
        <v>0</v>
      </c>
      <c r="BL375" s="16" t="s">
        <v>162</v>
      </c>
      <c r="BM375" s="115" t="s">
        <v>1286</v>
      </c>
    </row>
    <row r="376" spans="2:65" s="1" customFormat="1" ht="16.5" customHeight="1">
      <c r="B376" s="107"/>
      <c r="C376" s="108" t="s">
        <v>1287</v>
      </c>
      <c r="D376" s="262" t="s">
        <v>135</v>
      </c>
      <c r="E376" s="236" t="s">
        <v>1288</v>
      </c>
      <c r="F376" s="237" t="s">
        <v>1143</v>
      </c>
      <c r="G376" s="238" t="s">
        <v>173</v>
      </c>
      <c r="H376" s="239">
        <v>1</v>
      </c>
      <c r="I376" s="110"/>
      <c r="J376" s="247">
        <f t="shared" si="30"/>
        <v>0</v>
      </c>
      <c r="K376" s="109" t="s">
        <v>3</v>
      </c>
      <c r="L376" s="30"/>
      <c r="M376" s="111" t="s">
        <v>3</v>
      </c>
      <c r="N376" s="112" t="s">
        <v>43</v>
      </c>
      <c r="P376" s="113">
        <f t="shared" si="31"/>
        <v>0</v>
      </c>
      <c r="Q376" s="113">
        <v>0</v>
      </c>
      <c r="R376" s="113">
        <f t="shared" si="32"/>
        <v>0</v>
      </c>
      <c r="S376" s="113">
        <v>0</v>
      </c>
      <c r="T376" s="114">
        <f t="shared" si="33"/>
        <v>0</v>
      </c>
      <c r="AR376" s="115" t="s">
        <v>162</v>
      </c>
      <c r="AT376" s="115" t="s">
        <v>135</v>
      </c>
      <c r="AU376" s="115" t="s">
        <v>82</v>
      </c>
      <c r="AY376" s="16" t="s">
        <v>132</v>
      </c>
      <c r="BE376" s="116">
        <f t="shared" si="34"/>
        <v>0</v>
      </c>
      <c r="BF376" s="116">
        <f t="shared" si="35"/>
        <v>0</v>
      </c>
      <c r="BG376" s="116">
        <f t="shared" si="36"/>
        <v>0</v>
      </c>
      <c r="BH376" s="116">
        <f t="shared" si="37"/>
        <v>0</v>
      </c>
      <c r="BI376" s="116">
        <f t="shared" si="38"/>
        <v>0</v>
      </c>
      <c r="BJ376" s="16" t="s">
        <v>80</v>
      </c>
      <c r="BK376" s="116">
        <f t="shared" si="39"/>
        <v>0</v>
      </c>
      <c r="BL376" s="16" t="s">
        <v>162</v>
      </c>
      <c r="BM376" s="115" t="s">
        <v>1289</v>
      </c>
    </row>
    <row r="377" spans="2:65" s="1" customFormat="1" ht="16.5" customHeight="1">
      <c r="B377" s="107"/>
      <c r="C377" s="108" t="s">
        <v>978</v>
      </c>
      <c r="D377" s="262" t="s">
        <v>135</v>
      </c>
      <c r="E377" s="236" t="s">
        <v>1290</v>
      </c>
      <c r="F377" s="237" t="s">
        <v>1143</v>
      </c>
      <c r="G377" s="238" t="s">
        <v>173</v>
      </c>
      <c r="H377" s="239">
        <v>1</v>
      </c>
      <c r="I377" s="110"/>
      <c r="J377" s="247">
        <f t="shared" si="30"/>
        <v>0</v>
      </c>
      <c r="K377" s="109" t="s">
        <v>3</v>
      </c>
      <c r="L377" s="30"/>
      <c r="M377" s="111" t="s">
        <v>3</v>
      </c>
      <c r="N377" s="112" t="s">
        <v>43</v>
      </c>
      <c r="P377" s="113">
        <f t="shared" si="31"/>
        <v>0</v>
      </c>
      <c r="Q377" s="113">
        <v>0</v>
      </c>
      <c r="R377" s="113">
        <f t="shared" si="32"/>
        <v>0</v>
      </c>
      <c r="S377" s="113">
        <v>0</v>
      </c>
      <c r="T377" s="114">
        <f t="shared" si="33"/>
        <v>0</v>
      </c>
      <c r="AR377" s="115" t="s">
        <v>162</v>
      </c>
      <c r="AT377" s="115" t="s">
        <v>135</v>
      </c>
      <c r="AU377" s="115" t="s">
        <v>82</v>
      </c>
      <c r="AY377" s="16" t="s">
        <v>132</v>
      </c>
      <c r="BE377" s="116">
        <f t="shared" si="34"/>
        <v>0</v>
      </c>
      <c r="BF377" s="116">
        <f t="shared" si="35"/>
        <v>0</v>
      </c>
      <c r="BG377" s="116">
        <f t="shared" si="36"/>
        <v>0</v>
      </c>
      <c r="BH377" s="116">
        <f t="shared" si="37"/>
        <v>0</v>
      </c>
      <c r="BI377" s="116">
        <f t="shared" si="38"/>
        <v>0</v>
      </c>
      <c r="BJ377" s="16" t="s">
        <v>80</v>
      </c>
      <c r="BK377" s="116">
        <f t="shared" si="39"/>
        <v>0</v>
      </c>
      <c r="BL377" s="16" t="s">
        <v>162</v>
      </c>
      <c r="BM377" s="115" t="s">
        <v>1291</v>
      </c>
    </row>
    <row r="378" spans="2:65" s="1" customFormat="1" ht="16.5" customHeight="1">
      <c r="B378" s="107"/>
      <c r="C378" s="108" t="s">
        <v>1292</v>
      </c>
      <c r="D378" s="262" t="s">
        <v>135</v>
      </c>
      <c r="E378" s="236" t="s">
        <v>1293</v>
      </c>
      <c r="F378" s="237" t="s">
        <v>1143</v>
      </c>
      <c r="G378" s="238" t="s">
        <v>173</v>
      </c>
      <c r="H378" s="239">
        <v>1</v>
      </c>
      <c r="I378" s="110"/>
      <c r="J378" s="247">
        <f t="shared" si="30"/>
        <v>0</v>
      </c>
      <c r="K378" s="109" t="s">
        <v>3</v>
      </c>
      <c r="L378" s="30"/>
      <c r="M378" s="111" t="s">
        <v>3</v>
      </c>
      <c r="N378" s="112" t="s">
        <v>43</v>
      </c>
      <c r="P378" s="113">
        <f t="shared" si="31"/>
        <v>0</v>
      </c>
      <c r="Q378" s="113">
        <v>0</v>
      </c>
      <c r="R378" s="113">
        <f t="shared" si="32"/>
        <v>0</v>
      </c>
      <c r="S378" s="113">
        <v>0</v>
      </c>
      <c r="T378" s="114">
        <f t="shared" si="33"/>
        <v>0</v>
      </c>
      <c r="AR378" s="115" t="s">
        <v>162</v>
      </c>
      <c r="AT378" s="115" t="s">
        <v>135</v>
      </c>
      <c r="AU378" s="115" t="s">
        <v>82</v>
      </c>
      <c r="AY378" s="16" t="s">
        <v>132</v>
      </c>
      <c r="BE378" s="116">
        <f t="shared" si="34"/>
        <v>0</v>
      </c>
      <c r="BF378" s="116">
        <f t="shared" si="35"/>
        <v>0</v>
      </c>
      <c r="BG378" s="116">
        <f t="shared" si="36"/>
        <v>0</v>
      </c>
      <c r="BH378" s="116">
        <f t="shared" si="37"/>
        <v>0</v>
      </c>
      <c r="BI378" s="116">
        <f t="shared" si="38"/>
        <v>0</v>
      </c>
      <c r="BJ378" s="16" t="s">
        <v>80</v>
      </c>
      <c r="BK378" s="116">
        <f t="shared" si="39"/>
        <v>0</v>
      </c>
      <c r="BL378" s="16" t="s">
        <v>162</v>
      </c>
      <c r="BM378" s="115" t="s">
        <v>1294</v>
      </c>
    </row>
    <row r="379" spans="2:65" s="1" customFormat="1" ht="16.5" customHeight="1">
      <c r="B379" s="107"/>
      <c r="C379" s="108" t="s">
        <v>982</v>
      </c>
      <c r="D379" s="262" t="s">
        <v>135</v>
      </c>
      <c r="E379" s="236" t="s">
        <v>1295</v>
      </c>
      <c r="F379" s="237" t="s">
        <v>1143</v>
      </c>
      <c r="G379" s="238" t="s">
        <v>173</v>
      </c>
      <c r="H379" s="239">
        <v>1</v>
      </c>
      <c r="I379" s="110"/>
      <c r="J379" s="247">
        <f t="shared" si="30"/>
        <v>0</v>
      </c>
      <c r="K379" s="109" t="s">
        <v>3</v>
      </c>
      <c r="L379" s="30"/>
      <c r="M379" s="111" t="s">
        <v>3</v>
      </c>
      <c r="N379" s="112" t="s">
        <v>43</v>
      </c>
      <c r="P379" s="113">
        <f t="shared" si="31"/>
        <v>0</v>
      </c>
      <c r="Q379" s="113">
        <v>0</v>
      </c>
      <c r="R379" s="113">
        <f t="shared" si="32"/>
        <v>0</v>
      </c>
      <c r="S379" s="113">
        <v>0</v>
      </c>
      <c r="T379" s="114">
        <f t="shared" si="33"/>
        <v>0</v>
      </c>
      <c r="AR379" s="115" t="s">
        <v>162</v>
      </c>
      <c r="AT379" s="115" t="s">
        <v>135</v>
      </c>
      <c r="AU379" s="115" t="s">
        <v>82</v>
      </c>
      <c r="AY379" s="16" t="s">
        <v>132</v>
      </c>
      <c r="BE379" s="116">
        <f t="shared" si="34"/>
        <v>0</v>
      </c>
      <c r="BF379" s="116">
        <f t="shared" si="35"/>
        <v>0</v>
      </c>
      <c r="BG379" s="116">
        <f t="shared" si="36"/>
        <v>0</v>
      </c>
      <c r="BH379" s="116">
        <f t="shared" si="37"/>
        <v>0</v>
      </c>
      <c r="BI379" s="116">
        <f t="shared" si="38"/>
        <v>0</v>
      </c>
      <c r="BJ379" s="16" t="s">
        <v>80</v>
      </c>
      <c r="BK379" s="116">
        <f t="shared" si="39"/>
        <v>0</v>
      </c>
      <c r="BL379" s="16" t="s">
        <v>162</v>
      </c>
      <c r="BM379" s="115" t="s">
        <v>1296</v>
      </c>
    </row>
    <row r="380" spans="2:65" s="1" customFormat="1" ht="16.5" customHeight="1">
      <c r="B380" s="107"/>
      <c r="C380" s="108" t="s">
        <v>1297</v>
      </c>
      <c r="D380" s="262" t="s">
        <v>135</v>
      </c>
      <c r="E380" s="236" t="s">
        <v>1298</v>
      </c>
      <c r="F380" s="237" t="s">
        <v>1143</v>
      </c>
      <c r="G380" s="238" t="s">
        <v>173</v>
      </c>
      <c r="H380" s="239">
        <v>1</v>
      </c>
      <c r="I380" s="110"/>
      <c r="J380" s="247">
        <f t="shared" ref="J380:J443" si="40">ROUND(I380*H380,2)</f>
        <v>0</v>
      </c>
      <c r="K380" s="109" t="s">
        <v>3</v>
      </c>
      <c r="L380" s="30"/>
      <c r="M380" s="111" t="s">
        <v>3</v>
      </c>
      <c r="N380" s="112" t="s">
        <v>43</v>
      </c>
      <c r="P380" s="113">
        <f t="shared" ref="P380:P443" si="41">O380*H380</f>
        <v>0</v>
      </c>
      <c r="Q380" s="113">
        <v>0</v>
      </c>
      <c r="R380" s="113">
        <f t="shared" ref="R380:R443" si="42">Q380*H380</f>
        <v>0</v>
      </c>
      <c r="S380" s="113">
        <v>0</v>
      </c>
      <c r="T380" s="114">
        <f t="shared" ref="T380:T443" si="43">S380*H380</f>
        <v>0</v>
      </c>
      <c r="AR380" s="115" t="s">
        <v>162</v>
      </c>
      <c r="AT380" s="115" t="s">
        <v>135</v>
      </c>
      <c r="AU380" s="115" t="s">
        <v>82</v>
      </c>
      <c r="AY380" s="16" t="s">
        <v>132</v>
      </c>
      <c r="BE380" s="116">
        <f t="shared" ref="BE380:BE420" si="44">IF(N380="základní",J380,0)</f>
        <v>0</v>
      </c>
      <c r="BF380" s="116">
        <f t="shared" ref="BF380:BF420" si="45">IF(N380="snížená",J380,0)</f>
        <v>0</v>
      </c>
      <c r="BG380" s="116">
        <f t="shared" ref="BG380:BG420" si="46">IF(N380="zákl. přenesená",J380,0)</f>
        <v>0</v>
      </c>
      <c r="BH380" s="116">
        <f t="shared" ref="BH380:BH420" si="47">IF(N380="sníž. přenesená",J380,0)</f>
        <v>0</v>
      </c>
      <c r="BI380" s="116">
        <f t="shared" ref="BI380:BI420" si="48">IF(N380="nulová",J380,0)</f>
        <v>0</v>
      </c>
      <c r="BJ380" s="16" t="s">
        <v>80</v>
      </c>
      <c r="BK380" s="116">
        <f t="shared" ref="BK380:BK420" si="49">ROUND(I380*H380,2)</f>
        <v>0</v>
      </c>
      <c r="BL380" s="16" t="s">
        <v>162</v>
      </c>
      <c r="BM380" s="115" t="s">
        <v>1299</v>
      </c>
    </row>
    <row r="381" spans="2:65" s="1" customFormat="1" ht="16.5" customHeight="1">
      <c r="B381" s="107"/>
      <c r="C381" s="108" t="s">
        <v>985</v>
      </c>
      <c r="D381" s="262" t="s">
        <v>135</v>
      </c>
      <c r="E381" s="236" t="s">
        <v>1300</v>
      </c>
      <c r="F381" s="237" t="s">
        <v>1133</v>
      </c>
      <c r="G381" s="238" t="s">
        <v>173</v>
      </c>
      <c r="H381" s="239">
        <v>1</v>
      </c>
      <c r="I381" s="110"/>
      <c r="J381" s="247">
        <f t="shared" si="40"/>
        <v>0</v>
      </c>
      <c r="K381" s="109" t="s">
        <v>3</v>
      </c>
      <c r="L381" s="30"/>
      <c r="M381" s="111" t="s">
        <v>3</v>
      </c>
      <c r="N381" s="112" t="s">
        <v>43</v>
      </c>
      <c r="P381" s="113">
        <f t="shared" si="41"/>
        <v>0</v>
      </c>
      <c r="Q381" s="113">
        <v>0</v>
      </c>
      <c r="R381" s="113">
        <f t="shared" si="42"/>
        <v>0</v>
      </c>
      <c r="S381" s="113">
        <v>0</v>
      </c>
      <c r="T381" s="114">
        <f t="shared" si="43"/>
        <v>0</v>
      </c>
      <c r="AR381" s="115" t="s">
        <v>162</v>
      </c>
      <c r="AT381" s="115" t="s">
        <v>135</v>
      </c>
      <c r="AU381" s="115" t="s">
        <v>82</v>
      </c>
      <c r="AY381" s="16" t="s">
        <v>132</v>
      </c>
      <c r="BE381" s="116">
        <f t="shared" si="44"/>
        <v>0</v>
      </c>
      <c r="BF381" s="116">
        <f t="shared" si="45"/>
        <v>0</v>
      </c>
      <c r="BG381" s="116">
        <f t="shared" si="46"/>
        <v>0</v>
      </c>
      <c r="BH381" s="116">
        <f t="shared" si="47"/>
        <v>0</v>
      </c>
      <c r="BI381" s="116">
        <f t="shared" si="48"/>
        <v>0</v>
      </c>
      <c r="BJ381" s="16" t="s">
        <v>80</v>
      </c>
      <c r="BK381" s="116">
        <f t="shared" si="49"/>
        <v>0</v>
      </c>
      <c r="BL381" s="16" t="s">
        <v>162</v>
      </c>
      <c r="BM381" s="115" t="s">
        <v>1301</v>
      </c>
    </row>
    <row r="382" spans="2:65" s="1" customFormat="1" ht="16.5" customHeight="1">
      <c r="B382" s="107"/>
      <c r="C382" s="108" t="s">
        <v>1302</v>
      </c>
      <c r="D382" s="262" t="s">
        <v>135</v>
      </c>
      <c r="E382" s="236" t="s">
        <v>1303</v>
      </c>
      <c r="F382" s="237" t="s">
        <v>1143</v>
      </c>
      <c r="G382" s="238" t="s">
        <v>173</v>
      </c>
      <c r="H382" s="239">
        <v>1</v>
      </c>
      <c r="I382" s="110"/>
      <c r="J382" s="247">
        <f t="shared" si="40"/>
        <v>0</v>
      </c>
      <c r="K382" s="109" t="s">
        <v>3</v>
      </c>
      <c r="L382" s="30"/>
      <c r="M382" s="111" t="s">
        <v>3</v>
      </c>
      <c r="N382" s="112" t="s">
        <v>43</v>
      </c>
      <c r="P382" s="113">
        <f t="shared" si="41"/>
        <v>0</v>
      </c>
      <c r="Q382" s="113">
        <v>0</v>
      </c>
      <c r="R382" s="113">
        <f t="shared" si="42"/>
        <v>0</v>
      </c>
      <c r="S382" s="113">
        <v>0</v>
      </c>
      <c r="T382" s="114">
        <f t="shared" si="43"/>
        <v>0</v>
      </c>
      <c r="AR382" s="115" t="s">
        <v>162</v>
      </c>
      <c r="AT382" s="115" t="s">
        <v>135</v>
      </c>
      <c r="AU382" s="115" t="s">
        <v>82</v>
      </c>
      <c r="AY382" s="16" t="s">
        <v>132</v>
      </c>
      <c r="BE382" s="116">
        <f t="shared" si="44"/>
        <v>0</v>
      </c>
      <c r="BF382" s="116">
        <f t="shared" si="45"/>
        <v>0</v>
      </c>
      <c r="BG382" s="116">
        <f t="shared" si="46"/>
        <v>0</v>
      </c>
      <c r="BH382" s="116">
        <f t="shared" si="47"/>
        <v>0</v>
      </c>
      <c r="BI382" s="116">
        <f t="shared" si="48"/>
        <v>0</v>
      </c>
      <c r="BJ382" s="16" t="s">
        <v>80</v>
      </c>
      <c r="BK382" s="116">
        <f t="shared" si="49"/>
        <v>0</v>
      </c>
      <c r="BL382" s="16" t="s">
        <v>162</v>
      </c>
      <c r="BM382" s="115" t="s">
        <v>1304</v>
      </c>
    </row>
    <row r="383" spans="2:65" s="1" customFormat="1" ht="16.5" customHeight="1">
      <c r="B383" s="107"/>
      <c r="C383" s="108" t="s">
        <v>989</v>
      </c>
      <c r="D383" s="262" t="s">
        <v>135</v>
      </c>
      <c r="E383" s="236" t="s">
        <v>1305</v>
      </c>
      <c r="F383" s="237" t="s">
        <v>1143</v>
      </c>
      <c r="G383" s="238" t="s">
        <v>173</v>
      </c>
      <c r="H383" s="239">
        <v>1</v>
      </c>
      <c r="I383" s="110"/>
      <c r="J383" s="247">
        <f t="shared" si="40"/>
        <v>0</v>
      </c>
      <c r="K383" s="109" t="s">
        <v>3</v>
      </c>
      <c r="L383" s="30"/>
      <c r="M383" s="111" t="s">
        <v>3</v>
      </c>
      <c r="N383" s="112" t="s">
        <v>43</v>
      </c>
      <c r="P383" s="113">
        <f t="shared" si="41"/>
        <v>0</v>
      </c>
      <c r="Q383" s="113">
        <v>0</v>
      </c>
      <c r="R383" s="113">
        <f t="shared" si="42"/>
        <v>0</v>
      </c>
      <c r="S383" s="113">
        <v>0</v>
      </c>
      <c r="T383" s="114">
        <f t="shared" si="43"/>
        <v>0</v>
      </c>
      <c r="AR383" s="115" t="s">
        <v>162</v>
      </c>
      <c r="AT383" s="115" t="s">
        <v>135</v>
      </c>
      <c r="AU383" s="115" t="s">
        <v>82</v>
      </c>
      <c r="AY383" s="16" t="s">
        <v>132</v>
      </c>
      <c r="BE383" s="116">
        <f t="shared" si="44"/>
        <v>0</v>
      </c>
      <c r="BF383" s="116">
        <f t="shared" si="45"/>
        <v>0</v>
      </c>
      <c r="BG383" s="116">
        <f t="shared" si="46"/>
        <v>0</v>
      </c>
      <c r="BH383" s="116">
        <f t="shared" si="47"/>
        <v>0</v>
      </c>
      <c r="BI383" s="116">
        <f t="shared" si="48"/>
        <v>0</v>
      </c>
      <c r="BJ383" s="16" t="s">
        <v>80</v>
      </c>
      <c r="BK383" s="116">
        <f t="shared" si="49"/>
        <v>0</v>
      </c>
      <c r="BL383" s="16" t="s">
        <v>162</v>
      </c>
      <c r="BM383" s="115" t="s">
        <v>1306</v>
      </c>
    </row>
    <row r="384" spans="2:65" s="1" customFormat="1" ht="16.5" customHeight="1">
      <c r="B384" s="107"/>
      <c r="C384" s="108" t="s">
        <v>1307</v>
      </c>
      <c r="D384" s="262" t="s">
        <v>135</v>
      </c>
      <c r="E384" s="236" t="s">
        <v>1308</v>
      </c>
      <c r="F384" s="237" t="s">
        <v>1143</v>
      </c>
      <c r="G384" s="238" t="s">
        <v>173</v>
      </c>
      <c r="H384" s="239">
        <v>1</v>
      </c>
      <c r="I384" s="110"/>
      <c r="J384" s="247">
        <f t="shared" si="40"/>
        <v>0</v>
      </c>
      <c r="K384" s="109" t="s">
        <v>3</v>
      </c>
      <c r="L384" s="30"/>
      <c r="M384" s="111" t="s">
        <v>3</v>
      </c>
      <c r="N384" s="112" t="s">
        <v>43</v>
      </c>
      <c r="P384" s="113">
        <f t="shared" si="41"/>
        <v>0</v>
      </c>
      <c r="Q384" s="113">
        <v>0</v>
      </c>
      <c r="R384" s="113">
        <f t="shared" si="42"/>
        <v>0</v>
      </c>
      <c r="S384" s="113">
        <v>0</v>
      </c>
      <c r="T384" s="114">
        <f t="shared" si="43"/>
        <v>0</v>
      </c>
      <c r="AR384" s="115" t="s">
        <v>162</v>
      </c>
      <c r="AT384" s="115" t="s">
        <v>135</v>
      </c>
      <c r="AU384" s="115" t="s">
        <v>82</v>
      </c>
      <c r="AY384" s="16" t="s">
        <v>132</v>
      </c>
      <c r="BE384" s="116">
        <f t="shared" si="44"/>
        <v>0</v>
      </c>
      <c r="BF384" s="116">
        <f t="shared" si="45"/>
        <v>0</v>
      </c>
      <c r="BG384" s="116">
        <f t="shared" si="46"/>
        <v>0</v>
      </c>
      <c r="BH384" s="116">
        <f t="shared" si="47"/>
        <v>0</v>
      </c>
      <c r="BI384" s="116">
        <f t="shared" si="48"/>
        <v>0</v>
      </c>
      <c r="BJ384" s="16" t="s">
        <v>80</v>
      </c>
      <c r="BK384" s="116">
        <f t="shared" si="49"/>
        <v>0</v>
      </c>
      <c r="BL384" s="16" t="s">
        <v>162</v>
      </c>
      <c r="BM384" s="115" t="s">
        <v>1309</v>
      </c>
    </row>
    <row r="385" spans="2:65" s="1" customFormat="1" ht="16.5" customHeight="1">
      <c r="B385" s="107"/>
      <c r="C385" s="108" t="s">
        <v>992</v>
      </c>
      <c r="D385" s="262" t="s">
        <v>135</v>
      </c>
      <c r="E385" s="236" t="s">
        <v>1310</v>
      </c>
      <c r="F385" s="237" t="s">
        <v>1143</v>
      </c>
      <c r="G385" s="238" t="s">
        <v>173</v>
      </c>
      <c r="H385" s="239">
        <v>1</v>
      </c>
      <c r="I385" s="110"/>
      <c r="J385" s="247">
        <f t="shared" si="40"/>
        <v>0</v>
      </c>
      <c r="K385" s="109" t="s">
        <v>3</v>
      </c>
      <c r="L385" s="30"/>
      <c r="M385" s="111" t="s">
        <v>3</v>
      </c>
      <c r="N385" s="112" t="s">
        <v>43</v>
      </c>
      <c r="P385" s="113">
        <f t="shared" si="41"/>
        <v>0</v>
      </c>
      <c r="Q385" s="113">
        <v>0</v>
      </c>
      <c r="R385" s="113">
        <f t="shared" si="42"/>
        <v>0</v>
      </c>
      <c r="S385" s="113">
        <v>0</v>
      </c>
      <c r="T385" s="114">
        <f t="shared" si="43"/>
        <v>0</v>
      </c>
      <c r="AR385" s="115" t="s">
        <v>162</v>
      </c>
      <c r="AT385" s="115" t="s">
        <v>135</v>
      </c>
      <c r="AU385" s="115" t="s">
        <v>82</v>
      </c>
      <c r="AY385" s="16" t="s">
        <v>132</v>
      </c>
      <c r="BE385" s="116">
        <f t="shared" si="44"/>
        <v>0</v>
      </c>
      <c r="BF385" s="116">
        <f t="shared" si="45"/>
        <v>0</v>
      </c>
      <c r="BG385" s="116">
        <f t="shared" si="46"/>
        <v>0</v>
      </c>
      <c r="BH385" s="116">
        <f t="shared" si="47"/>
        <v>0</v>
      </c>
      <c r="BI385" s="116">
        <f t="shared" si="48"/>
        <v>0</v>
      </c>
      <c r="BJ385" s="16" t="s">
        <v>80</v>
      </c>
      <c r="BK385" s="116">
        <f t="shared" si="49"/>
        <v>0</v>
      </c>
      <c r="BL385" s="16" t="s">
        <v>162</v>
      </c>
      <c r="BM385" s="115" t="s">
        <v>1311</v>
      </c>
    </row>
    <row r="386" spans="2:65" s="1" customFormat="1" ht="16.5" customHeight="1">
      <c r="B386" s="107"/>
      <c r="C386" s="108" t="s">
        <v>1312</v>
      </c>
      <c r="D386" s="262" t="s">
        <v>135</v>
      </c>
      <c r="E386" s="236" t="s">
        <v>1313</v>
      </c>
      <c r="F386" s="237" t="s">
        <v>1143</v>
      </c>
      <c r="G386" s="238" t="s">
        <v>173</v>
      </c>
      <c r="H386" s="239">
        <v>1</v>
      </c>
      <c r="I386" s="110"/>
      <c r="J386" s="247">
        <f t="shared" si="40"/>
        <v>0</v>
      </c>
      <c r="K386" s="109" t="s">
        <v>3</v>
      </c>
      <c r="L386" s="30"/>
      <c r="M386" s="111" t="s">
        <v>3</v>
      </c>
      <c r="N386" s="112" t="s">
        <v>43</v>
      </c>
      <c r="P386" s="113">
        <f t="shared" si="41"/>
        <v>0</v>
      </c>
      <c r="Q386" s="113">
        <v>0</v>
      </c>
      <c r="R386" s="113">
        <f t="shared" si="42"/>
        <v>0</v>
      </c>
      <c r="S386" s="113">
        <v>0</v>
      </c>
      <c r="T386" s="114">
        <f t="shared" si="43"/>
        <v>0</v>
      </c>
      <c r="AR386" s="115" t="s">
        <v>162</v>
      </c>
      <c r="AT386" s="115" t="s">
        <v>135</v>
      </c>
      <c r="AU386" s="115" t="s">
        <v>82</v>
      </c>
      <c r="AY386" s="16" t="s">
        <v>132</v>
      </c>
      <c r="BE386" s="116">
        <f t="shared" si="44"/>
        <v>0</v>
      </c>
      <c r="BF386" s="116">
        <f t="shared" si="45"/>
        <v>0</v>
      </c>
      <c r="BG386" s="116">
        <f t="shared" si="46"/>
        <v>0</v>
      </c>
      <c r="BH386" s="116">
        <f t="shared" si="47"/>
        <v>0</v>
      </c>
      <c r="BI386" s="116">
        <f t="shared" si="48"/>
        <v>0</v>
      </c>
      <c r="BJ386" s="16" t="s">
        <v>80</v>
      </c>
      <c r="BK386" s="116">
        <f t="shared" si="49"/>
        <v>0</v>
      </c>
      <c r="BL386" s="16" t="s">
        <v>162</v>
      </c>
      <c r="BM386" s="115" t="s">
        <v>1314</v>
      </c>
    </row>
    <row r="387" spans="2:65" s="1" customFormat="1" ht="16.5" customHeight="1">
      <c r="B387" s="107"/>
      <c r="C387" s="108" t="s">
        <v>996</v>
      </c>
      <c r="D387" s="262" t="s">
        <v>135</v>
      </c>
      <c r="E387" s="236" t="s">
        <v>1315</v>
      </c>
      <c r="F387" s="237" t="s">
        <v>1143</v>
      </c>
      <c r="G387" s="238" t="s">
        <v>173</v>
      </c>
      <c r="H387" s="239">
        <v>1</v>
      </c>
      <c r="I387" s="110"/>
      <c r="J387" s="247">
        <f t="shared" si="40"/>
        <v>0</v>
      </c>
      <c r="K387" s="109" t="s">
        <v>3</v>
      </c>
      <c r="L387" s="30"/>
      <c r="M387" s="111" t="s">
        <v>3</v>
      </c>
      <c r="N387" s="112" t="s">
        <v>43</v>
      </c>
      <c r="P387" s="113">
        <f t="shared" si="41"/>
        <v>0</v>
      </c>
      <c r="Q387" s="113">
        <v>0</v>
      </c>
      <c r="R387" s="113">
        <f t="shared" si="42"/>
        <v>0</v>
      </c>
      <c r="S387" s="113">
        <v>0</v>
      </c>
      <c r="T387" s="114">
        <f t="shared" si="43"/>
        <v>0</v>
      </c>
      <c r="AR387" s="115" t="s">
        <v>162</v>
      </c>
      <c r="AT387" s="115" t="s">
        <v>135</v>
      </c>
      <c r="AU387" s="115" t="s">
        <v>82</v>
      </c>
      <c r="AY387" s="16" t="s">
        <v>132</v>
      </c>
      <c r="BE387" s="116">
        <f t="shared" si="44"/>
        <v>0</v>
      </c>
      <c r="BF387" s="116">
        <f t="shared" si="45"/>
        <v>0</v>
      </c>
      <c r="BG387" s="116">
        <f t="shared" si="46"/>
        <v>0</v>
      </c>
      <c r="BH387" s="116">
        <f t="shared" si="47"/>
        <v>0</v>
      </c>
      <c r="BI387" s="116">
        <f t="shared" si="48"/>
        <v>0</v>
      </c>
      <c r="BJ387" s="16" t="s">
        <v>80</v>
      </c>
      <c r="BK387" s="116">
        <f t="shared" si="49"/>
        <v>0</v>
      </c>
      <c r="BL387" s="16" t="s">
        <v>162</v>
      </c>
      <c r="BM387" s="115" t="s">
        <v>1316</v>
      </c>
    </row>
    <row r="388" spans="2:65" s="1" customFormat="1" ht="16.5" customHeight="1">
      <c r="B388" s="107"/>
      <c r="C388" s="108" t="s">
        <v>1317</v>
      </c>
      <c r="D388" s="262" t="s">
        <v>135</v>
      </c>
      <c r="E388" s="236" t="s">
        <v>1318</v>
      </c>
      <c r="F388" s="237" t="s">
        <v>1133</v>
      </c>
      <c r="G388" s="238" t="s">
        <v>173</v>
      </c>
      <c r="H388" s="239">
        <v>1</v>
      </c>
      <c r="I388" s="110"/>
      <c r="J388" s="247">
        <f t="shared" si="40"/>
        <v>0</v>
      </c>
      <c r="K388" s="109" t="s">
        <v>3</v>
      </c>
      <c r="L388" s="30"/>
      <c r="M388" s="111" t="s">
        <v>3</v>
      </c>
      <c r="N388" s="112" t="s">
        <v>43</v>
      </c>
      <c r="P388" s="113">
        <f t="shared" si="41"/>
        <v>0</v>
      </c>
      <c r="Q388" s="113">
        <v>0</v>
      </c>
      <c r="R388" s="113">
        <f t="shared" si="42"/>
        <v>0</v>
      </c>
      <c r="S388" s="113">
        <v>0</v>
      </c>
      <c r="T388" s="114">
        <f t="shared" si="43"/>
        <v>0</v>
      </c>
      <c r="AR388" s="115" t="s">
        <v>162</v>
      </c>
      <c r="AT388" s="115" t="s">
        <v>135</v>
      </c>
      <c r="AU388" s="115" t="s">
        <v>82</v>
      </c>
      <c r="AY388" s="16" t="s">
        <v>132</v>
      </c>
      <c r="BE388" s="116">
        <f t="shared" si="44"/>
        <v>0</v>
      </c>
      <c r="BF388" s="116">
        <f t="shared" si="45"/>
        <v>0</v>
      </c>
      <c r="BG388" s="116">
        <f t="shared" si="46"/>
        <v>0</v>
      </c>
      <c r="BH388" s="116">
        <f t="shared" si="47"/>
        <v>0</v>
      </c>
      <c r="BI388" s="116">
        <f t="shared" si="48"/>
        <v>0</v>
      </c>
      <c r="BJ388" s="16" t="s">
        <v>80</v>
      </c>
      <c r="BK388" s="116">
        <f t="shared" si="49"/>
        <v>0</v>
      </c>
      <c r="BL388" s="16" t="s">
        <v>162</v>
      </c>
      <c r="BM388" s="115" t="s">
        <v>1319</v>
      </c>
    </row>
    <row r="389" spans="2:65" s="1" customFormat="1" ht="16.5" customHeight="1">
      <c r="B389" s="107"/>
      <c r="C389" s="108" t="s">
        <v>999</v>
      </c>
      <c r="D389" s="262" t="s">
        <v>135</v>
      </c>
      <c r="E389" s="236" t="s">
        <v>1320</v>
      </c>
      <c r="F389" s="237" t="s">
        <v>1143</v>
      </c>
      <c r="G389" s="238" t="s">
        <v>173</v>
      </c>
      <c r="H389" s="239">
        <v>1</v>
      </c>
      <c r="I389" s="110"/>
      <c r="J389" s="247">
        <f t="shared" si="40"/>
        <v>0</v>
      </c>
      <c r="K389" s="109" t="s">
        <v>3</v>
      </c>
      <c r="L389" s="30"/>
      <c r="M389" s="111" t="s">
        <v>3</v>
      </c>
      <c r="N389" s="112" t="s">
        <v>43</v>
      </c>
      <c r="P389" s="113">
        <f t="shared" si="41"/>
        <v>0</v>
      </c>
      <c r="Q389" s="113">
        <v>0</v>
      </c>
      <c r="R389" s="113">
        <f t="shared" si="42"/>
        <v>0</v>
      </c>
      <c r="S389" s="113">
        <v>0</v>
      </c>
      <c r="T389" s="114">
        <f t="shared" si="43"/>
        <v>0</v>
      </c>
      <c r="AR389" s="115" t="s">
        <v>162</v>
      </c>
      <c r="AT389" s="115" t="s">
        <v>135</v>
      </c>
      <c r="AU389" s="115" t="s">
        <v>82</v>
      </c>
      <c r="AY389" s="16" t="s">
        <v>132</v>
      </c>
      <c r="BE389" s="116">
        <f t="shared" si="44"/>
        <v>0</v>
      </c>
      <c r="BF389" s="116">
        <f t="shared" si="45"/>
        <v>0</v>
      </c>
      <c r="BG389" s="116">
        <f t="shared" si="46"/>
        <v>0</v>
      </c>
      <c r="BH389" s="116">
        <f t="shared" si="47"/>
        <v>0</v>
      </c>
      <c r="BI389" s="116">
        <f t="shared" si="48"/>
        <v>0</v>
      </c>
      <c r="BJ389" s="16" t="s">
        <v>80</v>
      </c>
      <c r="BK389" s="116">
        <f t="shared" si="49"/>
        <v>0</v>
      </c>
      <c r="BL389" s="16" t="s">
        <v>162</v>
      </c>
      <c r="BM389" s="115" t="s">
        <v>1321</v>
      </c>
    </row>
    <row r="390" spans="2:65" s="1" customFormat="1" ht="16.5" customHeight="1">
      <c r="B390" s="107"/>
      <c r="C390" s="108" t="s">
        <v>1322</v>
      </c>
      <c r="D390" s="262" t="s">
        <v>135</v>
      </c>
      <c r="E390" s="236" t="s">
        <v>1323</v>
      </c>
      <c r="F390" s="237" t="s">
        <v>1143</v>
      </c>
      <c r="G390" s="238" t="s">
        <v>173</v>
      </c>
      <c r="H390" s="239">
        <v>1</v>
      </c>
      <c r="I390" s="110"/>
      <c r="J390" s="247">
        <f t="shared" si="40"/>
        <v>0</v>
      </c>
      <c r="K390" s="109" t="s">
        <v>3</v>
      </c>
      <c r="L390" s="30"/>
      <c r="M390" s="111" t="s">
        <v>3</v>
      </c>
      <c r="N390" s="112" t="s">
        <v>43</v>
      </c>
      <c r="P390" s="113">
        <f t="shared" si="41"/>
        <v>0</v>
      </c>
      <c r="Q390" s="113">
        <v>0</v>
      </c>
      <c r="R390" s="113">
        <f t="shared" si="42"/>
        <v>0</v>
      </c>
      <c r="S390" s="113">
        <v>0</v>
      </c>
      <c r="T390" s="114">
        <f t="shared" si="43"/>
        <v>0</v>
      </c>
      <c r="AR390" s="115" t="s">
        <v>162</v>
      </c>
      <c r="AT390" s="115" t="s">
        <v>135</v>
      </c>
      <c r="AU390" s="115" t="s">
        <v>82</v>
      </c>
      <c r="AY390" s="16" t="s">
        <v>132</v>
      </c>
      <c r="BE390" s="116">
        <f t="shared" si="44"/>
        <v>0</v>
      </c>
      <c r="BF390" s="116">
        <f t="shared" si="45"/>
        <v>0</v>
      </c>
      <c r="BG390" s="116">
        <f t="shared" si="46"/>
        <v>0</v>
      </c>
      <c r="BH390" s="116">
        <f t="shared" si="47"/>
        <v>0</v>
      </c>
      <c r="BI390" s="116">
        <f t="shared" si="48"/>
        <v>0</v>
      </c>
      <c r="BJ390" s="16" t="s">
        <v>80</v>
      </c>
      <c r="BK390" s="116">
        <f t="shared" si="49"/>
        <v>0</v>
      </c>
      <c r="BL390" s="16" t="s">
        <v>162</v>
      </c>
      <c r="BM390" s="115" t="s">
        <v>1324</v>
      </c>
    </row>
    <row r="391" spans="2:65" s="1" customFormat="1" ht="16.5" customHeight="1">
      <c r="B391" s="107"/>
      <c r="C391" s="108" t="s">
        <v>1002</v>
      </c>
      <c r="D391" s="262" t="s">
        <v>135</v>
      </c>
      <c r="E391" s="236" t="s">
        <v>1325</v>
      </c>
      <c r="F391" s="237" t="s">
        <v>1143</v>
      </c>
      <c r="G391" s="238" t="s">
        <v>173</v>
      </c>
      <c r="H391" s="239">
        <v>1</v>
      </c>
      <c r="I391" s="110"/>
      <c r="J391" s="247">
        <f t="shared" si="40"/>
        <v>0</v>
      </c>
      <c r="K391" s="109" t="s">
        <v>3</v>
      </c>
      <c r="L391" s="30"/>
      <c r="M391" s="111" t="s">
        <v>3</v>
      </c>
      <c r="N391" s="112" t="s">
        <v>43</v>
      </c>
      <c r="P391" s="113">
        <f t="shared" si="41"/>
        <v>0</v>
      </c>
      <c r="Q391" s="113">
        <v>0</v>
      </c>
      <c r="R391" s="113">
        <f t="shared" si="42"/>
        <v>0</v>
      </c>
      <c r="S391" s="113">
        <v>0</v>
      </c>
      <c r="T391" s="114">
        <f t="shared" si="43"/>
        <v>0</v>
      </c>
      <c r="AR391" s="115" t="s">
        <v>162</v>
      </c>
      <c r="AT391" s="115" t="s">
        <v>135</v>
      </c>
      <c r="AU391" s="115" t="s">
        <v>82</v>
      </c>
      <c r="AY391" s="16" t="s">
        <v>132</v>
      </c>
      <c r="BE391" s="116">
        <f t="shared" si="44"/>
        <v>0</v>
      </c>
      <c r="BF391" s="116">
        <f t="shared" si="45"/>
        <v>0</v>
      </c>
      <c r="BG391" s="116">
        <f t="shared" si="46"/>
        <v>0</v>
      </c>
      <c r="BH391" s="116">
        <f t="shared" si="47"/>
        <v>0</v>
      </c>
      <c r="BI391" s="116">
        <f t="shared" si="48"/>
        <v>0</v>
      </c>
      <c r="BJ391" s="16" t="s">
        <v>80</v>
      </c>
      <c r="BK391" s="116">
        <f t="shared" si="49"/>
        <v>0</v>
      </c>
      <c r="BL391" s="16" t="s">
        <v>162</v>
      </c>
      <c r="BM391" s="115" t="s">
        <v>1326</v>
      </c>
    </row>
    <row r="392" spans="2:65" s="1" customFormat="1" ht="16.5" customHeight="1">
      <c r="B392" s="107"/>
      <c r="C392" s="108" t="s">
        <v>1327</v>
      </c>
      <c r="D392" s="262" t="s">
        <v>135</v>
      </c>
      <c r="E392" s="236" t="s">
        <v>1328</v>
      </c>
      <c r="F392" s="237" t="s">
        <v>1143</v>
      </c>
      <c r="G392" s="238" t="s">
        <v>173</v>
      </c>
      <c r="H392" s="239">
        <v>1</v>
      </c>
      <c r="I392" s="110"/>
      <c r="J392" s="247">
        <f t="shared" si="40"/>
        <v>0</v>
      </c>
      <c r="K392" s="109" t="s">
        <v>3</v>
      </c>
      <c r="L392" s="30"/>
      <c r="M392" s="111" t="s">
        <v>3</v>
      </c>
      <c r="N392" s="112" t="s">
        <v>43</v>
      </c>
      <c r="P392" s="113">
        <f t="shared" si="41"/>
        <v>0</v>
      </c>
      <c r="Q392" s="113">
        <v>0</v>
      </c>
      <c r="R392" s="113">
        <f t="shared" si="42"/>
        <v>0</v>
      </c>
      <c r="S392" s="113">
        <v>0</v>
      </c>
      <c r="T392" s="114">
        <f t="shared" si="43"/>
        <v>0</v>
      </c>
      <c r="AR392" s="115" t="s">
        <v>162</v>
      </c>
      <c r="AT392" s="115" t="s">
        <v>135</v>
      </c>
      <c r="AU392" s="115" t="s">
        <v>82</v>
      </c>
      <c r="AY392" s="16" t="s">
        <v>132</v>
      </c>
      <c r="BE392" s="116">
        <f t="shared" si="44"/>
        <v>0</v>
      </c>
      <c r="BF392" s="116">
        <f t="shared" si="45"/>
        <v>0</v>
      </c>
      <c r="BG392" s="116">
        <f t="shared" si="46"/>
        <v>0</v>
      </c>
      <c r="BH392" s="116">
        <f t="shared" si="47"/>
        <v>0</v>
      </c>
      <c r="BI392" s="116">
        <f t="shared" si="48"/>
        <v>0</v>
      </c>
      <c r="BJ392" s="16" t="s">
        <v>80</v>
      </c>
      <c r="BK392" s="116">
        <f t="shared" si="49"/>
        <v>0</v>
      </c>
      <c r="BL392" s="16" t="s">
        <v>162</v>
      </c>
      <c r="BM392" s="115" t="s">
        <v>1329</v>
      </c>
    </row>
    <row r="393" spans="2:65" s="1" customFormat="1" ht="16.5" customHeight="1">
      <c r="B393" s="107"/>
      <c r="C393" s="108" t="s">
        <v>1004</v>
      </c>
      <c r="D393" s="262" t="s">
        <v>135</v>
      </c>
      <c r="E393" s="236" t="s">
        <v>1330</v>
      </c>
      <c r="F393" s="237" t="s">
        <v>1143</v>
      </c>
      <c r="G393" s="238" t="s">
        <v>173</v>
      </c>
      <c r="H393" s="239">
        <v>1</v>
      </c>
      <c r="I393" s="110"/>
      <c r="J393" s="247">
        <f t="shared" si="40"/>
        <v>0</v>
      </c>
      <c r="K393" s="109" t="s">
        <v>3</v>
      </c>
      <c r="L393" s="30"/>
      <c r="M393" s="111" t="s">
        <v>3</v>
      </c>
      <c r="N393" s="112" t="s">
        <v>43</v>
      </c>
      <c r="P393" s="113">
        <f t="shared" si="41"/>
        <v>0</v>
      </c>
      <c r="Q393" s="113">
        <v>0</v>
      </c>
      <c r="R393" s="113">
        <f t="shared" si="42"/>
        <v>0</v>
      </c>
      <c r="S393" s="113">
        <v>0</v>
      </c>
      <c r="T393" s="114">
        <f t="shared" si="43"/>
        <v>0</v>
      </c>
      <c r="AR393" s="115" t="s">
        <v>162</v>
      </c>
      <c r="AT393" s="115" t="s">
        <v>135</v>
      </c>
      <c r="AU393" s="115" t="s">
        <v>82</v>
      </c>
      <c r="AY393" s="16" t="s">
        <v>132</v>
      </c>
      <c r="BE393" s="116">
        <f t="shared" si="44"/>
        <v>0</v>
      </c>
      <c r="BF393" s="116">
        <f t="shared" si="45"/>
        <v>0</v>
      </c>
      <c r="BG393" s="116">
        <f t="shared" si="46"/>
        <v>0</v>
      </c>
      <c r="BH393" s="116">
        <f t="shared" si="47"/>
        <v>0</v>
      </c>
      <c r="BI393" s="116">
        <f t="shared" si="48"/>
        <v>0</v>
      </c>
      <c r="BJ393" s="16" t="s">
        <v>80</v>
      </c>
      <c r="BK393" s="116">
        <f t="shared" si="49"/>
        <v>0</v>
      </c>
      <c r="BL393" s="16" t="s">
        <v>162</v>
      </c>
      <c r="BM393" s="115" t="s">
        <v>1331</v>
      </c>
    </row>
    <row r="394" spans="2:65" s="1" customFormat="1" ht="16.5" customHeight="1">
      <c r="B394" s="107"/>
      <c r="C394" s="108" t="s">
        <v>1332</v>
      </c>
      <c r="D394" s="262" t="s">
        <v>135</v>
      </c>
      <c r="E394" s="236" t="s">
        <v>1333</v>
      </c>
      <c r="F394" s="237" t="s">
        <v>1143</v>
      </c>
      <c r="G394" s="238" t="s">
        <v>173</v>
      </c>
      <c r="H394" s="239">
        <v>1</v>
      </c>
      <c r="I394" s="110"/>
      <c r="J394" s="247">
        <f t="shared" si="40"/>
        <v>0</v>
      </c>
      <c r="K394" s="109" t="s">
        <v>3</v>
      </c>
      <c r="L394" s="30"/>
      <c r="M394" s="111" t="s">
        <v>3</v>
      </c>
      <c r="N394" s="112" t="s">
        <v>43</v>
      </c>
      <c r="P394" s="113">
        <f t="shared" si="41"/>
        <v>0</v>
      </c>
      <c r="Q394" s="113">
        <v>0</v>
      </c>
      <c r="R394" s="113">
        <f t="shared" si="42"/>
        <v>0</v>
      </c>
      <c r="S394" s="113">
        <v>0</v>
      </c>
      <c r="T394" s="114">
        <f t="shared" si="43"/>
        <v>0</v>
      </c>
      <c r="AR394" s="115" t="s">
        <v>162</v>
      </c>
      <c r="AT394" s="115" t="s">
        <v>135</v>
      </c>
      <c r="AU394" s="115" t="s">
        <v>82</v>
      </c>
      <c r="AY394" s="16" t="s">
        <v>132</v>
      </c>
      <c r="BE394" s="116">
        <f t="shared" si="44"/>
        <v>0</v>
      </c>
      <c r="BF394" s="116">
        <f t="shared" si="45"/>
        <v>0</v>
      </c>
      <c r="BG394" s="116">
        <f t="shared" si="46"/>
        <v>0</v>
      </c>
      <c r="BH394" s="116">
        <f t="shared" si="47"/>
        <v>0</v>
      </c>
      <c r="BI394" s="116">
        <f t="shared" si="48"/>
        <v>0</v>
      </c>
      <c r="BJ394" s="16" t="s">
        <v>80</v>
      </c>
      <c r="BK394" s="116">
        <f t="shared" si="49"/>
        <v>0</v>
      </c>
      <c r="BL394" s="16" t="s">
        <v>162</v>
      </c>
      <c r="BM394" s="115" t="s">
        <v>1334</v>
      </c>
    </row>
    <row r="395" spans="2:65" s="1" customFormat="1" ht="16.5" customHeight="1">
      <c r="B395" s="107"/>
      <c r="C395" s="108" t="s">
        <v>1007</v>
      </c>
      <c r="D395" s="262" t="s">
        <v>135</v>
      </c>
      <c r="E395" s="236" t="s">
        <v>1335</v>
      </c>
      <c r="F395" s="237" t="s">
        <v>1133</v>
      </c>
      <c r="G395" s="238" t="s">
        <v>173</v>
      </c>
      <c r="H395" s="239">
        <v>1</v>
      </c>
      <c r="I395" s="110"/>
      <c r="J395" s="247">
        <f t="shared" si="40"/>
        <v>0</v>
      </c>
      <c r="K395" s="109" t="s">
        <v>3</v>
      </c>
      <c r="L395" s="30"/>
      <c r="M395" s="111" t="s">
        <v>3</v>
      </c>
      <c r="N395" s="112" t="s">
        <v>43</v>
      </c>
      <c r="P395" s="113">
        <f t="shared" si="41"/>
        <v>0</v>
      </c>
      <c r="Q395" s="113">
        <v>0</v>
      </c>
      <c r="R395" s="113">
        <f t="shared" si="42"/>
        <v>0</v>
      </c>
      <c r="S395" s="113">
        <v>0</v>
      </c>
      <c r="T395" s="114">
        <f t="shared" si="43"/>
        <v>0</v>
      </c>
      <c r="AR395" s="115" t="s">
        <v>162</v>
      </c>
      <c r="AT395" s="115" t="s">
        <v>135</v>
      </c>
      <c r="AU395" s="115" t="s">
        <v>82</v>
      </c>
      <c r="AY395" s="16" t="s">
        <v>132</v>
      </c>
      <c r="BE395" s="116">
        <f t="shared" si="44"/>
        <v>0</v>
      </c>
      <c r="BF395" s="116">
        <f t="shared" si="45"/>
        <v>0</v>
      </c>
      <c r="BG395" s="116">
        <f t="shared" si="46"/>
        <v>0</v>
      </c>
      <c r="BH395" s="116">
        <f t="shared" si="47"/>
        <v>0</v>
      </c>
      <c r="BI395" s="116">
        <f t="shared" si="48"/>
        <v>0</v>
      </c>
      <c r="BJ395" s="16" t="s">
        <v>80</v>
      </c>
      <c r="BK395" s="116">
        <f t="shared" si="49"/>
        <v>0</v>
      </c>
      <c r="BL395" s="16" t="s">
        <v>162</v>
      </c>
      <c r="BM395" s="115" t="s">
        <v>1336</v>
      </c>
    </row>
    <row r="396" spans="2:65" s="1" customFormat="1" ht="16.5" customHeight="1">
      <c r="B396" s="107"/>
      <c r="C396" s="108" t="s">
        <v>1337</v>
      </c>
      <c r="D396" s="262" t="s">
        <v>135</v>
      </c>
      <c r="E396" s="236" t="s">
        <v>1338</v>
      </c>
      <c r="F396" s="237" t="s">
        <v>1143</v>
      </c>
      <c r="G396" s="238" t="s">
        <v>173</v>
      </c>
      <c r="H396" s="239">
        <v>1</v>
      </c>
      <c r="I396" s="110"/>
      <c r="J396" s="247">
        <f t="shared" si="40"/>
        <v>0</v>
      </c>
      <c r="K396" s="109" t="s">
        <v>3</v>
      </c>
      <c r="L396" s="30"/>
      <c r="M396" s="111" t="s">
        <v>3</v>
      </c>
      <c r="N396" s="112" t="s">
        <v>43</v>
      </c>
      <c r="P396" s="113">
        <f t="shared" si="41"/>
        <v>0</v>
      </c>
      <c r="Q396" s="113">
        <v>0</v>
      </c>
      <c r="R396" s="113">
        <f t="shared" si="42"/>
        <v>0</v>
      </c>
      <c r="S396" s="113">
        <v>0</v>
      </c>
      <c r="T396" s="114">
        <f t="shared" si="43"/>
        <v>0</v>
      </c>
      <c r="AR396" s="115" t="s">
        <v>162</v>
      </c>
      <c r="AT396" s="115" t="s">
        <v>135</v>
      </c>
      <c r="AU396" s="115" t="s">
        <v>82</v>
      </c>
      <c r="AY396" s="16" t="s">
        <v>132</v>
      </c>
      <c r="BE396" s="116">
        <f t="shared" si="44"/>
        <v>0</v>
      </c>
      <c r="BF396" s="116">
        <f t="shared" si="45"/>
        <v>0</v>
      </c>
      <c r="BG396" s="116">
        <f t="shared" si="46"/>
        <v>0</v>
      </c>
      <c r="BH396" s="116">
        <f t="shared" si="47"/>
        <v>0</v>
      </c>
      <c r="BI396" s="116">
        <f t="shared" si="48"/>
        <v>0</v>
      </c>
      <c r="BJ396" s="16" t="s">
        <v>80</v>
      </c>
      <c r="BK396" s="116">
        <f t="shared" si="49"/>
        <v>0</v>
      </c>
      <c r="BL396" s="16" t="s">
        <v>162</v>
      </c>
      <c r="BM396" s="115" t="s">
        <v>1339</v>
      </c>
    </row>
    <row r="397" spans="2:65" s="1" customFormat="1" ht="16.5" customHeight="1">
      <c r="B397" s="107"/>
      <c r="C397" s="108" t="s">
        <v>1010</v>
      </c>
      <c r="D397" s="262" t="s">
        <v>135</v>
      </c>
      <c r="E397" s="236" t="s">
        <v>1340</v>
      </c>
      <c r="F397" s="237" t="s">
        <v>1143</v>
      </c>
      <c r="G397" s="238" t="s">
        <v>173</v>
      </c>
      <c r="H397" s="239">
        <v>1</v>
      </c>
      <c r="I397" s="110"/>
      <c r="J397" s="247">
        <f t="shared" si="40"/>
        <v>0</v>
      </c>
      <c r="K397" s="109" t="s">
        <v>3</v>
      </c>
      <c r="L397" s="30"/>
      <c r="M397" s="111" t="s">
        <v>3</v>
      </c>
      <c r="N397" s="112" t="s">
        <v>43</v>
      </c>
      <c r="P397" s="113">
        <f t="shared" si="41"/>
        <v>0</v>
      </c>
      <c r="Q397" s="113">
        <v>0</v>
      </c>
      <c r="R397" s="113">
        <f t="shared" si="42"/>
        <v>0</v>
      </c>
      <c r="S397" s="113">
        <v>0</v>
      </c>
      <c r="T397" s="114">
        <f t="shared" si="43"/>
        <v>0</v>
      </c>
      <c r="AR397" s="115" t="s">
        <v>162</v>
      </c>
      <c r="AT397" s="115" t="s">
        <v>135</v>
      </c>
      <c r="AU397" s="115" t="s">
        <v>82</v>
      </c>
      <c r="AY397" s="16" t="s">
        <v>132</v>
      </c>
      <c r="BE397" s="116">
        <f t="shared" si="44"/>
        <v>0</v>
      </c>
      <c r="BF397" s="116">
        <f t="shared" si="45"/>
        <v>0</v>
      </c>
      <c r="BG397" s="116">
        <f t="shared" si="46"/>
        <v>0</v>
      </c>
      <c r="BH397" s="116">
        <f t="shared" si="47"/>
        <v>0</v>
      </c>
      <c r="BI397" s="116">
        <f t="shared" si="48"/>
        <v>0</v>
      </c>
      <c r="BJ397" s="16" t="s">
        <v>80</v>
      </c>
      <c r="BK397" s="116">
        <f t="shared" si="49"/>
        <v>0</v>
      </c>
      <c r="BL397" s="16" t="s">
        <v>162</v>
      </c>
      <c r="BM397" s="115" t="s">
        <v>1341</v>
      </c>
    </row>
    <row r="398" spans="2:65" s="1" customFormat="1" ht="16.5" customHeight="1">
      <c r="B398" s="107"/>
      <c r="C398" s="108" t="s">
        <v>1342</v>
      </c>
      <c r="D398" s="262" t="s">
        <v>135</v>
      </c>
      <c r="E398" s="236" t="s">
        <v>1343</v>
      </c>
      <c r="F398" s="237" t="s">
        <v>1143</v>
      </c>
      <c r="G398" s="238" t="s">
        <v>173</v>
      </c>
      <c r="H398" s="239">
        <v>1</v>
      </c>
      <c r="I398" s="110"/>
      <c r="J398" s="247">
        <f t="shared" si="40"/>
        <v>0</v>
      </c>
      <c r="K398" s="109" t="s">
        <v>3</v>
      </c>
      <c r="L398" s="30"/>
      <c r="M398" s="111" t="s">
        <v>3</v>
      </c>
      <c r="N398" s="112" t="s">
        <v>43</v>
      </c>
      <c r="P398" s="113">
        <f t="shared" si="41"/>
        <v>0</v>
      </c>
      <c r="Q398" s="113">
        <v>0</v>
      </c>
      <c r="R398" s="113">
        <f t="shared" si="42"/>
        <v>0</v>
      </c>
      <c r="S398" s="113">
        <v>0</v>
      </c>
      <c r="T398" s="114">
        <f t="shared" si="43"/>
        <v>0</v>
      </c>
      <c r="AR398" s="115" t="s">
        <v>162</v>
      </c>
      <c r="AT398" s="115" t="s">
        <v>135</v>
      </c>
      <c r="AU398" s="115" t="s">
        <v>82</v>
      </c>
      <c r="AY398" s="16" t="s">
        <v>132</v>
      </c>
      <c r="BE398" s="116">
        <f t="shared" si="44"/>
        <v>0</v>
      </c>
      <c r="BF398" s="116">
        <f t="shared" si="45"/>
        <v>0</v>
      </c>
      <c r="BG398" s="116">
        <f t="shared" si="46"/>
        <v>0</v>
      </c>
      <c r="BH398" s="116">
        <f t="shared" si="47"/>
        <v>0</v>
      </c>
      <c r="BI398" s="116">
        <f t="shared" si="48"/>
        <v>0</v>
      </c>
      <c r="BJ398" s="16" t="s">
        <v>80</v>
      </c>
      <c r="BK398" s="116">
        <f t="shared" si="49"/>
        <v>0</v>
      </c>
      <c r="BL398" s="16" t="s">
        <v>162</v>
      </c>
      <c r="BM398" s="115" t="s">
        <v>1344</v>
      </c>
    </row>
    <row r="399" spans="2:65" s="1" customFormat="1" ht="16.5" customHeight="1">
      <c r="B399" s="107"/>
      <c r="C399" s="108" t="s">
        <v>1013</v>
      </c>
      <c r="D399" s="262" t="s">
        <v>135</v>
      </c>
      <c r="E399" s="236" t="s">
        <v>1345</v>
      </c>
      <c r="F399" s="237" t="s">
        <v>1143</v>
      </c>
      <c r="G399" s="238" t="s">
        <v>173</v>
      </c>
      <c r="H399" s="239">
        <v>1</v>
      </c>
      <c r="I399" s="110"/>
      <c r="J399" s="247">
        <f t="shared" si="40"/>
        <v>0</v>
      </c>
      <c r="K399" s="109" t="s">
        <v>3</v>
      </c>
      <c r="L399" s="30"/>
      <c r="M399" s="111" t="s">
        <v>3</v>
      </c>
      <c r="N399" s="112" t="s">
        <v>43</v>
      </c>
      <c r="P399" s="113">
        <f t="shared" si="41"/>
        <v>0</v>
      </c>
      <c r="Q399" s="113">
        <v>0</v>
      </c>
      <c r="R399" s="113">
        <f t="shared" si="42"/>
        <v>0</v>
      </c>
      <c r="S399" s="113">
        <v>0</v>
      </c>
      <c r="T399" s="114">
        <f t="shared" si="43"/>
        <v>0</v>
      </c>
      <c r="AR399" s="115" t="s">
        <v>162</v>
      </c>
      <c r="AT399" s="115" t="s">
        <v>135</v>
      </c>
      <c r="AU399" s="115" t="s">
        <v>82</v>
      </c>
      <c r="AY399" s="16" t="s">
        <v>132</v>
      </c>
      <c r="BE399" s="116">
        <f t="shared" si="44"/>
        <v>0</v>
      </c>
      <c r="BF399" s="116">
        <f t="shared" si="45"/>
        <v>0</v>
      </c>
      <c r="BG399" s="116">
        <f t="shared" si="46"/>
        <v>0</v>
      </c>
      <c r="BH399" s="116">
        <f t="shared" si="47"/>
        <v>0</v>
      </c>
      <c r="BI399" s="116">
        <f t="shared" si="48"/>
        <v>0</v>
      </c>
      <c r="BJ399" s="16" t="s">
        <v>80</v>
      </c>
      <c r="BK399" s="116">
        <f t="shared" si="49"/>
        <v>0</v>
      </c>
      <c r="BL399" s="16" t="s">
        <v>162</v>
      </c>
      <c r="BM399" s="115" t="s">
        <v>1346</v>
      </c>
    </row>
    <row r="400" spans="2:65" s="1" customFormat="1" ht="16.5" customHeight="1">
      <c r="B400" s="107"/>
      <c r="C400" s="108" t="s">
        <v>1347</v>
      </c>
      <c r="D400" s="262" t="s">
        <v>135</v>
      </c>
      <c r="E400" s="236" t="s">
        <v>1348</v>
      </c>
      <c r="F400" s="237" t="s">
        <v>1143</v>
      </c>
      <c r="G400" s="238" t="s">
        <v>173</v>
      </c>
      <c r="H400" s="239">
        <v>1</v>
      </c>
      <c r="I400" s="110"/>
      <c r="J400" s="247">
        <f t="shared" si="40"/>
        <v>0</v>
      </c>
      <c r="K400" s="109" t="s">
        <v>3</v>
      </c>
      <c r="L400" s="30"/>
      <c r="M400" s="111" t="s">
        <v>3</v>
      </c>
      <c r="N400" s="112" t="s">
        <v>43</v>
      </c>
      <c r="P400" s="113">
        <f t="shared" si="41"/>
        <v>0</v>
      </c>
      <c r="Q400" s="113">
        <v>0</v>
      </c>
      <c r="R400" s="113">
        <f t="shared" si="42"/>
        <v>0</v>
      </c>
      <c r="S400" s="113">
        <v>0</v>
      </c>
      <c r="T400" s="114">
        <f t="shared" si="43"/>
        <v>0</v>
      </c>
      <c r="AR400" s="115" t="s">
        <v>162</v>
      </c>
      <c r="AT400" s="115" t="s">
        <v>135</v>
      </c>
      <c r="AU400" s="115" t="s">
        <v>82</v>
      </c>
      <c r="AY400" s="16" t="s">
        <v>132</v>
      </c>
      <c r="BE400" s="116">
        <f t="shared" si="44"/>
        <v>0</v>
      </c>
      <c r="BF400" s="116">
        <f t="shared" si="45"/>
        <v>0</v>
      </c>
      <c r="BG400" s="116">
        <f t="shared" si="46"/>
        <v>0</v>
      </c>
      <c r="BH400" s="116">
        <f t="shared" si="47"/>
        <v>0</v>
      </c>
      <c r="BI400" s="116">
        <f t="shared" si="48"/>
        <v>0</v>
      </c>
      <c r="BJ400" s="16" t="s">
        <v>80</v>
      </c>
      <c r="BK400" s="116">
        <f t="shared" si="49"/>
        <v>0</v>
      </c>
      <c r="BL400" s="16" t="s">
        <v>162</v>
      </c>
      <c r="BM400" s="115" t="s">
        <v>1349</v>
      </c>
    </row>
    <row r="401" spans="2:65" s="1" customFormat="1" ht="16.5" customHeight="1">
      <c r="B401" s="107"/>
      <c r="C401" s="108" t="s">
        <v>1015</v>
      </c>
      <c r="D401" s="262" t="s">
        <v>135</v>
      </c>
      <c r="E401" s="236" t="s">
        <v>1350</v>
      </c>
      <c r="F401" s="237" t="s">
        <v>1143</v>
      </c>
      <c r="G401" s="238" t="s">
        <v>173</v>
      </c>
      <c r="H401" s="239">
        <v>1</v>
      </c>
      <c r="I401" s="110"/>
      <c r="J401" s="247">
        <f t="shared" si="40"/>
        <v>0</v>
      </c>
      <c r="K401" s="109" t="s">
        <v>3</v>
      </c>
      <c r="L401" s="30"/>
      <c r="M401" s="111" t="s">
        <v>3</v>
      </c>
      <c r="N401" s="112" t="s">
        <v>43</v>
      </c>
      <c r="P401" s="113">
        <f t="shared" si="41"/>
        <v>0</v>
      </c>
      <c r="Q401" s="113">
        <v>0</v>
      </c>
      <c r="R401" s="113">
        <f t="shared" si="42"/>
        <v>0</v>
      </c>
      <c r="S401" s="113">
        <v>0</v>
      </c>
      <c r="T401" s="114">
        <f t="shared" si="43"/>
        <v>0</v>
      </c>
      <c r="AR401" s="115" t="s">
        <v>162</v>
      </c>
      <c r="AT401" s="115" t="s">
        <v>135</v>
      </c>
      <c r="AU401" s="115" t="s">
        <v>82</v>
      </c>
      <c r="AY401" s="16" t="s">
        <v>132</v>
      </c>
      <c r="BE401" s="116">
        <f t="shared" si="44"/>
        <v>0</v>
      </c>
      <c r="BF401" s="116">
        <f t="shared" si="45"/>
        <v>0</v>
      </c>
      <c r="BG401" s="116">
        <f t="shared" si="46"/>
        <v>0</v>
      </c>
      <c r="BH401" s="116">
        <f t="shared" si="47"/>
        <v>0</v>
      </c>
      <c r="BI401" s="116">
        <f t="shared" si="48"/>
        <v>0</v>
      </c>
      <c r="BJ401" s="16" t="s">
        <v>80</v>
      </c>
      <c r="BK401" s="116">
        <f t="shared" si="49"/>
        <v>0</v>
      </c>
      <c r="BL401" s="16" t="s">
        <v>162</v>
      </c>
      <c r="BM401" s="115" t="s">
        <v>1351</v>
      </c>
    </row>
    <row r="402" spans="2:65" s="1" customFormat="1" ht="16.5" customHeight="1">
      <c r="B402" s="107"/>
      <c r="C402" s="108" t="s">
        <v>1352</v>
      </c>
      <c r="D402" s="262" t="s">
        <v>135</v>
      </c>
      <c r="E402" s="236" t="s">
        <v>1353</v>
      </c>
      <c r="F402" s="237" t="s">
        <v>1133</v>
      </c>
      <c r="G402" s="238" t="s">
        <v>173</v>
      </c>
      <c r="H402" s="239">
        <v>1</v>
      </c>
      <c r="I402" s="110"/>
      <c r="J402" s="247">
        <f t="shared" si="40"/>
        <v>0</v>
      </c>
      <c r="K402" s="109" t="s">
        <v>3</v>
      </c>
      <c r="L402" s="30"/>
      <c r="M402" s="111" t="s">
        <v>3</v>
      </c>
      <c r="N402" s="112" t="s">
        <v>43</v>
      </c>
      <c r="P402" s="113">
        <f t="shared" si="41"/>
        <v>0</v>
      </c>
      <c r="Q402" s="113">
        <v>0</v>
      </c>
      <c r="R402" s="113">
        <f t="shared" si="42"/>
        <v>0</v>
      </c>
      <c r="S402" s="113">
        <v>0</v>
      </c>
      <c r="T402" s="114">
        <f t="shared" si="43"/>
        <v>0</v>
      </c>
      <c r="AR402" s="115" t="s">
        <v>162</v>
      </c>
      <c r="AT402" s="115" t="s">
        <v>135</v>
      </c>
      <c r="AU402" s="115" t="s">
        <v>82</v>
      </c>
      <c r="AY402" s="16" t="s">
        <v>132</v>
      </c>
      <c r="BE402" s="116">
        <f t="shared" si="44"/>
        <v>0</v>
      </c>
      <c r="BF402" s="116">
        <f t="shared" si="45"/>
        <v>0</v>
      </c>
      <c r="BG402" s="116">
        <f t="shared" si="46"/>
        <v>0</v>
      </c>
      <c r="BH402" s="116">
        <f t="shared" si="47"/>
        <v>0</v>
      </c>
      <c r="BI402" s="116">
        <f t="shared" si="48"/>
        <v>0</v>
      </c>
      <c r="BJ402" s="16" t="s">
        <v>80</v>
      </c>
      <c r="BK402" s="116">
        <f t="shared" si="49"/>
        <v>0</v>
      </c>
      <c r="BL402" s="16" t="s">
        <v>162</v>
      </c>
      <c r="BM402" s="115" t="s">
        <v>1354</v>
      </c>
    </row>
    <row r="403" spans="2:65" s="1" customFormat="1" ht="16.5" customHeight="1">
      <c r="B403" s="107"/>
      <c r="C403" s="108" t="s">
        <v>1018</v>
      </c>
      <c r="D403" s="262" t="s">
        <v>135</v>
      </c>
      <c r="E403" s="236" t="s">
        <v>1355</v>
      </c>
      <c r="F403" s="237" t="s">
        <v>1143</v>
      </c>
      <c r="G403" s="238" t="s">
        <v>173</v>
      </c>
      <c r="H403" s="239">
        <v>1</v>
      </c>
      <c r="I403" s="110"/>
      <c r="J403" s="247">
        <f t="shared" si="40"/>
        <v>0</v>
      </c>
      <c r="K403" s="109" t="s">
        <v>3</v>
      </c>
      <c r="L403" s="30"/>
      <c r="M403" s="111" t="s">
        <v>3</v>
      </c>
      <c r="N403" s="112" t="s">
        <v>43</v>
      </c>
      <c r="P403" s="113">
        <f t="shared" si="41"/>
        <v>0</v>
      </c>
      <c r="Q403" s="113">
        <v>0</v>
      </c>
      <c r="R403" s="113">
        <f t="shared" si="42"/>
        <v>0</v>
      </c>
      <c r="S403" s="113">
        <v>0</v>
      </c>
      <c r="T403" s="114">
        <f t="shared" si="43"/>
        <v>0</v>
      </c>
      <c r="AR403" s="115" t="s">
        <v>162</v>
      </c>
      <c r="AT403" s="115" t="s">
        <v>135</v>
      </c>
      <c r="AU403" s="115" t="s">
        <v>82</v>
      </c>
      <c r="AY403" s="16" t="s">
        <v>132</v>
      </c>
      <c r="BE403" s="116">
        <f t="shared" si="44"/>
        <v>0</v>
      </c>
      <c r="BF403" s="116">
        <f t="shared" si="45"/>
        <v>0</v>
      </c>
      <c r="BG403" s="116">
        <f t="shared" si="46"/>
        <v>0</v>
      </c>
      <c r="BH403" s="116">
        <f t="shared" si="47"/>
        <v>0</v>
      </c>
      <c r="BI403" s="116">
        <f t="shared" si="48"/>
        <v>0</v>
      </c>
      <c r="BJ403" s="16" t="s">
        <v>80</v>
      </c>
      <c r="BK403" s="116">
        <f t="shared" si="49"/>
        <v>0</v>
      </c>
      <c r="BL403" s="16" t="s">
        <v>162</v>
      </c>
      <c r="BM403" s="115" t="s">
        <v>1356</v>
      </c>
    </row>
    <row r="404" spans="2:65" s="1" customFormat="1" ht="16.5" customHeight="1">
      <c r="B404" s="107"/>
      <c r="C404" s="108" t="s">
        <v>1357</v>
      </c>
      <c r="D404" s="262" t="s">
        <v>135</v>
      </c>
      <c r="E404" s="236" t="s">
        <v>1358</v>
      </c>
      <c r="F404" s="237" t="s">
        <v>1143</v>
      </c>
      <c r="G404" s="238" t="s">
        <v>173</v>
      </c>
      <c r="H404" s="239">
        <v>1</v>
      </c>
      <c r="I404" s="110"/>
      <c r="J404" s="247">
        <f t="shared" si="40"/>
        <v>0</v>
      </c>
      <c r="K404" s="109" t="s">
        <v>3</v>
      </c>
      <c r="L404" s="30"/>
      <c r="M404" s="111" t="s">
        <v>3</v>
      </c>
      <c r="N404" s="112" t="s">
        <v>43</v>
      </c>
      <c r="P404" s="113">
        <f t="shared" si="41"/>
        <v>0</v>
      </c>
      <c r="Q404" s="113">
        <v>0</v>
      </c>
      <c r="R404" s="113">
        <f t="shared" si="42"/>
        <v>0</v>
      </c>
      <c r="S404" s="113">
        <v>0</v>
      </c>
      <c r="T404" s="114">
        <f t="shared" si="43"/>
        <v>0</v>
      </c>
      <c r="AR404" s="115" t="s">
        <v>162</v>
      </c>
      <c r="AT404" s="115" t="s">
        <v>135</v>
      </c>
      <c r="AU404" s="115" t="s">
        <v>82</v>
      </c>
      <c r="AY404" s="16" t="s">
        <v>132</v>
      </c>
      <c r="BE404" s="116">
        <f t="shared" si="44"/>
        <v>0</v>
      </c>
      <c r="BF404" s="116">
        <f t="shared" si="45"/>
        <v>0</v>
      </c>
      <c r="BG404" s="116">
        <f t="shared" si="46"/>
        <v>0</v>
      </c>
      <c r="BH404" s="116">
        <f t="shared" si="47"/>
        <v>0</v>
      </c>
      <c r="BI404" s="116">
        <f t="shared" si="48"/>
        <v>0</v>
      </c>
      <c r="BJ404" s="16" t="s">
        <v>80</v>
      </c>
      <c r="BK404" s="116">
        <f t="shared" si="49"/>
        <v>0</v>
      </c>
      <c r="BL404" s="16" t="s">
        <v>162</v>
      </c>
      <c r="BM404" s="115" t="s">
        <v>1359</v>
      </c>
    </row>
    <row r="405" spans="2:65" s="1" customFormat="1" ht="16.5" customHeight="1">
      <c r="B405" s="107"/>
      <c r="C405" s="108" t="s">
        <v>1020</v>
      </c>
      <c r="D405" s="262" t="s">
        <v>135</v>
      </c>
      <c r="E405" s="236" t="s">
        <v>1360</v>
      </c>
      <c r="F405" s="237" t="s">
        <v>1143</v>
      </c>
      <c r="G405" s="238" t="s">
        <v>173</v>
      </c>
      <c r="H405" s="239">
        <v>1</v>
      </c>
      <c r="I405" s="110"/>
      <c r="J405" s="247">
        <f t="shared" si="40"/>
        <v>0</v>
      </c>
      <c r="K405" s="109" t="s">
        <v>3</v>
      </c>
      <c r="L405" s="30"/>
      <c r="M405" s="111" t="s">
        <v>3</v>
      </c>
      <c r="N405" s="112" t="s">
        <v>43</v>
      </c>
      <c r="P405" s="113">
        <f t="shared" si="41"/>
        <v>0</v>
      </c>
      <c r="Q405" s="113">
        <v>0</v>
      </c>
      <c r="R405" s="113">
        <f t="shared" si="42"/>
        <v>0</v>
      </c>
      <c r="S405" s="113">
        <v>0</v>
      </c>
      <c r="T405" s="114">
        <f t="shared" si="43"/>
        <v>0</v>
      </c>
      <c r="AR405" s="115" t="s">
        <v>162</v>
      </c>
      <c r="AT405" s="115" t="s">
        <v>135</v>
      </c>
      <c r="AU405" s="115" t="s">
        <v>82</v>
      </c>
      <c r="AY405" s="16" t="s">
        <v>132</v>
      </c>
      <c r="BE405" s="116">
        <f t="shared" si="44"/>
        <v>0</v>
      </c>
      <c r="BF405" s="116">
        <f t="shared" si="45"/>
        <v>0</v>
      </c>
      <c r="BG405" s="116">
        <f t="shared" si="46"/>
        <v>0</v>
      </c>
      <c r="BH405" s="116">
        <f t="shared" si="47"/>
        <v>0</v>
      </c>
      <c r="BI405" s="116">
        <f t="shared" si="48"/>
        <v>0</v>
      </c>
      <c r="BJ405" s="16" t="s">
        <v>80</v>
      </c>
      <c r="BK405" s="116">
        <f t="shared" si="49"/>
        <v>0</v>
      </c>
      <c r="BL405" s="16" t="s">
        <v>162</v>
      </c>
      <c r="BM405" s="115" t="s">
        <v>1361</v>
      </c>
    </row>
    <row r="406" spans="2:65" s="1" customFormat="1" ht="16.5" customHeight="1">
      <c r="B406" s="107"/>
      <c r="C406" s="108" t="s">
        <v>1362</v>
      </c>
      <c r="D406" s="262" t="s">
        <v>135</v>
      </c>
      <c r="E406" s="236" t="s">
        <v>1363</v>
      </c>
      <c r="F406" s="237" t="s">
        <v>1143</v>
      </c>
      <c r="G406" s="238" t="s">
        <v>173</v>
      </c>
      <c r="H406" s="239">
        <v>1</v>
      </c>
      <c r="I406" s="110"/>
      <c r="J406" s="247">
        <f t="shared" si="40"/>
        <v>0</v>
      </c>
      <c r="K406" s="109" t="s">
        <v>3</v>
      </c>
      <c r="L406" s="30"/>
      <c r="M406" s="111" t="s">
        <v>3</v>
      </c>
      <c r="N406" s="112" t="s">
        <v>43</v>
      </c>
      <c r="P406" s="113">
        <f t="shared" si="41"/>
        <v>0</v>
      </c>
      <c r="Q406" s="113">
        <v>0</v>
      </c>
      <c r="R406" s="113">
        <f t="shared" si="42"/>
        <v>0</v>
      </c>
      <c r="S406" s="113">
        <v>0</v>
      </c>
      <c r="T406" s="114">
        <f t="shared" si="43"/>
        <v>0</v>
      </c>
      <c r="AR406" s="115" t="s">
        <v>162</v>
      </c>
      <c r="AT406" s="115" t="s">
        <v>135</v>
      </c>
      <c r="AU406" s="115" t="s">
        <v>82</v>
      </c>
      <c r="AY406" s="16" t="s">
        <v>132</v>
      </c>
      <c r="BE406" s="116">
        <f t="shared" si="44"/>
        <v>0</v>
      </c>
      <c r="BF406" s="116">
        <f t="shared" si="45"/>
        <v>0</v>
      </c>
      <c r="BG406" s="116">
        <f t="shared" si="46"/>
        <v>0</v>
      </c>
      <c r="BH406" s="116">
        <f t="shared" si="47"/>
        <v>0</v>
      </c>
      <c r="BI406" s="116">
        <f t="shared" si="48"/>
        <v>0</v>
      </c>
      <c r="BJ406" s="16" t="s">
        <v>80</v>
      </c>
      <c r="BK406" s="116">
        <f t="shared" si="49"/>
        <v>0</v>
      </c>
      <c r="BL406" s="16" t="s">
        <v>162</v>
      </c>
      <c r="BM406" s="115" t="s">
        <v>1364</v>
      </c>
    </row>
    <row r="407" spans="2:65" s="1" customFormat="1" ht="16.5" customHeight="1">
      <c r="B407" s="107"/>
      <c r="C407" s="108" t="s">
        <v>1023</v>
      </c>
      <c r="D407" s="262" t="s">
        <v>135</v>
      </c>
      <c r="E407" s="236" t="s">
        <v>1365</v>
      </c>
      <c r="F407" s="237" t="s">
        <v>1143</v>
      </c>
      <c r="G407" s="238" t="s">
        <v>173</v>
      </c>
      <c r="H407" s="239">
        <v>1</v>
      </c>
      <c r="I407" s="110"/>
      <c r="J407" s="247">
        <f t="shared" si="40"/>
        <v>0</v>
      </c>
      <c r="K407" s="109" t="s">
        <v>3</v>
      </c>
      <c r="L407" s="30"/>
      <c r="M407" s="111" t="s">
        <v>3</v>
      </c>
      <c r="N407" s="112" t="s">
        <v>43</v>
      </c>
      <c r="P407" s="113">
        <f t="shared" si="41"/>
        <v>0</v>
      </c>
      <c r="Q407" s="113">
        <v>0</v>
      </c>
      <c r="R407" s="113">
        <f t="shared" si="42"/>
        <v>0</v>
      </c>
      <c r="S407" s="113">
        <v>0</v>
      </c>
      <c r="T407" s="114">
        <f t="shared" si="43"/>
        <v>0</v>
      </c>
      <c r="AR407" s="115" t="s">
        <v>162</v>
      </c>
      <c r="AT407" s="115" t="s">
        <v>135</v>
      </c>
      <c r="AU407" s="115" t="s">
        <v>82</v>
      </c>
      <c r="AY407" s="16" t="s">
        <v>132</v>
      </c>
      <c r="BE407" s="116">
        <f t="shared" si="44"/>
        <v>0</v>
      </c>
      <c r="BF407" s="116">
        <f t="shared" si="45"/>
        <v>0</v>
      </c>
      <c r="BG407" s="116">
        <f t="shared" si="46"/>
        <v>0</v>
      </c>
      <c r="BH407" s="116">
        <f t="shared" si="47"/>
        <v>0</v>
      </c>
      <c r="BI407" s="116">
        <f t="shared" si="48"/>
        <v>0</v>
      </c>
      <c r="BJ407" s="16" t="s">
        <v>80</v>
      </c>
      <c r="BK407" s="116">
        <f t="shared" si="49"/>
        <v>0</v>
      </c>
      <c r="BL407" s="16" t="s">
        <v>162</v>
      </c>
      <c r="BM407" s="115" t="s">
        <v>1366</v>
      </c>
    </row>
    <row r="408" spans="2:65" s="1" customFormat="1" ht="16.5" customHeight="1">
      <c r="B408" s="107"/>
      <c r="C408" s="108" t="s">
        <v>1367</v>
      </c>
      <c r="D408" s="262" t="s">
        <v>135</v>
      </c>
      <c r="E408" s="236" t="s">
        <v>1368</v>
      </c>
      <c r="F408" s="237" t="s">
        <v>1143</v>
      </c>
      <c r="G408" s="238" t="s">
        <v>173</v>
      </c>
      <c r="H408" s="239">
        <v>1</v>
      </c>
      <c r="I408" s="110"/>
      <c r="J408" s="247">
        <f t="shared" si="40"/>
        <v>0</v>
      </c>
      <c r="K408" s="109" t="s">
        <v>3</v>
      </c>
      <c r="L408" s="30"/>
      <c r="M408" s="111" t="s">
        <v>3</v>
      </c>
      <c r="N408" s="112" t="s">
        <v>43</v>
      </c>
      <c r="P408" s="113">
        <f t="shared" si="41"/>
        <v>0</v>
      </c>
      <c r="Q408" s="113">
        <v>0</v>
      </c>
      <c r="R408" s="113">
        <f t="shared" si="42"/>
        <v>0</v>
      </c>
      <c r="S408" s="113">
        <v>0</v>
      </c>
      <c r="T408" s="114">
        <f t="shared" si="43"/>
        <v>0</v>
      </c>
      <c r="AR408" s="115" t="s">
        <v>162</v>
      </c>
      <c r="AT408" s="115" t="s">
        <v>135</v>
      </c>
      <c r="AU408" s="115" t="s">
        <v>82</v>
      </c>
      <c r="AY408" s="16" t="s">
        <v>132</v>
      </c>
      <c r="BE408" s="116">
        <f t="shared" si="44"/>
        <v>0</v>
      </c>
      <c r="BF408" s="116">
        <f t="shared" si="45"/>
        <v>0</v>
      </c>
      <c r="BG408" s="116">
        <f t="shared" si="46"/>
        <v>0</v>
      </c>
      <c r="BH408" s="116">
        <f t="shared" si="47"/>
        <v>0</v>
      </c>
      <c r="BI408" s="116">
        <f t="shared" si="48"/>
        <v>0</v>
      </c>
      <c r="BJ408" s="16" t="s">
        <v>80</v>
      </c>
      <c r="BK408" s="116">
        <f t="shared" si="49"/>
        <v>0</v>
      </c>
      <c r="BL408" s="16" t="s">
        <v>162</v>
      </c>
      <c r="BM408" s="115" t="s">
        <v>1369</v>
      </c>
    </row>
    <row r="409" spans="2:65" s="1" customFormat="1" ht="16.5" customHeight="1">
      <c r="B409" s="107"/>
      <c r="C409" s="108" t="s">
        <v>1025</v>
      </c>
      <c r="D409" s="262" t="s">
        <v>135</v>
      </c>
      <c r="E409" s="236" t="s">
        <v>1370</v>
      </c>
      <c r="F409" s="237" t="s">
        <v>1371</v>
      </c>
      <c r="G409" s="238" t="s">
        <v>173</v>
      </c>
      <c r="H409" s="239">
        <v>1</v>
      </c>
      <c r="I409" s="110"/>
      <c r="J409" s="247">
        <f t="shared" si="40"/>
        <v>0</v>
      </c>
      <c r="K409" s="109" t="s">
        <v>3</v>
      </c>
      <c r="L409" s="30"/>
      <c r="M409" s="111" t="s">
        <v>3</v>
      </c>
      <c r="N409" s="112" t="s">
        <v>43</v>
      </c>
      <c r="P409" s="113">
        <f t="shared" si="41"/>
        <v>0</v>
      </c>
      <c r="Q409" s="113">
        <v>0</v>
      </c>
      <c r="R409" s="113">
        <f t="shared" si="42"/>
        <v>0</v>
      </c>
      <c r="S409" s="113">
        <v>0</v>
      </c>
      <c r="T409" s="114">
        <f t="shared" si="43"/>
        <v>0</v>
      </c>
      <c r="AR409" s="115" t="s">
        <v>162</v>
      </c>
      <c r="AT409" s="115" t="s">
        <v>135</v>
      </c>
      <c r="AU409" s="115" t="s">
        <v>82</v>
      </c>
      <c r="AY409" s="16" t="s">
        <v>132</v>
      </c>
      <c r="BE409" s="116">
        <f t="shared" si="44"/>
        <v>0</v>
      </c>
      <c r="BF409" s="116">
        <f t="shared" si="45"/>
        <v>0</v>
      </c>
      <c r="BG409" s="116">
        <f t="shared" si="46"/>
        <v>0</v>
      </c>
      <c r="BH409" s="116">
        <f t="shared" si="47"/>
        <v>0</v>
      </c>
      <c r="BI409" s="116">
        <f t="shared" si="48"/>
        <v>0</v>
      </c>
      <c r="BJ409" s="16" t="s">
        <v>80</v>
      </c>
      <c r="BK409" s="116">
        <f t="shared" si="49"/>
        <v>0</v>
      </c>
      <c r="BL409" s="16" t="s">
        <v>162</v>
      </c>
      <c r="BM409" s="115" t="s">
        <v>1372</v>
      </c>
    </row>
    <row r="410" spans="2:65" s="1" customFormat="1" ht="16.5" customHeight="1">
      <c r="B410" s="107"/>
      <c r="C410" s="108" t="s">
        <v>1373</v>
      </c>
      <c r="D410" s="262" t="s">
        <v>135</v>
      </c>
      <c r="E410" s="236" t="s">
        <v>1374</v>
      </c>
      <c r="F410" s="237" t="s">
        <v>1375</v>
      </c>
      <c r="G410" s="238" t="s">
        <v>173</v>
      </c>
      <c r="H410" s="239">
        <v>1</v>
      </c>
      <c r="I410" s="110"/>
      <c r="J410" s="247">
        <f t="shared" si="40"/>
        <v>0</v>
      </c>
      <c r="K410" s="109" t="s">
        <v>3</v>
      </c>
      <c r="L410" s="30"/>
      <c r="M410" s="111" t="s">
        <v>3</v>
      </c>
      <c r="N410" s="112" t="s">
        <v>43</v>
      </c>
      <c r="P410" s="113">
        <f t="shared" si="41"/>
        <v>0</v>
      </c>
      <c r="Q410" s="113">
        <v>0</v>
      </c>
      <c r="R410" s="113">
        <f t="shared" si="42"/>
        <v>0</v>
      </c>
      <c r="S410" s="113">
        <v>0</v>
      </c>
      <c r="T410" s="114">
        <f t="shared" si="43"/>
        <v>0</v>
      </c>
      <c r="AR410" s="115" t="s">
        <v>162</v>
      </c>
      <c r="AT410" s="115" t="s">
        <v>135</v>
      </c>
      <c r="AU410" s="115" t="s">
        <v>82</v>
      </c>
      <c r="AY410" s="16" t="s">
        <v>132</v>
      </c>
      <c r="BE410" s="116">
        <f t="shared" si="44"/>
        <v>0</v>
      </c>
      <c r="BF410" s="116">
        <f t="shared" si="45"/>
        <v>0</v>
      </c>
      <c r="BG410" s="116">
        <f t="shared" si="46"/>
        <v>0</v>
      </c>
      <c r="BH410" s="116">
        <f t="shared" si="47"/>
        <v>0</v>
      </c>
      <c r="BI410" s="116">
        <f t="shared" si="48"/>
        <v>0</v>
      </c>
      <c r="BJ410" s="16" t="s">
        <v>80</v>
      </c>
      <c r="BK410" s="116">
        <f t="shared" si="49"/>
        <v>0</v>
      </c>
      <c r="BL410" s="16" t="s">
        <v>162</v>
      </c>
      <c r="BM410" s="115" t="s">
        <v>1376</v>
      </c>
    </row>
    <row r="411" spans="2:65" s="1" customFormat="1" ht="16.5" customHeight="1">
      <c r="B411" s="107"/>
      <c r="C411" s="108" t="s">
        <v>1028</v>
      </c>
      <c r="D411" s="262" t="s">
        <v>135</v>
      </c>
      <c r="E411" s="236" t="s">
        <v>1377</v>
      </c>
      <c r="F411" s="237" t="s">
        <v>1378</v>
      </c>
      <c r="G411" s="238" t="s">
        <v>173</v>
      </c>
      <c r="H411" s="239">
        <v>1</v>
      </c>
      <c r="I411" s="110"/>
      <c r="J411" s="247">
        <f t="shared" si="40"/>
        <v>0</v>
      </c>
      <c r="K411" s="109" t="s">
        <v>3</v>
      </c>
      <c r="L411" s="30"/>
      <c r="M411" s="111" t="s">
        <v>3</v>
      </c>
      <c r="N411" s="112" t="s">
        <v>43</v>
      </c>
      <c r="P411" s="113">
        <f t="shared" si="41"/>
        <v>0</v>
      </c>
      <c r="Q411" s="113">
        <v>0</v>
      </c>
      <c r="R411" s="113">
        <f t="shared" si="42"/>
        <v>0</v>
      </c>
      <c r="S411" s="113">
        <v>0</v>
      </c>
      <c r="T411" s="114">
        <f t="shared" si="43"/>
        <v>0</v>
      </c>
      <c r="AR411" s="115" t="s">
        <v>162</v>
      </c>
      <c r="AT411" s="115" t="s">
        <v>135</v>
      </c>
      <c r="AU411" s="115" t="s">
        <v>82</v>
      </c>
      <c r="AY411" s="16" t="s">
        <v>132</v>
      </c>
      <c r="BE411" s="116">
        <f t="shared" si="44"/>
        <v>0</v>
      </c>
      <c r="BF411" s="116">
        <f t="shared" si="45"/>
        <v>0</v>
      </c>
      <c r="BG411" s="116">
        <f t="shared" si="46"/>
        <v>0</v>
      </c>
      <c r="BH411" s="116">
        <f t="shared" si="47"/>
        <v>0</v>
      </c>
      <c r="BI411" s="116">
        <f t="shared" si="48"/>
        <v>0</v>
      </c>
      <c r="BJ411" s="16" t="s">
        <v>80</v>
      </c>
      <c r="BK411" s="116">
        <f t="shared" si="49"/>
        <v>0</v>
      </c>
      <c r="BL411" s="16" t="s">
        <v>162</v>
      </c>
      <c r="BM411" s="115" t="s">
        <v>1379</v>
      </c>
    </row>
    <row r="412" spans="2:65" s="1" customFormat="1" ht="16.5" customHeight="1">
      <c r="B412" s="107"/>
      <c r="C412" s="108" t="s">
        <v>1380</v>
      </c>
      <c r="D412" s="262" t="s">
        <v>135</v>
      </c>
      <c r="E412" s="236" t="s">
        <v>1381</v>
      </c>
      <c r="F412" s="237" t="s">
        <v>1382</v>
      </c>
      <c r="G412" s="238" t="s">
        <v>173</v>
      </c>
      <c r="H412" s="239">
        <v>1</v>
      </c>
      <c r="I412" s="110"/>
      <c r="J412" s="247">
        <f t="shared" si="40"/>
        <v>0</v>
      </c>
      <c r="K412" s="109" t="s">
        <v>3</v>
      </c>
      <c r="L412" s="30"/>
      <c r="M412" s="111" t="s">
        <v>3</v>
      </c>
      <c r="N412" s="112" t="s">
        <v>43</v>
      </c>
      <c r="P412" s="113">
        <f t="shared" si="41"/>
        <v>0</v>
      </c>
      <c r="Q412" s="113">
        <v>0</v>
      </c>
      <c r="R412" s="113">
        <f t="shared" si="42"/>
        <v>0</v>
      </c>
      <c r="S412" s="113">
        <v>0</v>
      </c>
      <c r="T412" s="114">
        <f t="shared" si="43"/>
        <v>0</v>
      </c>
      <c r="AR412" s="115" t="s">
        <v>162</v>
      </c>
      <c r="AT412" s="115" t="s">
        <v>135</v>
      </c>
      <c r="AU412" s="115" t="s">
        <v>82</v>
      </c>
      <c r="AY412" s="16" t="s">
        <v>132</v>
      </c>
      <c r="BE412" s="116">
        <f t="shared" si="44"/>
        <v>0</v>
      </c>
      <c r="BF412" s="116">
        <f t="shared" si="45"/>
        <v>0</v>
      </c>
      <c r="BG412" s="116">
        <f t="shared" si="46"/>
        <v>0</v>
      </c>
      <c r="BH412" s="116">
        <f t="shared" si="47"/>
        <v>0</v>
      </c>
      <c r="BI412" s="116">
        <f t="shared" si="48"/>
        <v>0</v>
      </c>
      <c r="BJ412" s="16" t="s">
        <v>80</v>
      </c>
      <c r="BK412" s="116">
        <f t="shared" si="49"/>
        <v>0</v>
      </c>
      <c r="BL412" s="16" t="s">
        <v>162</v>
      </c>
      <c r="BM412" s="115" t="s">
        <v>1383</v>
      </c>
    </row>
    <row r="413" spans="2:65" s="1" customFormat="1" ht="16.5" customHeight="1">
      <c r="B413" s="107"/>
      <c r="C413" s="108" t="s">
        <v>1030</v>
      </c>
      <c r="D413" s="262" t="s">
        <v>135</v>
      </c>
      <c r="E413" s="236" t="s">
        <v>1384</v>
      </c>
      <c r="F413" s="237" t="s">
        <v>1385</v>
      </c>
      <c r="G413" s="238" t="s">
        <v>173</v>
      </c>
      <c r="H413" s="239">
        <v>1</v>
      </c>
      <c r="I413" s="110"/>
      <c r="J413" s="247">
        <f t="shared" si="40"/>
        <v>0</v>
      </c>
      <c r="K413" s="109" t="s">
        <v>3</v>
      </c>
      <c r="L413" s="30"/>
      <c r="M413" s="111" t="s">
        <v>3</v>
      </c>
      <c r="N413" s="112" t="s">
        <v>43</v>
      </c>
      <c r="P413" s="113">
        <f t="shared" si="41"/>
        <v>0</v>
      </c>
      <c r="Q413" s="113">
        <v>0</v>
      </c>
      <c r="R413" s="113">
        <f t="shared" si="42"/>
        <v>0</v>
      </c>
      <c r="S413" s="113">
        <v>0</v>
      </c>
      <c r="T413" s="114">
        <f t="shared" si="43"/>
        <v>0</v>
      </c>
      <c r="AR413" s="115" t="s">
        <v>162</v>
      </c>
      <c r="AT413" s="115" t="s">
        <v>135</v>
      </c>
      <c r="AU413" s="115" t="s">
        <v>82</v>
      </c>
      <c r="AY413" s="16" t="s">
        <v>132</v>
      </c>
      <c r="BE413" s="116">
        <f t="shared" si="44"/>
        <v>0</v>
      </c>
      <c r="BF413" s="116">
        <f t="shared" si="45"/>
        <v>0</v>
      </c>
      <c r="BG413" s="116">
        <f t="shared" si="46"/>
        <v>0</v>
      </c>
      <c r="BH413" s="116">
        <f t="shared" si="47"/>
        <v>0</v>
      </c>
      <c r="BI413" s="116">
        <f t="shared" si="48"/>
        <v>0</v>
      </c>
      <c r="BJ413" s="16" t="s">
        <v>80</v>
      </c>
      <c r="BK413" s="116">
        <f t="shared" si="49"/>
        <v>0</v>
      </c>
      <c r="BL413" s="16" t="s">
        <v>162</v>
      </c>
      <c r="BM413" s="115" t="s">
        <v>1386</v>
      </c>
    </row>
    <row r="414" spans="2:65" s="1" customFormat="1" ht="16.5" customHeight="1">
      <c r="B414" s="107"/>
      <c r="C414" s="108" t="s">
        <v>1387</v>
      </c>
      <c r="D414" s="262" t="s">
        <v>135</v>
      </c>
      <c r="E414" s="236" t="s">
        <v>1388</v>
      </c>
      <c r="F414" s="237" t="s">
        <v>1389</v>
      </c>
      <c r="G414" s="238" t="s">
        <v>173</v>
      </c>
      <c r="H414" s="239">
        <v>1</v>
      </c>
      <c r="I414" s="110"/>
      <c r="J414" s="247">
        <f t="shared" si="40"/>
        <v>0</v>
      </c>
      <c r="K414" s="109" t="s">
        <v>3</v>
      </c>
      <c r="L414" s="30"/>
      <c r="M414" s="111" t="s">
        <v>3</v>
      </c>
      <c r="N414" s="112" t="s">
        <v>43</v>
      </c>
      <c r="P414" s="113">
        <f t="shared" si="41"/>
        <v>0</v>
      </c>
      <c r="Q414" s="113">
        <v>0</v>
      </c>
      <c r="R414" s="113">
        <f t="shared" si="42"/>
        <v>0</v>
      </c>
      <c r="S414" s="113">
        <v>0</v>
      </c>
      <c r="T414" s="114">
        <f t="shared" si="43"/>
        <v>0</v>
      </c>
      <c r="AR414" s="115" t="s">
        <v>162</v>
      </c>
      <c r="AT414" s="115" t="s">
        <v>135</v>
      </c>
      <c r="AU414" s="115" t="s">
        <v>82</v>
      </c>
      <c r="AY414" s="16" t="s">
        <v>132</v>
      </c>
      <c r="BE414" s="116">
        <f t="shared" si="44"/>
        <v>0</v>
      </c>
      <c r="BF414" s="116">
        <f t="shared" si="45"/>
        <v>0</v>
      </c>
      <c r="BG414" s="116">
        <f t="shared" si="46"/>
        <v>0</v>
      </c>
      <c r="BH414" s="116">
        <f t="shared" si="47"/>
        <v>0</v>
      </c>
      <c r="BI414" s="116">
        <f t="shared" si="48"/>
        <v>0</v>
      </c>
      <c r="BJ414" s="16" t="s">
        <v>80</v>
      </c>
      <c r="BK414" s="116">
        <f t="shared" si="49"/>
        <v>0</v>
      </c>
      <c r="BL414" s="16" t="s">
        <v>162</v>
      </c>
      <c r="BM414" s="115" t="s">
        <v>1390</v>
      </c>
    </row>
    <row r="415" spans="2:65" s="1" customFormat="1" ht="16.5" customHeight="1">
      <c r="B415" s="107"/>
      <c r="C415" s="108" t="s">
        <v>1033</v>
      </c>
      <c r="D415" s="262" t="s">
        <v>135</v>
      </c>
      <c r="E415" s="236" t="s">
        <v>1391</v>
      </c>
      <c r="F415" s="237" t="s">
        <v>1389</v>
      </c>
      <c r="G415" s="238" t="s">
        <v>173</v>
      </c>
      <c r="H415" s="239">
        <v>1</v>
      </c>
      <c r="I415" s="110"/>
      <c r="J415" s="247">
        <f t="shared" si="40"/>
        <v>0</v>
      </c>
      <c r="K415" s="109" t="s">
        <v>3</v>
      </c>
      <c r="L415" s="30"/>
      <c r="M415" s="111" t="s">
        <v>3</v>
      </c>
      <c r="N415" s="112" t="s">
        <v>43</v>
      </c>
      <c r="P415" s="113">
        <f t="shared" si="41"/>
        <v>0</v>
      </c>
      <c r="Q415" s="113">
        <v>0</v>
      </c>
      <c r="R415" s="113">
        <f t="shared" si="42"/>
        <v>0</v>
      </c>
      <c r="S415" s="113">
        <v>0</v>
      </c>
      <c r="T415" s="114">
        <f t="shared" si="43"/>
        <v>0</v>
      </c>
      <c r="AR415" s="115" t="s">
        <v>162</v>
      </c>
      <c r="AT415" s="115" t="s">
        <v>135</v>
      </c>
      <c r="AU415" s="115" t="s">
        <v>82</v>
      </c>
      <c r="AY415" s="16" t="s">
        <v>132</v>
      </c>
      <c r="BE415" s="116">
        <f t="shared" si="44"/>
        <v>0</v>
      </c>
      <c r="BF415" s="116">
        <f t="shared" si="45"/>
        <v>0</v>
      </c>
      <c r="BG415" s="116">
        <f t="shared" si="46"/>
        <v>0</v>
      </c>
      <c r="BH415" s="116">
        <f t="shared" si="47"/>
        <v>0</v>
      </c>
      <c r="BI415" s="116">
        <f t="shared" si="48"/>
        <v>0</v>
      </c>
      <c r="BJ415" s="16" t="s">
        <v>80</v>
      </c>
      <c r="BK415" s="116">
        <f t="shared" si="49"/>
        <v>0</v>
      </c>
      <c r="BL415" s="16" t="s">
        <v>162</v>
      </c>
      <c r="BM415" s="115" t="s">
        <v>1392</v>
      </c>
    </row>
    <row r="416" spans="2:65" s="1" customFormat="1" ht="16.5" customHeight="1">
      <c r="B416" s="107"/>
      <c r="C416" s="108" t="s">
        <v>1393</v>
      </c>
      <c r="D416" s="262" t="s">
        <v>135</v>
      </c>
      <c r="E416" s="236" t="s">
        <v>1394</v>
      </c>
      <c r="F416" s="237" t="s">
        <v>1395</v>
      </c>
      <c r="G416" s="238" t="s">
        <v>1396</v>
      </c>
      <c r="H416" s="239">
        <v>1</v>
      </c>
      <c r="I416" s="110"/>
      <c r="J416" s="247">
        <f t="shared" si="40"/>
        <v>0</v>
      </c>
      <c r="K416" s="109" t="s">
        <v>3</v>
      </c>
      <c r="L416" s="30"/>
      <c r="M416" s="111" t="s">
        <v>3</v>
      </c>
      <c r="N416" s="112" t="s">
        <v>43</v>
      </c>
      <c r="P416" s="113">
        <f t="shared" si="41"/>
        <v>0</v>
      </c>
      <c r="Q416" s="113">
        <v>0</v>
      </c>
      <c r="R416" s="113">
        <f t="shared" si="42"/>
        <v>0</v>
      </c>
      <c r="S416" s="113">
        <v>0</v>
      </c>
      <c r="T416" s="114">
        <f t="shared" si="43"/>
        <v>0</v>
      </c>
      <c r="AR416" s="115" t="s">
        <v>162</v>
      </c>
      <c r="AT416" s="115" t="s">
        <v>135</v>
      </c>
      <c r="AU416" s="115" t="s">
        <v>82</v>
      </c>
      <c r="AY416" s="16" t="s">
        <v>132</v>
      </c>
      <c r="BE416" s="116">
        <f t="shared" si="44"/>
        <v>0</v>
      </c>
      <c r="BF416" s="116">
        <f t="shared" si="45"/>
        <v>0</v>
      </c>
      <c r="BG416" s="116">
        <f t="shared" si="46"/>
        <v>0</v>
      </c>
      <c r="BH416" s="116">
        <f t="shared" si="47"/>
        <v>0</v>
      </c>
      <c r="BI416" s="116">
        <f t="shared" si="48"/>
        <v>0</v>
      </c>
      <c r="BJ416" s="16" t="s">
        <v>80</v>
      </c>
      <c r="BK416" s="116">
        <f t="shared" si="49"/>
        <v>0</v>
      </c>
      <c r="BL416" s="16" t="s">
        <v>162</v>
      </c>
      <c r="BM416" s="115" t="s">
        <v>1397</v>
      </c>
    </row>
    <row r="417" spans="2:65" s="1" customFormat="1" ht="16.5" customHeight="1">
      <c r="B417" s="107"/>
      <c r="C417" s="108" t="s">
        <v>1035</v>
      </c>
      <c r="D417" s="262" t="s">
        <v>135</v>
      </c>
      <c r="E417" s="236" t="s">
        <v>1398</v>
      </c>
      <c r="F417" s="237" t="s">
        <v>1399</v>
      </c>
      <c r="G417" s="238" t="s">
        <v>1396</v>
      </c>
      <c r="H417" s="239">
        <v>1</v>
      </c>
      <c r="I417" s="110"/>
      <c r="J417" s="247">
        <f t="shared" si="40"/>
        <v>0</v>
      </c>
      <c r="K417" s="109" t="s">
        <v>3</v>
      </c>
      <c r="L417" s="30"/>
      <c r="M417" s="111" t="s">
        <v>3</v>
      </c>
      <c r="N417" s="112" t="s">
        <v>43</v>
      </c>
      <c r="P417" s="113">
        <f t="shared" si="41"/>
        <v>0</v>
      </c>
      <c r="Q417" s="113">
        <v>0</v>
      </c>
      <c r="R417" s="113">
        <f t="shared" si="42"/>
        <v>0</v>
      </c>
      <c r="S417" s="113">
        <v>0</v>
      </c>
      <c r="T417" s="114">
        <f t="shared" si="43"/>
        <v>0</v>
      </c>
      <c r="AR417" s="115" t="s">
        <v>162</v>
      </c>
      <c r="AT417" s="115" t="s">
        <v>135</v>
      </c>
      <c r="AU417" s="115" t="s">
        <v>82</v>
      </c>
      <c r="AY417" s="16" t="s">
        <v>132</v>
      </c>
      <c r="BE417" s="116">
        <f t="shared" si="44"/>
        <v>0</v>
      </c>
      <c r="BF417" s="116">
        <f t="shared" si="45"/>
        <v>0</v>
      </c>
      <c r="BG417" s="116">
        <f t="shared" si="46"/>
        <v>0</v>
      </c>
      <c r="BH417" s="116">
        <f t="shared" si="47"/>
        <v>0</v>
      </c>
      <c r="BI417" s="116">
        <f t="shared" si="48"/>
        <v>0</v>
      </c>
      <c r="BJ417" s="16" t="s">
        <v>80</v>
      </c>
      <c r="BK417" s="116">
        <f t="shared" si="49"/>
        <v>0</v>
      </c>
      <c r="BL417" s="16" t="s">
        <v>162</v>
      </c>
      <c r="BM417" s="115" t="s">
        <v>1400</v>
      </c>
    </row>
    <row r="418" spans="2:65" s="1" customFormat="1" ht="16.5" customHeight="1">
      <c r="B418" s="107"/>
      <c r="C418" s="108" t="s">
        <v>1401</v>
      </c>
      <c r="D418" s="262" t="s">
        <v>135</v>
      </c>
      <c r="E418" s="236" t="s">
        <v>1402</v>
      </c>
      <c r="F418" s="237" t="s">
        <v>1403</v>
      </c>
      <c r="G418" s="238" t="s">
        <v>1396</v>
      </c>
      <c r="H418" s="239">
        <v>1</v>
      </c>
      <c r="I418" s="110"/>
      <c r="J418" s="247">
        <f t="shared" si="40"/>
        <v>0</v>
      </c>
      <c r="K418" s="109" t="s">
        <v>3</v>
      </c>
      <c r="L418" s="30"/>
      <c r="M418" s="111" t="s">
        <v>3</v>
      </c>
      <c r="N418" s="112" t="s">
        <v>43</v>
      </c>
      <c r="P418" s="113">
        <f t="shared" si="41"/>
        <v>0</v>
      </c>
      <c r="Q418" s="113">
        <v>0</v>
      </c>
      <c r="R418" s="113">
        <f t="shared" si="42"/>
        <v>0</v>
      </c>
      <c r="S418" s="113">
        <v>0</v>
      </c>
      <c r="T418" s="114">
        <f t="shared" si="43"/>
        <v>0</v>
      </c>
      <c r="AR418" s="115" t="s">
        <v>162</v>
      </c>
      <c r="AT418" s="115" t="s">
        <v>135</v>
      </c>
      <c r="AU418" s="115" t="s">
        <v>82</v>
      </c>
      <c r="AY418" s="16" t="s">
        <v>132</v>
      </c>
      <c r="BE418" s="116">
        <f t="shared" si="44"/>
        <v>0</v>
      </c>
      <c r="BF418" s="116">
        <f t="shared" si="45"/>
        <v>0</v>
      </c>
      <c r="BG418" s="116">
        <f t="shared" si="46"/>
        <v>0</v>
      </c>
      <c r="BH418" s="116">
        <f t="shared" si="47"/>
        <v>0</v>
      </c>
      <c r="BI418" s="116">
        <f t="shared" si="48"/>
        <v>0</v>
      </c>
      <c r="BJ418" s="16" t="s">
        <v>80</v>
      </c>
      <c r="BK418" s="116">
        <f t="shared" si="49"/>
        <v>0</v>
      </c>
      <c r="BL418" s="16" t="s">
        <v>162</v>
      </c>
      <c r="BM418" s="115" t="s">
        <v>1404</v>
      </c>
    </row>
    <row r="419" spans="2:65" s="1" customFormat="1" ht="16.5" customHeight="1">
      <c r="B419" s="107"/>
      <c r="C419" s="108" t="s">
        <v>1038</v>
      </c>
      <c r="D419" s="262" t="s">
        <v>135</v>
      </c>
      <c r="E419" s="236" t="s">
        <v>1405</v>
      </c>
      <c r="F419" s="237" t="s">
        <v>1406</v>
      </c>
      <c r="G419" s="238" t="s">
        <v>1396</v>
      </c>
      <c r="H419" s="239">
        <v>1</v>
      </c>
      <c r="I419" s="110"/>
      <c r="J419" s="247">
        <f t="shared" si="40"/>
        <v>0</v>
      </c>
      <c r="K419" s="109" t="s">
        <v>3</v>
      </c>
      <c r="L419" s="30"/>
      <c r="M419" s="111" t="s">
        <v>3</v>
      </c>
      <c r="N419" s="112" t="s">
        <v>43</v>
      </c>
      <c r="P419" s="113">
        <f t="shared" si="41"/>
        <v>0</v>
      </c>
      <c r="Q419" s="113">
        <v>0</v>
      </c>
      <c r="R419" s="113">
        <f t="shared" si="42"/>
        <v>0</v>
      </c>
      <c r="S419" s="113">
        <v>0</v>
      </c>
      <c r="T419" s="114">
        <f t="shared" si="43"/>
        <v>0</v>
      </c>
      <c r="AR419" s="115" t="s">
        <v>162</v>
      </c>
      <c r="AT419" s="115" t="s">
        <v>135</v>
      </c>
      <c r="AU419" s="115" t="s">
        <v>82</v>
      </c>
      <c r="AY419" s="16" t="s">
        <v>132</v>
      </c>
      <c r="BE419" s="116">
        <f t="shared" si="44"/>
        <v>0</v>
      </c>
      <c r="BF419" s="116">
        <f t="shared" si="45"/>
        <v>0</v>
      </c>
      <c r="BG419" s="116">
        <f t="shared" si="46"/>
        <v>0</v>
      </c>
      <c r="BH419" s="116">
        <f t="shared" si="47"/>
        <v>0</v>
      </c>
      <c r="BI419" s="116">
        <f t="shared" si="48"/>
        <v>0</v>
      </c>
      <c r="BJ419" s="16" t="s">
        <v>80</v>
      </c>
      <c r="BK419" s="116">
        <f t="shared" si="49"/>
        <v>0</v>
      </c>
      <c r="BL419" s="16" t="s">
        <v>162</v>
      </c>
      <c r="BM419" s="115" t="s">
        <v>1407</v>
      </c>
    </row>
    <row r="420" spans="2:65" s="1" customFormat="1" ht="16.5" customHeight="1">
      <c r="B420" s="107"/>
      <c r="C420" s="108" t="s">
        <v>1408</v>
      </c>
      <c r="D420" s="262" t="s">
        <v>135</v>
      </c>
      <c r="E420" s="236" t="s">
        <v>1409</v>
      </c>
      <c r="F420" s="237" t="s">
        <v>1410</v>
      </c>
      <c r="G420" s="238" t="s">
        <v>138</v>
      </c>
      <c r="H420" s="239">
        <v>130</v>
      </c>
      <c r="I420" s="110"/>
      <c r="J420" s="247">
        <f t="shared" si="40"/>
        <v>0</v>
      </c>
      <c r="K420" s="109" t="s">
        <v>3</v>
      </c>
      <c r="L420" s="30"/>
      <c r="M420" s="111" t="s">
        <v>3</v>
      </c>
      <c r="N420" s="112" t="s">
        <v>43</v>
      </c>
      <c r="P420" s="113">
        <f t="shared" si="41"/>
        <v>0</v>
      </c>
      <c r="Q420" s="113">
        <v>0</v>
      </c>
      <c r="R420" s="113">
        <f t="shared" si="42"/>
        <v>0</v>
      </c>
      <c r="S420" s="113">
        <v>0</v>
      </c>
      <c r="T420" s="114">
        <f t="shared" si="43"/>
        <v>0</v>
      </c>
      <c r="AR420" s="115" t="s">
        <v>162</v>
      </c>
      <c r="AT420" s="115" t="s">
        <v>135</v>
      </c>
      <c r="AU420" s="115" t="s">
        <v>82</v>
      </c>
      <c r="AY420" s="16" t="s">
        <v>132</v>
      </c>
      <c r="BE420" s="116">
        <f t="shared" si="44"/>
        <v>0</v>
      </c>
      <c r="BF420" s="116">
        <f t="shared" si="45"/>
        <v>0</v>
      </c>
      <c r="BG420" s="116">
        <f t="shared" si="46"/>
        <v>0</v>
      </c>
      <c r="BH420" s="116">
        <f t="shared" si="47"/>
        <v>0</v>
      </c>
      <c r="BI420" s="116">
        <f t="shared" si="48"/>
        <v>0</v>
      </c>
      <c r="BJ420" s="16" t="s">
        <v>80</v>
      </c>
      <c r="BK420" s="116">
        <f t="shared" si="49"/>
        <v>0</v>
      </c>
      <c r="BL420" s="16" t="s">
        <v>162</v>
      </c>
      <c r="BM420" s="115" t="s">
        <v>1411</v>
      </c>
    </row>
    <row r="421" spans="2:65" s="11" customFormat="1" ht="25.9" customHeight="1">
      <c r="B421" s="99"/>
      <c r="D421" s="100" t="s">
        <v>71</v>
      </c>
      <c r="E421" s="234" t="s">
        <v>1412</v>
      </c>
      <c r="F421" s="234" t="s">
        <v>588</v>
      </c>
      <c r="I421" s="101"/>
      <c r="J421" s="245">
        <f>BK421</f>
        <v>0</v>
      </c>
      <c r="L421" s="99"/>
      <c r="M421" s="102"/>
      <c r="P421" s="103">
        <f>SUM(P422:P432)</f>
        <v>0</v>
      </c>
      <c r="R421" s="103">
        <f>SUM(R422:R432)</f>
        <v>0</v>
      </c>
      <c r="T421" s="104">
        <f>SUM(T422:T432)</f>
        <v>0</v>
      </c>
      <c r="AR421" s="100" t="s">
        <v>139</v>
      </c>
      <c r="AT421" s="105" t="s">
        <v>71</v>
      </c>
      <c r="AU421" s="105" t="s">
        <v>72</v>
      </c>
      <c r="AY421" s="100" t="s">
        <v>132</v>
      </c>
      <c r="BK421" s="106">
        <f>SUM(BK422:BK432)</f>
        <v>0</v>
      </c>
    </row>
    <row r="422" spans="2:65" s="1" customFormat="1" ht="16.5" customHeight="1">
      <c r="B422" s="107"/>
      <c r="C422" s="108" t="s">
        <v>1040</v>
      </c>
      <c r="D422" s="262" t="s">
        <v>135</v>
      </c>
      <c r="E422" s="236" t="s">
        <v>1413</v>
      </c>
      <c r="F422" s="237" t="s">
        <v>1414</v>
      </c>
      <c r="G422" s="238" t="s">
        <v>1396</v>
      </c>
      <c r="H422" s="239">
        <v>1</v>
      </c>
      <c r="I422" s="110"/>
      <c r="J422" s="247">
        <f t="shared" ref="J422:J432" si="50">ROUND(I422*H422,2)</f>
        <v>0</v>
      </c>
      <c r="K422" s="109" t="s">
        <v>3</v>
      </c>
      <c r="L422" s="30"/>
      <c r="M422" s="111" t="s">
        <v>3</v>
      </c>
      <c r="N422" s="112" t="s">
        <v>43</v>
      </c>
      <c r="P422" s="113">
        <f t="shared" ref="P422:P432" si="51">O422*H422</f>
        <v>0</v>
      </c>
      <c r="Q422" s="113">
        <v>0</v>
      </c>
      <c r="R422" s="113">
        <f t="shared" ref="R422:R432" si="52">Q422*H422</f>
        <v>0</v>
      </c>
      <c r="S422" s="113">
        <v>0</v>
      </c>
      <c r="T422" s="114">
        <f t="shared" ref="T422:T432" si="53">S422*H422</f>
        <v>0</v>
      </c>
      <c r="AR422" s="115" t="s">
        <v>139</v>
      </c>
      <c r="AT422" s="115" t="s">
        <v>135</v>
      </c>
      <c r="AU422" s="115" t="s">
        <v>80</v>
      </c>
      <c r="AY422" s="16" t="s">
        <v>132</v>
      </c>
      <c r="BE422" s="116">
        <f t="shared" ref="BE422:BE432" si="54">IF(N422="základní",J422,0)</f>
        <v>0</v>
      </c>
      <c r="BF422" s="116">
        <f t="shared" ref="BF422:BF432" si="55">IF(N422="snížená",J422,0)</f>
        <v>0</v>
      </c>
      <c r="BG422" s="116">
        <f t="shared" ref="BG422:BG432" si="56">IF(N422="zákl. přenesená",J422,0)</f>
        <v>0</v>
      </c>
      <c r="BH422" s="116">
        <f t="shared" ref="BH422:BH432" si="57">IF(N422="sníž. přenesená",J422,0)</f>
        <v>0</v>
      </c>
      <c r="BI422" s="116">
        <f t="shared" ref="BI422:BI432" si="58">IF(N422="nulová",J422,0)</f>
        <v>0</v>
      </c>
      <c r="BJ422" s="16" t="s">
        <v>80</v>
      </c>
      <c r="BK422" s="116">
        <f t="shared" ref="BK422:BK432" si="59">ROUND(I422*H422,2)</f>
        <v>0</v>
      </c>
      <c r="BL422" s="16" t="s">
        <v>139</v>
      </c>
      <c r="BM422" s="115" t="s">
        <v>1415</v>
      </c>
    </row>
    <row r="423" spans="2:65" s="1" customFormat="1" ht="16.5" customHeight="1">
      <c r="B423" s="107"/>
      <c r="C423" s="108" t="s">
        <v>1416</v>
      </c>
      <c r="D423" s="262" t="s">
        <v>135</v>
      </c>
      <c r="E423" s="236" t="s">
        <v>1417</v>
      </c>
      <c r="F423" s="237" t="s">
        <v>1418</v>
      </c>
      <c r="G423" s="238" t="s">
        <v>1396</v>
      </c>
      <c r="H423" s="239">
        <v>1</v>
      </c>
      <c r="I423" s="110"/>
      <c r="J423" s="247">
        <f t="shared" si="50"/>
        <v>0</v>
      </c>
      <c r="K423" s="109" t="s">
        <v>3</v>
      </c>
      <c r="L423" s="30"/>
      <c r="M423" s="111" t="s">
        <v>3</v>
      </c>
      <c r="N423" s="112" t="s">
        <v>43</v>
      </c>
      <c r="P423" s="113">
        <f t="shared" si="51"/>
        <v>0</v>
      </c>
      <c r="Q423" s="113">
        <v>0</v>
      </c>
      <c r="R423" s="113">
        <f t="shared" si="52"/>
        <v>0</v>
      </c>
      <c r="S423" s="113">
        <v>0</v>
      </c>
      <c r="T423" s="114">
        <f t="shared" si="53"/>
        <v>0</v>
      </c>
      <c r="AR423" s="115" t="s">
        <v>139</v>
      </c>
      <c r="AT423" s="115" t="s">
        <v>135</v>
      </c>
      <c r="AU423" s="115" t="s">
        <v>80</v>
      </c>
      <c r="AY423" s="16" t="s">
        <v>132</v>
      </c>
      <c r="BE423" s="116">
        <f t="shared" si="54"/>
        <v>0</v>
      </c>
      <c r="BF423" s="116">
        <f t="shared" si="55"/>
        <v>0</v>
      </c>
      <c r="BG423" s="116">
        <f t="shared" si="56"/>
        <v>0</v>
      </c>
      <c r="BH423" s="116">
        <f t="shared" si="57"/>
        <v>0</v>
      </c>
      <c r="BI423" s="116">
        <f t="shared" si="58"/>
        <v>0</v>
      </c>
      <c r="BJ423" s="16" t="s">
        <v>80</v>
      </c>
      <c r="BK423" s="116">
        <f t="shared" si="59"/>
        <v>0</v>
      </c>
      <c r="BL423" s="16" t="s">
        <v>139</v>
      </c>
      <c r="BM423" s="115" t="s">
        <v>1419</v>
      </c>
    </row>
    <row r="424" spans="2:65" s="1" customFormat="1" ht="16.5" customHeight="1">
      <c r="B424" s="107"/>
      <c r="C424" s="108" t="s">
        <v>1043</v>
      </c>
      <c r="D424" s="262" t="s">
        <v>135</v>
      </c>
      <c r="E424" s="236" t="s">
        <v>1420</v>
      </c>
      <c r="F424" s="237" t="s">
        <v>1421</v>
      </c>
      <c r="G424" s="238" t="s">
        <v>1396</v>
      </c>
      <c r="H424" s="239">
        <v>1</v>
      </c>
      <c r="I424" s="110"/>
      <c r="J424" s="247">
        <f t="shared" si="50"/>
        <v>0</v>
      </c>
      <c r="K424" s="109" t="s">
        <v>3</v>
      </c>
      <c r="L424" s="30"/>
      <c r="M424" s="111" t="s">
        <v>3</v>
      </c>
      <c r="N424" s="112" t="s">
        <v>43</v>
      </c>
      <c r="P424" s="113">
        <f t="shared" si="51"/>
        <v>0</v>
      </c>
      <c r="Q424" s="113">
        <v>0</v>
      </c>
      <c r="R424" s="113">
        <f t="shared" si="52"/>
        <v>0</v>
      </c>
      <c r="S424" s="113">
        <v>0</v>
      </c>
      <c r="T424" s="114">
        <f t="shared" si="53"/>
        <v>0</v>
      </c>
      <c r="AR424" s="115" t="s">
        <v>139</v>
      </c>
      <c r="AT424" s="115" t="s">
        <v>135</v>
      </c>
      <c r="AU424" s="115" t="s">
        <v>80</v>
      </c>
      <c r="AY424" s="16" t="s">
        <v>132</v>
      </c>
      <c r="BE424" s="116">
        <f t="shared" si="54"/>
        <v>0</v>
      </c>
      <c r="BF424" s="116">
        <f t="shared" si="55"/>
        <v>0</v>
      </c>
      <c r="BG424" s="116">
        <f t="shared" si="56"/>
        <v>0</v>
      </c>
      <c r="BH424" s="116">
        <f t="shared" si="57"/>
        <v>0</v>
      </c>
      <c r="BI424" s="116">
        <f t="shared" si="58"/>
        <v>0</v>
      </c>
      <c r="BJ424" s="16" t="s">
        <v>80</v>
      </c>
      <c r="BK424" s="116">
        <f t="shared" si="59"/>
        <v>0</v>
      </c>
      <c r="BL424" s="16" t="s">
        <v>139</v>
      </c>
      <c r="BM424" s="115" t="s">
        <v>1422</v>
      </c>
    </row>
    <row r="425" spans="2:65" s="1" customFormat="1" ht="16.5" customHeight="1">
      <c r="B425" s="107"/>
      <c r="C425" s="108" t="s">
        <v>1423</v>
      </c>
      <c r="D425" s="262" t="s">
        <v>135</v>
      </c>
      <c r="E425" s="236" t="s">
        <v>1424</v>
      </c>
      <c r="F425" s="237" t="s">
        <v>1425</v>
      </c>
      <c r="G425" s="238" t="s">
        <v>1396</v>
      </c>
      <c r="H425" s="239">
        <v>1</v>
      </c>
      <c r="I425" s="110"/>
      <c r="J425" s="247">
        <f t="shared" si="50"/>
        <v>0</v>
      </c>
      <c r="K425" s="109" t="s">
        <v>3</v>
      </c>
      <c r="L425" s="30"/>
      <c r="M425" s="111" t="s">
        <v>3</v>
      </c>
      <c r="N425" s="112" t="s">
        <v>43</v>
      </c>
      <c r="P425" s="113">
        <f t="shared" si="51"/>
        <v>0</v>
      </c>
      <c r="Q425" s="113">
        <v>0</v>
      </c>
      <c r="R425" s="113">
        <f t="shared" si="52"/>
        <v>0</v>
      </c>
      <c r="S425" s="113">
        <v>0</v>
      </c>
      <c r="T425" s="114">
        <f t="shared" si="53"/>
        <v>0</v>
      </c>
      <c r="AR425" s="115" t="s">
        <v>139</v>
      </c>
      <c r="AT425" s="115" t="s">
        <v>135</v>
      </c>
      <c r="AU425" s="115" t="s">
        <v>80</v>
      </c>
      <c r="AY425" s="16" t="s">
        <v>132</v>
      </c>
      <c r="BE425" s="116">
        <f t="shared" si="54"/>
        <v>0</v>
      </c>
      <c r="BF425" s="116">
        <f t="shared" si="55"/>
        <v>0</v>
      </c>
      <c r="BG425" s="116">
        <f t="shared" si="56"/>
        <v>0</v>
      </c>
      <c r="BH425" s="116">
        <f t="shared" si="57"/>
        <v>0</v>
      </c>
      <c r="BI425" s="116">
        <f t="shared" si="58"/>
        <v>0</v>
      </c>
      <c r="BJ425" s="16" t="s">
        <v>80</v>
      </c>
      <c r="BK425" s="116">
        <f t="shared" si="59"/>
        <v>0</v>
      </c>
      <c r="BL425" s="16" t="s">
        <v>139</v>
      </c>
      <c r="BM425" s="115" t="s">
        <v>1426</v>
      </c>
    </row>
    <row r="426" spans="2:65" s="1" customFormat="1" ht="16.5" customHeight="1">
      <c r="B426" s="107"/>
      <c r="C426" s="108" t="s">
        <v>1045</v>
      </c>
      <c r="D426" s="262" t="s">
        <v>135</v>
      </c>
      <c r="E426" s="236" t="s">
        <v>1427</v>
      </c>
      <c r="F426" s="237" t="s">
        <v>1428</v>
      </c>
      <c r="G426" s="238" t="s">
        <v>1396</v>
      </c>
      <c r="H426" s="239">
        <v>1</v>
      </c>
      <c r="I426" s="110"/>
      <c r="J426" s="247">
        <f t="shared" si="50"/>
        <v>0</v>
      </c>
      <c r="K426" s="109" t="s">
        <v>3</v>
      </c>
      <c r="L426" s="30"/>
      <c r="M426" s="111" t="s">
        <v>3</v>
      </c>
      <c r="N426" s="112" t="s">
        <v>43</v>
      </c>
      <c r="P426" s="113">
        <f t="shared" si="51"/>
        <v>0</v>
      </c>
      <c r="Q426" s="113">
        <v>0</v>
      </c>
      <c r="R426" s="113">
        <f t="shared" si="52"/>
        <v>0</v>
      </c>
      <c r="S426" s="113">
        <v>0</v>
      </c>
      <c r="T426" s="114">
        <f t="shared" si="53"/>
        <v>0</v>
      </c>
      <c r="AR426" s="115" t="s">
        <v>139</v>
      </c>
      <c r="AT426" s="115" t="s">
        <v>135</v>
      </c>
      <c r="AU426" s="115" t="s">
        <v>80</v>
      </c>
      <c r="AY426" s="16" t="s">
        <v>132</v>
      </c>
      <c r="BE426" s="116">
        <f t="shared" si="54"/>
        <v>0</v>
      </c>
      <c r="BF426" s="116">
        <f t="shared" si="55"/>
        <v>0</v>
      </c>
      <c r="BG426" s="116">
        <f t="shared" si="56"/>
        <v>0</v>
      </c>
      <c r="BH426" s="116">
        <f t="shared" si="57"/>
        <v>0</v>
      </c>
      <c r="BI426" s="116">
        <f t="shared" si="58"/>
        <v>0</v>
      </c>
      <c r="BJ426" s="16" t="s">
        <v>80</v>
      </c>
      <c r="BK426" s="116">
        <f t="shared" si="59"/>
        <v>0</v>
      </c>
      <c r="BL426" s="16" t="s">
        <v>139</v>
      </c>
      <c r="BM426" s="115" t="s">
        <v>1429</v>
      </c>
    </row>
    <row r="427" spans="2:65" s="1" customFormat="1" ht="16.5" customHeight="1">
      <c r="B427" s="107"/>
      <c r="C427" s="108" t="s">
        <v>1430</v>
      </c>
      <c r="D427" s="262" t="s">
        <v>135</v>
      </c>
      <c r="E427" s="236" t="s">
        <v>1431</v>
      </c>
      <c r="F427" s="237" t="s">
        <v>1432</v>
      </c>
      <c r="G427" s="238" t="s">
        <v>1396</v>
      </c>
      <c r="H427" s="239">
        <v>1</v>
      </c>
      <c r="I427" s="110"/>
      <c r="J427" s="247">
        <f t="shared" si="50"/>
        <v>0</v>
      </c>
      <c r="K427" s="109" t="s">
        <v>3</v>
      </c>
      <c r="L427" s="30"/>
      <c r="M427" s="111" t="s">
        <v>3</v>
      </c>
      <c r="N427" s="112" t="s">
        <v>43</v>
      </c>
      <c r="P427" s="113">
        <f t="shared" si="51"/>
        <v>0</v>
      </c>
      <c r="Q427" s="113">
        <v>0</v>
      </c>
      <c r="R427" s="113">
        <f t="shared" si="52"/>
        <v>0</v>
      </c>
      <c r="S427" s="113">
        <v>0</v>
      </c>
      <c r="T427" s="114">
        <f t="shared" si="53"/>
        <v>0</v>
      </c>
      <c r="AR427" s="115" t="s">
        <v>139</v>
      </c>
      <c r="AT427" s="115" t="s">
        <v>135</v>
      </c>
      <c r="AU427" s="115" t="s">
        <v>80</v>
      </c>
      <c r="AY427" s="16" t="s">
        <v>132</v>
      </c>
      <c r="BE427" s="116">
        <f t="shared" si="54"/>
        <v>0</v>
      </c>
      <c r="BF427" s="116">
        <f t="shared" si="55"/>
        <v>0</v>
      </c>
      <c r="BG427" s="116">
        <f t="shared" si="56"/>
        <v>0</v>
      </c>
      <c r="BH427" s="116">
        <f t="shared" si="57"/>
        <v>0</v>
      </c>
      <c r="BI427" s="116">
        <f t="shared" si="58"/>
        <v>0</v>
      </c>
      <c r="BJ427" s="16" t="s">
        <v>80</v>
      </c>
      <c r="BK427" s="116">
        <f t="shared" si="59"/>
        <v>0</v>
      </c>
      <c r="BL427" s="16" t="s">
        <v>139</v>
      </c>
      <c r="BM427" s="115" t="s">
        <v>1433</v>
      </c>
    </row>
    <row r="428" spans="2:65" s="1" customFormat="1" ht="16.5" customHeight="1">
      <c r="B428" s="107"/>
      <c r="C428" s="108" t="s">
        <v>1048</v>
      </c>
      <c r="D428" s="262" t="s">
        <v>135</v>
      </c>
      <c r="E428" s="236" t="s">
        <v>1434</v>
      </c>
      <c r="F428" s="237" t="s">
        <v>1435</v>
      </c>
      <c r="G428" s="238" t="s">
        <v>1396</v>
      </c>
      <c r="H428" s="239">
        <v>1</v>
      </c>
      <c r="I428" s="110"/>
      <c r="J428" s="247">
        <f t="shared" si="50"/>
        <v>0</v>
      </c>
      <c r="K428" s="109" t="s">
        <v>3</v>
      </c>
      <c r="L428" s="30"/>
      <c r="M428" s="111" t="s">
        <v>3</v>
      </c>
      <c r="N428" s="112" t="s">
        <v>43</v>
      </c>
      <c r="P428" s="113">
        <f t="shared" si="51"/>
        <v>0</v>
      </c>
      <c r="Q428" s="113">
        <v>0</v>
      </c>
      <c r="R428" s="113">
        <f t="shared" si="52"/>
        <v>0</v>
      </c>
      <c r="S428" s="113">
        <v>0</v>
      </c>
      <c r="T428" s="114">
        <f t="shared" si="53"/>
        <v>0</v>
      </c>
      <c r="AR428" s="115" t="s">
        <v>139</v>
      </c>
      <c r="AT428" s="115" t="s">
        <v>135</v>
      </c>
      <c r="AU428" s="115" t="s">
        <v>80</v>
      </c>
      <c r="AY428" s="16" t="s">
        <v>132</v>
      </c>
      <c r="BE428" s="116">
        <f t="shared" si="54"/>
        <v>0</v>
      </c>
      <c r="BF428" s="116">
        <f t="shared" si="55"/>
        <v>0</v>
      </c>
      <c r="BG428" s="116">
        <f t="shared" si="56"/>
        <v>0</v>
      </c>
      <c r="BH428" s="116">
        <f t="shared" si="57"/>
        <v>0</v>
      </c>
      <c r="BI428" s="116">
        <f t="shared" si="58"/>
        <v>0</v>
      </c>
      <c r="BJ428" s="16" t="s">
        <v>80</v>
      </c>
      <c r="BK428" s="116">
        <f t="shared" si="59"/>
        <v>0</v>
      </c>
      <c r="BL428" s="16" t="s">
        <v>139</v>
      </c>
      <c r="BM428" s="115" t="s">
        <v>1436</v>
      </c>
    </row>
    <row r="429" spans="2:65" s="1" customFormat="1" ht="16.5" customHeight="1">
      <c r="B429" s="107"/>
      <c r="C429" s="108" t="s">
        <v>1437</v>
      </c>
      <c r="D429" s="262" t="s">
        <v>135</v>
      </c>
      <c r="E429" s="236" t="s">
        <v>1438</v>
      </c>
      <c r="F429" s="237" t="s">
        <v>1439</v>
      </c>
      <c r="G429" s="238" t="s">
        <v>1396</v>
      </c>
      <c r="H429" s="239">
        <v>1</v>
      </c>
      <c r="I429" s="110"/>
      <c r="J429" s="247">
        <f t="shared" si="50"/>
        <v>0</v>
      </c>
      <c r="K429" s="109" t="s">
        <v>3</v>
      </c>
      <c r="L429" s="30"/>
      <c r="M429" s="111" t="s">
        <v>3</v>
      </c>
      <c r="N429" s="112" t="s">
        <v>43</v>
      </c>
      <c r="P429" s="113">
        <f t="shared" si="51"/>
        <v>0</v>
      </c>
      <c r="Q429" s="113">
        <v>0</v>
      </c>
      <c r="R429" s="113">
        <f t="shared" si="52"/>
        <v>0</v>
      </c>
      <c r="S429" s="113">
        <v>0</v>
      </c>
      <c r="T429" s="114">
        <f t="shared" si="53"/>
        <v>0</v>
      </c>
      <c r="AR429" s="115" t="s">
        <v>139</v>
      </c>
      <c r="AT429" s="115" t="s">
        <v>135</v>
      </c>
      <c r="AU429" s="115" t="s">
        <v>80</v>
      </c>
      <c r="AY429" s="16" t="s">
        <v>132</v>
      </c>
      <c r="BE429" s="116">
        <f t="shared" si="54"/>
        <v>0</v>
      </c>
      <c r="BF429" s="116">
        <f t="shared" si="55"/>
        <v>0</v>
      </c>
      <c r="BG429" s="116">
        <f t="shared" si="56"/>
        <v>0</v>
      </c>
      <c r="BH429" s="116">
        <f t="shared" si="57"/>
        <v>0</v>
      </c>
      <c r="BI429" s="116">
        <f t="shared" si="58"/>
        <v>0</v>
      </c>
      <c r="BJ429" s="16" t="s">
        <v>80</v>
      </c>
      <c r="BK429" s="116">
        <f t="shared" si="59"/>
        <v>0</v>
      </c>
      <c r="BL429" s="16" t="s">
        <v>139</v>
      </c>
      <c r="BM429" s="115" t="s">
        <v>1440</v>
      </c>
    </row>
    <row r="430" spans="2:65" s="1" customFormat="1" ht="16.5" customHeight="1">
      <c r="B430" s="107"/>
      <c r="C430" s="108" t="s">
        <v>1050</v>
      </c>
      <c r="D430" s="262" t="s">
        <v>135</v>
      </c>
      <c r="E430" s="236" t="s">
        <v>1441</v>
      </c>
      <c r="F430" s="237" t="s">
        <v>1442</v>
      </c>
      <c r="G430" s="238" t="s">
        <v>1396</v>
      </c>
      <c r="H430" s="239">
        <v>1</v>
      </c>
      <c r="I430" s="110"/>
      <c r="J430" s="247">
        <f t="shared" si="50"/>
        <v>0</v>
      </c>
      <c r="K430" s="109" t="s">
        <v>3</v>
      </c>
      <c r="L430" s="30"/>
      <c r="M430" s="111" t="s">
        <v>3</v>
      </c>
      <c r="N430" s="112" t="s">
        <v>43</v>
      </c>
      <c r="P430" s="113">
        <f t="shared" si="51"/>
        <v>0</v>
      </c>
      <c r="Q430" s="113">
        <v>0</v>
      </c>
      <c r="R430" s="113">
        <f t="shared" si="52"/>
        <v>0</v>
      </c>
      <c r="S430" s="113">
        <v>0</v>
      </c>
      <c r="T430" s="114">
        <f t="shared" si="53"/>
        <v>0</v>
      </c>
      <c r="AR430" s="115" t="s">
        <v>139</v>
      </c>
      <c r="AT430" s="115" t="s">
        <v>135</v>
      </c>
      <c r="AU430" s="115" t="s">
        <v>80</v>
      </c>
      <c r="AY430" s="16" t="s">
        <v>132</v>
      </c>
      <c r="BE430" s="116">
        <f t="shared" si="54"/>
        <v>0</v>
      </c>
      <c r="BF430" s="116">
        <f t="shared" si="55"/>
        <v>0</v>
      </c>
      <c r="BG430" s="116">
        <f t="shared" si="56"/>
        <v>0</v>
      </c>
      <c r="BH430" s="116">
        <f t="shared" si="57"/>
        <v>0</v>
      </c>
      <c r="BI430" s="116">
        <f t="shared" si="58"/>
        <v>0</v>
      </c>
      <c r="BJ430" s="16" t="s">
        <v>80</v>
      </c>
      <c r="BK430" s="116">
        <f t="shared" si="59"/>
        <v>0</v>
      </c>
      <c r="BL430" s="16" t="s">
        <v>139</v>
      </c>
      <c r="BM430" s="115" t="s">
        <v>1443</v>
      </c>
    </row>
    <row r="431" spans="2:65" s="1" customFormat="1" ht="16.5" customHeight="1">
      <c r="B431" s="107"/>
      <c r="C431" s="108" t="s">
        <v>1444</v>
      </c>
      <c r="D431" s="262" t="s">
        <v>135</v>
      </c>
      <c r="E431" s="236" t="s">
        <v>1445</v>
      </c>
      <c r="F431" s="237" t="s">
        <v>1446</v>
      </c>
      <c r="G431" s="238" t="s">
        <v>1396</v>
      </c>
      <c r="H431" s="239">
        <v>1</v>
      </c>
      <c r="I431" s="110"/>
      <c r="J431" s="247">
        <f t="shared" si="50"/>
        <v>0</v>
      </c>
      <c r="K431" s="109" t="s">
        <v>3</v>
      </c>
      <c r="L431" s="30"/>
      <c r="M431" s="111" t="s">
        <v>3</v>
      </c>
      <c r="N431" s="112" t="s">
        <v>43</v>
      </c>
      <c r="P431" s="113">
        <f t="shared" si="51"/>
        <v>0</v>
      </c>
      <c r="Q431" s="113">
        <v>0</v>
      </c>
      <c r="R431" s="113">
        <f t="shared" si="52"/>
        <v>0</v>
      </c>
      <c r="S431" s="113">
        <v>0</v>
      </c>
      <c r="T431" s="114">
        <f t="shared" si="53"/>
        <v>0</v>
      </c>
      <c r="AR431" s="115" t="s">
        <v>139</v>
      </c>
      <c r="AT431" s="115" t="s">
        <v>135</v>
      </c>
      <c r="AU431" s="115" t="s">
        <v>80</v>
      </c>
      <c r="AY431" s="16" t="s">
        <v>132</v>
      </c>
      <c r="BE431" s="116">
        <f t="shared" si="54"/>
        <v>0</v>
      </c>
      <c r="BF431" s="116">
        <f t="shared" si="55"/>
        <v>0</v>
      </c>
      <c r="BG431" s="116">
        <f t="shared" si="56"/>
        <v>0</v>
      </c>
      <c r="BH431" s="116">
        <f t="shared" si="57"/>
        <v>0</v>
      </c>
      <c r="BI431" s="116">
        <f t="shared" si="58"/>
        <v>0</v>
      </c>
      <c r="BJ431" s="16" t="s">
        <v>80</v>
      </c>
      <c r="BK431" s="116">
        <f t="shared" si="59"/>
        <v>0</v>
      </c>
      <c r="BL431" s="16" t="s">
        <v>139</v>
      </c>
      <c r="BM431" s="115" t="s">
        <v>1447</v>
      </c>
    </row>
    <row r="432" spans="2:65" s="1" customFormat="1" ht="16.5" customHeight="1">
      <c r="B432" s="107"/>
      <c r="C432" s="108" t="s">
        <v>1053</v>
      </c>
      <c r="D432" s="262" t="s">
        <v>135</v>
      </c>
      <c r="E432" s="236" t="s">
        <v>1448</v>
      </c>
      <c r="F432" s="237" t="s">
        <v>1449</v>
      </c>
      <c r="G432" s="238" t="s">
        <v>1396</v>
      </c>
      <c r="H432" s="239">
        <v>1</v>
      </c>
      <c r="I432" s="110"/>
      <c r="J432" s="247">
        <f t="shared" si="50"/>
        <v>0</v>
      </c>
      <c r="K432" s="109" t="s">
        <v>3</v>
      </c>
      <c r="L432" s="30"/>
      <c r="M432" s="117" t="s">
        <v>3</v>
      </c>
      <c r="N432" s="118" t="s">
        <v>43</v>
      </c>
      <c r="O432" s="119"/>
      <c r="P432" s="120">
        <f t="shared" si="51"/>
        <v>0</v>
      </c>
      <c r="Q432" s="120">
        <v>0</v>
      </c>
      <c r="R432" s="120">
        <f t="shared" si="52"/>
        <v>0</v>
      </c>
      <c r="S432" s="120">
        <v>0</v>
      </c>
      <c r="T432" s="121">
        <f t="shared" si="53"/>
        <v>0</v>
      </c>
      <c r="AR432" s="115" t="s">
        <v>139</v>
      </c>
      <c r="AT432" s="115" t="s">
        <v>135</v>
      </c>
      <c r="AU432" s="115" t="s">
        <v>80</v>
      </c>
      <c r="AY432" s="16" t="s">
        <v>132</v>
      </c>
      <c r="BE432" s="116">
        <f t="shared" si="54"/>
        <v>0</v>
      </c>
      <c r="BF432" s="116">
        <f t="shared" si="55"/>
        <v>0</v>
      </c>
      <c r="BG432" s="116">
        <f t="shared" si="56"/>
        <v>0</v>
      </c>
      <c r="BH432" s="116">
        <f t="shared" si="57"/>
        <v>0</v>
      </c>
      <c r="BI432" s="116">
        <f t="shared" si="58"/>
        <v>0</v>
      </c>
      <c r="BJ432" s="16" t="s">
        <v>80</v>
      </c>
      <c r="BK432" s="116">
        <f t="shared" si="59"/>
        <v>0</v>
      </c>
      <c r="BL432" s="16" t="s">
        <v>139</v>
      </c>
      <c r="BM432" s="115" t="s">
        <v>1450</v>
      </c>
    </row>
    <row r="433" spans="2:12" s="1" customFormat="1" ht="6.95" customHeight="1">
      <c r="B433" s="38"/>
      <c r="C433" s="39"/>
      <c r="D433" s="39"/>
      <c r="E433" s="39"/>
      <c r="F433" s="39"/>
      <c r="G433" s="39"/>
      <c r="H433" s="39"/>
      <c r="I433" s="256"/>
      <c r="J433" s="39"/>
      <c r="K433" s="39"/>
      <c r="L433" s="30"/>
    </row>
  </sheetData>
  <sheetProtection password="CA50" sheet="1" objects="1" scenarios="1"/>
  <autoFilter ref="C85:K432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4" r:id="rId2" xr:uid="{00000000-0004-0000-0500-000001000000}"/>
    <hyperlink ref="F99" r:id="rId3" xr:uid="{00000000-0004-0000-0500-000002000000}"/>
    <hyperlink ref="F103" r:id="rId4" xr:uid="{00000000-0004-0000-0500-000003000000}"/>
    <hyperlink ref="F106" r:id="rId5" xr:uid="{00000000-0004-0000-0500-000004000000}"/>
    <hyperlink ref="F119" r:id="rId6" xr:uid="{00000000-0004-0000-05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2"/>
  <sheetViews>
    <sheetView showGridLines="0" topLeftCell="A47" workbookViewId="0">
      <selection activeCell="J96" sqref="J9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1451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ROUND(J90,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ROUND((SUM(BE90:BE251)),  2)</f>
        <v>0</v>
      </c>
      <c r="I33" s="254">
        <v>0.21</v>
      </c>
      <c r="J33" s="229">
        <f>ROUND(((SUM(BE90:BE251))*I33),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ROUND((SUM(BF90:BF251)),  2)</f>
        <v>0</v>
      </c>
      <c r="I34" s="254">
        <v>0.12</v>
      </c>
      <c r="J34" s="229">
        <f>ROUND(((SUM(BF90:BF251))*I34),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ROUND((SUM(BG90:BG251)),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ROUND((SUM(BH90:BH251)),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ROUND((SUM(BI90:BI251)),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01 - Stavebně konstrukční část-statika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J90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383</v>
      </c>
      <c r="E60" s="232"/>
      <c r="F60" s="232"/>
      <c r="G60" s="232"/>
      <c r="H60" s="232"/>
      <c r="I60" s="259"/>
      <c r="J60" s="242">
        <f>J91</f>
        <v>0</v>
      </c>
      <c r="L60" s="88"/>
    </row>
    <row r="61" spans="2:47" s="9" customFormat="1" ht="19.899999999999999" customHeight="1">
      <c r="B61" s="90"/>
      <c r="D61" s="91" t="s">
        <v>1452</v>
      </c>
      <c r="E61" s="233"/>
      <c r="F61" s="233"/>
      <c r="G61" s="233"/>
      <c r="H61" s="233"/>
      <c r="I61" s="260"/>
      <c r="J61" s="243">
        <f>J92</f>
        <v>0</v>
      </c>
      <c r="L61" s="90"/>
    </row>
    <row r="62" spans="2:47" s="9" customFormat="1" ht="19.899999999999999" customHeight="1">
      <c r="B62" s="90"/>
      <c r="D62" s="91" t="s">
        <v>384</v>
      </c>
      <c r="E62" s="233"/>
      <c r="F62" s="233"/>
      <c r="G62" s="233"/>
      <c r="H62" s="233"/>
      <c r="I62" s="260"/>
      <c r="J62" s="243">
        <f>J125</f>
        <v>0</v>
      </c>
      <c r="L62" s="90"/>
    </row>
    <row r="63" spans="2:47" s="9" customFormat="1" ht="19.899999999999999" customHeight="1">
      <c r="B63" s="90"/>
      <c r="D63" s="91" t="s">
        <v>385</v>
      </c>
      <c r="E63" s="233"/>
      <c r="F63" s="233"/>
      <c r="G63" s="233"/>
      <c r="H63" s="233"/>
      <c r="I63" s="260"/>
      <c r="J63" s="243">
        <f>J126</f>
        <v>0</v>
      </c>
      <c r="L63" s="90"/>
    </row>
    <row r="64" spans="2:47" s="9" customFormat="1" ht="19.899999999999999" customHeight="1">
      <c r="B64" s="90"/>
      <c r="D64" s="91" t="s">
        <v>386</v>
      </c>
      <c r="E64" s="233"/>
      <c r="F64" s="233"/>
      <c r="G64" s="233"/>
      <c r="H64" s="233"/>
      <c r="I64" s="260"/>
      <c r="J64" s="243">
        <f>J195</f>
        <v>0</v>
      </c>
      <c r="L64" s="90"/>
    </row>
    <row r="65" spans="2:12" s="9" customFormat="1" ht="19.899999999999999" customHeight="1">
      <c r="B65" s="90"/>
      <c r="D65" s="91" t="s">
        <v>1453</v>
      </c>
      <c r="E65" s="233"/>
      <c r="F65" s="233"/>
      <c r="G65" s="233"/>
      <c r="H65" s="233"/>
      <c r="I65" s="260"/>
      <c r="J65" s="243">
        <f>J205</f>
        <v>0</v>
      </c>
      <c r="L65" s="90"/>
    </row>
    <row r="66" spans="2:12" s="8" customFormat="1" ht="24.95" customHeight="1">
      <c r="B66" s="88"/>
      <c r="D66" s="89" t="s">
        <v>115</v>
      </c>
      <c r="E66" s="232"/>
      <c r="F66" s="232"/>
      <c r="G66" s="232"/>
      <c r="H66" s="232"/>
      <c r="I66" s="259"/>
      <c r="J66" s="242">
        <f>J208</f>
        <v>0</v>
      </c>
      <c r="L66" s="88"/>
    </row>
    <row r="67" spans="2:12" s="9" customFormat="1" ht="19.899999999999999" customHeight="1">
      <c r="B67" s="90"/>
      <c r="D67" s="91" t="s">
        <v>1454</v>
      </c>
      <c r="E67" s="233"/>
      <c r="F67" s="233"/>
      <c r="G67" s="233"/>
      <c r="H67" s="233"/>
      <c r="I67" s="260"/>
      <c r="J67" s="243">
        <f>J209</f>
        <v>0</v>
      </c>
      <c r="L67" s="90"/>
    </row>
    <row r="68" spans="2:12" s="9" customFormat="1" ht="19.899999999999999" customHeight="1">
      <c r="B68" s="90"/>
      <c r="D68" s="91" t="s">
        <v>1455</v>
      </c>
      <c r="E68" s="233"/>
      <c r="F68" s="233"/>
      <c r="G68" s="233"/>
      <c r="H68" s="233"/>
      <c r="I68" s="260"/>
      <c r="J68" s="243">
        <f>J213</f>
        <v>0</v>
      </c>
      <c r="L68" s="90"/>
    </row>
    <row r="69" spans="2:12" s="9" customFormat="1" ht="19.899999999999999" customHeight="1">
      <c r="B69" s="90"/>
      <c r="D69" s="91" t="s">
        <v>1456</v>
      </c>
      <c r="E69" s="233"/>
      <c r="F69" s="233"/>
      <c r="G69" s="233"/>
      <c r="H69" s="233"/>
      <c r="I69" s="260"/>
      <c r="J69" s="243">
        <f>J226</f>
        <v>0</v>
      </c>
      <c r="L69" s="90"/>
    </row>
    <row r="70" spans="2:12" s="9" customFormat="1" ht="19.899999999999999" customHeight="1">
      <c r="B70" s="90"/>
      <c r="D70" s="91" t="s">
        <v>1457</v>
      </c>
      <c r="E70" s="233"/>
      <c r="F70" s="233"/>
      <c r="G70" s="233"/>
      <c r="H70" s="233"/>
      <c r="I70" s="260"/>
      <c r="J70" s="243">
        <f>J245</f>
        <v>0</v>
      </c>
      <c r="L70" s="90"/>
    </row>
    <row r="71" spans="2:12" s="1" customFormat="1" ht="21.75" customHeight="1">
      <c r="B71" s="30"/>
      <c r="I71" s="122"/>
      <c r="L71" s="30"/>
    </row>
    <row r="72" spans="2:12" s="1" customFormat="1" ht="6.95" customHeight="1">
      <c r="B72" s="38"/>
      <c r="C72" s="39"/>
      <c r="D72" s="39"/>
      <c r="E72" s="39"/>
      <c r="F72" s="39"/>
      <c r="G72" s="39"/>
      <c r="H72" s="39"/>
      <c r="I72" s="256"/>
      <c r="J72" s="39"/>
      <c r="K72" s="39"/>
      <c r="L72" s="30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257"/>
      <c r="J76" s="41"/>
      <c r="K76" s="41"/>
      <c r="L76" s="30"/>
    </row>
    <row r="77" spans="2:12" s="1" customFormat="1" ht="24.95" customHeight="1">
      <c r="B77" s="30"/>
      <c r="C77" s="20" t="s">
        <v>117</v>
      </c>
      <c r="I77" s="122"/>
      <c r="L77" s="30"/>
    </row>
    <row r="78" spans="2:12" s="1" customFormat="1" ht="6.95" customHeight="1">
      <c r="B78" s="30"/>
      <c r="I78" s="122"/>
      <c r="L78" s="30"/>
    </row>
    <row r="79" spans="2:12" s="1" customFormat="1" ht="12" customHeight="1">
      <c r="B79" s="30"/>
      <c r="C79" s="26" t="s">
        <v>17</v>
      </c>
      <c r="I79" s="122"/>
      <c r="L79" s="30"/>
    </row>
    <row r="80" spans="2:12" s="1" customFormat="1" ht="16.5" customHeight="1">
      <c r="B80" s="30"/>
      <c r="E80" s="324" t="str">
        <f>E7</f>
        <v>VŠE 3.np</v>
      </c>
      <c r="F80" s="325"/>
      <c r="G80" s="325"/>
      <c r="H80" s="325"/>
      <c r="I80" s="122"/>
      <c r="L80" s="30"/>
    </row>
    <row r="81" spans="2:65" s="1" customFormat="1" ht="12" customHeight="1">
      <c r="B81" s="30"/>
      <c r="C81" s="26" t="s">
        <v>109</v>
      </c>
      <c r="I81" s="122"/>
      <c r="L81" s="30"/>
    </row>
    <row r="82" spans="2:65" s="1" customFormat="1" ht="16.5" customHeight="1">
      <c r="B82" s="30"/>
      <c r="E82" s="314" t="str">
        <f>E9</f>
        <v>01 - Stavebně konstrukční část-statika</v>
      </c>
      <c r="F82" s="323"/>
      <c r="G82" s="323"/>
      <c r="H82" s="323"/>
      <c r="I82" s="122"/>
      <c r="L82" s="30"/>
    </row>
    <row r="83" spans="2:65" s="1" customFormat="1" ht="6.95" customHeight="1">
      <c r="B83" s="30"/>
      <c r="I83" s="122"/>
      <c r="L83" s="30"/>
    </row>
    <row r="84" spans="2:65" s="1" customFormat="1" ht="12" customHeight="1">
      <c r="B84" s="30"/>
      <c r="C84" s="26" t="s">
        <v>21</v>
      </c>
      <c r="F84" s="24" t="str">
        <f>F12</f>
        <v>Praha</v>
      </c>
      <c r="I84" s="250" t="s">
        <v>23</v>
      </c>
      <c r="J84" s="224" t="str">
        <f>IF(J12="","",J12)</f>
        <v>9. 5. 2024</v>
      </c>
      <c r="L84" s="30"/>
    </row>
    <row r="85" spans="2:65" s="1" customFormat="1" ht="6.95" customHeight="1">
      <c r="B85" s="30"/>
      <c r="I85" s="122"/>
      <c r="L85" s="30"/>
    </row>
    <row r="86" spans="2:65" s="1" customFormat="1" ht="15.2" customHeight="1">
      <c r="B86" s="30"/>
      <c r="C86" s="26" t="s">
        <v>25</v>
      </c>
      <c r="F86" s="24" t="str">
        <f>E15</f>
        <v xml:space="preserve"> </v>
      </c>
      <c r="I86" s="250" t="s">
        <v>31</v>
      </c>
      <c r="J86" s="226" t="str">
        <f>E21</f>
        <v xml:space="preserve"> </v>
      </c>
      <c r="L86" s="30"/>
    </row>
    <row r="87" spans="2:65" s="1" customFormat="1" ht="15.2" customHeight="1">
      <c r="B87" s="30"/>
      <c r="C87" s="26" t="s">
        <v>29</v>
      </c>
      <c r="F87" s="24" t="str">
        <f>IF(E18="","",E18)</f>
        <v>Vyplň údaj</v>
      </c>
      <c r="I87" s="250" t="s">
        <v>33</v>
      </c>
      <c r="J87" s="226" t="str">
        <f>E24</f>
        <v>Ing.Milan Dusek</v>
      </c>
      <c r="L87" s="30"/>
    </row>
    <row r="88" spans="2:65" s="1" customFormat="1" ht="10.35" customHeight="1">
      <c r="B88" s="30"/>
      <c r="I88" s="122"/>
      <c r="L88" s="30"/>
    </row>
    <row r="89" spans="2:65" s="10" customFormat="1" ht="29.25" customHeight="1">
      <c r="B89" s="92"/>
      <c r="C89" s="93" t="s">
        <v>118</v>
      </c>
      <c r="D89" s="94" t="s">
        <v>57</v>
      </c>
      <c r="E89" s="94" t="s">
        <v>53</v>
      </c>
      <c r="F89" s="94" t="s">
        <v>54</v>
      </c>
      <c r="G89" s="94" t="s">
        <v>119</v>
      </c>
      <c r="H89" s="94" t="s">
        <v>120</v>
      </c>
      <c r="I89" s="261" t="s">
        <v>121</v>
      </c>
      <c r="J89" s="94" t="s">
        <v>113</v>
      </c>
      <c r="K89" s="95" t="s">
        <v>122</v>
      </c>
      <c r="L89" s="92"/>
      <c r="M89" s="51" t="s">
        <v>3</v>
      </c>
      <c r="N89" s="52" t="s">
        <v>42</v>
      </c>
      <c r="O89" s="52" t="s">
        <v>123</v>
      </c>
      <c r="P89" s="52" t="s">
        <v>124</v>
      </c>
      <c r="Q89" s="52" t="s">
        <v>125</v>
      </c>
      <c r="R89" s="52" t="s">
        <v>126</v>
      </c>
      <c r="S89" s="52" t="s">
        <v>127</v>
      </c>
      <c r="T89" s="53" t="s">
        <v>128</v>
      </c>
    </row>
    <row r="90" spans="2:65" s="1" customFormat="1" ht="22.9" customHeight="1">
      <c r="B90" s="30"/>
      <c r="C90" s="56" t="s">
        <v>129</v>
      </c>
      <c r="I90" s="122"/>
      <c r="J90" s="244">
        <f>BK90</f>
        <v>0</v>
      </c>
      <c r="L90" s="30"/>
      <c r="M90" s="54"/>
      <c r="N90" s="46"/>
      <c r="O90" s="46"/>
      <c r="P90" s="96">
        <f>P91+P208</f>
        <v>0</v>
      </c>
      <c r="Q90" s="46"/>
      <c r="R90" s="96">
        <f>R91+R208</f>
        <v>14.221975879999999</v>
      </c>
      <c r="S90" s="46"/>
      <c r="T90" s="97">
        <f>T91+T208</f>
        <v>49.047049200000004</v>
      </c>
      <c r="AT90" s="16" t="s">
        <v>71</v>
      </c>
      <c r="AU90" s="16" t="s">
        <v>114</v>
      </c>
      <c r="BK90" s="98">
        <f>BK91+BK208</f>
        <v>0</v>
      </c>
    </row>
    <row r="91" spans="2:65" s="11" customFormat="1" ht="25.9" customHeight="1">
      <c r="B91" s="99"/>
      <c r="D91" s="100" t="s">
        <v>71</v>
      </c>
      <c r="E91" s="234" t="s">
        <v>388</v>
      </c>
      <c r="F91" s="234" t="s">
        <v>389</v>
      </c>
      <c r="I91" s="101"/>
      <c r="J91" s="245">
        <f>BK91</f>
        <v>0</v>
      </c>
      <c r="L91" s="99"/>
      <c r="M91" s="102"/>
      <c r="P91" s="103">
        <f>P92+P125+P126+P195+P205</f>
        <v>0</v>
      </c>
      <c r="R91" s="103">
        <f>R92+R125+R126+R195+R205</f>
        <v>12.827662779999999</v>
      </c>
      <c r="T91" s="104">
        <f>T92+T125+T126+T195+T205</f>
        <v>43.524700000000003</v>
      </c>
      <c r="AR91" s="100" t="s">
        <v>80</v>
      </c>
      <c r="AT91" s="105" t="s">
        <v>71</v>
      </c>
      <c r="AU91" s="105" t="s">
        <v>72</v>
      </c>
      <c r="AY91" s="100" t="s">
        <v>132</v>
      </c>
      <c r="BK91" s="106">
        <f>BK92+BK125+BK126+BK195+BK205</f>
        <v>0</v>
      </c>
    </row>
    <row r="92" spans="2:65" s="11" customFormat="1" ht="22.9" customHeight="1">
      <c r="B92" s="99"/>
      <c r="D92" s="100" t="s">
        <v>71</v>
      </c>
      <c r="E92" s="235" t="s">
        <v>142</v>
      </c>
      <c r="F92" s="235" t="s">
        <v>1458</v>
      </c>
      <c r="I92" s="101"/>
      <c r="J92" s="246">
        <f>BK92</f>
        <v>0</v>
      </c>
      <c r="L92" s="99"/>
      <c r="M92" s="102"/>
      <c r="P92" s="103">
        <f>SUM(P93:P124)</f>
        <v>0</v>
      </c>
      <c r="R92" s="103">
        <f>SUM(R93:R124)</f>
        <v>12.761408579999999</v>
      </c>
      <c r="T92" s="104">
        <f>SUM(T93:T124)</f>
        <v>0</v>
      </c>
      <c r="AR92" s="100" t="s">
        <v>80</v>
      </c>
      <c r="AT92" s="105" t="s">
        <v>71</v>
      </c>
      <c r="AU92" s="105" t="s">
        <v>80</v>
      </c>
      <c r="AY92" s="100" t="s">
        <v>132</v>
      </c>
      <c r="BK92" s="106">
        <f>SUM(BK93:BK124)</f>
        <v>0</v>
      </c>
    </row>
    <row r="93" spans="2:65" s="1" customFormat="1" ht="24.2" customHeight="1">
      <c r="B93" s="107"/>
      <c r="C93" s="108" t="s">
        <v>80</v>
      </c>
      <c r="D93" s="262" t="s">
        <v>135</v>
      </c>
      <c r="E93" s="236" t="s">
        <v>1459</v>
      </c>
      <c r="F93" s="237" t="s">
        <v>1460</v>
      </c>
      <c r="G93" s="238" t="s">
        <v>393</v>
      </c>
      <c r="H93" s="239">
        <v>3.2</v>
      </c>
      <c r="I93" s="110"/>
      <c r="J93" s="247">
        <f>ROUND(I93*H93,2)</f>
        <v>0</v>
      </c>
      <c r="K93" s="109" t="s">
        <v>394</v>
      </c>
      <c r="L93" s="30"/>
      <c r="M93" s="111" t="s">
        <v>3</v>
      </c>
      <c r="N93" s="112" t="s">
        <v>43</v>
      </c>
      <c r="P93" s="113">
        <f>O93*H93</f>
        <v>0</v>
      </c>
      <c r="Q93" s="113">
        <v>0.17716000000000001</v>
      </c>
      <c r="R93" s="113">
        <f>Q93*H93</f>
        <v>0.56691200000000008</v>
      </c>
      <c r="S93" s="113">
        <v>0</v>
      </c>
      <c r="T93" s="114">
        <f>S93*H93</f>
        <v>0</v>
      </c>
      <c r="AR93" s="115" t="s">
        <v>139</v>
      </c>
      <c r="AT93" s="115" t="s">
        <v>135</v>
      </c>
      <c r="AU93" s="115" t="s">
        <v>82</v>
      </c>
      <c r="AY93" s="16" t="s">
        <v>132</v>
      </c>
      <c r="BE93" s="116">
        <f>IF(N93="základní",J93,0)</f>
        <v>0</v>
      </c>
      <c r="BF93" s="116">
        <f>IF(N93="snížená",J93,0)</f>
        <v>0</v>
      </c>
      <c r="BG93" s="116">
        <f>IF(N93="zákl. přenesená",J93,0)</f>
        <v>0</v>
      </c>
      <c r="BH93" s="116">
        <f>IF(N93="sníž. přenesená",J93,0)</f>
        <v>0</v>
      </c>
      <c r="BI93" s="116">
        <f>IF(N93="nulová",J93,0)</f>
        <v>0</v>
      </c>
      <c r="BJ93" s="16" t="s">
        <v>80</v>
      </c>
      <c r="BK93" s="116">
        <f>ROUND(I93*H93,2)</f>
        <v>0</v>
      </c>
      <c r="BL93" s="16" t="s">
        <v>139</v>
      </c>
      <c r="BM93" s="115" t="s">
        <v>1461</v>
      </c>
    </row>
    <row r="94" spans="2:65" s="1" customFormat="1" ht="11.25">
      <c r="B94" s="30"/>
      <c r="D94" s="265" t="s">
        <v>396</v>
      </c>
      <c r="F94" s="266" t="s">
        <v>1462</v>
      </c>
      <c r="I94" s="122"/>
      <c r="L94" s="30"/>
      <c r="M94" s="123"/>
      <c r="T94" s="48"/>
      <c r="AT94" s="16" t="s">
        <v>396</v>
      </c>
      <c r="AU94" s="16" t="s">
        <v>82</v>
      </c>
    </row>
    <row r="95" spans="2:65" s="12" customFormat="1" ht="11.25">
      <c r="B95" s="124"/>
      <c r="D95" s="263" t="s">
        <v>407</v>
      </c>
      <c r="E95" s="125" t="s">
        <v>3</v>
      </c>
      <c r="F95" s="267" t="s">
        <v>1463</v>
      </c>
      <c r="H95" s="268">
        <v>3.2</v>
      </c>
      <c r="I95" s="126"/>
      <c r="L95" s="124"/>
      <c r="M95" s="127"/>
      <c r="T95" s="128"/>
      <c r="AT95" s="125" t="s">
        <v>407</v>
      </c>
      <c r="AU95" s="125" t="s">
        <v>82</v>
      </c>
      <c r="AV95" s="12" t="s">
        <v>82</v>
      </c>
      <c r="AW95" s="12" t="s">
        <v>32</v>
      </c>
      <c r="AX95" s="12" t="s">
        <v>80</v>
      </c>
      <c r="AY95" s="125" t="s">
        <v>132</v>
      </c>
    </row>
    <row r="96" spans="2:65" s="1" customFormat="1" ht="21.75" customHeight="1">
      <c r="B96" s="107"/>
      <c r="C96" s="108" t="s">
        <v>82</v>
      </c>
      <c r="D96" s="262" t="s">
        <v>135</v>
      </c>
      <c r="E96" s="236" t="s">
        <v>1464</v>
      </c>
      <c r="F96" s="237" t="s">
        <v>1465</v>
      </c>
      <c r="G96" s="238" t="s">
        <v>158</v>
      </c>
      <c r="H96" s="239">
        <v>240</v>
      </c>
      <c r="I96" s="110"/>
      <c r="J96" s="247">
        <f>ROUND(I96*H96,2)</f>
        <v>0</v>
      </c>
      <c r="K96" s="109" t="s">
        <v>394</v>
      </c>
      <c r="L96" s="30"/>
      <c r="M96" s="111" t="s">
        <v>3</v>
      </c>
      <c r="N96" s="112" t="s">
        <v>43</v>
      </c>
      <c r="P96" s="113">
        <f>O96*H96</f>
        <v>0</v>
      </c>
      <c r="Q96" s="113">
        <v>1.2619999999999999E-2</v>
      </c>
      <c r="R96" s="113">
        <f>Q96*H96</f>
        <v>3.0287999999999999</v>
      </c>
      <c r="S96" s="113">
        <v>0</v>
      </c>
      <c r="T96" s="114">
        <f>S96*H96</f>
        <v>0</v>
      </c>
      <c r="AR96" s="115" t="s">
        <v>139</v>
      </c>
      <c r="AT96" s="115" t="s">
        <v>135</v>
      </c>
      <c r="AU96" s="115" t="s">
        <v>82</v>
      </c>
      <c r="AY96" s="16" t="s">
        <v>132</v>
      </c>
      <c r="BE96" s="116">
        <f>IF(N96="základní",J96,0)</f>
        <v>0</v>
      </c>
      <c r="BF96" s="116">
        <f>IF(N96="snížená",J96,0)</f>
        <v>0</v>
      </c>
      <c r="BG96" s="116">
        <f>IF(N96="zákl. přenesená",J96,0)</f>
        <v>0</v>
      </c>
      <c r="BH96" s="116">
        <f>IF(N96="sníž. přenesená",J96,0)</f>
        <v>0</v>
      </c>
      <c r="BI96" s="116">
        <f>IF(N96="nulová",J96,0)</f>
        <v>0</v>
      </c>
      <c r="BJ96" s="16" t="s">
        <v>80</v>
      </c>
      <c r="BK96" s="116">
        <f>ROUND(I96*H96,2)</f>
        <v>0</v>
      </c>
      <c r="BL96" s="16" t="s">
        <v>139</v>
      </c>
      <c r="BM96" s="115" t="s">
        <v>1466</v>
      </c>
    </row>
    <row r="97" spans="2:65" s="1" customFormat="1" ht="11.25">
      <c r="B97" s="30"/>
      <c r="D97" s="265" t="s">
        <v>396</v>
      </c>
      <c r="F97" s="266" t="s">
        <v>1467</v>
      </c>
      <c r="I97" s="122"/>
      <c r="L97" s="30"/>
      <c r="M97" s="123"/>
      <c r="T97" s="48"/>
      <c r="AT97" s="16" t="s">
        <v>396</v>
      </c>
      <c r="AU97" s="16" t="s">
        <v>82</v>
      </c>
    </row>
    <row r="98" spans="2:65" s="12" customFormat="1" ht="11.25">
      <c r="B98" s="124"/>
      <c r="D98" s="263" t="s">
        <v>407</v>
      </c>
      <c r="E98" s="125" t="s">
        <v>3</v>
      </c>
      <c r="F98" s="267" t="s">
        <v>1468</v>
      </c>
      <c r="H98" s="268">
        <v>240</v>
      </c>
      <c r="I98" s="126"/>
      <c r="L98" s="124"/>
      <c r="M98" s="127"/>
      <c r="T98" s="128"/>
      <c r="AT98" s="125" t="s">
        <v>407</v>
      </c>
      <c r="AU98" s="125" t="s">
        <v>82</v>
      </c>
      <c r="AV98" s="12" t="s">
        <v>82</v>
      </c>
      <c r="AW98" s="12" t="s">
        <v>32</v>
      </c>
      <c r="AX98" s="12" t="s">
        <v>80</v>
      </c>
      <c r="AY98" s="125" t="s">
        <v>132</v>
      </c>
    </row>
    <row r="99" spans="2:65" s="1" customFormat="1" ht="24.2" customHeight="1">
      <c r="B99" s="107"/>
      <c r="C99" s="108" t="s">
        <v>142</v>
      </c>
      <c r="D99" s="262" t="s">
        <v>135</v>
      </c>
      <c r="E99" s="236" t="s">
        <v>1469</v>
      </c>
      <c r="F99" s="237" t="s">
        <v>1470</v>
      </c>
      <c r="G99" s="238" t="s">
        <v>1471</v>
      </c>
      <c r="H99" s="239">
        <v>4.8000000000000001E-2</v>
      </c>
      <c r="I99" s="110"/>
      <c r="J99" s="247">
        <f>ROUND(I99*H99,2)</f>
        <v>0</v>
      </c>
      <c r="K99" s="109" t="s">
        <v>394</v>
      </c>
      <c r="L99" s="30"/>
      <c r="M99" s="111" t="s">
        <v>3</v>
      </c>
      <c r="N99" s="112" t="s">
        <v>43</v>
      </c>
      <c r="P99" s="113">
        <f>O99*H99</f>
        <v>0</v>
      </c>
      <c r="Q99" s="113">
        <v>2.39757</v>
      </c>
      <c r="R99" s="113">
        <f>Q99*H99</f>
        <v>0.11508336</v>
      </c>
      <c r="S99" s="113">
        <v>0</v>
      </c>
      <c r="T99" s="114">
        <f>S99*H99</f>
        <v>0</v>
      </c>
      <c r="AR99" s="115" t="s">
        <v>139</v>
      </c>
      <c r="AT99" s="115" t="s">
        <v>135</v>
      </c>
      <c r="AU99" s="115" t="s">
        <v>82</v>
      </c>
      <c r="AY99" s="16" t="s">
        <v>132</v>
      </c>
      <c r="BE99" s="116">
        <f>IF(N99="základní",J99,0)</f>
        <v>0</v>
      </c>
      <c r="BF99" s="116">
        <f>IF(N99="snížená",J99,0)</f>
        <v>0</v>
      </c>
      <c r="BG99" s="116">
        <f>IF(N99="zákl. přenesená",J99,0)</f>
        <v>0</v>
      </c>
      <c r="BH99" s="116">
        <f>IF(N99="sníž. přenesená",J99,0)</f>
        <v>0</v>
      </c>
      <c r="BI99" s="116">
        <f>IF(N99="nulová",J99,0)</f>
        <v>0</v>
      </c>
      <c r="BJ99" s="16" t="s">
        <v>80</v>
      </c>
      <c r="BK99" s="116">
        <f>ROUND(I99*H99,2)</f>
        <v>0</v>
      </c>
      <c r="BL99" s="16" t="s">
        <v>139</v>
      </c>
      <c r="BM99" s="115" t="s">
        <v>1472</v>
      </c>
    </row>
    <row r="100" spans="2:65" s="1" customFormat="1" ht="11.25">
      <c r="B100" s="30"/>
      <c r="D100" s="265" t="s">
        <v>396</v>
      </c>
      <c r="F100" s="266" t="s">
        <v>1473</v>
      </c>
      <c r="I100" s="122"/>
      <c r="L100" s="30"/>
      <c r="M100" s="123"/>
      <c r="T100" s="48"/>
      <c r="AT100" s="16" t="s">
        <v>396</v>
      </c>
      <c r="AU100" s="16" t="s">
        <v>82</v>
      </c>
    </row>
    <row r="101" spans="2:65" s="12" customFormat="1" ht="11.25">
      <c r="B101" s="124"/>
      <c r="D101" s="263" t="s">
        <v>407</v>
      </c>
      <c r="E101" s="125" t="s">
        <v>3</v>
      </c>
      <c r="F101" s="267" t="s">
        <v>1474</v>
      </c>
      <c r="H101" s="268">
        <v>4.8000000000000001E-2</v>
      </c>
      <c r="I101" s="126"/>
      <c r="L101" s="124"/>
      <c r="M101" s="127"/>
      <c r="T101" s="128"/>
      <c r="AT101" s="125" t="s">
        <v>407</v>
      </c>
      <c r="AU101" s="125" t="s">
        <v>82</v>
      </c>
      <c r="AV101" s="12" t="s">
        <v>82</v>
      </c>
      <c r="AW101" s="12" t="s">
        <v>32</v>
      </c>
      <c r="AX101" s="12" t="s">
        <v>80</v>
      </c>
      <c r="AY101" s="125" t="s">
        <v>132</v>
      </c>
    </row>
    <row r="102" spans="2:65" s="1" customFormat="1" ht="16.5" customHeight="1">
      <c r="B102" s="107"/>
      <c r="C102" s="108" t="s">
        <v>139</v>
      </c>
      <c r="D102" s="262" t="s">
        <v>135</v>
      </c>
      <c r="E102" s="236" t="s">
        <v>1475</v>
      </c>
      <c r="F102" s="237" t="s">
        <v>1476</v>
      </c>
      <c r="G102" s="238" t="s">
        <v>1471</v>
      </c>
      <c r="H102" s="239">
        <v>2.1760000000000002</v>
      </c>
      <c r="I102" s="110"/>
      <c r="J102" s="247">
        <f>ROUND(I102*H102,2)</f>
        <v>0</v>
      </c>
      <c r="K102" s="109" t="s">
        <v>394</v>
      </c>
      <c r="L102" s="30"/>
      <c r="M102" s="111" t="s">
        <v>3</v>
      </c>
      <c r="N102" s="112" t="s">
        <v>43</v>
      </c>
      <c r="P102" s="113">
        <f>O102*H102</f>
        <v>0</v>
      </c>
      <c r="Q102" s="113">
        <v>1.94302</v>
      </c>
      <c r="R102" s="113">
        <f>Q102*H102</f>
        <v>4.2280115199999999</v>
      </c>
      <c r="S102" s="113">
        <v>0</v>
      </c>
      <c r="T102" s="114">
        <f>S102*H102</f>
        <v>0</v>
      </c>
      <c r="AR102" s="115" t="s">
        <v>139</v>
      </c>
      <c r="AT102" s="115" t="s">
        <v>135</v>
      </c>
      <c r="AU102" s="115" t="s">
        <v>82</v>
      </c>
      <c r="AY102" s="16" t="s">
        <v>132</v>
      </c>
      <c r="BE102" s="116">
        <f>IF(N102="základní",J102,0)</f>
        <v>0</v>
      </c>
      <c r="BF102" s="116">
        <f>IF(N102="snížená",J102,0)</f>
        <v>0</v>
      </c>
      <c r="BG102" s="116">
        <f>IF(N102="zákl. přenesená",J102,0)</f>
        <v>0</v>
      </c>
      <c r="BH102" s="116">
        <f>IF(N102="sníž. přenesená",J102,0)</f>
        <v>0</v>
      </c>
      <c r="BI102" s="116">
        <f>IF(N102="nulová",J102,0)</f>
        <v>0</v>
      </c>
      <c r="BJ102" s="16" t="s">
        <v>80</v>
      </c>
      <c r="BK102" s="116">
        <f>ROUND(I102*H102,2)</f>
        <v>0</v>
      </c>
      <c r="BL102" s="16" t="s">
        <v>139</v>
      </c>
      <c r="BM102" s="115" t="s">
        <v>1477</v>
      </c>
    </row>
    <row r="103" spans="2:65" s="1" customFormat="1" ht="11.25">
      <c r="B103" s="30"/>
      <c r="D103" s="265" t="s">
        <v>396</v>
      </c>
      <c r="F103" s="266" t="s">
        <v>1478</v>
      </c>
      <c r="I103" s="122"/>
      <c r="L103" s="30"/>
      <c r="M103" s="123"/>
      <c r="T103" s="48"/>
      <c r="AT103" s="16" t="s">
        <v>396</v>
      </c>
      <c r="AU103" s="16" t="s">
        <v>82</v>
      </c>
    </row>
    <row r="104" spans="2:65" s="12" customFormat="1" ht="22.5">
      <c r="B104" s="124"/>
      <c r="D104" s="263" t="s">
        <v>407</v>
      </c>
      <c r="E104" s="125" t="s">
        <v>3</v>
      </c>
      <c r="F104" s="267" t="s">
        <v>1479</v>
      </c>
      <c r="H104" s="268">
        <v>1.5449999999999999</v>
      </c>
      <c r="I104" s="126"/>
      <c r="L104" s="124"/>
      <c r="M104" s="127"/>
      <c r="T104" s="128"/>
      <c r="AT104" s="125" t="s">
        <v>407</v>
      </c>
      <c r="AU104" s="125" t="s">
        <v>82</v>
      </c>
      <c r="AV104" s="12" t="s">
        <v>82</v>
      </c>
      <c r="AW104" s="12" t="s">
        <v>32</v>
      </c>
      <c r="AX104" s="12" t="s">
        <v>72</v>
      </c>
      <c r="AY104" s="125" t="s">
        <v>132</v>
      </c>
    </row>
    <row r="105" spans="2:65" s="12" customFormat="1" ht="11.25">
      <c r="B105" s="124"/>
      <c r="D105" s="263" t="s">
        <v>407</v>
      </c>
      <c r="E105" s="125" t="s">
        <v>3</v>
      </c>
      <c r="F105" s="267" t="s">
        <v>1480</v>
      </c>
      <c r="H105" s="268">
        <v>0.63100000000000001</v>
      </c>
      <c r="I105" s="126"/>
      <c r="L105" s="124"/>
      <c r="M105" s="127"/>
      <c r="T105" s="128"/>
      <c r="AT105" s="125" t="s">
        <v>407</v>
      </c>
      <c r="AU105" s="125" t="s">
        <v>82</v>
      </c>
      <c r="AV105" s="12" t="s">
        <v>82</v>
      </c>
      <c r="AW105" s="12" t="s">
        <v>32</v>
      </c>
      <c r="AX105" s="12" t="s">
        <v>72</v>
      </c>
      <c r="AY105" s="125" t="s">
        <v>132</v>
      </c>
    </row>
    <row r="106" spans="2:65" s="13" customFormat="1" ht="11.25">
      <c r="B106" s="137"/>
      <c r="D106" s="263" t="s">
        <v>407</v>
      </c>
      <c r="E106" s="138" t="s">
        <v>3</v>
      </c>
      <c r="F106" s="275" t="s">
        <v>477</v>
      </c>
      <c r="H106" s="276">
        <v>2.1760000000000002</v>
      </c>
      <c r="I106" s="139"/>
      <c r="L106" s="137"/>
      <c r="M106" s="140"/>
      <c r="T106" s="141"/>
      <c r="AT106" s="138" t="s">
        <v>407</v>
      </c>
      <c r="AU106" s="138" t="s">
        <v>82</v>
      </c>
      <c r="AV106" s="13" t="s">
        <v>139</v>
      </c>
      <c r="AW106" s="13" t="s">
        <v>32</v>
      </c>
      <c r="AX106" s="13" t="s">
        <v>80</v>
      </c>
      <c r="AY106" s="138" t="s">
        <v>132</v>
      </c>
    </row>
    <row r="107" spans="2:65" s="1" customFormat="1" ht="16.5" customHeight="1">
      <c r="B107" s="107"/>
      <c r="C107" s="108" t="s">
        <v>149</v>
      </c>
      <c r="D107" s="262" t="s">
        <v>135</v>
      </c>
      <c r="E107" s="236" t="s">
        <v>1481</v>
      </c>
      <c r="F107" s="237" t="s">
        <v>1482</v>
      </c>
      <c r="G107" s="238" t="s">
        <v>413</v>
      </c>
      <c r="H107" s="239">
        <v>1.39</v>
      </c>
      <c r="I107" s="110"/>
      <c r="J107" s="247">
        <f>ROUND(I107*H107,2)</f>
        <v>0</v>
      </c>
      <c r="K107" s="109" t="s">
        <v>394</v>
      </c>
      <c r="L107" s="30"/>
      <c r="M107" s="111" t="s">
        <v>3</v>
      </c>
      <c r="N107" s="112" t="s">
        <v>43</v>
      </c>
      <c r="P107" s="113">
        <f>O107*H107</f>
        <v>0</v>
      </c>
      <c r="Q107" s="113">
        <v>1.0900000000000001</v>
      </c>
      <c r="R107" s="113">
        <f>Q107*H107</f>
        <v>1.5151000000000001</v>
      </c>
      <c r="S107" s="113">
        <v>0</v>
      </c>
      <c r="T107" s="114">
        <f>S107*H107</f>
        <v>0</v>
      </c>
      <c r="AR107" s="115" t="s">
        <v>139</v>
      </c>
      <c r="AT107" s="115" t="s">
        <v>135</v>
      </c>
      <c r="AU107" s="115" t="s">
        <v>82</v>
      </c>
      <c r="AY107" s="16" t="s">
        <v>132</v>
      </c>
      <c r="BE107" s="116">
        <f>IF(N107="základní",J107,0)</f>
        <v>0</v>
      </c>
      <c r="BF107" s="116">
        <f>IF(N107="snížená",J107,0)</f>
        <v>0</v>
      </c>
      <c r="BG107" s="116">
        <f>IF(N107="zákl. přenesená",J107,0)</f>
        <v>0</v>
      </c>
      <c r="BH107" s="116">
        <f>IF(N107="sníž. přenesená",J107,0)</f>
        <v>0</v>
      </c>
      <c r="BI107" s="116">
        <f>IF(N107="nulová",J107,0)</f>
        <v>0</v>
      </c>
      <c r="BJ107" s="16" t="s">
        <v>80</v>
      </c>
      <c r="BK107" s="116">
        <f>ROUND(I107*H107,2)</f>
        <v>0</v>
      </c>
      <c r="BL107" s="16" t="s">
        <v>139</v>
      </c>
      <c r="BM107" s="115" t="s">
        <v>1483</v>
      </c>
    </row>
    <row r="108" spans="2:65" s="1" customFormat="1" ht="11.25">
      <c r="B108" s="30"/>
      <c r="D108" s="265" t="s">
        <v>396</v>
      </c>
      <c r="F108" s="266" t="s">
        <v>1484</v>
      </c>
      <c r="I108" s="122"/>
      <c r="L108" s="30"/>
      <c r="M108" s="123"/>
      <c r="T108" s="48"/>
      <c r="AT108" s="16" t="s">
        <v>396</v>
      </c>
      <c r="AU108" s="16" t="s">
        <v>82</v>
      </c>
    </row>
    <row r="109" spans="2:65" s="12" customFormat="1" ht="11.25">
      <c r="B109" s="124"/>
      <c r="D109" s="263" t="s">
        <v>407</v>
      </c>
      <c r="E109" s="125" t="s">
        <v>3</v>
      </c>
      <c r="F109" s="267" t="s">
        <v>1485</v>
      </c>
      <c r="H109" s="268">
        <v>1.331</v>
      </c>
      <c r="I109" s="126"/>
      <c r="L109" s="124"/>
      <c r="M109" s="127"/>
      <c r="T109" s="128"/>
      <c r="AT109" s="125" t="s">
        <v>407</v>
      </c>
      <c r="AU109" s="125" t="s">
        <v>82</v>
      </c>
      <c r="AV109" s="12" t="s">
        <v>82</v>
      </c>
      <c r="AW109" s="12" t="s">
        <v>32</v>
      </c>
      <c r="AX109" s="12" t="s">
        <v>72</v>
      </c>
      <c r="AY109" s="125" t="s">
        <v>132</v>
      </c>
    </row>
    <row r="110" spans="2:65" s="12" customFormat="1" ht="11.25">
      <c r="B110" s="124"/>
      <c r="D110" s="263" t="s">
        <v>407</v>
      </c>
      <c r="E110" s="125" t="s">
        <v>3</v>
      </c>
      <c r="F110" s="267" t="s">
        <v>1486</v>
      </c>
      <c r="H110" s="268">
        <v>5.8999999999999997E-2</v>
      </c>
      <c r="I110" s="126"/>
      <c r="L110" s="124"/>
      <c r="M110" s="127"/>
      <c r="T110" s="128"/>
      <c r="AT110" s="125" t="s">
        <v>407</v>
      </c>
      <c r="AU110" s="125" t="s">
        <v>82</v>
      </c>
      <c r="AV110" s="12" t="s">
        <v>82</v>
      </c>
      <c r="AW110" s="12" t="s">
        <v>32</v>
      </c>
      <c r="AX110" s="12" t="s">
        <v>72</v>
      </c>
      <c r="AY110" s="125" t="s">
        <v>132</v>
      </c>
    </row>
    <row r="111" spans="2:65" s="13" customFormat="1" ht="11.25">
      <c r="B111" s="137"/>
      <c r="D111" s="263" t="s">
        <v>407</v>
      </c>
      <c r="E111" s="138" t="s">
        <v>3</v>
      </c>
      <c r="F111" s="275" t="s">
        <v>477</v>
      </c>
      <c r="H111" s="276">
        <v>1.39</v>
      </c>
      <c r="I111" s="139"/>
      <c r="L111" s="137"/>
      <c r="M111" s="140"/>
      <c r="T111" s="141"/>
      <c r="AT111" s="138" t="s">
        <v>407</v>
      </c>
      <c r="AU111" s="138" t="s">
        <v>82</v>
      </c>
      <c r="AV111" s="13" t="s">
        <v>139</v>
      </c>
      <c r="AW111" s="13" t="s">
        <v>32</v>
      </c>
      <c r="AX111" s="13" t="s">
        <v>80</v>
      </c>
      <c r="AY111" s="138" t="s">
        <v>132</v>
      </c>
    </row>
    <row r="112" spans="2:65" s="1" customFormat="1" ht="16.5" customHeight="1">
      <c r="B112" s="107"/>
      <c r="C112" s="108" t="s">
        <v>145</v>
      </c>
      <c r="D112" s="262" t="s">
        <v>135</v>
      </c>
      <c r="E112" s="236" t="s">
        <v>1487</v>
      </c>
      <c r="F112" s="237" t="s">
        <v>1488</v>
      </c>
      <c r="G112" s="238" t="s">
        <v>413</v>
      </c>
      <c r="H112" s="239">
        <v>0.70599999999999996</v>
      </c>
      <c r="I112" s="110"/>
      <c r="J112" s="247">
        <f>ROUND(I112*H112,2)</f>
        <v>0</v>
      </c>
      <c r="K112" s="109" t="s">
        <v>394</v>
      </c>
      <c r="L112" s="30"/>
      <c r="M112" s="111" t="s">
        <v>3</v>
      </c>
      <c r="N112" s="112" t="s">
        <v>43</v>
      </c>
      <c r="P112" s="113">
        <f>O112*H112</f>
        <v>0</v>
      </c>
      <c r="Q112" s="113">
        <v>1.0900000000000001</v>
      </c>
      <c r="R112" s="113">
        <f>Q112*H112</f>
        <v>0.76954</v>
      </c>
      <c r="S112" s="113">
        <v>0</v>
      </c>
      <c r="T112" s="114">
        <f>S112*H112</f>
        <v>0</v>
      </c>
      <c r="AR112" s="115" t="s">
        <v>139</v>
      </c>
      <c r="AT112" s="115" t="s">
        <v>135</v>
      </c>
      <c r="AU112" s="115" t="s">
        <v>82</v>
      </c>
      <c r="AY112" s="16" t="s">
        <v>132</v>
      </c>
      <c r="BE112" s="116">
        <f>IF(N112="základní",J112,0)</f>
        <v>0</v>
      </c>
      <c r="BF112" s="116">
        <f>IF(N112="snížená",J112,0)</f>
        <v>0</v>
      </c>
      <c r="BG112" s="116">
        <f>IF(N112="zákl. přenesená",J112,0)</f>
        <v>0</v>
      </c>
      <c r="BH112" s="116">
        <f>IF(N112="sníž. přenesená",J112,0)</f>
        <v>0</v>
      </c>
      <c r="BI112" s="116">
        <f>IF(N112="nulová",J112,0)</f>
        <v>0</v>
      </c>
      <c r="BJ112" s="16" t="s">
        <v>80</v>
      </c>
      <c r="BK112" s="116">
        <f>ROUND(I112*H112,2)</f>
        <v>0</v>
      </c>
      <c r="BL112" s="16" t="s">
        <v>139</v>
      </c>
      <c r="BM112" s="115" t="s">
        <v>1489</v>
      </c>
    </row>
    <row r="113" spans="2:65" s="1" customFormat="1" ht="11.25">
      <c r="B113" s="30"/>
      <c r="D113" s="265" t="s">
        <v>396</v>
      </c>
      <c r="F113" s="266" t="s">
        <v>1490</v>
      </c>
      <c r="I113" s="122"/>
      <c r="L113" s="30"/>
      <c r="M113" s="123"/>
      <c r="T113" s="48"/>
      <c r="AT113" s="16" t="s">
        <v>396</v>
      </c>
      <c r="AU113" s="16" t="s">
        <v>82</v>
      </c>
    </row>
    <row r="114" spans="2:65" s="12" customFormat="1" ht="11.25">
      <c r="B114" s="124"/>
      <c r="D114" s="263" t="s">
        <v>407</v>
      </c>
      <c r="E114" s="125" t="s">
        <v>3</v>
      </c>
      <c r="F114" s="267" t="s">
        <v>1491</v>
      </c>
      <c r="H114" s="268">
        <v>0.52300000000000002</v>
      </c>
      <c r="I114" s="126"/>
      <c r="L114" s="124"/>
      <c r="M114" s="127"/>
      <c r="T114" s="128"/>
      <c r="AT114" s="125" t="s">
        <v>407</v>
      </c>
      <c r="AU114" s="125" t="s">
        <v>82</v>
      </c>
      <c r="AV114" s="12" t="s">
        <v>82</v>
      </c>
      <c r="AW114" s="12" t="s">
        <v>32</v>
      </c>
      <c r="AX114" s="12" t="s">
        <v>72</v>
      </c>
      <c r="AY114" s="125" t="s">
        <v>132</v>
      </c>
    </row>
    <row r="115" spans="2:65" s="12" customFormat="1" ht="11.25">
      <c r="B115" s="124"/>
      <c r="D115" s="263" t="s">
        <v>407</v>
      </c>
      <c r="E115" s="125" t="s">
        <v>3</v>
      </c>
      <c r="F115" s="267" t="s">
        <v>1492</v>
      </c>
      <c r="H115" s="268">
        <v>0.183</v>
      </c>
      <c r="I115" s="126"/>
      <c r="L115" s="124"/>
      <c r="M115" s="127"/>
      <c r="T115" s="128"/>
      <c r="AT115" s="125" t="s">
        <v>407</v>
      </c>
      <c r="AU115" s="125" t="s">
        <v>82</v>
      </c>
      <c r="AV115" s="12" t="s">
        <v>82</v>
      </c>
      <c r="AW115" s="12" t="s">
        <v>32</v>
      </c>
      <c r="AX115" s="12" t="s">
        <v>72</v>
      </c>
      <c r="AY115" s="125" t="s">
        <v>132</v>
      </c>
    </row>
    <row r="116" spans="2:65" s="13" customFormat="1" ht="11.25">
      <c r="B116" s="137"/>
      <c r="D116" s="263" t="s">
        <v>407</v>
      </c>
      <c r="E116" s="138" t="s">
        <v>3</v>
      </c>
      <c r="F116" s="275" t="s">
        <v>477</v>
      </c>
      <c r="H116" s="276">
        <v>0.70599999999999996</v>
      </c>
      <c r="I116" s="139"/>
      <c r="L116" s="137"/>
      <c r="M116" s="140"/>
      <c r="T116" s="141"/>
      <c r="AT116" s="138" t="s">
        <v>407</v>
      </c>
      <c r="AU116" s="138" t="s">
        <v>82</v>
      </c>
      <c r="AV116" s="13" t="s">
        <v>139</v>
      </c>
      <c r="AW116" s="13" t="s">
        <v>32</v>
      </c>
      <c r="AX116" s="13" t="s">
        <v>80</v>
      </c>
      <c r="AY116" s="138" t="s">
        <v>132</v>
      </c>
    </row>
    <row r="117" spans="2:65" s="1" customFormat="1" ht="21.75" customHeight="1">
      <c r="B117" s="107"/>
      <c r="C117" s="108" t="s">
        <v>155</v>
      </c>
      <c r="D117" s="262" t="s">
        <v>135</v>
      </c>
      <c r="E117" s="236" t="s">
        <v>1493</v>
      </c>
      <c r="F117" s="237" t="s">
        <v>1494</v>
      </c>
      <c r="G117" s="238" t="s">
        <v>393</v>
      </c>
      <c r="H117" s="239">
        <v>6.28</v>
      </c>
      <c r="I117" s="110"/>
      <c r="J117" s="247">
        <f>ROUND(I117*H117,2)</f>
        <v>0</v>
      </c>
      <c r="K117" s="109" t="s">
        <v>394</v>
      </c>
      <c r="L117" s="30"/>
      <c r="M117" s="111" t="s">
        <v>3</v>
      </c>
      <c r="N117" s="112" t="s">
        <v>43</v>
      </c>
      <c r="P117" s="113">
        <f>O117*H117</f>
        <v>0</v>
      </c>
      <c r="Q117" s="113">
        <v>0.17818000000000001</v>
      </c>
      <c r="R117" s="113">
        <f>Q117*H117</f>
        <v>1.1189704</v>
      </c>
      <c r="S117" s="113">
        <v>0</v>
      </c>
      <c r="T117" s="114">
        <f>S117*H117</f>
        <v>0</v>
      </c>
      <c r="AR117" s="115" t="s">
        <v>139</v>
      </c>
      <c r="AT117" s="115" t="s">
        <v>135</v>
      </c>
      <c r="AU117" s="115" t="s">
        <v>82</v>
      </c>
      <c r="AY117" s="16" t="s">
        <v>132</v>
      </c>
      <c r="BE117" s="116">
        <f>IF(N117="základní",J117,0)</f>
        <v>0</v>
      </c>
      <c r="BF117" s="116">
        <f>IF(N117="snížená",J117,0)</f>
        <v>0</v>
      </c>
      <c r="BG117" s="116">
        <f>IF(N117="zákl. přenesená",J117,0)</f>
        <v>0</v>
      </c>
      <c r="BH117" s="116">
        <f>IF(N117="sníž. přenesená",J117,0)</f>
        <v>0</v>
      </c>
      <c r="BI117" s="116">
        <f>IF(N117="nulová",J117,0)</f>
        <v>0</v>
      </c>
      <c r="BJ117" s="16" t="s">
        <v>80</v>
      </c>
      <c r="BK117" s="116">
        <f>ROUND(I117*H117,2)</f>
        <v>0</v>
      </c>
      <c r="BL117" s="16" t="s">
        <v>139</v>
      </c>
      <c r="BM117" s="115" t="s">
        <v>1495</v>
      </c>
    </row>
    <row r="118" spans="2:65" s="1" customFormat="1" ht="11.25">
      <c r="B118" s="30"/>
      <c r="D118" s="265" t="s">
        <v>396</v>
      </c>
      <c r="F118" s="266" t="s">
        <v>1496</v>
      </c>
      <c r="I118" s="122"/>
      <c r="L118" s="30"/>
      <c r="M118" s="123"/>
      <c r="T118" s="48"/>
      <c r="AT118" s="16" t="s">
        <v>396</v>
      </c>
      <c r="AU118" s="16" t="s">
        <v>82</v>
      </c>
    </row>
    <row r="119" spans="2:65" s="12" customFormat="1" ht="11.25">
      <c r="B119" s="124"/>
      <c r="D119" s="263" t="s">
        <v>407</v>
      </c>
      <c r="E119" s="125" t="s">
        <v>3</v>
      </c>
      <c r="F119" s="267" t="s">
        <v>1497</v>
      </c>
      <c r="H119" s="268">
        <v>2.5230000000000001</v>
      </c>
      <c r="I119" s="126"/>
      <c r="L119" s="124"/>
      <c r="M119" s="127"/>
      <c r="T119" s="128"/>
      <c r="AT119" s="125" t="s">
        <v>407</v>
      </c>
      <c r="AU119" s="125" t="s">
        <v>82</v>
      </c>
      <c r="AV119" s="12" t="s">
        <v>82</v>
      </c>
      <c r="AW119" s="12" t="s">
        <v>32</v>
      </c>
      <c r="AX119" s="12" t="s">
        <v>72</v>
      </c>
      <c r="AY119" s="125" t="s">
        <v>132</v>
      </c>
    </row>
    <row r="120" spans="2:65" s="12" customFormat="1" ht="11.25">
      <c r="B120" s="124"/>
      <c r="D120" s="263" t="s">
        <v>407</v>
      </c>
      <c r="E120" s="125" t="s">
        <v>3</v>
      </c>
      <c r="F120" s="267" t="s">
        <v>1498</v>
      </c>
      <c r="H120" s="268">
        <v>3.7570000000000001</v>
      </c>
      <c r="I120" s="126"/>
      <c r="L120" s="124"/>
      <c r="M120" s="127"/>
      <c r="T120" s="128"/>
      <c r="AT120" s="125" t="s">
        <v>407</v>
      </c>
      <c r="AU120" s="125" t="s">
        <v>82</v>
      </c>
      <c r="AV120" s="12" t="s">
        <v>82</v>
      </c>
      <c r="AW120" s="12" t="s">
        <v>32</v>
      </c>
      <c r="AX120" s="12" t="s">
        <v>72</v>
      </c>
      <c r="AY120" s="125" t="s">
        <v>132</v>
      </c>
    </row>
    <row r="121" spans="2:65" s="13" customFormat="1" ht="11.25">
      <c r="B121" s="137"/>
      <c r="D121" s="263" t="s">
        <v>407</v>
      </c>
      <c r="E121" s="138" t="s">
        <v>3</v>
      </c>
      <c r="F121" s="275" t="s">
        <v>477</v>
      </c>
      <c r="H121" s="276">
        <v>6.28</v>
      </c>
      <c r="I121" s="139"/>
      <c r="L121" s="137"/>
      <c r="M121" s="140"/>
      <c r="T121" s="141"/>
      <c r="AT121" s="138" t="s">
        <v>407</v>
      </c>
      <c r="AU121" s="138" t="s">
        <v>82</v>
      </c>
      <c r="AV121" s="13" t="s">
        <v>139</v>
      </c>
      <c r="AW121" s="13" t="s">
        <v>32</v>
      </c>
      <c r="AX121" s="13" t="s">
        <v>80</v>
      </c>
      <c r="AY121" s="138" t="s">
        <v>132</v>
      </c>
    </row>
    <row r="122" spans="2:65" s="1" customFormat="1" ht="21.75" customHeight="1">
      <c r="B122" s="107"/>
      <c r="C122" s="108" t="s">
        <v>148</v>
      </c>
      <c r="D122" s="262" t="s">
        <v>135</v>
      </c>
      <c r="E122" s="236" t="s">
        <v>1499</v>
      </c>
      <c r="F122" s="237" t="s">
        <v>1500</v>
      </c>
      <c r="G122" s="238" t="s">
        <v>393</v>
      </c>
      <c r="H122" s="239">
        <v>5.31</v>
      </c>
      <c r="I122" s="110"/>
      <c r="J122" s="247">
        <f>ROUND(I122*H122,2)</f>
        <v>0</v>
      </c>
      <c r="K122" s="109" t="s">
        <v>394</v>
      </c>
      <c r="L122" s="30"/>
      <c r="M122" s="111" t="s">
        <v>3</v>
      </c>
      <c r="N122" s="112" t="s">
        <v>43</v>
      </c>
      <c r="P122" s="113">
        <f>O122*H122</f>
        <v>0</v>
      </c>
      <c r="Q122" s="113">
        <v>0.26723000000000002</v>
      </c>
      <c r="R122" s="113">
        <f>Q122*H122</f>
        <v>1.4189913000000001</v>
      </c>
      <c r="S122" s="113">
        <v>0</v>
      </c>
      <c r="T122" s="114">
        <f>S122*H122</f>
        <v>0</v>
      </c>
      <c r="AR122" s="115" t="s">
        <v>139</v>
      </c>
      <c r="AT122" s="115" t="s">
        <v>135</v>
      </c>
      <c r="AU122" s="115" t="s">
        <v>82</v>
      </c>
      <c r="AY122" s="16" t="s">
        <v>132</v>
      </c>
      <c r="BE122" s="116">
        <f>IF(N122="základní",J122,0)</f>
        <v>0</v>
      </c>
      <c r="BF122" s="116">
        <f>IF(N122="snížená",J122,0)</f>
        <v>0</v>
      </c>
      <c r="BG122" s="116">
        <f>IF(N122="zákl. přenesená",J122,0)</f>
        <v>0</v>
      </c>
      <c r="BH122" s="116">
        <f>IF(N122="sníž. přenesená",J122,0)</f>
        <v>0</v>
      </c>
      <c r="BI122" s="116">
        <f>IF(N122="nulová",J122,0)</f>
        <v>0</v>
      </c>
      <c r="BJ122" s="16" t="s">
        <v>80</v>
      </c>
      <c r="BK122" s="116">
        <f>ROUND(I122*H122,2)</f>
        <v>0</v>
      </c>
      <c r="BL122" s="16" t="s">
        <v>139</v>
      </c>
      <c r="BM122" s="115" t="s">
        <v>1501</v>
      </c>
    </row>
    <row r="123" spans="2:65" s="1" customFormat="1" ht="11.25">
      <c r="B123" s="30"/>
      <c r="D123" s="265" t="s">
        <v>396</v>
      </c>
      <c r="F123" s="266" t="s">
        <v>1502</v>
      </c>
      <c r="I123" s="122"/>
      <c r="L123" s="30"/>
      <c r="M123" s="123"/>
      <c r="T123" s="48"/>
      <c r="AT123" s="16" t="s">
        <v>396</v>
      </c>
      <c r="AU123" s="16" t="s">
        <v>82</v>
      </c>
    </row>
    <row r="124" spans="2:65" s="12" customFormat="1" ht="11.25">
      <c r="B124" s="124"/>
      <c r="D124" s="263" t="s">
        <v>407</v>
      </c>
      <c r="E124" s="125" t="s">
        <v>3</v>
      </c>
      <c r="F124" s="267" t="s">
        <v>1503</v>
      </c>
      <c r="H124" s="268">
        <v>5.31</v>
      </c>
      <c r="I124" s="126"/>
      <c r="L124" s="124"/>
      <c r="M124" s="127"/>
      <c r="T124" s="128"/>
      <c r="AT124" s="125" t="s">
        <v>407</v>
      </c>
      <c r="AU124" s="125" t="s">
        <v>82</v>
      </c>
      <c r="AV124" s="12" t="s">
        <v>82</v>
      </c>
      <c r="AW124" s="12" t="s">
        <v>32</v>
      </c>
      <c r="AX124" s="12" t="s">
        <v>80</v>
      </c>
      <c r="AY124" s="125" t="s">
        <v>132</v>
      </c>
    </row>
    <row r="125" spans="2:65" s="11" customFormat="1" ht="22.9" customHeight="1">
      <c r="B125" s="99"/>
      <c r="D125" s="100" t="s">
        <v>71</v>
      </c>
      <c r="E125" s="235" t="s">
        <v>145</v>
      </c>
      <c r="F125" s="235" t="s">
        <v>390</v>
      </c>
      <c r="I125" s="101"/>
      <c r="J125" s="246">
        <f>BK125</f>
        <v>0</v>
      </c>
      <c r="L125" s="99"/>
      <c r="M125" s="102"/>
      <c r="P125" s="103">
        <v>0</v>
      </c>
      <c r="R125" s="103">
        <v>0</v>
      </c>
      <c r="T125" s="104">
        <v>0</v>
      </c>
      <c r="AR125" s="100" t="s">
        <v>80</v>
      </c>
      <c r="AT125" s="105" t="s">
        <v>71</v>
      </c>
      <c r="AU125" s="105" t="s">
        <v>80</v>
      </c>
      <c r="AY125" s="100" t="s">
        <v>132</v>
      </c>
      <c r="BK125" s="106">
        <v>0</v>
      </c>
    </row>
    <row r="126" spans="2:65" s="11" customFormat="1" ht="22.9" customHeight="1">
      <c r="B126" s="99"/>
      <c r="D126" s="100" t="s">
        <v>71</v>
      </c>
      <c r="E126" s="235" t="s">
        <v>163</v>
      </c>
      <c r="F126" s="235" t="s">
        <v>398</v>
      </c>
      <c r="I126" s="101"/>
      <c r="J126" s="246">
        <f>BK126</f>
        <v>0</v>
      </c>
      <c r="L126" s="99"/>
      <c r="M126" s="102"/>
      <c r="P126" s="103">
        <f>SUM(P127:P194)</f>
        <v>0</v>
      </c>
      <c r="R126" s="103">
        <f>SUM(R127:R194)</f>
        <v>6.6254199999999999E-2</v>
      </c>
      <c r="T126" s="104">
        <f>SUM(T127:T194)</f>
        <v>43.524700000000003</v>
      </c>
      <c r="AR126" s="100" t="s">
        <v>80</v>
      </c>
      <c r="AT126" s="105" t="s">
        <v>71</v>
      </c>
      <c r="AU126" s="105" t="s">
        <v>80</v>
      </c>
      <c r="AY126" s="100" t="s">
        <v>132</v>
      </c>
      <c r="BK126" s="106">
        <f>SUM(BK127:BK194)</f>
        <v>0</v>
      </c>
    </row>
    <row r="127" spans="2:65" s="1" customFormat="1" ht="24.2" customHeight="1">
      <c r="B127" s="107"/>
      <c r="C127" s="108" t="s">
        <v>163</v>
      </c>
      <c r="D127" s="262" t="s">
        <v>135</v>
      </c>
      <c r="E127" s="236" t="s">
        <v>399</v>
      </c>
      <c r="F127" s="237" t="s">
        <v>400</v>
      </c>
      <c r="G127" s="238" t="s">
        <v>393</v>
      </c>
      <c r="H127" s="239">
        <v>386.38</v>
      </c>
      <c r="I127" s="110"/>
      <c r="J127" s="247">
        <f>ROUND(I127*H127,2)</f>
        <v>0</v>
      </c>
      <c r="K127" s="109" t="s">
        <v>394</v>
      </c>
      <c r="L127" s="30"/>
      <c r="M127" s="111" t="s">
        <v>3</v>
      </c>
      <c r="N127" s="112" t="s">
        <v>43</v>
      </c>
      <c r="P127" s="113">
        <f>O127*H127</f>
        <v>0</v>
      </c>
      <c r="Q127" s="113">
        <v>1.2999999999999999E-4</v>
      </c>
      <c r="R127" s="113">
        <f>Q127*H127</f>
        <v>5.0229399999999993E-2</v>
      </c>
      <c r="S127" s="113">
        <v>0</v>
      </c>
      <c r="T127" s="114">
        <f>S127*H127</f>
        <v>0</v>
      </c>
      <c r="AR127" s="115" t="s">
        <v>139</v>
      </c>
      <c r="AT127" s="115" t="s">
        <v>135</v>
      </c>
      <c r="AU127" s="115" t="s">
        <v>82</v>
      </c>
      <c r="AY127" s="16" t="s">
        <v>132</v>
      </c>
      <c r="BE127" s="116">
        <f>IF(N127="základní",J127,0)</f>
        <v>0</v>
      </c>
      <c r="BF127" s="116">
        <f>IF(N127="snížená",J127,0)</f>
        <v>0</v>
      </c>
      <c r="BG127" s="116">
        <f>IF(N127="zákl. přenesená",J127,0)</f>
        <v>0</v>
      </c>
      <c r="BH127" s="116">
        <f>IF(N127="sníž. přenesená",J127,0)</f>
        <v>0</v>
      </c>
      <c r="BI127" s="116">
        <f>IF(N127="nulová",J127,0)</f>
        <v>0</v>
      </c>
      <c r="BJ127" s="16" t="s">
        <v>80</v>
      </c>
      <c r="BK127" s="116">
        <f>ROUND(I127*H127,2)</f>
        <v>0</v>
      </c>
      <c r="BL127" s="16" t="s">
        <v>139</v>
      </c>
      <c r="BM127" s="115" t="s">
        <v>1504</v>
      </c>
    </row>
    <row r="128" spans="2:65" s="1" customFormat="1" ht="11.25">
      <c r="B128" s="30"/>
      <c r="D128" s="265" t="s">
        <v>396</v>
      </c>
      <c r="F128" s="266" t="s">
        <v>402</v>
      </c>
      <c r="I128" s="122"/>
      <c r="L128" s="30"/>
      <c r="M128" s="123"/>
      <c r="T128" s="48"/>
      <c r="AT128" s="16" t="s">
        <v>396</v>
      </c>
      <c r="AU128" s="16" t="s">
        <v>82</v>
      </c>
    </row>
    <row r="129" spans="2:65" s="12" customFormat="1" ht="11.25">
      <c r="B129" s="124"/>
      <c r="D129" s="263" t="s">
        <v>407</v>
      </c>
      <c r="E129" s="125" t="s">
        <v>3</v>
      </c>
      <c r="F129" s="267" t="s">
        <v>1505</v>
      </c>
      <c r="H129" s="268">
        <v>386.38</v>
      </c>
      <c r="I129" s="126"/>
      <c r="L129" s="124"/>
      <c r="M129" s="127"/>
      <c r="T129" s="128"/>
      <c r="AT129" s="125" t="s">
        <v>407</v>
      </c>
      <c r="AU129" s="125" t="s">
        <v>82</v>
      </c>
      <c r="AV129" s="12" t="s">
        <v>82</v>
      </c>
      <c r="AW129" s="12" t="s">
        <v>32</v>
      </c>
      <c r="AX129" s="12" t="s">
        <v>80</v>
      </c>
      <c r="AY129" s="125" t="s">
        <v>132</v>
      </c>
    </row>
    <row r="130" spans="2:65" s="1" customFormat="1" ht="24.2" customHeight="1">
      <c r="B130" s="107"/>
      <c r="C130" s="108" t="s">
        <v>152</v>
      </c>
      <c r="D130" s="262" t="s">
        <v>135</v>
      </c>
      <c r="E130" s="236" t="s">
        <v>1506</v>
      </c>
      <c r="F130" s="237" t="s">
        <v>1507</v>
      </c>
      <c r="G130" s="238" t="s">
        <v>158</v>
      </c>
      <c r="H130" s="239">
        <v>24</v>
      </c>
      <c r="I130" s="110"/>
      <c r="J130" s="247">
        <f>ROUND(I130*H130,2)</f>
        <v>0</v>
      </c>
      <c r="K130" s="109" t="s">
        <v>394</v>
      </c>
      <c r="L130" s="30"/>
      <c r="M130" s="111" t="s">
        <v>3</v>
      </c>
      <c r="N130" s="112" t="s">
        <v>43</v>
      </c>
      <c r="P130" s="113">
        <f>O130*H130</f>
        <v>0</v>
      </c>
      <c r="Q130" s="113">
        <v>4.0000000000000003E-5</v>
      </c>
      <c r="R130" s="113">
        <f>Q130*H130</f>
        <v>9.6000000000000013E-4</v>
      </c>
      <c r="S130" s="113">
        <v>0</v>
      </c>
      <c r="T130" s="114">
        <f>S130*H130</f>
        <v>0</v>
      </c>
      <c r="AR130" s="115" t="s">
        <v>139</v>
      </c>
      <c r="AT130" s="115" t="s">
        <v>135</v>
      </c>
      <c r="AU130" s="115" t="s">
        <v>82</v>
      </c>
      <c r="AY130" s="16" t="s">
        <v>132</v>
      </c>
      <c r="BE130" s="116">
        <f>IF(N130="základní",J130,0)</f>
        <v>0</v>
      </c>
      <c r="BF130" s="116">
        <f>IF(N130="snížená",J130,0)</f>
        <v>0</v>
      </c>
      <c r="BG130" s="116">
        <f>IF(N130="zákl. přenesená",J130,0)</f>
        <v>0</v>
      </c>
      <c r="BH130" s="116">
        <f>IF(N130="sníž. přenesená",J130,0)</f>
        <v>0</v>
      </c>
      <c r="BI130" s="116">
        <f>IF(N130="nulová",J130,0)</f>
        <v>0</v>
      </c>
      <c r="BJ130" s="16" t="s">
        <v>80</v>
      </c>
      <c r="BK130" s="116">
        <f>ROUND(I130*H130,2)</f>
        <v>0</v>
      </c>
      <c r="BL130" s="16" t="s">
        <v>139</v>
      </c>
      <c r="BM130" s="115" t="s">
        <v>1508</v>
      </c>
    </row>
    <row r="131" spans="2:65" s="1" customFormat="1" ht="11.25">
      <c r="B131" s="30"/>
      <c r="D131" s="265" t="s">
        <v>396</v>
      </c>
      <c r="F131" s="266" t="s">
        <v>1509</v>
      </c>
      <c r="I131" s="122"/>
      <c r="L131" s="30"/>
      <c r="M131" s="123"/>
      <c r="T131" s="48"/>
      <c r="AT131" s="16" t="s">
        <v>396</v>
      </c>
      <c r="AU131" s="16" t="s">
        <v>82</v>
      </c>
    </row>
    <row r="132" spans="2:65" s="1" customFormat="1" ht="21.75" customHeight="1">
      <c r="B132" s="107"/>
      <c r="C132" s="108" t="s">
        <v>170</v>
      </c>
      <c r="D132" s="262" t="s">
        <v>135</v>
      </c>
      <c r="E132" s="236" t="s">
        <v>1510</v>
      </c>
      <c r="F132" s="237" t="s">
        <v>1511</v>
      </c>
      <c r="G132" s="238" t="s">
        <v>158</v>
      </c>
      <c r="H132" s="239">
        <v>24</v>
      </c>
      <c r="I132" s="110"/>
      <c r="J132" s="247">
        <f>ROUND(I132*H132,2)</f>
        <v>0</v>
      </c>
      <c r="K132" s="109" t="s">
        <v>394</v>
      </c>
      <c r="L132" s="30"/>
      <c r="M132" s="111" t="s">
        <v>3</v>
      </c>
      <c r="N132" s="112" t="s">
        <v>43</v>
      </c>
      <c r="P132" s="113">
        <f>O132*H132</f>
        <v>0</v>
      </c>
      <c r="Q132" s="113">
        <v>2.7999999999999998E-4</v>
      </c>
      <c r="R132" s="113">
        <f>Q132*H132</f>
        <v>6.7199999999999994E-3</v>
      </c>
      <c r="S132" s="113">
        <v>0</v>
      </c>
      <c r="T132" s="114">
        <f>S132*H132</f>
        <v>0</v>
      </c>
      <c r="AR132" s="115" t="s">
        <v>139</v>
      </c>
      <c r="AT132" s="115" t="s">
        <v>135</v>
      </c>
      <c r="AU132" s="115" t="s">
        <v>82</v>
      </c>
      <c r="AY132" s="16" t="s">
        <v>132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6" t="s">
        <v>80</v>
      </c>
      <c r="BK132" s="116">
        <f>ROUND(I132*H132,2)</f>
        <v>0</v>
      </c>
      <c r="BL132" s="16" t="s">
        <v>139</v>
      </c>
      <c r="BM132" s="115" t="s">
        <v>1512</v>
      </c>
    </row>
    <row r="133" spans="2:65" s="1" customFormat="1" ht="11.25">
      <c r="B133" s="30"/>
      <c r="D133" s="265" t="s">
        <v>396</v>
      </c>
      <c r="F133" s="266" t="s">
        <v>1513</v>
      </c>
      <c r="I133" s="122"/>
      <c r="L133" s="30"/>
      <c r="M133" s="123"/>
      <c r="T133" s="48"/>
      <c r="AT133" s="16" t="s">
        <v>396</v>
      </c>
      <c r="AU133" s="16" t="s">
        <v>82</v>
      </c>
    </row>
    <row r="134" spans="2:65" s="1" customFormat="1" ht="16.5" customHeight="1">
      <c r="B134" s="107"/>
      <c r="C134" s="108" t="s">
        <v>9</v>
      </c>
      <c r="D134" s="262" t="s">
        <v>135</v>
      </c>
      <c r="E134" s="236" t="s">
        <v>1514</v>
      </c>
      <c r="F134" s="237" t="s">
        <v>1515</v>
      </c>
      <c r="G134" s="238" t="s">
        <v>393</v>
      </c>
      <c r="H134" s="239">
        <v>21.501000000000001</v>
      </c>
      <c r="I134" s="110"/>
      <c r="J134" s="247">
        <f>ROUND(I134*H134,2)</f>
        <v>0</v>
      </c>
      <c r="K134" s="109" t="s">
        <v>394</v>
      </c>
      <c r="L134" s="30"/>
      <c r="M134" s="111" t="s">
        <v>3</v>
      </c>
      <c r="N134" s="112" t="s">
        <v>43</v>
      </c>
      <c r="P134" s="113">
        <f>O134*H134</f>
        <v>0</v>
      </c>
      <c r="Q134" s="113">
        <v>0</v>
      </c>
      <c r="R134" s="113">
        <f>Q134*H134</f>
        <v>0</v>
      </c>
      <c r="S134" s="113">
        <v>0.08</v>
      </c>
      <c r="T134" s="114">
        <f>S134*H134</f>
        <v>1.7200800000000001</v>
      </c>
      <c r="AR134" s="115" t="s">
        <v>139</v>
      </c>
      <c r="AT134" s="115" t="s">
        <v>135</v>
      </c>
      <c r="AU134" s="115" t="s">
        <v>82</v>
      </c>
      <c r="AY134" s="16" t="s">
        <v>132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6" t="s">
        <v>80</v>
      </c>
      <c r="BK134" s="116">
        <f>ROUND(I134*H134,2)</f>
        <v>0</v>
      </c>
      <c r="BL134" s="16" t="s">
        <v>139</v>
      </c>
      <c r="BM134" s="115" t="s">
        <v>1516</v>
      </c>
    </row>
    <row r="135" spans="2:65" s="1" customFormat="1" ht="11.25">
      <c r="B135" s="30"/>
      <c r="D135" s="265" t="s">
        <v>396</v>
      </c>
      <c r="F135" s="266" t="s">
        <v>1517</v>
      </c>
      <c r="I135" s="122"/>
      <c r="L135" s="30"/>
      <c r="M135" s="123"/>
      <c r="T135" s="48"/>
      <c r="AT135" s="16" t="s">
        <v>396</v>
      </c>
      <c r="AU135" s="16" t="s">
        <v>82</v>
      </c>
    </row>
    <row r="136" spans="2:65" s="12" customFormat="1" ht="11.25">
      <c r="B136" s="124"/>
      <c r="D136" s="263" t="s">
        <v>407</v>
      </c>
      <c r="E136" s="125" t="s">
        <v>3</v>
      </c>
      <c r="F136" s="267" t="s">
        <v>1518</v>
      </c>
      <c r="H136" s="268">
        <v>21.501000000000001</v>
      </c>
      <c r="I136" s="126"/>
      <c r="L136" s="124"/>
      <c r="M136" s="127"/>
      <c r="T136" s="128"/>
      <c r="AT136" s="125" t="s">
        <v>407</v>
      </c>
      <c r="AU136" s="125" t="s">
        <v>82</v>
      </c>
      <c r="AV136" s="12" t="s">
        <v>82</v>
      </c>
      <c r="AW136" s="12" t="s">
        <v>32</v>
      </c>
      <c r="AX136" s="12" t="s">
        <v>80</v>
      </c>
      <c r="AY136" s="125" t="s">
        <v>132</v>
      </c>
    </row>
    <row r="137" spans="2:65" s="1" customFormat="1" ht="16.5" customHeight="1">
      <c r="B137" s="107"/>
      <c r="C137" s="108" t="s">
        <v>178</v>
      </c>
      <c r="D137" s="262" t="s">
        <v>135</v>
      </c>
      <c r="E137" s="236" t="s">
        <v>1519</v>
      </c>
      <c r="F137" s="237" t="s">
        <v>1520</v>
      </c>
      <c r="G137" s="238" t="s">
        <v>393</v>
      </c>
      <c r="H137" s="239">
        <v>44.725999999999999</v>
      </c>
      <c r="I137" s="110"/>
      <c r="J137" s="247">
        <f>ROUND(I137*H137,2)</f>
        <v>0</v>
      </c>
      <c r="K137" s="109" t="s">
        <v>394</v>
      </c>
      <c r="L137" s="30"/>
      <c r="M137" s="111" t="s">
        <v>3</v>
      </c>
      <c r="N137" s="112" t="s">
        <v>43</v>
      </c>
      <c r="P137" s="113">
        <f>O137*H137</f>
        <v>0</v>
      </c>
      <c r="Q137" s="113">
        <v>0</v>
      </c>
      <c r="R137" s="113">
        <f>Q137*H137</f>
        <v>0</v>
      </c>
      <c r="S137" s="113">
        <v>0.14000000000000001</v>
      </c>
      <c r="T137" s="114">
        <f>S137*H137</f>
        <v>6.2616400000000008</v>
      </c>
      <c r="AR137" s="115" t="s">
        <v>139</v>
      </c>
      <c r="AT137" s="115" t="s">
        <v>135</v>
      </c>
      <c r="AU137" s="115" t="s">
        <v>82</v>
      </c>
      <c r="AY137" s="16" t="s">
        <v>132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80</v>
      </c>
      <c r="BK137" s="116">
        <f>ROUND(I137*H137,2)</f>
        <v>0</v>
      </c>
      <c r="BL137" s="16" t="s">
        <v>139</v>
      </c>
      <c r="BM137" s="115" t="s">
        <v>1521</v>
      </c>
    </row>
    <row r="138" spans="2:65" s="1" customFormat="1" ht="11.25">
      <c r="B138" s="30"/>
      <c r="D138" s="265" t="s">
        <v>396</v>
      </c>
      <c r="F138" s="266" t="s">
        <v>1522</v>
      </c>
      <c r="I138" s="122"/>
      <c r="L138" s="30"/>
      <c r="M138" s="123"/>
      <c r="T138" s="48"/>
      <c r="AT138" s="16" t="s">
        <v>396</v>
      </c>
      <c r="AU138" s="16" t="s">
        <v>82</v>
      </c>
    </row>
    <row r="139" spans="2:65" s="12" customFormat="1" ht="11.25">
      <c r="B139" s="124"/>
      <c r="D139" s="263" t="s">
        <v>407</v>
      </c>
      <c r="E139" s="125" t="s">
        <v>3</v>
      </c>
      <c r="F139" s="267" t="s">
        <v>1523</v>
      </c>
      <c r="H139" s="268">
        <v>44.725999999999999</v>
      </c>
      <c r="I139" s="126"/>
      <c r="L139" s="124"/>
      <c r="M139" s="127"/>
      <c r="T139" s="128"/>
      <c r="AT139" s="125" t="s">
        <v>407</v>
      </c>
      <c r="AU139" s="125" t="s">
        <v>82</v>
      </c>
      <c r="AV139" s="12" t="s">
        <v>82</v>
      </c>
      <c r="AW139" s="12" t="s">
        <v>32</v>
      </c>
      <c r="AX139" s="12" t="s">
        <v>80</v>
      </c>
      <c r="AY139" s="125" t="s">
        <v>132</v>
      </c>
    </row>
    <row r="140" spans="2:65" s="1" customFormat="1" ht="16.5" customHeight="1">
      <c r="B140" s="107"/>
      <c r="C140" s="108" t="s">
        <v>159</v>
      </c>
      <c r="D140" s="262" t="s">
        <v>135</v>
      </c>
      <c r="E140" s="236" t="s">
        <v>1524</v>
      </c>
      <c r="F140" s="237" t="s">
        <v>1525</v>
      </c>
      <c r="G140" s="238" t="s">
        <v>1471</v>
      </c>
      <c r="H140" s="239">
        <v>6.4130000000000003</v>
      </c>
      <c r="I140" s="110"/>
      <c r="J140" s="247">
        <f>ROUND(I140*H140,2)</f>
        <v>0</v>
      </c>
      <c r="K140" s="109" t="s">
        <v>394</v>
      </c>
      <c r="L140" s="30"/>
      <c r="M140" s="111" t="s">
        <v>3</v>
      </c>
      <c r="N140" s="112" t="s">
        <v>43</v>
      </c>
      <c r="P140" s="113">
        <f>O140*H140</f>
        <v>0</v>
      </c>
      <c r="Q140" s="113">
        <v>0</v>
      </c>
      <c r="R140" s="113">
        <f>Q140*H140</f>
        <v>0</v>
      </c>
      <c r="S140" s="113">
        <v>2.2000000000000002</v>
      </c>
      <c r="T140" s="114">
        <f>S140*H140</f>
        <v>14.108600000000001</v>
      </c>
      <c r="AR140" s="115" t="s">
        <v>139</v>
      </c>
      <c r="AT140" s="115" t="s">
        <v>135</v>
      </c>
      <c r="AU140" s="115" t="s">
        <v>82</v>
      </c>
      <c r="AY140" s="16" t="s">
        <v>132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6" t="s">
        <v>80</v>
      </c>
      <c r="BK140" s="116">
        <f>ROUND(I140*H140,2)</f>
        <v>0</v>
      </c>
      <c r="BL140" s="16" t="s">
        <v>139</v>
      </c>
      <c r="BM140" s="115" t="s">
        <v>1526</v>
      </c>
    </row>
    <row r="141" spans="2:65" s="1" customFormat="1" ht="11.25">
      <c r="B141" s="30"/>
      <c r="D141" s="265" t="s">
        <v>396</v>
      </c>
      <c r="F141" s="266" t="s">
        <v>1527</v>
      </c>
      <c r="I141" s="122"/>
      <c r="L141" s="30"/>
      <c r="M141" s="123"/>
      <c r="T141" s="48"/>
      <c r="AT141" s="16" t="s">
        <v>396</v>
      </c>
      <c r="AU141" s="16" t="s">
        <v>82</v>
      </c>
    </row>
    <row r="142" spans="2:65" s="12" customFormat="1" ht="11.25">
      <c r="B142" s="124"/>
      <c r="D142" s="263" t="s">
        <v>407</v>
      </c>
      <c r="E142" s="125" t="s">
        <v>3</v>
      </c>
      <c r="F142" s="267" t="s">
        <v>1528</v>
      </c>
      <c r="H142" s="268">
        <v>6.4130000000000003</v>
      </c>
      <c r="I142" s="126"/>
      <c r="L142" s="124"/>
      <c r="M142" s="127"/>
      <c r="T142" s="128"/>
      <c r="AT142" s="125" t="s">
        <v>407</v>
      </c>
      <c r="AU142" s="125" t="s">
        <v>82</v>
      </c>
      <c r="AV142" s="12" t="s">
        <v>82</v>
      </c>
      <c r="AW142" s="12" t="s">
        <v>32</v>
      </c>
      <c r="AX142" s="12" t="s">
        <v>80</v>
      </c>
      <c r="AY142" s="125" t="s">
        <v>132</v>
      </c>
    </row>
    <row r="143" spans="2:65" s="1" customFormat="1" ht="21.75" customHeight="1">
      <c r="B143" s="107"/>
      <c r="C143" s="108" t="s">
        <v>185</v>
      </c>
      <c r="D143" s="262" t="s">
        <v>135</v>
      </c>
      <c r="E143" s="236" t="s">
        <v>1529</v>
      </c>
      <c r="F143" s="237" t="s">
        <v>1530</v>
      </c>
      <c r="G143" s="238" t="s">
        <v>1471</v>
      </c>
      <c r="H143" s="239">
        <v>6.4130000000000003</v>
      </c>
      <c r="I143" s="110"/>
      <c r="J143" s="247">
        <f>ROUND(I143*H143,2)</f>
        <v>0</v>
      </c>
      <c r="K143" s="109" t="s">
        <v>394</v>
      </c>
      <c r="L143" s="30"/>
      <c r="M143" s="111" t="s">
        <v>3</v>
      </c>
      <c r="N143" s="112" t="s">
        <v>43</v>
      </c>
      <c r="P143" s="113">
        <f>O143*H143</f>
        <v>0</v>
      </c>
      <c r="Q143" s="113">
        <v>0</v>
      </c>
      <c r="R143" s="113">
        <f>Q143*H143</f>
        <v>0</v>
      </c>
      <c r="S143" s="113">
        <v>4.3999999999999997E-2</v>
      </c>
      <c r="T143" s="114">
        <f>S143*H143</f>
        <v>0.28217199999999998</v>
      </c>
      <c r="AR143" s="115" t="s">
        <v>139</v>
      </c>
      <c r="AT143" s="115" t="s">
        <v>135</v>
      </c>
      <c r="AU143" s="115" t="s">
        <v>82</v>
      </c>
      <c r="AY143" s="16" t="s">
        <v>132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6" t="s">
        <v>80</v>
      </c>
      <c r="BK143" s="116">
        <f>ROUND(I143*H143,2)</f>
        <v>0</v>
      </c>
      <c r="BL143" s="16" t="s">
        <v>139</v>
      </c>
      <c r="BM143" s="115" t="s">
        <v>1531</v>
      </c>
    </row>
    <row r="144" spans="2:65" s="1" customFormat="1" ht="11.25">
      <c r="B144" s="30"/>
      <c r="D144" s="265" t="s">
        <v>396</v>
      </c>
      <c r="F144" s="266" t="s">
        <v>1532</v>
      </c>
      <c r="I144" s="122"/>
      <c r="L144" s="30"/>
      <c r="M144" s="123"/>
      <c r="T144" s="48"/>
      <c r="AT144" s="16" t="s">
        <v>396</v>
      </c>
      <c r="AU144" s="16" t="s">
        <v>82</v>
      </c>
    </row>
    <row r="145" spans="2:65" s="12" customFormat="1" ht="11.25">
      <c r="B145" s="124"/>
      <c r="D145" s="263" t="s">
        <v>407</v>
      </c>
      <c r="E145" s="125" t="s">
        <v>3</v>
      </c>
      <c r="F145" s="267" t="s">
        <v>1528</v>
      </c>
      <c r="H145" s="268">
        <v>6.4130000000000003</v>
      </c>
      <c r="I145" s="126"/>
      <c r="L145" s="124"/>
      <c r="M145" s="127"/>
      <c r="T145" s="128"/>
      <c r="AT145" s="125" t="s">
        <v>407</v>
      </c>
      <c r="AU145" s="125" t="s">
        <v>82</v>
      </c>
      <c r="AV145" s="12" t="s">
        <v>82</v>
      </c>
      <c r="AW145" s="12" t="s">
        <v>32</v>
      </c>
      <c r="AX145" s="12" t="s">
        <v>80</v>
      </c>
      <c r="AY145" s="125" t="s">
        <v>132</v>
      </c>
    </row>
    <row r="146" spans="2:65" s="1" customFormat="1" ht="21.75" customHeight="1">
      <c r="B146" s="107"/>
      <c r="C146" s="108" t="s">
        <v>162</v>
      </c>
      <c r="D146" s="262" t="s">
        <v>135</v>
      </c>
      <c r="E146" s="236" t="s">
        <v>1533</v>
      </c>
      <c r="F146" s="237" t="s">
        <v>1534</v>
      </c>
      <c r="G146" s="238" t="s">
        <v>1471</v>
      </c>
      <c r="H146" s="239">
        <v>0.44900000000000001</v>
      </c>
      <c r="I146" s="110"/>
      <c r="J146" s="247">
        <f>ROUND(I146*H146,2)</f>
        <v>0</v>
      </c>
      <c r="K146" s="109" t="s">
        <v>394</v>
      </c>
      <c r="L146" s="30"/>
      <c r="M146" s="111" t="s">
        <v>3</v>
      </c>
      <c r="N146" s="112" t="s">
        <v>43</v>
      </c>
      <c r="P146" s="113">
        <f>O146*H146</f>
        <v>0</v>
      </c>
      <c r="Q146" s="113">
        <v>0</v>
      </c>
      <c r="R146" s="113">
        <f>Q146*H146</f>
        <v>0</v>
      </c>
      <c r="S146" s="113">
        <v>1.4</v>
      </c>
      <c r="T146" s="114">
        <f>S146*H146</f>
        <v>0.62859999999999994</v>
      </c>
      <c r="AR146" s="115" t="s">
        <v>139</v>
      </c>
      <c r="AT146" s="115" t="s">
        <v>135</v>
      </c>
      <c r="AU146" s="115" t="s">
        <v>82</v>
      </c>
      <c r="AY146" s="16" t="s">
        <v>132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6" t="s">
        <v>80</v>
      </c>
      <c r="BK146" s="116">
        <f>ROUND(I146*H146,2)</f>
        <v>0</v>
      </c>
      <c r="BL146" s="16" t="s">
        <v>139</v>
      </c>
      <c r="BM146" s="115" t="s">
        <v>1535</v>
      </c>
    </row>
    <row r="147" spans="2:65" s="1" customFormat="1" ht="11.25">
      <c r="B147" s="30"/>
      <c r="D147" s="265" t="s">
        <v>396</v>
      </c>
      <c r="F147" s="266" t="s">
        <v>1536</v>
      </c>
      <c r="I147" s="122"/>
      <c r="L147" s="30"/>
      <c r="M147" s="123"/>
      <c r="T147" s="48"/>
      <c r="AT147" s="16" t="s">
        <v>396</v>
      </c>
      <c r="AU147" s="16" t="s">
        <v>82</v>
      </c>
    </row>
    <row r="148" spans="2:65" s="12" customFormat="1" ht="11.25">
      <c r="B148" s="124"/>
      <c r="D148" s="263" t="s">
        <v>407</v>
      </c>
      <c r="E148" s="125" t="s">
        <v>3</v>
      </c>
      <c r="F148" s="267" t="s">
        <v>1537</v>
      </c>
      <c r="H148" s="268">
        <v>0.44900000000000001</v>
      </c>
      <c r="I148" s="126"/>
      <c r="L148" s="124"/>
      <c r="M148" s="127"/>
      <c r="T148" s="128"/>
      <c r="AT148" s="125" t="s">
        <v>407</v>
      </c>
      <c r="AU148" s="125" t="s">
        <v>82</v>
      </c>
      <c r="AV148" s="12" t="s">
        <v>82</v>
      </c>
      <c r="AW148" s="12" t="s">
        <v>32</v>
      </c>
      <c r="AX148" s="12" t="s">
        <v>80</v>
      </c>
      <c r="AY148" s="125" t="s">
        <v>132</v>
      </c>
    </row>
    <row r="149" spans="2:65" s="1" customFormat="1" ht="24.2" customHeight="1">
      <c r="B149" s="107"/>
      <c r="C149" s="108" t="s">
        <v>192</v>
      </c>
      <c r="D149" s="262" t="s">
        <v>135</v>
      </c>
      <c r="E149" s="236" t="s">
        <v>1538</v>
      </c>
      <c r="F149" s="237" t="s">
        <v>1539</v>
      </c>
      <c r="G149" s="238" t="s">
        <v>393</v>
      </c>
      <c r="H149" s="239">
        <v>5.2</v>
      </c>
      <c r="I149" s="110"/>
      <c r="J149" s="247">
        <f>ROUND(I149*H149,2)</f>
        <v>0</v>
      </c>
      <c r="K149" s="109" t="s">
        <v>394</v>
      </c>
      <c r="L149" s="30"/>
      <c r="M149" s="111" t="s">
        <v>3</v>
      </c>
      <c r="N149" s="112" t="s">
        <v>43</v>
      </c>
      <c r="P149" s="113">
        <f>O149*H149</f>
        <v>0</v>
      </c>
      <c r="Q149" s="113">
        <v>0</v>
      </c>
      <c r="R149" s="113">
        <f>Q149*H149</f>
        <v>0</v>
      </c>
      <c r="S149" s="113">
        <v>8.7999999999999995E-2</v>
      </c>
      <c r="T149" s="114">
        <f>S149*H149</f>
        <v>0.45760000000000001</v>
      </c>
      <c r="AR149" s="115" t="s">
        <v>139</v>
      </c>
      <c r="AT149" s="115" t="s">
        <v>135</v>
      </c>
      <c r="AU149" s="115" t="s">
        <v>82</v>
      </c>
      <c r="AY149" s="16" t="s">
        <v>132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6" t="s">
        <v>80</v>
      </c>
      <c r="BK149" s="116">
        <f>ROUND(I149*H149,2)</f>
        <v>0</v>
      </c>
      <c r="BL149" s="16" t="s">
        <v>139</v>
      </c>
      <c r="BM149" s="115" t="s">
        <v>1540</v>
      </c>
    </row>
    <row r="150" spans="2:65" s="1" customFormat="1" ht="11.25">
      <c r="B150" s="30"/>
      <c r="D150" s="265" t="s">
        <v>396</v>
      </c>
      <c r="F150" s="266" t="s">
        <v>1541</v>
      </c>
      <c r="I150" s="122"/>
      <c r="L150" s="30"/>
      <c r="M150" s="123"/>
      <c r="T150" s="48"/>
      <c r="AT150" s="16" t="s">
        <v>396</v>
      </c>
      <c r="AU150" s="16" t="s">
        <v>82</v>
      </c>
    </row>
    <row r="151" spans="2:65" s="12" customFormat="1" ht="11.25">
      <c r="B151" s="124"/>
      <c r="D151" s="263" t="s">
        <v>407</v>
      </c>
      <c r="E151" s="125" t="s">
        <v>3</v>
      </c>
      <c r="F151" s="267" t="s">
        <v>1542</v>
      </c>
      <c r="H151" s="268">
        <v>5.2</v>
      </c>
      <c r="I151" s="126"/>
      <c r="L151" s="124"/>
      <c r="M151" s="127"/>
      <c r="T151" s="128"/>
      <c r="AT151" s="125" t="s">
        <v>407</v>
      </c>
      <c r="AU151" s="125" t="s">
        <v>82</v>
      </c>
      <c r="AV151" s="12" t="s">
        <v>82</v>
      </c>
      <c r="AW151" s="12" t="s">
        <v>32</v>
      </c>
      <c r="AX151" s="12" t="s">
        <v>80</v>
      </c>
      <c r="AY151" s="125" t="s">
        <v>132</v>
      </c>
    </row>
    <row r="152" spans="2:65" s="1" customFormat="1" ht="33" customHeight="1">
      <c r="B152" s="107"/>
      <c r="C152" s="108" t="s">
        <v>166</v>
      </c>
      <c r="D152" s="262" t="s">
        <v>135</v>
      </c>
      <c r="E152" s="236" t="s">
        <v>1543</v>
      </c>
      <c r="F152" s="237" t="s">
        <v>1544</v>
      </c>
      <c r="G152" s="238" t="s">
        <v>158</v>
      </c>
      <c r="H152" s="239">
        <v>120</v>
      </c>
      <c r="I152" s="110"/>
      <c r="J152" s="247">
        <f>ROUND(I152*H152,2)</f>
        <v>0</v>
      </c>
      <c r="K152" s="109" t="s">
        <v>394</v>
      </c>
      <c r="L152" s="30"/>
      <c r="M152" s="111" t="s">
        <v>3</v>
      </c>
      <c r="N152" s="112" t="s">
        <v>43</v>
      </c>
      <c r="P152" s="113">
        <f>O152*H152</f>
        <v>0</v>
      </c>
      <c r="Q152" s="113">
        <v>0</v>
      </c>
      <c r="R152" s="113">
        <f>Q152*H152</f>
        <v>0</v>
      </c>
      <c r="S152" s="113">
        <v>3.0000000000000001E-3</v>
      </c>
      <c r="T152" s="114">
        <f>S152*H152</f>
        <v>0.36</v>
      </c>
      <c r="AR152" s="115" t="s">
        <v>139</v>
      </c>
      <c r="AT152" s="115" t="s">
        <v>135</v>
      </c>
      <c r="AU152" s="115" t="s">
        <v>82</v>
      </c>
      <c r="AY152" s="16" t="s">
        <v>132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6" t="s">
        <v>80</v>
      </c>
      <c r="BK152" s="116">
        <f>ROUND(I152*H152,2)</f>
        <v>0</v>
      </c>
      <c r="BL152" s="16" t="s">
        <v>139</v>
      </c>
      <c r="BM152" s="115" t="s">
        <v>1545</v>
      </c>
    </row>
    <row r="153" spans="2:65" s="1" customFormat="1" ht="11.25">
      <c r="B153" s="30"/>
      <c r="D153" s="265" t="s">
        <v>396</v>
      </c>
      <c r="F153" s="266" t="s">
        <v>1546</v>
      </c>
      <c r="I153" s="122"/>
      <c r="L153" s="30"/>
      <c r="M153" s="123"/>
      <c r="T153" s="48"/>
      <c r="AT153" s="16" t="s">
        <v>396</v>
      </c>
      <c r="AU153" s="16" t="s">
        <v>82</v>
      </c>
    </row>
    <row r="154" spans="2:65" s="12" customFormat="1" ht="11.25">
      <c r="B154" s="124"/>
      <c r="D154" s="263" t="s">
        <v>407</v>
      </c>
      <c r="E154" s="125" t="s">
        <v>3</v>
      </c>
      <c r="F154" s="267" t="s">
        <v>1547</v>
      </c>
      <c r="H154" s="268">
        <v>120</v>
      </c>
      <c r="I154" s="126"/>
      <c r="L154" s="124"/>
      <c r="M154" s="127"/>
      <c r="T154" s="128"/>
      <c r="AT154" s="125" t="s">
        <v>407</v>
      </c>
      <c r="AU154" s="125" t="s">
        <v>82</v>
      </c>
      <c r="AV154" s="12" t="s">
        <v>82</v>
      </c>
      <c r="AW154" s="12" t="s">
        <v>32</v>
      </c>
      <c r="AX154" s="12" t="s">
        <v>80</v>
      </c>
      <c r="AY154" s="125" t="s">
        <v>132</v>
      </c>
    </row>
    <row r="155" spans="2:65" s="1" customFormat="1" ht="24.2" customHeight="1">
      <c r="B155" s="107"/>
      <c r="C155" s="108" t="s">
        <v>199</v>
      </c>
      <c r="D155" s="262" t="s">
        <v>135</v>
      </c>
      <c r="E155" s="236" t="s">
        <v>1548</v>
      </c>
      <c r="F155" s="237" t="s">
        <v>1549</v>
      </c>
      <c r="G155" s="238" t="s">
        <v>158</v>
      </c>
      <c r="H155" s="239">
        <v>13</v>
      </c>
      <c r="I155" s="110"/>
      <c r="J155" s="247">
        <f>ROUND(I155*H155,2)</f>
        <v>0</v>
      </c>
      <c r="K155" s="109" t="s">
        <v>394</v>
      </c>
      <c r="L155" s="30"/>
      <c r="M155" s="111" t="s">
        <v>3</v>
      </c>
      <c r="N155" s="112" t="s">
        <v>43</v>
      </c>
      <c r="P155" s="113">
        <f>O155*H155</f>
        <v>0</v>
      </c>
      <c r="Q155" s="113">
        <v>0</v>
      </c>
      <c r="R155" s="113">
        <f>Q155*H155</f>
        <v>0</v>
      </c>
      <c r="S155" s="113">
        <v>0.34399999999999997</v>
      </c>
      <c r="T155" s="114">
        <f>S155*H155</f>
        <v>4.4719999999999995</v>
      </c>
      <c r="AR155" s="115" t="s">
        <v>139</v>
      </c>
      <c r="AT155" s="115" t="s">
        <v>135</v>
      </c>
      <c r="AU155" s="115" t="s">
        <v>82</v>
      </c>
      <c r="AY155" s="16" t="s">
        <v>132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80</v>
      </c>
      <c r="BK155" s="116">
        <f>ROUND(I155*H155,2)</f>
        <v>0</v>
      </c>
      <c r="BL155" s="16" t="s">
        <v>139</v>
      </c>
      <c r="BM155" s="115" t="s">
        <v>1550</v>
      </c>
    </row>
    <row r="156" spans="2:65" s="1" customFormat="1" ht="11.25">
      <c r="B156" s="30"/>
      <c r="D156" s="265" t="s">
        <v>396</v>
      </c>
      <c r="F156" s="266" t="s">
        <v>1551</v>
      </c>
      <c r="I156" s="122"/>
      <c r="L156" s="30"/>
      <c r="M156" s="123"/>
      <c r="T156" s="48"/>
      <c r="AT156" s="16" t="s">
        <v>396</v>
      </c>
      <c r="AU156" s="16" t="s">
        <v>82</v>
      </c>
    </row>
    <row r="157" spans="2:65" s="12" customFormat="1" ht="11.25">
      <c r="B157" s="124"/>
      <c r="D157" s="263" t="s">
        <v>407</v>
      </c>
      <c r="E157" s="125" t="s">
        <v>3</v>
      </c>
      <c r="F157" s="267" t="s">
        <v>1552</v>
      </c>
      <c r="H157" s="268">
        <v>3</v>
      </c>
      <c r="I157" s="126"/>
      <c r="L157" s="124"/>
      <c r="M157" s="127"/>
      <c r="T157" s="128"/>
      <c r="AT157" s="125" t="s">
        <v>407</v>
      </c>
      <c r="AU157" s="125" t="s">
        <v>82</v>
      </c>
      <c r="AV157" s="12" t="s">
        <v>82</v>
      </c>
      <c r="AW157" s="12" t="s">
        <v>32</v>
      </c>
      <c r="AX157" s="12" t="s">
        <v>72</v>
      </c>
      <c r="AY157" s="125" t="s">
        <v>132</v>
      </c>
    </row>
    <row r="158" spans="2:65" s="12" customFormat="1" ht="11.25">
      <c r="B158" s="124"/>
      <c r="D158" s="263" t="s">
        <v>407</v>
      </c>
      <c r="E158" s="125" t="s">
        <v>3</v>
      </c>
      <c r="F158" s="267" t="s">
        <v>1553</v>
      </c>
      <c r="H158" s="268">
        <v>6</v>
      </c>
      <c r="I158" s="126"/>
      <c r="L158" s="124"/>
      <c r="M158" s="127"/>
      <c r="T158" s="128"/>
      <c r="AT158" s="125" t="s">
        <v>407</v>
      </c>
      <c r="AU158" s="125" t="s">
        <v>82</v>
      </c>
      <c r="AV158" s="12" t="s">
        <v>82</v>
      </c>
      <c r="AW158" s="12" t="s">
        <v>32</v>
      </c>
      <c r="AX158" s="12" t="s">
        <v>72</v>
      </c>
      <c r="AY158" s="125" t="s">
        <v>132</v>
      </c>
    </row>
    <row r="159" spans="2:65" s="12" customFormat="1" ht="11.25">
      <c r="B159" s="124"/>
      <c r="D159" s="263" t="s">
        <v>407</v>
      </c>
      <c r="E159" s="125" t="s">
        <v>3</v>
      </c>
      <c r="F159" s="267" t="s">
        <v>1554</v>
      </c>
      <c r="H159" s="268">
        <v>4</v>
      </c>
      <c r="I159" s="126"/>
      <c r="L159" s="124"/>
      <c r="M159" s="127"/>
      <c r="T159" s="128"/>
      <c r="AT159" s="125" t="s">
        <v>407</v>
      </c>
      <c r="AU159" s="125" t="s">
        <v>82</v>
      </c>
      <c r="AV159" s="12" t="s">
        <v>82</v>
      </c>
      <c r="AW159" s="12" t="s">
        <v>32</v>
      </c>
      <c r="AX159" s="12" t="s">
        <v>72</v>
      </c>
      <c r="AY159" s="125" t="s">
        <v>132</v>
      </c>
    </row>
    <row r="160" spans="2:65" s="13" customFormat="1" ht="11.25">
      <c r="B160" s="137"/>
      <c r="D160" s="263" t="s">
        <v>407</v>
      </c>
      <c r="E160" s="138" t="s">
        <v>3</v>
      </c>
      <c r="F160" s="275" t="s">
        <v>477</v>
      </c>
      <c r="H160" s="276">
        <v>13</v>
      </c>
      <c r="I160" s="139"/>
      <c r="L160" s="137"/>
      <c r="M160" s="140"/>
      <c r="T160" s="141"/>
      <c r="AT160" s="138" t="s">
        <v>407</v>
      </c>
      <c r="AU160" s="138" t="s">
        <v>82</v>
      </c>
      <c r="AV160" s="13" t="s">
        <v>139</v>
      </c>
      <c r="AW160" s="13" t="s">
        <v>32</v>
      </c>
      <c r="AX160" s="13" t="s">
        <v>80</v>
      </c>
      <c r="AY160" s="138" t="s">
        <v>132</v>
      </c>
    </row>
    <row r="161" spans="2:65" s="1" customFormat="1" ht="24.2" customHeight="1">
      <c r="B161" s="107"/>
      <c r="C161" s="108" t="s">
        <v>169</v>
      </c>
      <c r="D161" s="262" t="s">
        <v>135</v>
      </c>
      <c r="E161" s="236" t="s">
        <v>1555</v>
      </c>
      <c r="F161" s="237" t="s">
        <v>1556</v>
      </c>
      <c r="G161" s="238" t="s">
        <v>158</v>
      </c>
      <c r="H161" s="239">
        <v>1</v>
      </c>
      <c r="I161" s="110"/>
      <c r="J161" s="247">
        <f>ROUND(I161*H161,2)</f>
        <v>0</v>
      </c>
      <c r="K161" s="109" t="s">
        <v>394</v>
      </c>
      <c r="L161" s="30"/>
      <c r="M161" s="111" t="s">
        <v>3</v>
      </c>
      <c r="N161" s="112" t="s">
        <v>43</v>
      </c>
      <c r="P161" s="113">
        <f>O161*H161</f>
        <v>0</v>
      </c>
      <c r="Q161" s="113">
        <v>0</v>
      </c>
      <c r="R161" s="113">
        <f>Q161*H161</f>
        <v>0</v>
      </c>
      <c r="S161" s="113">
        <v>0.41299999999999998</v>
      </c>
      <c r="T161" s="114">
        <f>S161*H161</f>
        <v>0.41299999999999998</v>
      </c>
      <c r="AR161" s="115" t="s">
        <v>139</v>
      </c>
      <c r="AT161" s="115" t="s">
        <v>135</v>
      </c>
      <c r="AU161" s="115" t="s">
        <v>82</v>
      </c>
      <c r="AY161" s="16" t="s">
        <v>132</v>
      </c>
      <c r="BE161" s="116">
        <f>IF(N161="základní",J161,0)</f>
        <v>0</v>
      </c>
      <c r="BF161" s="116">
        <f>IF(N161="snížená",J161,0)</f>
        <v>0</v>
      </c>
      <c r="BG161" s="116">
        <f>IF(N161="zákl. přenesená",J161,0)</f>
        <v>0</v>
      </c>
      <c r="BH161" s="116">
        <f>IF(N161="sníž. přenesená",J161,0)</f>
        <v>0</v>
      </c>
      <c r="BI161" s="116">
        <f>IF(N161="nulová",J161,0)</f>
        <v>0</v>
      </c>
      <c r="BJ161" s="16" t="s">
        <v>80</v>
      </c>
      <c r="BK161" s="116">
        <f>ROUND(I161*H161,2)</f>
        <v>0</v>
      </c>
      <c r="BL161" s="16" t="s">
        <v>139</v>
      </c>
      <c r="BM161" s="115" t="s">
        <v>1557</v>
      </c>
    </row>
    <row r="162" spans="2:65" s="1" customFormat="1" ht="11.25">
      <c r="B162" s="30"/>
      <c r="D162" s="265" t="s">
        <v>396</v>
      </c>
      <c r="F162" s="266" t="s">
        <v>1558</v>
      </c>
      <c r="I162" s="122"/>
      <c r="L162" s="30"/>
      <c r="M162" s="123"/>
      <c r="T162" s="48"/>
      <c r="AT162" s="16" t="s">
        <v>396</v>
      </c>
      <c r="AU162" s="16" t="s">
        <v>82</v>
      </c>
    </row>
    <row r="163" spans="2:65" s="12" customFormat="1" ht="11.25">
      <c r="B163" s="124"/>
      <c r="D163" s="263" t="s">
        <v>407</v>
      </c>
      <c r="E163" s="125" t="s">
        <v>3</v>
      </c>
      <c r="F163" s="267" t="s">
        <v>1559</v>
      </c>
      <c r="H163" s="268">
        <v>1</v>
      </c>
      <c r="I163" s="126"/>
      <c r="L163" s="124"/>
      <c r="M163" s="127"/>
      <c r="T163" s="128"/>
      <c r="AT163" s="125" t="s">
        <v>407</v>
      </c>
      <c r="AU163" s="125" t="s">
        <v>82</v>
      </c>
      <c r="AV163" s="12" t="s">
        <v>82</v>
      </c>
      <c r="AW163" s="12" t="s">
        <v>32</v>
      </c>
      <c r="AX163" s="12" t="s">
        <v>80</v>
      </c>
      <c r="AY163" s="125" t="s">
        <v>132</v>
      </c>
    </row>
    <row r="164" spans="2:65" s="1" customFormat="1" ht="24.2" customHeight="1">
      <c r="B164" s="107"/>
      <c r="C164" s="108" t="s">
        <v>8</v>
      </c>
      <c r="D164" s="262" t="s">
        <v>135</v>
      </c>
      <c r="E164" s="236" t="s">
        <v>1560</v>
      </c>
      <c r="F164" s="237" t="s">
        <v>1561</v>
      </c>
      <c r="G164" s="238" t="s">
        <v>393</v>
      </c>
      <c r="H164" s="239">
        <v>3.2</v>
      </c>
      <c r="I164" s="110"/>
      <c r="J164" s="247">
        <f>ROUND(I164*H164,2)</f>
        <v>0</v>
      </c>
      <c r="K164" s="109" t="s">
        <v>394</v>
      </c>
      <c r="L164" s="30"/>
      <c r="M164" s="111" t="s">
        <v>3</v>
      </c>
      <c r="N164" s="112" t="s">
        <v>43</v>
      </c>
      <c r="P164" s="113">
        <f>O164*H164</f>
        <v>0</v>
      </c>
      <c r="Q164" s="113">
        <v>0</v>
      </c>
      <c r="R164" s="113">
        <f>Q164*H164</f>
        <v>0</v>
      </c>
      <c r="S164" s="113">
        <v>0.27</v>
      </c>
      <c r="T164" s="114">
        <f>S164*H164</f>
        <v>0.8640000000000001</v>
      </c>
      <c r="AR164" s="115" t="s">
        <v>139</v>
      </c>
      <c r="AT164" s="115" t="s">
        <v>135</v>
      </c>
      <c r="AU164" s="115" t="s">
        <v>82</v>
      </c>
      <c r="AY164" s="16" t="s">
        <v>132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6" t="s">
        <v>80</v>
      </c>
      <c r="BK164" s="116">
        <f>ROUND(I164*H164,2)</f>
        <v>0</v>
      </c>
      <c r="BL164" s="16" t="s">
        <v>139</v>
      </c>
      <c r="BM164" s="115" t="s">
        <v>1562</v>
      </c>
    </row>
    <row r="165" spans="2:65" s="1" customFormat="1" ht="11.25">
      <c r="B165" s="30"/>
      <c r="D165" s="265" t="s">
        <v>396</v>
      </c>
      <c r="F165" s="266" t="s">
        <v>1563</v>
      </c>
      <c r="I165" s="122"/>
      <c r="L165" s="30"/>
      <c r="M165" s="123"/>
      <c r="T165" s="48"/>
      <c r="AT165" s="16" t="s">
        <v>396</v>
      </c>
      <c r="AU165" s="16" t="s">
        <v>82</v>
      </c>
    </row>
    <row r="166" spans="2:65" s="12" customFormat="1" ht="11.25">
      <c r="B166" s="124"/>
      <c r="D166" s="263" t="s">
        <v>407</v>
      </c>
      <c r="E166" s="125" t="s">
        <v>3</v>
      </c>
      <c r="F166" s="267" t="s">
        <v>1564</v>
      </c>
      <c r="H166" s="268">
        <v>3.2</v>
      </c>
      <c r="I166" s="126"/>
      <c r="L166" s="124"/>
      <c r="M166" s="127"/>
      <c r="T166" s="128"/>
      <c r="AT166" s="125" t="s">
        <v>407</v>
      </c>
      <c r="AU166" s="125" t="s">
        <v>82</v>
      </c>
      <c r="AV166" s="12" t="s">
        <v>82</v>
      </c>
      <c r="AW166" s="12" t="s">
        <v>32</v>
      </c>
      <c r="AX166" s="12" t="s">
        <v>80</v>
      </c>
      <c r="AY166" s="125" t="s">
        <v>132</v>
      </c>
    </row>
    <row r="167" spans="2:65" s="1" customFormat="1" ht="24.2" customHeight="1">
      <c r="B167" s="107"/>
      <c r="C167" s="108" t="s">
        <v>181</v>
      </c>
      <c r="D167" s="262" t="s">
        <v>135</v>
      </c>
      <c r="E167" s="236" t="s">
        <v>1565</v>
      </c>
      <c r="F167" s="237" t="s">
        <v>1566</v>
      </c>
      <c r="G167" s="238" t="s">
        <v>1471</v>
      </c>
      <c r="H167" s="239">
        <v>0.57899999999999996</v>
      </c>
      <c r="I167" s="110"/>
      <c r="J167" s="247">
        <f>ROUND(I167*H167,2)</f>
        <v>0</v>
      </c>
      <c r="K167" s="109" t="s">
        <v>394</v>
      </c>
      <c r="L167" s="30"/>
      <c r="M167" s="111" t="s">
        <v>3</v>
      </c>
      <c r="N167" s="112" t="s">
        <v>43</v>
      </c>
      <c r="P167" s="113">
        <f>O167*H167</f>
        <v>0</v>
      </c>
      <c r="Q167" s="113">
        <v>0</v>
      </c>
      <c r="R167" s="113">
        <f>Q167*H167</f>
        <v>0</v>
      </c>
      <c r="S167" s="113">
        <v>1.8</v>
      </c>
      <c r="T167" s="114">
        <f>S167*H167</f>
        <v>1.0422</v>
      </c>
      <c r="AR167" s="115" t="s">
        <v>139</v>
      </c>
      <c r="AT167" s="115" t="s">
        <v>135</v>
      </c>
      <c r="AU167" s="115" t="s">
        <v>82</v>
      </c>
      <c r="AY167" s="16" t="s">
        <v>132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6" t="s">
        <v>80</v>
      </c>
      <c r="BK167" s="116">
        <f>ROUND(I167*H167,2)</f>
        <v>0</v>
      </c>
      <c r="BL167" s="16" t="s">
        <v>139</v>
      </c>
      <c r="BM167" s="115" t="s">
        <v>1567</v>
      </c>
    </row>
    <row r="168" spans="2:65" s="1" customFormat="1" ht="11.25">
      <c r="B168" s="30"/>
      <c r="D168" s="265" t="s">
        <v>396</v>
      </c>
      <c r="F168" s="266" t="s">
        <v>1568</v>
      </c>
      <c r="I168" s="122"/>
      <c r="L168" s="30"/>
      <c r="M168" s="123"/>
      <c r="T168" s="48"/>
      <c r="AT168" s="16" t="s">
        <v>396</v>
      </c>
      <c r="AU168" s="16" t="s">
        <v>82</v>
      </c>
    </row>
    <row r="169" spans="2:65" s="12" customFormat="1" ht="11.25">
      <c r="B169" s="124"/>
      <c r="D169" s="263" t="s">
        <v>407</v>
      </c>
      <c r="E169" s="125" t="s">
        <v>3</v>
      </c>
      <c r="F169" s="267" t="s">
        <v>1569</v>
      </c>
      <c r="H169" s="268">
        <v>0.57899999999999996</v>
      </c>
      <c r="I169" s="126"/>
      <c r="L169" s="124"/>
      <c r="M169" s="127"/>
      <c r="T169" s="128"/>
      <c r="AT169" s="125" t="s">
        <v>407</v>
      </c>
      <c r="AU169" s="125" t="s">
        <v>82</v>
      </c>
      <c r="AV169" s="12" t="s">
        <v>82</v>
      </c>
      <c r="AW169" s="12" t="s">
        <v>32</v>
      </c>
      <c r="AX169" s="12" t="s">
        <v>80</v>
      </c>
      <c r="AY169" s="125" t="s">
        <v>132</v>
      </c>
    </row>
    <row r="170" spans="2:65" s="1" customFormat="1" ht="24.2" customHeight="1">
      <c r="B170" s="107"/>
      <c r="C170" s="108" t="s">
        <v>212</v>
      </c>
      <c r="D170" s="262" t="s">
        <v>135</v>
      </c>
      <c r="E170" s="236" t="s">
        <v>1570</v>
      </c>
      <c r="F170" s="237" t="s">
        <v>1571</v>
      </c>
      <c r="G170" s="238" t="s">
        <v>1471</v>
      </c>
      <c r="H170" s="239">
        <v>0.29899999999999999</v>
      </c>
      <c r="I170" s="110"/>
      <c r="J170" s="247">
        <f>ROUND(I170*H170,2)</f>
        <v>0</v>
      </c>
      <c r="K170" s="109" t="s">
        <v>394</v>
      </c>
      <c r="L170" s="30"/>
      <c r="M170" s="111" t="s">
        <v>3</v>
      </c>
      <c r="N170" s="112" t="s">
        <v>43</v>
      </c>
      <c r="P170" s="113">
        <f>O170*H170</f>
        <v>0</v>
      </c>
      <c r="Q170" s="113">
        <v>0</v>
      </c>
      <c r="R170" s="113">
        <f>Q170*H170</f>
        <v>0</v>
      </c>
      <c r="S170" s="113">
        <v>1.8</v>
      </c>
      <c r="T170" s="114">
        <f>S170*H170</f>
        <v>0.53820000000000001</v>
      </c>
      <c r="AR170" s="115" t="s">
        <v>139</v>
      </c>
      <c r="AT170" s="115" t="s">
        <v>135</v>
      </c>
      <c r="AU170" s="115" t="s">
        <v>82</v>
      </c>
      <c r="AY170" s="16" t="s">
        <v>132</v>
      </c>
      <c r="BE170" s="116">
        <f>IF(N170="základní",J170,0)</f>
        <v>0</v>
      </c>
      <c r="BF170" s="116">
        <f>IF(N170="snížená",J170,0)</f>
        <v>0</v>
      </c>
      <c r="BG170" s="116">
        <f>IF(N170="zákl. přenesená",J170,0)</f>
        <v>0</v>
      </c>
      <c r="BH170" s="116">
        <f>IF(N170="sníž. přenesená",J170,0)</f>
        <v>0</v>
      </c>
      <c r="BI170" s="116">
        <f>IF(N170="nulová",J170,0)</f>
        <v>0</v>
      </c>
      <c r="BJ170" s="16" t="s">
        <v>80</v>
      </c>
      <c r="BK170" s="116">
        <f>ROUND(I170*H170,2)</f>
        <v>0</v>
      </c>
      <c r="BL170" s="16" t="s">
        <v>139</v>
      </c>
      <c r="BM170" s="115" t="s">
        <v>1572</v>
      </c>
    </row>
    <row r="171" spans="2:65" s="1" customFormat="1" ht="11.25">
      <c r="B171" s="30"/>
      <c r="D171" s="265" t="s">
        <v>396</v>
      </c>
      <c r="F171" s="266" t="s">
        <v>1573</v>
      </c>
      <c r="I171" s="122"/>
      <c r="L171" s="30"/>
      <c r="M171" s="123"/>
      <c r="T171" s="48"/>
      <c r="AT171" s="16" t="s">
        <v>396</v>
      </c>
      <c r="AU171" s="16" t="s">
        <v>82</v>
      </c>
    </row>
    <row r="172" spans="2:65" s="12" customFormat="1" ht="11.25">
      <c r="B172" s="124"/>
      <c r="D172" s="263" t="s">
        <v>407</v>
      </c>
      <c r="E172" s="125" t="s">
        <v>3</v>
      </c>
      <c r="F172" s="267" t="s">
        <v>1574</v>
      </c>
      <c r="H172" s="268">
        <v>0.29899999999999999</v>
      </c>
      <c r="I172" s="126"/>
      <c r="L172" s="124"/>
      <c r="M172" s="127"/>
      <c r="T172" s="128"/>
      <c r="AT172" s="125" t="s">
        <v>407</v>
      </c>
      <c r="AU172" s="125" t="s">
        <v>82</v>
      </c>
      <c r="AV172" s="12" t="s">
        <v>82</v>
      </c>
      <c r="AW172" s="12" t="s">
        <v>32</v>
      </c>
      <c r="AX172" s="12" t="s">
        <v>80</v>
      </c>
      <c r="AY172" s="125" t="s">
        <v>132</v>
      </c>
    </row>
    <row r="173" spans="2:65" s="1" customFormat="1" ht="24.2" customHeight="1">
      <c r="B173" s="107"/>
      <c r="C173" s="108" t="s">
        <v>184</v>
      </c>
      <c r="D173" s="262" t="s">
        <v>135</v>
      </c>
      <c r="E173" s="236" t="s">
        <v>1575</v>
      </c>
      <c r="F173" s="237" t="s">
        <v>1576</v>
      </c>
      <c r="G173" s="238" t="s">
        <v>1471</v>
      </c>
      <c r="H173" s="239">
        <v>1.931</v>
      </c>
      <c r="I173" s="110"/>
      <c r="J173" s="247">
        <f>ROUND(I173*H173,2)</f>
        <v>0</v>
      </c>
      <c r="K173" s="109" t="s">
        <v>394</v>
      </c>
      <c r="L173" s="30"/>
      <c r="M173" s="111" t="s">
        <v>3</v>
      </c>
      <c r="N173" s="112" t="s">
        <v>43</v>
      </c>
      <c r="P173" s="113">
        <f>O173*H173</f>
        <v>0</v>
      </c>
      <c r="Q173" s="113">
        <v>0</v>
      </c>
      <c r="R173" s="113">
        <f>Q173*H173</f>
        <v>0</v>
      </c>
      <c r="S173" s="113">
        <v>1.8</v>
      </c>
      <c r="T173" s="114">
        <f>S173*H173</f>
        <v>3.4758</v>
      </c>
      <c r="AR173" s="115" t="s">
        <v>139</v>
      </c>
      <c r="AT173" s="115" t="s">
        <v>135</v>
      </c>
      <c r="AU173" s="115" t="s">
        <v>82</v>
      </c>
      <c r="AY173" s="16" t="s">
        <v>132</v>
      </c>
      <c r="BE173" s="116">
        <f>IF(N173="základní",J173,0)</f>
        <v>0</v>
      </c>
      <c r="BF173" s="116">
        <f>IF(N173="snížená",J173,0)</f>
        <v>0</v>
      </c>
      <c r="BG173" s="116">
        <f>IF(N173="zákl. přenesená",J173,0)</f>
        <v>0</v>
      </c>
      <c r="BH173" s="116">
        <f>IF(N173="sníž. přenesená",J173,0)</f>
        <v>0</v>
      </c>
      <c r="BI173" s="116">
        <f>IF(N173="nulová",J173,0)</f>
        <v>0</v>
      </c>
      <c r="BJ173" s="16" t="s">
        <v>80</v>
      </c>
      <c r="BK173" s="116">
        <f>ROUND(I173*H173,2)</f>
        <v>0</v>
      </c>
      <c r="BL173" s="16" t="s">
        <v>139</v>
      </c>
      <c r="BM173" s="115" t="s">
        <v>1577</v>
      </c>
    </row>
    <row r="174" spans="2:65" s="1" customFormat="1" ht="11.25">
      <c r="B174" s="30"/>
      <c r="D174" s="265" t="s">
        <v>396</v>
      </c>
      <c r="F174" s="266" t="s">
        <v>1578</v>
      </c>
      <c r="I174" s="122"/>
      <c r="L174" s="30"/>
      <c r="M174" s="123"/>
      <c r="T174" s="48"/>
      <c r="AT174" s="16" t="s">
        <v>396</v>
      </c>
      <c r="AU174" s="16" t="s">
        <v>82</v>
      </c>
    </row>
    <row r="175" spans="2:65" s="12" customFormat="1" ht="11.25">
      <c r="B175" s="124"/>
      <c r="D175" s="263" t="s">
        <v>407</v>
      </c>
      <c r="E175" s="125" t="s">
        <v>3</v>
      </c>
      <c r="F175" s="267" t="s">
        <v>1579</v>
      </c>
      <c r="H175" s="268">
        <v>1.931</v>
      </c>
      <c r="I175" s="126"/>
      <c r="L175" s="124"/>
      <c r="M175" s="127"/>
      <c r="T175" s="128"/>
      <c r="AT175" s="125" t="s">
        <v>407</v>
      </c>
      <c r="AU175" s="125" t="s">
        <v>82</v>
      </c>
      <c r="AV175" s="12" t="s">
        <v>82</v>
      </c>
      <c r="AW175" s="12" t="s">
        <v>32</v>
      </c>
      <c r="AX175" s="12" t="s">
        <v>80</v>
      </c>
      <c r="AY175" s="125" t="s">
        <v>132</v>
      </c>
    </row>
    <row r="176" spans="2:65" s="1" customFormat="1" ht="24.2" customHeight="1">
      <c r="B176" s="107"/>
      <c r="C176" s="108" t="s">
        <v>219</v>
      </c>
      <c r="D176" s="262" t="s">
        <v>135</v>
      </c>
      <c r="E176" s="236" t="s">
        <v>1580</v>
      </c>
      <c r="F176" s="237" t="s">
        <v>1581</v>
      </c>
      <c r="G176" s="238" t="s">
        <v>1471</v>
      </c>
      <c r="H176" s="239">
        <v>0.09</v>
      </c>
      <c r="I176" s="110"/>
      <c r="J176" s="247">
        <f>ROUND(I176*H176,2)</f>
        <v>0</v>
      </c>
      <c r="K176" s="109" t="s">
        <v>394</v>
      </c>
      <c r="L176" s="30"/>
      <c r="M176" s="111" t="s">
        <v>3</v>
      </c>
      <c r="N176" s="112" t="s">
        <v>43</v>
      </c>
      <c r="P176" s="113">
        <f>O176*H176</f>
        <v>0</v>
      </c>
      <c r="Q176" s="113">
        <v>0</v>
      </c>
      <c r="R176" s="113">
        <f>Q176*H176</f>
        <v>0</v>
      </c>
      <c r="S176" s="113">
        <v>2.4</v>
      </c>
      <c r="T176" s="114">
        <f>S176*H176</f>
        <v>0.216</v>
      </c>
      <c r="AR176" s="115" t="s">
        <v>139</v>
      </c>
      <c r="AT176" s="115" t="s">
        <v>135</v>
      </c>
      <c r="AU176" s="115" t="s">
        <v>82</v>
      </c>
      <c r="AY176" s="16" t="s">
        <v>132</v>
      </c>
      <c r="BE176" s="116">
        <f>IF(N176="základní",J176,0)</f>
        <v>0</v>
      </c>
      <c r="BF176" s="116">
        <f>IF(N176="snížená",J176,0)</f>
        <v>0</v>
      </c>
      <c r="BG176" s="116">
        <f>IF(N176="zákl. přenesená",J176,0)</f>
        <v>0</v>
      </c>
      <c r="BH176" s="116">
        <f>IF(N176="sníž. přenesená",J176,0)</f>
        <v>0</v>
      </c>
      <c r="BI176" s="116">
        <f>IF(N176="nulová",J176,0)</f>
        <v>0</v>
      </c>
      <c r="BJ176" s="16" t="s">
        <v>80</v>
      </c>
      <c r="BK176" s="116">
        <f>ROUND(I176*H176,2)</f>
        <v>0</v>
      </c>
      <c r="BL176" s="16" t="s">
        <v>139</v>
      </c>
      <c r="BM176" s="115" t="s">
        <v>1582</v>
      </c>
    </row>
    <row r="177" spans="2:65" s="1" customFormat="1" ht="11.25">
      <c r="B177" s="30"/>
      <c r="D177" s="265" t="s">
        <v>396</v>
      </c>
      <c r="F177" s="266" t="s">
        <v>1583</v>
      </c>
      <c r="I177" s="122"/>
      <c r="L177" s="30"/>
      <c r="M177" s="123"/>
      <c r="T177" s="48"/>
      <c r="AT177" s="16" t="s">
        <v>396</v>
      </c>
      <c r="AU177" s="16" t="s">
        <v>82</v>
      </c>
    </row>
    <row r="178" spans="2:65" s="12" customFormat="1" ht="11.25">
      <c r="B178" s="124"/>
      <c r="D178" s="263" t="s">
        <v>407</v>
      </c>
      <c r="E178" s="125" t="s">
        <v>3</v>
      </c>
      <c r="F178" s="267" t="s">
        <v>1584</v>
      </c>
      <c r="H178" s="268">
        <v>0.09</v>
      </c>
      <c r="I178" s="126"/>
      <c r="L178" s="124"/>
      <c r="M178" s="127"/>
      <c r="T178" s="128"/>
      <c r="AT178" s="125" t="s">
        <v>407</v>
      </c>
      <c r="AU178" s="125" t="s">
        <v>82</v>
      </c>
      <c r="AV178" s="12" t="s">
        <v>82</v>
      </c>
      <c r="AW178" s="12" t="s">
        <v>32</v>
      </c>
      <c r="AX178" s="12" t="s">
        <v>80</v>
      </c>
      <c r="AY178" s="125" t="s">
        <v>132</v>
      </c>
    </row>
    <row r="179" spans="2:65" s="1" customFormat="1" ht="24.2" customHeight="1">
      <c r="B179" s="107"/>
      <c r="C179" s="108" t="s">
        <v>188</v>
      </c>
      <c r="D179" s="262" t="s">
        <v>135</v>
      </c>
      <c r="E179" s="236" t="s">
        <v>1585</v>
      </c>
      <c r="F179" s="237" t="s">
        <v>1586</v>
      </c>
      <c r="G179" s="238" t="s">
        <v>1471</v>
      </c>
      <c r="H179" s="239">
        <v>0.215</v>
      </c>
      <c r="I179" s="110"/>
      <c r="J179" s="247">
        <f>ROUND(I179*H179,2)</f>
        <v>0</v>
      </c>
      <c r="K179" s="109" t="s">
        <v>394</v>
      </c>
      <c r="L179" s="30"/>
      <c r="M179" s="111" t="s">
        <v>3</v>
      </c>
      <c r="N179" s="112" t="s">
        <v>43</v>
      </c>
      <c r="P179" s="113">
        <f>O179*H179</f>
        <v>0</v>
      </c>
      <c r="Q179" s="113">
        <v>0</v>
      </c>
      <c r="R179" s="113">
        <f>Q179*H179</f>
        <v>0</v>
      </c>
      <c r="S179" s="113">
        <v>2.4</v>
      </c>
      <c r="T179" s="114">
        <f>S179*H179</f>
        <v>0.51600000000000001</v>
      </c>
      <c r="AR179" s="115" t="s">
        <v>139</v>
      </c>
      <c r="AT179" s="115" t="s">
        <v>135</v>
      </c>
      <c r="AU179" s="115" t="s">
        <v>82</v>
      </c>
      <c r="AY179" s="16" t="s">
        <v>132</v>
      </c>
      <c r="BE179" s="116">
        <f>IF(N179="základní",J179,0)</f>
        <v>0</v>
      </c>
      <c r="BF179" s="116">
        <f>IF(N179="snížená",J179,0)</f>
        <v>0</v>
      </c>
      <c r="BG179" s="116">
        <f>IF(N179="zákl. přenesená",J179,0)</f>
        <v>0</v>
      </c>
      <c r="BH179" s="116">
        <f>IF(N179="sníž. přenesená",J179,0)</f>
        <v>0</v>
      </c>
      <c r="BI179" s="116">
        <f>IF(N179="nulová",J179,0)</f>
        <v>0</v>
      </c>
      <c r="BJ179" s="16" t="s">
        <v>80</v>
      </c>
      <c r="BK179" s="116">
        <f>ROUND(I179*H179,2)</f>
        <v>0</v>
      </c>
      <c r="BL179" s="16" t="s">
        <v>139</v>
      </c>
      <c r="BM179" s="115" t="s">
        <v>1587</v>
      </c>
    </row>
    <row r="180" spans="2:65" s="1" customFormat="1" ht="11.25">
      <c r="B180" s="30"/>
      <c r="D180" s="265" t="s">
        <v>396</v>
      </c>
      <c r="F180" s="266" t="s">
        <v>1588</v>
      </c>
      <c r="I180" s="122"/>
      <c r="L180" s="30"/>
      <c r="M180" s="123"/>
      <c r="T180" s="48"/>
      <c r="AT180" s="16" t="s">
        <v>396</v>
      </c>
      <c r="AU180" s="16" t="s">
        <v>82</v>
      </c>
    </row>
    <row r="181" spans="2:65" s="12" customFormat="1" ht="11.25">
      <c r="B181" s="124"/>
      <c r="D181" s="263" t="s">
        <v>407</v>
      </c>
      <c r="E181" s="125" t="s">
        <v>3</v>
      </c>
      <c r="F181" s="267" t="s">
        <v>1589</v>
      </c>
      <c r="H181" s="268">
        <v>0.215</v>
      </c>
      <c r="I181" s="126"/>
      <c r="L181" s="124"/>
      <c r="M181" s="127"/>
      <c r="T181" s="128"/>
      <c r="AT181" s="125" t="s">
        <v>407</v>
      </c>
      <c r="AU181" s="125" t="s">
        <v>82</v>
      </c>
      <c r="AV181" s="12" t="s">
        <v>82</v>
      </c>
      <c r="AW181" s="12" t="s">
        <v>32</v>
      </c>
      <c r="AX181" s="12" t="s">
        <v>80</v>
      </c>
      <c r="AY181" s="125" t="s">
        <v>132</v>
      </c>
    </row>
    <row r="182" spans="2:65" s="1" customFormat="1" ht="16.5" customHeight="1">
      <c r="B182" s="107"/>
      <c r="C182" s="108" t="s">
        <v>226</v>
      </c>
      <c r="D182" s="262" t="s">
        <v>135</v>
      </c>
      <c r="E182" s="236" t="s">
        <v>1590</v>
      </c>
      <c r="F182" s="237" t="s">
        <v>1591</v>
      </c>
      <c r="G182" s="238" t="s">
        <v>158</v>
      </c>
      <c r="H182" s="239">
        <v>4</v>
      </c>
      <c r="I182" s="110"/>
      <c r="J182" s="247">
        <f>ROUND(I182*H182,2)</f>
        <v>0</v>
      </c>
      <c r="K182" s="109" t="s">
        <v>394</v>
      </c>
      <c r="L182" s="30"/>
      <c r="M182" s="111" t="s">
        <v>3</v>
      </c>
      <c r="N182" s="112" t="s">
        <v>43</v>
      </c>
      <c r="P182" s="113">
        <f>O182*H182</f>
        <v>0</v>
      </c>
      <c r="Q182" s="113">
        <v>0</v>
      </c>
      <c r="R182" s="113">
        <f>Q182*H182</f>
        <v>0</v>
      </c>
      <c r="S182" s="113">
        <v>5.8000000000000003E-2</v>
      </c>
      <c r="T182" s="114">
        <f>S182*H182</f>
        <v>0.23200000000000001</v>
      </c>
      <c r="AR182" s="115" t="s">
        <v>139</v>
      </c>
      <c r="AT182" s="115" t="s">
        <v>135</v>
      </c>
      <c r="AU182" s="115" t="s">
        <v>82</v>
      </c>
      <c r="AY182" s="16" t="s">
        <v>132</v>
      </c>
      <c r="BE182" s="116">
        <f>IF(N182="základní",J182,0)</f>
        <v>0</v>
      </c>
      <c r="BF182" s="116">
        <f>IF(N182="snížená",J182,0)</f>
        <v>0</v>
      </c>
      <c r="BG182" s="116">
        <f>IF(N182="zákl. přenesená",J182,0)</f>
        <v>0</v>
      </c>
      <c r="BH182" s="116">
        <f>IF(N182="sníž. přenesená",J182,0)</f>
        <v>0</v>
      </c>
      <c r="BI182" s="116">
        <f>IF(N182="nulová",J182,0)</f>
        <v>0</v>
      </c>
      <c r="BJ182" s="16" t="s">
        <v>80</v>
      </c>
      <c r="BK182" s="116">
        <f>ROUND(I182*H182,2)</f>
        <v>0</v>
      </c>
      <c r="BL182" s="16" t="s">
        <v>139</v>
      </c>
      <c r="BM182" s="115" t="s">
        <v>1592</v>
      </c>
    </row>
    <row r="183" spans="2:65" s="1" customFormat="1" ht="11.25">
      <c r="B183" s="30"/>
      <c r="D183" s="265" t="s">
        <v>396</v>
      </c>
      <c r="F183" s="266" t="s">
        <v>1593</v>
      </c>
      <c r="I183" s="122"/>
      <c r="L183" s="30"/>
      <c r="M183" s="123"/>
      <c r="T183" s="48"/>
      <c r="AT183" s="16" t="s">
        <v>396</v>
      </c>
      <c r="AU183" s="16" t="s">
        <v>82</v>
      </c>
    </row>
    <row r="184" spans="2:65" s="12" customFormat="1" ht="11.25">
      <c r="B184" s="124"/>
      <c r="D184" s="263" t="s">
        <v>407</v>
      </c>
      <c r="E184" s="125" t="s">
        <v>3</v>
      </c>
      <c r="F184" s="267" t="s">
        <v>1594</v>
      </c>
      <c r="H184" s="268">
        <v>4</v>
      </c>
      <c r="I184" s="126"/>
      <c r="L184" s="124"/>
      <c r="M184" s="127"/>
      <c r="T184" s="128"/>
      <c r="AT184" s="125" t="s">
        <v>407</v>
      </c>
      <c r="AU184" s="125" t="s">
        <v>82</v>
      </c>
      <c r="AV184" s="12" t="s">
        <v>82</v>
      </c>
      <c r="AW184" s="12" t="s">
        <v>32</v>
      </c>
      <c r="AX184" s="12" t="s">
        <v>80</v>
      </c>
      <c r="AY184" s="125" t="s">
        <v>132</v>
      </c>
    </row>
    <row r="185" spans="2:65" s="1" customFormat="1" ht="24.2" customHeight="1">
      <c r="B185" s="107"/>
      <c r="C185" s="108" t="s">
        <v>191</v>
      </c>
      <c r="D185" s="262" t="s">
        <v>135</v>
      </c>
      <c r="E185" s="236" t="s">
        <v>1595</v>
      </c>
      <c r="F185" s="237" t="s">
        <v>1596</v>
      </c>
      <c r="G185" s="238" t="s">
        <v>138</v>
      </c>
      <c r="H185" s="239">
        <v>121.75</v>
      </c>
      <c r="I185" s="110"/>
      <c r="J185" s="247">
        <f>ROUND(I185*H185,2)</f>
        <v>0</v>
      </c>
      <c r="K185" s="109" t="s">
        <v>394</v>
      </c>
      <c r="L185" s="30"/>
      <c r="M185" s="111" t="s">
        <v>3</v>
      </c>
      <c r="N185" s="112" t="s">
        <v>43</v>
      </c>
      <c r="P185" s="113">
        <f>O185*H185</f>
        <v>0</v>
      </c>
      <c r="Q185" s="113">
        <v>0</v>
      </c>
      <c r="R185" s="113">
        <f>Q185*H185</f>
        <v>0</v>
      </c>
      <c r="S185" s="113">
        <v>6.5000000000000002E-2</v>
      </c>
      <c r="T185" s="114">
        <f>S185*H185</f>
        <v>7.9137500000000003</v>
      </c>
      <c r="AR185" s="115" t="s">
        <v>139</v>
      </c>
      <c r="AT185" s="115" t="s">
        <v>135</v>
      </c>
      <c r="AU185" s="115" t="s">
        <v>82</v>
      </c>
      <c r="AY185" s="16" t="s">
        <v>132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6" t="s">
        <v>80</v>
      </c>
      <c r="BK185" s="116">
        <f>ROUND(I185*H185,2)</f>
        <v>0</v>
      </c>
      <c r="BL185" s="16" t="s">
        <v>139</v>
      </c>
      <c r="BM185" s="115" t="s">
        <v>1597</v>
      </c>
    </row>
    <row r="186" spans="2:65" s="1" customFormat="1" ht="11.25">
      <c r="B186" s="30"/>
      <c r="D186" s="265" t="s">
        <v>396</v>
      </c>
      <c r="F186" s="266" t="s">
        <v>1598</v>
      </c>
      <c r="I186" s="122"/>
      <c r="L186" s="30"/>
      <c r="M186" s="123"/>
      <c r="T186" s="48"/>
      <c r="AT186" s="16" t="s">
        <v>396</v>
      </c>
      <c r="AU186" s="16" t="s">
        <v>82</v>
      </c>
    </row>
    <row r="187" spans="2:65" s="12" customFormat="1" ht="11.25">
      <c r="B187" s="124"/>
      <c r="D187" s="263" t="s">
        <v>407</v>
      </c>
      <c r="E187" s="125" t="s">
        <v>3</v>
      </c>
      <c r="F187" s="267" t="s">
        <v>1599</v>
      </c>
      <c r="H187" s="268">
        <v>121.75</v>
      </c>
      <c r="I187" s="126"/>
      <c r="L187" s="124"/>
      <c r="M187" s="127"/>
      <c r="T187" s="128"/>
      <c r="AT187" s="125" t="s">
        <v>407</v>
      </c>
      <c r="AU187" s="125" t="s">
        <v>82</v>
      </c>
      <c r="AV187" s="12" t="s">
        <v>82</v>
      </c>
      <c r="AW187" s="12" t="s">
        <v>32</v>
      </c>
      <c r="AX187" s="12" t="s">
        <v>80</v>
      </c>
      <c r="AY187" s="125" t="s">
        <v>132</v>
      </c>
    </row>
    <row r="188" spans="2:65" s="1" customFormat="1" ht="24.2" customHeight="1">
      <c r="B188" s="107"/>
      <c r="C188" s="108" t="s">
        <v>233</v>
      </c>
      <c r="D188" s="262" t="s">
        <v>135</v>
      </c>
      <c r="E188" s="236" t="s">
        <v>1600</v>
      </c>
      <c r="F188" s="237" t="s">
        <v>1601</v>
      </c>
      <c r="G188" s="238" t="s">
        <v>138</v>
      </c>
      <c r="H188" s="239">
        <v>10.98</v>
      </c>
      <c r="I188" s="110"/>
      <c r="J188" s="247">
        <f>ROUND(I188*H188,2)</f>
        <v>0</v>
      </c>
      <c r="K188" s="109" t="s">
        <v>394</v>
      </c>
      <c r="L188" s="30"/>
      <c r="M188" s="111" t="s">
        <v>3</v>
      </c>
      <c r="N188" s="112" t="s">
        <v>43</v>
      </c>
      <c r="P188" s="113">
        <f>O188*H188</f>
        <v>0</v>
      </c>
      <c r="Q188" s="113">
        <v>7.6000000000000004E-4</v>
      </c>
      <c r="R188" s="113">
        <f>Q188*H188</f>
        <v>8.3448000000000012E-3</v>
      </c>
      <c r="S188" s="113">
        <v>2.0999999999999999E-3</v>
      </c>
      <c r="T188" s="114">
        <f>S188*H188</f>
        <v>2.3057999999999999E-2</v>
      </c>
      <c r="AR188" s="115" t="s">
        <v>139</v>
      </c>
      <c r="AT188" s="115" t="s">
        <v>135</v>
      </c>
      <c r="AU188" s="115" t="s">
        <v>82</v>
      </c>
      <c r="AY188" s="16" t="s">
        <v>132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6" t="s">
        <v>80</v>
      </c>
      <c r="BK188" s="116">
        <f>ROUND(I188*H188,2)</f>
        <v>0</v>
      </c>
      <c r="BL188" s="16" t="s">
        <v>139</v>
      </c>
      <c r="BM188" s="115" t="s">
        <v>1602</v>
      </c>
    </row>
    <row r="189" spans="2:65" s="1" customFormat="1" ht="11.25">
      <c r="B189" s="30"/>
      <c r="D189" s="265" t="s">
        <v>396</v>
      </c>
      <c r="F189" s="266" t="s">
        <v>1603</v>
      </c>
      <c r="I189" s="122"/>
      <c r="L189" s="30"/>
      <c r="M189" s="123"/>
      <c r="T189" s="48"/>
      <c r="AT189" s="16" t="s">
        <v>396</v>
      </c>
      <c r="AU189" s="16" t="s">
        <v>82</v>
      </c>
    </row>
    <row r="190" spans="2:65" s="12" customFormat="1" ht="11.25">
      <c r="B190" s="124"/>
      <c r="D190" s="263" t="s">
        <v>407</v>
      </c>
      <c r="E190" s="125" t="s">
        <v>3</v>
      </c>
      <c r="F190" s="267" t="s">
        <v>1604</v>
      </c>
      <c r="H190" s="268">
        <v>10.98</v>
      </c>
      <c r="I190" s="126"/>
      <c r="L190" s="124"/>
      <c r="M190" s="127"/>
      <c r="T190" s="128"/>
      <c r="AT190" s="125" t="s">
        <v>407</v>
      </c>
      <c r="AU190" s="125" t="s">
        <v>82</v>
      </c>
      <c r="AV190" s="12" t="s">
        <v>82</v>
      </c>
      <c r="AW190" s="12" t="s">
        <v>32</v>
      </c>
      <c r="AX190" s="12" t="s">
        <v>72</v>
      </c>
      <c r="AY190" s="125" t="s">
        <v>132</v>
      </c>
    </row>
    <row r="191" spans="2:65" s="13" customFormat="1" ht="11.25">
      <c r="B191" s="137"/>
      <c r="D191" s="263" t="s">
        <v>407</v>
      </c>
      <c r="E191" s="138" t="s">
        <v>3</v>
      </c>
      <c r="F191" s="275" t="s">
        <v>477</v>
      </c>
      <c r="H191" s="276">
        <v>10.98</v>
      </c>
      <c r="I191" s="139"/>
      <c r="L191" s="137"/>
      <c r="M191" s="140"/>
      <c r="T191" s="141"/>
      <c r="AT191" s="138" t="s">
        <v>407</v>
      </c>
      <c r="AU191" s="138" t="s">
        <v>82</v>
      </c>
      <c r="AV191" s="13" t="s">
        <v>139</v>
      </c>
      <c r="AW191" s="13" t="s">
        <v>32</v>
      </c>
      <c r="AX191" s="13" t="s">
        <v>80</v>
      </c>
      <c r="AY191" s="138" t="s">
        <v>132</v>
      </c>
    </row>
    <row r="192" spans="2:65" s="1" customFormat="1" ht="16.5" customHeight="1">
      <c r="B192" s="107"/>
      <c r="C192" s="108" t="s">
        <v>195</v>
      </c>
      <c r="D192" s="262" t="s">
        <v>135</v>
      </c>
      <c r="E192" s="236" t="s">
        <v>1605</v>
      </c>
      <c r="F192" s="237" t="s">
        <v>1606</v>
      </c>
      <c r="G192" s="238" t="s">
        <v>138</v>
      </c>
      <c r="H192" s="239">
        <v>15.52</v>
      </c>
      <c r="I192" s="110"/>
      <c r="J192" s="247">
        <f>ROUND(I192*H192,2)</f>
        <v>0</v>
      </c>
      <c r="K192" s="109" t="s">
        <v>394</v>
      </c>
      <c r="L192" s="30"/>
      <c r="M192" s="111" t="s">
        <v>3</v>
      </c>
      <c r="N192" s="112" t="s">
        <v>43</v>
      </c>
      <c r="P192" s="113">
        <f>O192*H192</f>
        <v>0</v>
      </c>
      <c r="Q192" s="113">
        <v>0</v>
      </c>
      <c r="R192" s="113">
        <f>Q192*H192</f>
        <v>0</v>
      </c>
      <c r="S192" s="113">
        <v>0</v>
      </c>
      <c r="T192" s="114">
        <f>S192*H192</f>
        <v>0</v>
      </c>
      <c r="AR192" s="115" t="s">
        <v>139</v>
      </c>
      <c r="AT192" s="115" t="s">
        <v>135</v>
      </c>
      <c r="AU192" s="115" t="s">
        <v>82</v>
      </c>
      <c r="AY192" s="16" t="s">
        <v>132</v>
      </c>
      <c r="BE192" s="116">
        <f>IF(N192="základní",J192,0)</f>
        <v>0</v>
      </c>
      <c r="BF192" s="116">
        <f>IF(N192="snížená",J192,0)</f>
        <v>0</v>
      </c>
      <c r="BG192" s="116">
        <f>IF(N192="zákl. přenesená",J192,0)</f>
        <v>0</v>
      </c>
      <c r="BH192" s="116">
        <f>IF(N192="sníž. přenesená",J192,0)</f>
        <v>0</v>
      </c>
      <c r="BI192" s="116">
        <f>IF(N192="nulová",J192,0)</f>
        <v>0</v>
      </c>
      <c r="BJ192" s="16" t="s">
        <v>80</v>
      </c>
      <c r="BK192" s="116">
        <f>ROUND(I192*H192,2)</f>
        <v>0</v>
      </c>
      <c r="BL192" s="16" t="s">
        <v>139</v>
      </c>
      <c r="BM192" s="115" t="s">
        <v>1607</v>
      </c>
    </row>
    <row r="193" spans="2:65" s="1" customFormat="1" ht="11.25">
      <c r="B193" s="30"/>
      <c r="D193" s="265" t="s">
        <v>396</v>
      </c>
      <c r="F193" s="266" t="s">
        <v>1608</v>
      </c>
      <c r="I193" s="122"/>
      <c r="L193" s="30"/>
      <c r="M193" s="123"/>
      <c r="T193" s="48"/>
      <c r="AT193" s="16" t="s">
        <v>396</v>
      </c>
      <c r="AU193" s="16" t="s">
        <v>82</v>
      </c>
    </row>
    <row r="194" spans="2:65" s="12" customFormat="1" ht="11.25">
      <c r="B194" s="124"/>
      <c r="D194" s="263" t="s">
        <v>407</v>
      </c>
      <c r="E194" s="125" t="s">
        <v>3</v>
      </c>
      <c r="F194" s="267" t="s">
        <v>1609</v>
      </c>
      <c r="H194" s="268">
        <v>15.52</v>
      </c>
      <c r="I194" s="126"/>
      <c r="L194" s="124"/>
      <c r="M194" s="127"/>
      <c r="T194" s="128"/>
      <c r="AT194" s="125" t="s">
        <v>407</v>
      </c>
      <c r="AU194" s="125" t="s">
        <v>82</v>
      </c>
      <c r="AV194" s="12" t="s">
        <v>82</v>
      </c>
      <c r="AW194" s="12" t="s">
        <v>32</v>
      </c>
      <c r="AX194" s="12" t="s">
        <v>80</v>
      </c>
      <c r="AY194" s="125" t="s">
        <v>132</v>
      </c>
    </row>
    <row r="195" spans="2:65" s="11" customFormat="1" ht="22.9" customHeight="1">
      <c r="B195" s="99"/>
      <c r="D195" s="100" t="s">
        <v>71</v>
      </c>
      <c r="E195" s="235" t="s">
        <v>409</v>
      </c>
      <c r="F195" s="235" t="s">
        <v>410</v>
      </c>
      <c r="I195" s="101"/>
      <c r="J195" s="246">
        <f>BK195</f>
        <v>0</v>
      </c>
      <c r="L195" s="99"/>
      <c r="M195" s="102"/>
      <c r="P195" s="103">
        <f>SUM(P196:P204)</f>
        <v>0</v>
      </c>
      <c r="R195" s="103">
        <f>SUM(R196:R204)</f>
        <v>0</v>
      </c>
      <c r="T195" s="104">
        <f>SUM(T196:T204)</f>
        <v>0</v>
      </c>
      <c r="AR195" s="100" t="s">
        <v>80</v>
      </c>
      <c r="AT195" s="105" t="s">
        <v>71</v>
      </c>
      <c r="AU195" s="105" t="s">
        <v>80</v>
      </c>
      <c r="AY195" s="100" t="s">
        <v>132</v>
      </c>
      <c r="BK195" s="106">
        <f>SUM(BK196:BK204)</f>
        <v>0</v>
      </c>
    </row>
    <row r="196" spans="2:65" s="1" customFormat="1" ht="24.2" customHeight="1">
      <c r="B196" s="107"/>
      <c r="C196" s="108" t="s">
        <v>240</v>
      </c>
      <c r="D196" s="262" t="s">
        <v>135</v>
      </c>
      <c r="E196" s="236" t="s">
        <v>1610</v>
      </c>
      <c r="F196" s="237" t="s">
        <v>1611</v>
      </c>
      <c r="G196" s="238" t="s">
        <v>413</v>
      </c>
      <c r="H196" s="239">
        <v>49.046999999999997</v>
      </c>
      <c r="I196" s="110"/>
      <c r="J196" s="247">
        <f>ROUND(I196*H196,2)</f>
        <v>0</v>
      </c>
      <c r="K196" s="109" t="s">
        <v>394</v>
      </c>
      <c r="L196" s="30"/>
      <c r="M196" s="111" t="s">
        <v>3</v>
      </c>
      <c r="N196" s="112" t="s">
        <v>43</v>
      </c>
      <c r="P196" s="113">
        <f>O196*H196</f>
        <v>0</v>
      </c>
      <c r="Q196" s="113">
        <v>0</v>
      </c>
      <c r="R196" s="113">
        <f>Q196*H196</f>
        <v>0</v>
      </c>
      <c r="S196" s="113">
        <v>0</v>
      </c>
      <c r="T196" s="114">
        <f>S196*H196</f>
        <v>0</v>
      </c>
      <c r="AR196" s="115" t="s">
        <v>139</v>
      </c>
      <c r="AT196" s="115" t="s">
        <v>135</v>
      </c>
      <c r="AU196" s="115" t="s">
        <v>82</v>
      </c>
      <c r="AY196" s="16" t="s">
        <v>132</v>
      </c>
      <c r="BE196" s="116">
        <f>IF(N196="základní",J196,0)</f>
        <v>0</v>
      </c>
      <c r="BF196" s="116">
        <f>IF(N196="snížená",J196,0)</f>
        <v>0</v>
      </c>
      <c r="BG196" s="116">
        <f>IF(N196="zákl. přenesená",J196,0)</f>
        <v>0</v>
      </c>
      <c r="BH196" s="116">
        <f>IF(N196="sníž. přenesená",J196,0)</f>
        <v>0</v>
      </c>
      <c r="BI196" s="116">
        <f>IF(N196="nulová",J196,0)</f>
        <v>0</v>
      </c>
      <c r="BJ196" s="16" t="s">
        <v>80</v>
      </c>
      <c r="BK196" s="116">
        <f>ROUND(I196*H196,2)</f>
        <v>0</v>
      </c>
      <c r="BL196" s="16" t="s">
        <v>139</v>
      </c>
      <c r="BM196" s="115" t="s">
        <v>1612</v>
      </c>
    </row>
    <row r="197" spans="2:65" s="1" customFormat="1" ht="11.25">
      <c r="B197" s="30"/>
      <c r="D197" s="265" t="s">
        <v>396</v>
      </c>
      <c r="F197" s="266" t="s">
        <v>1613</v>
      </c>
      <c r="I197" s="122"/>
      <c r="L197" s="30"/>
      <c r="M197" s="123"/>
      <c r="T197" s="48"/>
      <c r="AT197" s="16" t="s">
        <v>396</v>
      </c>
      <c r="AU197" s="16" t="s">
        <v>82</v>
      </c>
    </row>
    <row r="198" spans="2:65" s="1" customFormat="1" ht="21.75" customHeight="1">
      <c r="B198" s="107"/>
      <c r="C198" s="108" t="s">
        <v>198</v>
      </c>
      <c r="D198" s="262" t="s">
        <v>135</v>
      </c>
      <c r="E198" s="236" t="s">
        <v>1614</v>
      </c>
      <c r="F198" s="237" t="s">
        <v>1615</v>
      </c>
      <c r="G198" s="238" t="s">
        <v>413</v>
      </c>
      <c r="H198" s="239">
        <v>49.046999999999997</v>
      </c>
      <c r="I198" s="110"/>
      <c r="J198" s="247">
        <f>ROUND(I198*H198,2)</f>
        <v>0</v>
      </c>
      <c r="K198" s="109" t="s">
        <v>394</v>
      </c>
      <c r="L198" s="30"/>
      <c r="M198" s="111" t="s">
        <v>3</v>
      </c>
      <c r="N198" s="112" t="s">
        <v>43</v>
      </c>
      <c r="P198" s="113">
        <f>O198*H198</f>
        <v>0</v>
      </c>
      <c r="Q198" s="113">
        <v>0</v>
      </c>
      <c r="R198" s="113">
        <f>Q198*H198</f>
        <v>0</v>
      </c>
      <c r="S198" s="113">
        <v>0</v>
      </c>
      <c r="T198" s="114">
        <f>S198*H198</f>
        <v>0</v>
      </c>
      <c r="AR198" s="115" t="s">
        <v>139</v>
      </c>
      <c r="AT198" s="115" t="s">
        <v>135</v>
      </c>
      <c r="AU198" s="115" t="s">
        <v>82</v>
      </c>
      <c r="AY198" s="16" t="s">
        <v>132</v>
      </c>
      <c r="BE198" s="116">
        <f>IF(N198="základní",J198,0)</f>
        <v>0</v>
      </c>
      <c r="BF198" s="116">
        <f>IF(N198="snížená",J198,0)</f>
        <v>0</v>
      </c>
      <c r="BG198" s="116">
        <f>IF(N198="zákl. přenesená",J198,0)</f>
        <v>0</v>
      </c>
      <c r="BH198" s="116">
        <f>IF(N198="sníž. přenesená",J198,0)</f>
        <v>0</v>
      </c>
      <c r="BI198" s="116">
        <f>IF(N198="nulová",J198,0)</f>
        <v>0</v>
      </c>
      <c r="BJ198" s="16" t="s">
        <v>80</v>
      </c>
      <c r="BK198" s="116">
        <f>ROUND(I198*H198,2)</f>
        <v>0</v>
      </c>
      <c r="BL198" s="16" t="s">
        <v>139</v>
      </c>
      <c r="BM198" s="115" t="s">
        <v>1616</v>
      </c>
    </row>
    <row r="199" spans="2:65" s="1" customFormat="1" ht="11.25">
      <c r="B199" s="30"/>
      <c r="D199" s="265" t="s">
        <v>396</v>
      </c>
      <c r="F199" s="266" t="s">
        <v>1617</v>
      </c>
      <c r="I199" s="122"/>
      <c r="L199" s="30"/>
      <c r="M199" s="123"/>
      <c r="T199" s="48"/>
      <c r="AT199" s="16" t="s">
        <v>396</v>
      </c>
      <c r="AU199" s="16" t="s">
        <v>82</v>
      </c>
    </row>
    <row r="200" spans="2:65" s="1" customFormat="1" ht="24.2" customHeight="1">
      <c r="B200" s="107"/>
      <c r="C200" s="108" t="s">
        <v>247</v>
      </c>
      <c r="D200" s="262" t="s">
        <v>135</v>
      </c>
      <c r="E200" s="236" t="s">
        <v>1618</v>
      </c>
      <c r="F200" s="237" t="s">
        <v>1619</v>
      </c>
      <c r="G200" s="238" t="s">
        <v>413</v>
      </c>
      <c r="H200" s="239">
        <v>1961.88</v>
      </c>
      <c r="I200" s="110"/>
      <c r="J200" s="247">
        <f>ROUND(I200*H200,2)</f>
        <v>0</v>
      </c>
      <c r="K200" s="109" t="s">
        <v>394</v>
      </c>
      <c r="L200" s="30"/>
      <c r="M200" s="111" t="s">
        <v>3</v>
      </c>
      <c r="N200" s="112" t="s">
        <v>43</v>
      </c>
      <c r="P200" s="113">
        <f>O200*H200</f>
        <v>0</v>
      </c>
      <c r="Q200" s="113">
        <v>0</v>
      </c>
      <c r="R200" s="113">
        <f>Q200*H200</f>
        <v>0</v>
      </c>
      <c r="S200" s="113">
        <v>0</v>
      </c>
      <c r="T200" s="114">
        <f>S200*H200</f>
        <v>0</v>
      </c>
      <c r="AR200" s="115" t="s">
        <v>139</v>
      </c>
      <c r="AT200" s="115" t="s">
        <v>135</v>
      </c>
      <c r="AU200" s="115" t="s">
        <v>82</v>
      </c>
      <c r="AY200" s="16" t="s">
        <v>132</v>
      </c>
      <c r="BE200" s="116">
        <f>IF(N200="základní",J200,0)</f>
        <v>0</v>
      </c>
      <c r="BF200" s="116">
        <f>IF(N200="snížená",J200,0)</f>
        <v>0</v>
      </c>
      <c r="BG200" s="116">
        <f>IF(N200="zákl. přenesená",J200,0)</f>
        <v>0</v>
      </c>
      <c r="BH200" s="116">
        <f>IF(N200="sníž. přenesená",J200,0)</f>
        <v>0</v>
      </c>
      <c r="BI200" s="116">
        <f>IF(N200="nulová",J200,0)</f>
        <v>0</v>
      </c>
      <c r="BJ200" s="16" t="s">
        <v>80</v>
      </c>
      <c r="BK200" s="116">
        <f>ROUND(I200*H200,2)</f>
        <v>0</v>
      </c>
      <c r="BL200" s="16" t="s">
        <v>139</v>
      </c>
      <c r="BM200" s="115" t="s">
        <v>1620</v>
      </c>
    </row>
    <row r="201" spans="2:65" s="1" customFormat="1" ht="11.25">
      <c r="B201" s="30"/>
      <c r="D201" s="265" t="s">
        <v>396</v>
      </c>
      <c r="F201" s="266" t="s">
        <v>1621</v>
      </c>
      <c r="I201" s="122"/>
      <c r="L201" s="30"/>
      <c r="M201" s="123"/>
      <c r="T201" s="48"/>
      <c r="AT201" s="16" t="s">
        <v>396</v>
      </c>
      <c r="AU201" s="16" t="s">
        <v>82</v>
      </c>
    </row>
    <row r="202" spans="2:65" s="12" customFormat="1" ht="11.25">
      <c r="B202" s="124"/>
      <c r="D202" s="263" t="s">
        <v>407</v>
      </c>
      <c r="E202" s="125" t="s">
        <v>3</v>
      </c>
      <c r="F202" s="267" t="s">
        <v>1622</v>
      </c>
      <c r="H202" s="268">
        <v>1961.88</v>
      </c>
      <c r="I202" s="126"/>
      <c r="L202" s="124"/>
      <c r="M202" s="127"/>
      <c r="T202" s="128"/>
      <c r="AT202" s="125" t="s">
        <v>407</v>
      </c>
      <c r="AU202" s="125" t="s">
        <v>82</v>
      </c>
      <c r="AV202" s="12" t="s">
        <v>82</v>
      </c>
      <c r="AW202" s="12" t="s">
        <v>32</v>
      </c>
      <c r="AX202" s="12" t="s">
        <v>80</v>
      </c>
      <c r="AY202" s="125" t="s">
        <v>132</v>
      </c>
    </row>
    <row r="203" spans="2:65" s="1" customFormat="1" ht="24.2" customHeight="1">
      <c r="B203" s="107"/>
      <c r="C203" s="108" t="s">
        <v>202</v>
      </c>
      <c r="D203" s="262" t="s">
        <v>135</v>
      </c>
      <c r="E203" s="236" t="s">
        <v>1623</v>
      </c>
      <c r="F203" s="237" t="s">
        <v>1624</v>
      </c>
      <c r="G203" s="238" t="s">
        <v>413</v>
      </c>
      <c r="H203" s="239">
        <v>49.046999999999997</v>
      </c>
      <c r="I203" s="110"/>
      <c r="J203" s="247">
        <f>ROUND(I203*H203,2)</f>
        <v>0</v>
      </c>
      <c r="K203" s="109" t="s">
        <v>394</v>
      </c>
      <c r="L203" s="30"/>
      <c r="M203" s="111" t="s">
        <v>3</v>
      </c>
      <c r="N203" s="112" t="s">
        <v>43</v>
      </c>
      <c r="P203" s="113">
        <f>O203*H203</f>
        <v>0</v>
      </c>
      <c r="Q203" s="113">
        <v>0</v>
      </c>
      <c r="R203" s="113">
        <f>Q203*H203</f>
        <v>0</v>
      </c>
      <c r="S203" s="113">
        <v>0</v>
      </c>
      <c r="T203" s="114">
        <f>S203*H203</f>
        <v>0</v>
      </c>
      <c r="AR203" s="115" t="s">
        <v>139</v>
      </c>
      <c r="AT203" s="115" t="s">
        <v>135</v>
      </c>
      <c r="AU203" s="115" t="s">
        <v>82</v>
      </c>
      <c r="AY203" s="16" t="s">
        <v>132</v>
      </c>
      <c r="BE203" s="116">
        <f>IF(N203="základní",J203,0)</f>
        <v>0</v>
      </c>
      <c r="BF203" s="116">
        <f>IF(N203="snížená",J203,0)</f>
        <v>0</v>
      </c>
      <c r="BG203" s="116">
        <f>IF(N203="zákl. přenesená",J203,0)</f>
        <v>0</v>
      </c>
      <c r="BH203" s="116">
        <f>IF(N203="sníž. přenesená",J203,0)</f>
        <v>0</v>
      </c>
      <c r="BI203" s="116">
        <f>IF(N203="nulová",J203,0)</f>
        <v>0</v>
      </c>
      <c r="BJ203" s="16" t="s">
        <v>80</v>
      </c>
      <c r="BK203" s="116">
        <f>ROUND(I203*H203,2)</f>
        <v>0</v>
      </c>
      <c r="BL203" s="16" t="s">
        <v>139</v>
      </c>
      <c r="BM203" s="115" t="s">
        <v>1625</v>
      </c>
    </row>
    <row r="204" spans="2:65" s="1" customFormat="1" ht="11.25">
      <c r="B204" s="30"/>
      <c r="D204" s="265" t="s">
        <v>396</v>
      </c>
      <c r="F204" s="266" t="s">
        <v>1626</v>
      </c>
      <c r="I204" s="122"/>
      <c r="L204" s="30"/>
      <c r="M204" s="123"/>
      <c r="T204" s="48"/>
      <c r="AT204" s="16" t="s">
        <v>396</v>
      </c>
      <c r="AU204" s="16" t="s">
        <v>82</v>
      </c>
    </row>
    <row r="205" spans="2:65" s="11" customFormat="1" ht="22.9" customHeight="1">
      <c r="B205" s="99"/>
      <c r="D205" s="100" t="s">
        <v>71</v>
      </c>
      <c r="E205" s="235" t="s">
        <v>1627</v>
      </c>
      <c r="F205" s="235" t="s">
        <v>1628</v>
      </c>
      <c r="I205" s="101"/>
      <c r="J205" s="246">
        <f>BK205</f>
        <v>0</v>
      </c>
      <c r="L205" s="99"/>
      <c r="M205" s="102"/>
      <c r="P205" s="103">
        <f>SUM(P206:P207)</f>
        <v>0</v>
      </c>
      <c r="R205" s="103">
        <f>SUM(R206:R207)</f>
        <v>0</v>
      </c>
      <c r="T205" s="104">
        <f>SUM(T206:T207)</f>
        <v>0</v>
      </c>
      <c r="AR205" s="100" t="s">
        <v>80</v>
      </c>
      <c r="AT205" s="105" t="s">
        <v>71</v>
      </c>
      <c r="AU205" s="105" t="s">
        <v>80</v>
      </c>
      <c r="AY205" s="100" t="s">
        <v>132</v>
      </c>
      <c r="BK205" s="106">
        <f>SUM(BK206:BK207)</f>
        <v>0</v>
      </c>
    </row>
    <row r="206" spans="2:65" s="1" customFormat="1" ht="33" customHeight="1">
      <c r="B206" s="107"/>
      <c r="C206" s="108" t="s">
        <v>347</v>
      </c>
      <c r="D206" s="262" t="s">
        <v>135</v>
      </c>
      <c r="E206" s="236" t="s">
        <v>1629</v>
      </c>
      <c r="F206" s="237" t="s">
        <v>1630</v>
      </c>
      <c r="G206" s="238" t="s">
        <v>413</v>
      </c>
      <c r="H206" s="239">
        <v>12.827999999999999</v>
      </c>
      <c r="I206" s="110"/>
      <c r="J206" s="247">
        <f>ROUND(I206*H206,2)</f>
        <v>0</v>
      </c>
      <c r="K206" s="109" t="s">
        <v>394</v>
      </c>
      <c r="L206" s="30"/>
      <c r="M206" s="111" t="s">
        <v>3</v>
      </c>
      <c r="N206" s="112" t="s">
        <v>43</v>
      </c>
      <c r="P206" s="113">
        <f>O206*H206</f>
        <v>0</v>
      </c>
      <c r="Q206" s="113">
        <v>0</v>
      </c>
      <c r="R206" s="113">
        <f>Q206*H206</f>
        <v>0</v>
      </c>
      <c r="S206" s="113">
        <v>0</v>
      </c>
      <c r="T206" s="114">
        <f>S206*H206</f>
        <v>0</v>
      </c>
      <c r="AR206" s="115" t="s">
        <v>139</v>
      </c>
      <c r="AT206" s="115" t="s">
        <v>135</v>
      </c>
      <c r="AU206" s="115" t="s">
        <v>82</v>
      </c>
      <c r="AY206" s="16" t="s">
        <v>132</v>
      </c>
      <c r="BE206" s="116">
        <f>IF(N206="základní",J206,0)</f>
        <v>0</v>
      </c>
      <c r="BF206" s="116">
        <f>IF(N206="snížená",J206,0)</f>
        <v>0</v>
      </c>
      <c r="BG206" s="116">
        <f>IF(N206="zákl. přenesená",J206,0)</f>
        <v>0</v>
      </c>
      <c r="BH206" s="116">
        <f>IF(N206="sníž. přenesená",J206,0)</f>
        <v>0</v>
      </c>
      <c r="BI206" s="116">
        <f>IF(N206="nulová",J206,0)</f>
        <v>0</v>
      </c>
      <c r="BJ206" s="16" t="s">
        <v>80</v>
      </c>
      <c r="BK206" s="116">
        <f>ROUND(I206*H206,2)</f>
        <v>0</v>
      </c>
      <c r="BL206" s="16" t="s">
        <v>139</v>
      </c>
      <c r="BM206" s="115" t="s">
        <v>1631</v>
      </c>
    </row>
    <row r="207" spans="2:65" s="1" customFormat="1" ht="11.25">
      <c r="B207" s="30"/>
      <c r="D207" s="265" t="s">
        <v>396</v>
      </c>
      <c r="F207" s="266" t="s">
        <v>1632</v>
      </c>
      <c r="I207" s="122"/>
      <c r="L207" s="30"/>
      <c r="M207" s="123"/>
      <c r="T207" s="48"/>
      <c r="AT207" s="16" t="s">
        <v>396</v>
      </c>
      <c r="AU207" s="16" t="s">
        <v>82</v>
      </c>
    </row>
    <row r="208" spans="2:65" s="11" customFormat="1" ht="25.9" customHeight="1">
      <c r="B208" s="99"/>
      <c r="D208" s="100" t="s">
        <v>71</v>
      </c>
      <c r="E208" s="234" t="s">
        <v>130</v>
      </c>
      <c r="F208" s="234" t="s">
        <v>131</v>
      </c>
      <c r="I208" s="101"/>
      <c r="J208" s="245">
        <f>BK208</f>
        <v>0</v>
      </c>
      <c r="L208" s="99"/>
      <c r="M208" s="102"/>
      <c r="P208" s="103">
        <f>P209+P213+P226+P245</f>
        <v>0</v>
      </c>
      <c r="R208" s="103">
        <f>R209+R213+R226+R245</f>
        <v>1.3943131</v>
      </c>
      <c r="T208" s="104">
        <f>T209+T213+T226+T245</f>
        <v>5.522349199999999</v>
      </c>
      <c r="AR208" s="100" t="s">
        <v>82</v>
      </c>
      <c r="AT208" s="105" t="s">
        <v>71</v>
      </c>
      <c r="AU208" s="105" t="s">
        <v>72</v>
      </c>
      <c r="AY208" s="100" t="s">
        <v>132</v>
      </c>
      <c r="BK208" s="106">
        <f>BK209+BK213+BK226+BK245</f>
        <v>0</v>
      </c>
    </row>
    <row r="209" spans="2:65" s="11" customFormat="1" ht="22.9" customHeight="1">
      <c r="B209" s="99"/>
      <c r="D209" s="100" t="s">
        <v>71</v>
      </c>
      <c r="E209" s="235" t="s">
        <v>1633</v>
      </c>
      <c r="F209" s="235" t="s">
        <v>1634</v>
      </c>
      <c r="I209" s="101"/>
      <c r="J209" s="246">
        <f>BK209</f>
        <v>0</v>
      </c>
      <c r="L209" s="99"/>
      <c r="M209" s="102"/>
      <c r="P209" s="103">
        <f>SUM(P210:P212)</f>
        <v>0</v>
      </c>
      <c r="R209" s="103">
        <f>SUM(R210:R212)</f>
        <v>0</v>
      </c>
      <c r="T209" s="104">
        <f>SUM(T210:T212)</f>
        <v>2.9634000000000001E-2</v>
      </c>
      <c r="AR209" s="100" t="s">
        <v>82</v>
      </c>
      <c r="AT209" s="105" t="s">
        <v>71</v>
      </c>
      <c r="AU209" s="105" t="s">
        <v>80</v>
      </c>
      <c r="AY209" s="100" t="s">
        <v>132</v>
      </c>
      <c r="BK209" s="106">
        <f>SUM(BK210:BK212)</f>
        <v>0</v>
      </c>
    </row>
    <row r="210" spans="2:65" s="1" customFormat="1" ht="21.75" customHeight="1">
      <c r="B210" s="107"/>
      <c r="C210" s="108" t="s">
        <v>205</v>
      </c>
      <c r="D210" s="262" t="s">
        <v>135</v>
      </c>
      <c r="E210" s="236" t="s">
        <v>1635</v>
      </c>
      <c r="F210" s="237" t="s">
        <v>1636</v>
      </c>
      <c r="G210" s="238" t="s">
        <v>393</v>
      </c>
      <c r="H210" s="239">
        <v>1.796</v>
      </c>
      <c r="I210" s="110"/>
      <c r="J210" s="247">
        <f>ROUND(I210*H210,2)</f>
        <v>0</v>
      </c>
      <c r="K210" s="109" t="s">
        <v>394</v>
      </c>
      <c r="L210" s="30"/>
      <c r="M210" s="111" t="s">
        <v>3</v>
      </c>
      <c r="N210" s="112" t="s">
        <v>43</v>
      </c>
      <c r="P210" s="113">
        <f>O210*H210</f>
        <v>0</v>
      </c>
      <c r="Q210" s="113">
        <v>0</v>
      </c>
      <c r="R210" s="113">
        <f>Q210*H210</f>
        <v>0</v>
      </c>
      <c r="S210" s="113">
        <v>1.6500000000000001E-2</v>
      </c>
      <c r="T210" s="114">
        <f>S210*H210</f>
        <v>2.9634000000000001E-2</v>
      </c>
      <c r="AR210" s="115" t="s">
        <v>162</v>
      </c>
      <c r="AT210" s="115" t="s">
        <v>135</v>
      </c>
      <c r="AU210" s="115" t="s">
        <v>82</v>
      </c>
      <c r="AY210" s="16" t="s">
        <v>132</v>
      </c>
      <c r="BE210" s="116">
        <f>IF(N210="základní",J210,0)</f>
        <v>0</v>
      </c>
      <c r="BF210" s="116">
        <f>IF(N210="snížená",J210,0)</f>
        <v>0</v>
      </c>
      <c r="BG210" s="116">
        <f>IF(N210="zákl. přenesená",J210,0)</f>
        <v>0</v>
      </c>
      <c r="BH210" s="116">
        <f>IF(N210="sníž. přenesená",J210,0)</f>
        <v>0</v>
      </c>
      <c r="BI210" s="116">
        <f>IF(N210="nulová",J210,0)</f>
        <v>0</v>
      </c>
      <c r="BJ210" s="16" t="s">
        <v>80</v>
      </c>
      <c r="BK210" s="116">
        <f>ROUND(I210*H210,2)</f>
        <v>0</v>
      </c>
      <c r="BL210" s="16" t="s">
        <v>162</v>
      </c>
      <c r="BM210" s="115" t="s">
        <v>1637</v>
      </c>
    </row>
    <row r="211" spans="2:65" s="1" customFormat="1" ht="11.25">
      <c r="B211" s="30"/>
      <c r="D211" s="265" t="s">
        <v>396</v>
      </c>
      <c r="F211" s="266" t="s">
        <v>1638</v>
      </c>
      <c r="I211" s="122"/>
      <c r="L211" s="30"/>
      <c r="M211" s="123"/>
      <c r="T211" s="48"/>
      <c r="AT211" s="16" t="s">
        <v>396</v>
      </c>
      <c r="AU211" s="16" t="s">
        <v>82</v>
      </c>
    </row>
    <row r="212" spans="2:65" s="12" customFormat="1" ht="11.25">
      <c r="B212" s="124"/>
      <c r="D212" s="263" t="s">
        <v>407</v>
      </c>
      <c r="E212" s="125" t="s">
        <v>3</v>
      </c>
      <c r="F212" s="267" t="s">
        <v>1639</v>
      </c>
      <c r="H212" s="268">
        <v>1.796</v>
      </c>
      <c r="I212" s="126"/>
      <c r="L212" s="124"/>
      <c r="M212" s="127"/>
      <c r="T212" s="128"/>
      <c r="AT212" s="125" t="s">
        <v>407</v>
      </c>
      <c r="AU212" s="125" t="s">
        <v>82</v>
      </c>
      <c r="AV212" s="12" t="s">
        <v>82</v>
      </c>
      <c r="AW212" s="12" t="s">
        <v>32</v>
      </c>
      <c r="AX212" s="12" t="s">
        <v>80</v>
      </c>
      <c r="AY212" s="125" t="s">
        <v>132</v>
      </c>
    </row>
    <row r="213" spans="2:65" s="11" customFormat="1" ht="22.9" customHeight="1">
      <c r="B213" s="99"/>
      <c r="D213" s="100" t="s">
        <v>71</v>
      </c>
      <c r="E213" s="235" t="s">
        <v>1640</v>
      </c>
      <c r="F213" s="235" t="s">
        <v>1641</v>
      </c>
      <c r="I213" s="101"/>
      <c r="J213" s="246">
        <f>BK213</f>
        <v>0</v>
      </c>
      <c r="L213" s="99"/>
      <c r="M213" s="102"/>
      <c r="P213" s="103">
        <f>SUM(P214:P225)</f>
        <v>0</v>
      </c>
      <c r="R213" s="103">
        <f>SUM(R214:R225)</f>
        <v>0</v>
      </c>
      <c r="T213" s="104">
        <f>SUM(T214:T225)</f>
        <v>5.2892611999999994</v>
      </c>
      <c r="AR213" s="100" t="s">
        <v>82</v>
      </c>
      <c r="AT213" s="105" t="s">
        <v>71</v>
      </c>
      <c r="AU213" s="105" t="s">
        <v>80</v>
      </c>
      <c r="AY213" s="100" t="s">
        <v>132</v>
      </c>
      <c r="BK213" s="106">
        <f>SUM(BK214:BK225)</f>
        <v>0</v>
      </c>
    </row>
    <row r="214" spans="2:65" s="1" customFormat="1" ht="24.2" customHeight="1">
      <c r="B214" s="107"/>
      <c r="C214" s="108" t="s">
        <v>352</v>
      </c>
      <c r="D214" s="262" t="s">
        <v>135</v>
      </c>
      <c r="E214" s="236" t="s">
        <v>1642</v>
      </c>
      <c r="F214" s="237" t="s">
        <v>1643</v>
      </c>
      <c r="G214" s="238" t="s">
        <v>393</v>
      </c>
      <c r="H214" s="239">
        <v>71.66</v>
      </c>
      <c r="I214" s="110"/>
      <c r="J214" s="247">
        <f>ROUND(I214*H214,2)</f>
        <v>0</v>
      </c>
      <c r="K214" s="109" t="s">
        <v>394</v>
      </c>
      <c r="L214" s="30"/>
      <c r="M214" s="111" t="s">
        <v>3</v>
      </c>
      <c r="N214" s="112" t="s">
        <v>43</v>
      </c>
      <c r="P214" s="113">
        <f>O214*H214</f>
        <v>0</v>
      </c>
      <c r="Q214" s="113">
        <v>0</v>
      </c>
      <c r="R214" s="113">
        <f>Q214*H214</f>
        <v>0</v>
      </c>
      <c r="S214" s="113">
        <v>1.7250000000000001E-2</v>
      </c>
      <c r="T214" s="114">
        <f>S214*H214</f>
        <v>1.236135</v>
      </c>
      <c r="AR214" s="115" t="s">
        <v>162</v>
      </c>
      <c r="AT214" s="115" t="s">
        <v>135</v>
      </c>
      <c r="AU214" s="115" t="s">
        <v>82</v>
      </c>
      <c r="AY214" s="16" t="s">
        <v>132</v>
      </c>
      <c r="BE214" s="116">
        <f>IF(N214="základní",J214,0)</f>
        <v>0</v>
      </c>
      <c r="BF214" s="116">
        <f>IF(N214="snížená",J214,0)</f>
        <v>0</v>
      </c>
      <c r="BG214" s="116">
        <f>IF(N214="zákl. přenesená",J214,0)</f>
        <v>0</v>
      </c>
      <c r="BH214" s="116">
        <f>IF(N214="sníž. přenesená",J214,0)</f>
        <v>0</v>
      </c>
      <c r="BI214" s="116">
        <f>IF(N214="nulová",J214,0)</f>
        <v>0</v>
      </c>
      <c r="BJ214" s="16" t="s">
        <v>80</v>
      </c>
      <c r="BK214" s="116">
        <f>ROUND(I214*H214,2)</f>
        <v>0</v>
      </c>
      <c r="BL214" s="16" t="s">
        <v>162</v>
      </c>
      <c r="BM214" s="115" t="s">
        <v>1644</v>
      </c>
    </row>
    <row r="215" spans="2:65" s="1" customFormat="1" ht="11.25">
      <c r="B215" s="30"/>
      <c r="D215" s="265" t="s">
        <v>396</v>
      </c>
      <c r="F215" s="266" t="s">
        <v>1645</v>
      </c>
      <c r="I215" s="122"/>
      <c r="L215" s="30"/>
      <c r="M215" s="123"/>
      <c r="T215" s="48"/>
      <c r="AT215" s="16" t="s">
        <v>396</v>
      </c>
      <c r="AU215" s="16" t="s">
        <v>82</v>
      </c>
    </row>
    <row r="216" spans="2:65" s="12" customFormat="1" ht="11.25">
      <c r="B216" s="124"/>
      <c r="D216" s="263" t="s">
        <v>407</v>
      </c>
      <c r="E216" s="125" t="s">
        <v>3</v>
      </c>
      <c r="F216" s="267" t="s">
        <v>1646</v>
      </c>
      <c r="H216" s="268">
        <v>71.66</v>
      </c>
      <c r="I216" s="126"/>
      <c r="L216" s="124"/>
      <c r="M216" s="127"/>
      <c r="T216" s="128"/>
      <c r="AT216" s="125" t="s">
        <v>407</v>
      </c>
      <c r="AU216" s="125" t="s">
        <v>82</v>
      </c>
      <c r="AV216" s="12" t="s">
        <v>82</v>
      </c>
      <c r="AW216" s="12" t="s">
        <v>32</v>
      </c>
      <c r="AX216" s="12" t="s">
        <v>80</v>
      </c>
      <c r="AY216" s="125" t="s">
        <v>132</v>
      </c>
    </row>
    <row r="217" spans="2:65" s="1" customFormat="1" ht="16.5" customHeight="1">
      <c r="B217" s="107"/>
      <c r="C217" s="108" t="s">
        <v>208</v>
      </c>
      <c r="D217" s="262" t="s">
        <v>135</v>
      </c>
      <c r="E217" s="236" t="s">
        <v>1647</v>
      </c>
      <c r="F217" s="237" t="s">
        <v>1648</v>
      </c>
      <c r="G217" s="238" t="s">
        <v>393</v>
      </c>
      <c r="H217" s="239">
        <v>386.38</v>
      </c>
      <c r="I217" s="110"/>
      <c r="J217" s="247">
        <f>ROUND(I217*H217,2)</f>
        <v>0</v>
      </c>
      <c r="K217" s="109" t="s">
        <v>394</v>
      </c>
      <c r="L217" s="30"/>
      <c r="M217" s="111" t="s">
        <v>3</v>
      </c>
      <c r="N217" s="112" t="s">
        <v>43</v>
      </c>
      <c r="P217" s="113">
        <f>O217*H217</f>
        <v>0</v>
      </c>
      <c r="Q217" s="113">
        <v>0</v>
      </c>
      <c r="R217" s="113">
        <f>Q217*H217</f>
        <v>0</v>
      </c>
      <c r="S217" s="113">
        <v>1.0489999999999999E-2</v>
      </c>
      <c r="T217" s="114">
        <f>S217*H217</f>
        <v>4.0531261999999995</v>
      </c>
      <c r="AR217" s="115" t="s">
        <v>162</v>
      </c>
      <c r="AT217" s="115" t="s">
        <v>135</v>
      </c>
      <c r="AU217" s="115" t="s">
        <v>82</v>
      </c>
      <c r="AY217" s="16" t="s">
        <v>132</v>
      </c>
      <c r="BE217" s="116">
        <f>IF(N217="základní",J217,0)</f>
        <v>0</v>
      </c>
      <c r="BF217" s="116">
        <f>IF(N217="snížená",J217,0)</f>
        <v>0</v>
      </c>
      <c r="BG217" s="116">
        <f>IF(N217="zákl. přenesená",J217,0)</f>
        <v>0</v>
      </c>
      <c r="BH217" s="116">
        <f>IF(N217="sníž. přenesená",J217,0)</f>
        <v>0</v>
      </c>
      <c r="BI217" s="116">
        <f>IF(N217="nulová",J217,0)</f>
        <v>0</v>
      </c>
      <c r="BJ217" s="16" t="s">
        <v>80</v>
      </c>
      <c r="BK217" s="116">
        <f>ROUND(I217*H217,2)</f>
        <v>0</v>
      </c>
      <c r="BL217" s="16" t="s">
        <v>162</v>
      </c>
      <c r="BM217" s="115" t="s">
        <v>1649</v>
      </c>
    </row>
    <row r="218" spans="2:65" s="1" customFormat="1" ht="11.25">
      <c r="B218" s="30"/>
      <c r="D218" s="265" t="s">
        <v>396</v>
      </c>
      <c r="F218" s="266" t="s">
        <v>1650</v>
      </c>
      <c r="I218" s="122"/>
      <c r="L218" s="30"/>
      <c r="M218" s="123"/>
      <c r="T218" s="48"/>
      <c r="AT218" s="16" t="s">
        <v>396</v>
      </c>
      <c r="AU218" s="16" t="s">
        <v>82</v>
      </c>
    </row>
    <row r="219" spans="2:65" s="12" customFormat="1" ht="11.25">
      <c r="B219" s="124"/>
      <c r="D219" s="263" t="s">
        <v>407</v>
      </c>
      <c r="E219" s="125" t="s">
        <v>3</v>
      </c>
      <c r="F219" s="267" t="s">
        <v>1651</v>
      </c>
      <c r="H219" s="268">
        <v>97.67</v>
      </c>
      <c r="I219" s="126"/>
      <c r="L219" s="124"/>
      <c r="M219" s="127"/>
      <c r="T219" s="128"/>
      <c r="AT219" s="125" t="s">
        <v>407</v>
      </c>
      <c r="AU219" s="125" t="s">
        <v>82</v>
      </c>
      <c r="AV219" s="12" t="s">
        <v>82</v>
      </c>
      <c r="AW219" s="12" t="s">
        <v>32</v>
      </c>
      <c r="AX219" s="12" t="s">
        <v>72</v>
      </c>
      <c r="AY219" s="125" t="s">
        <v>132</v>
      </c>
    </row>
    <row r="220" spans="2:65" s="12" customFormat="1" ht="11.25">
      <c r="B220" s="124"/>
      <c r="D220" s="263" t="s">
        <v>407</v>
      </c>
      <c r="E220" s="125" t="s">
        <v>3</v>
      </c>
      <c r="F220" s="267" t="s">
        <v>1652</v>
      </c>
      <c r="H220" s="268">
        <v>64.92</v>
      </c>
      <c r="I220" s="126"/>
      <c r="L220" s="124"/>
      <c r="M220" s="127"/>
      <c r="T220" s="128"/>
      <c r="AT220" s="125" t="s">
        <v>407</v>
      </c>
      <c r="AU220" s="125" t="s">
        <v>82</v>
      </c>
      <c r="AV220" s="12" t="s">
        <v>82</v>
      </c>
      <c r="AW220" s="12" t="s">
        <v>32</v>
      </c>
      <c r="AX220" s="12" t="s">
        <v>72</v>
      </c>
      <c r="AY220" s="125" t="s">
        <v>132</v>
      </c>
    </row>
    <row r="221" spans="2:65" s="12" customFormat="1" ht="11.25">
      <c r="B221" s="124"/>
      <c r="D221" s="263" t="s">
        <v>407</v>
      </c>
      <c r="E221" s="125" t="s">
        <v>3</v>
      </c>
      <c r="F221" s="267" t="s">
        <v>1653</v>
      </c>
      <c r="H221" s="268">
        <v>95.42</v>
      </c>
      <c r="I221" s="126"/>
      <c r="L221" s="124"/>
      <c r="M221" s="127"/>
      <c r="T221" s="128"/>
      <c r="AT221" s="125" t="s">
        <v>407</v>
      </c>
      <c r="AU221" s="125" t="s">
        <v>82</v>
      </c>
      <c r="AV221" s="12" t="s">
        <v>82</v>
      </c>
      <c r="AW221" s="12" t="s">
        <v>32</v>
      </c>
      <c r="AX221" s="12" t="s">
        <v>72</v>
      </c>
      <c r="AY221" s="125" t="s">
        <v>132</v>
      </c>
    </row>
    <row r="222" spans="2:65" s="12" customFormat="1" ht="11.25">
      <c r="B222" s="124"/>
      <c r="D222" s="263" t="s">
        <v>407</v>
      </c>
      <c r="E222" s="125" t="s">
        <v>3</v>
      </c>
      <c r="F222" s="267" t="s">
        <v>1654</v>
      </c>
      <c r="H222" s="268">
        <v>31.43</v>
      </c>
      <c r="I222" s="126"/>
      <c r="L222" s="124"/>
      <c r="M222" s="127"/>
      <c r="T222" s="128"/>
      <c r="AT222" s="125" t="s">
        <v>407</v>
      </c>
      <c r="AU222" s="125" t="s">
        <v>82</v>
      </c>
      <c r="AV222" s="12" t="s">
        <v>82</v>
      </c>
      <c r="AW222" s="12" t="s">
        <v>32</v>
      </c>
      <c r="AX222" s="12" t="s">
        <v>72</v>
      </c>
      <c r="AY222" s="125" t="s">
        <v>132</v>
      </c>
    </row>
    <row r="223" spans="2:65" s="12" customFormat="1" ht="11.25">
      <c r="B223" s="124"/>
      <c r="D223" s="263" t="s">
        <v>407</v>
      </c>
      <c r="E223" s="125" t="s">
        <v>3</v>
      </c>
      <c r="F223" s="267" t="s">
        <v>1655</v>
      </c>
      <c r="H223" s="268">
        <v>32.04</v>
      </c>
      <c r="I223" s="126"/>
      <c r="L223" s="124"/>
      <c r="M223" s="127"/>
      <c r="T223" s="128"/>
      <c r="AT223" s="125" t="s">
        <v>407</v>
      </c>
      <c r="AU223" s="125" t="s">
        <v>82</v>
      </c>
      <c r="AV223" s="12" t="s">
        <v>82</v>
      </c>
      <c r="AW223" s="12" t="s">
        <v>32</v>
      </c>
      <c r="AX223" s="12" t="s">
        <v>72</v>
      </c>
      <c r="AY223" s="125" t="s">
        <v>132</v>
      </c>
    </row>
    <row r="224" spans="2:65" s="12" customFormat="1" ht="11.25">
      <c r="B224" s="124"/>
      <c r="D224" s="263" t="s">
        <v>407</v>
      </c>
      <c r="E224" s="125" t="s">
        <v>3</v>
      </c>
      <c r="F224" s="267" t="s">
        <v>1656</v>
      </c>
      <c r="H224" s="268">
        <v>64.900000000000006</v>
      </c>
      <c r="I224" s="126"/>
      <c r="L224" s="124"/>
      <c r="M224" s="127"/>
      <c r="T224" s="128"/>
      <c r="AT224" s="125" t="s">
        <v>407</v>
      </c>
      <c r="AU224" s="125" t="s">
        <v>82</v>
      </c>
      <c r="AV224" s="12" t="s">
        <v>82</v>
      </c>
      <c r="AW224" s="12" t="s">
        <v>32</v>
      </c>
      <c r="AX224" s="12" t="s">
        <v>72</v>
      </c>
      <c r="AY224" s="125" t="s">
        <v>132</v>
      </c>
    </row>
    <row r="225" spans="2:65" s="13" customFormat="1" ht="11.25">
      <c r="B225" s="137"/>
      <c r="D225" s="263" t="s">
        <v>407</v>
      </c>
      <c r="E225" s="138" t="s">
        <v>3</v>
      </c>
      <c r="F225" s="275" t="s">
        <v>477</v>
      </c>
      <c r="H225" s="276">
        <v>386.38</v>
      </c>
      <c r="I225" s="139"/>
      <c r="L225" s="137"/>
      <c r="M225" s="140"/>
      <c r="T225" s="141"/>
      <c r="AT225" s="138" t="s">
        <v>407</v>
      </c>
      <c r="AU225" s="138" t="s">
        <v>82</v>
      </c>
      <c r="AV225" s="13" t="s">
        <v>139</v>
      </c>
      <c r="AW225" s="13" t="s">
        <v>32</v>
      </c>
      <c r="AX225" s="13" t="s">
        <v>80</v>
      </c>
      <c r="AY225" s="138" t="s">
        <v>132</v>
      </c>
    </row>
    <row r="226" spans="2:65" s="11" customFormat="1" ht="22.9" customHeight="1">
      <c r="B226" s="99"/>
      <c r="D226" s="100" t="s">
        <v>71</v>
      </c>
      <c r="E226" s="235" t="s">
        <v>1657</v>
      </c>
      <c r="F226" s="235" t="s">
        <v>1658</v>
      </c>
      <c r="I226" s="101"/>
      <c r="J226" s="246">
        <f>BK226</f>
        <v>0</v>
      </c>
      <c r="L226" s="99"/>
      <c r="M226" s="102"/>
      <c r="P226" s="103">
        <f>SUM(P227:P244)</f>
        <v>0</v>
      </c>
      <c r="R226" s="103">
        <f>SUM(R227:R244)</f>
        <v>1.3943131</v>
      </c>
      <c r="T226" s="104">
        <f>SUM(T227:T244)</f>
        <v>0</v>
      </c>
      <c r="AR226" s="100" t="s">
        <v>82</v>
      </c>
      <c r="AT226" s="105" t="s">
        <v>71</v>
      </c>
      <c r="AU226" s="105" t="s">
        <v>80</v>
      </c>
      <c r="AY226" s="100" t="s">
        <v>132</v>
      </c>
      <c r="BK226" s="106">
        <f>SUM(BK227:BK244)</f>
        <v>0</v>
      </c>
    </row>
    <row r="227" spans="2:65" s="1" customFormat="1" ht="16.5" customHeight="1">
      <c r="B227" s="107"/>
      <c r="C227" s="108" t="s">
        <v>357</v>
      </c>
      <c r="D227" s="262" t="s">
        <v>135</v>
      </c>
      <c r="E227" s="236" t="s">
        <v>1659</v>
      </c>
      <c r="F227" s="237" t="s">
        <v>1660</v>
      </c>
      <c r="G227" s="238" t="s">
        <v>316</v>
      </c>
      <c r="H227" s="239">
        <v>95.29</v>
      </c>
      <c r="I227" s="110"/>
      <c r="J227" s="247">
        <f>ROUND(I227*H227,2)</f>
        <v>0</v>
      </c>
      <c r="K227" s="109" t="s">
        <v>394</v>
      </c>
      <c r="L227" s="30"/>
      <c r="M227" s="111" t="s">
        <v>3</v>
      </c>
      <c r="N227" s="112" t="s">
        <v>43</v>
      </c>
      <c r="P227" s="113">
        <f>O227*H227</f>
        <v>0</v>
      </c>
      <c r="Q227" s="113">
        <v>6.9999999999999994E-5</v>
      </c>
      <c r="R227" s="113">
        <f>Q227*H227</f>
        <v>6.6702999999999997E-3</v>
      </c>
      <c r="S227" s="113">
        <v>0</v>
      </c>
      <c r="T227" s="114">
        <f>S227*H227</f>
        <v>0</v>
      </c>
      <c r="AR227" s="115" t="s">
        <v>162</v>
      </c>
      <c r="AT227" s="115" t="s">
        <v>135</v>
      </c>
      <c r="AU227" s="115" t="s">
        <v>82</v>
      </c>
      <c r="AY227" s="16" t="s">
        <v>132</v>
      </c>
      <c r="BE227" s="116">
        <f>IF(N227="základní",J227,0)</f>
        <v>0</v>
      </c>
      <c r="BF227" s="116">
        <f>IF(N227="snížená",J227,0)</f>
        <v>0</v>
      </c>
      <c r="BG227" s="116">
        <f>IF(N227="zákl. přenesená",J227,0)</f>
        <v>0</v>
      </c>
      <c r="BH227" s="116">
        <f>IF(N227="sníž. přenesená",J227,0)</f>
        <v>0</v>
      </c>
      <c r="BI227" s="116">
        <f>IF(N227="nulová",J227,0)</f>
        <v>0</v>
      </c>
      <c r="BJ227" s="16" t="s">
        <v>80</v>
      </c>
      <c r="BK227" s="116">
        <f>ROUND(I227*H227,2)</f>
        <v>0</v>
      </c>
      <c r="BL227" s="16" t="s">
        <v>162</v>
      </c>
      <c r="BM227" s="115" t="s">
        <v>1661</v>
      </c>
    </row>
    <row r="228" spans="2:65" s="1" customFormat="1" ht="11.25">
      <c r="B228" s="30"/>
      <c r="D228" s="265" t="s">
        <v>396</v>
      </c>
      <c r="F228" s="266" t="s">
        <v>1662</v>
      </c>
      <c r="I228" s="122"/>
      <c r="L228" s="30"/>
      <c r="M228" s="123"/>
      <c r="T228" s="48"/>
      <c r="AT228" s="16" t="s">
        <v>396</v>
      </c>
      <c r="AU228" s="16" t="s">
        <v>82</v>
      </c>
    </row>
    <row r="229" spans="2:65" s="12" customFormat="1" ht="11.25">
      <c r="B229" s="124"/>
      <c r="D229" s="263" t="s">
        <v>407</v>
      </c>
      <c r="E229" s="125" t="s">
        <v>3</v>
      </c>
      <c r="F229" s="267" t="s">
        <v>1663</v>
      </c>
      <c r="H229" s="268">
        <v>95.29</v>
      </c>
      <c r="I229" s="126"/>
      <c r="L229" s="124"/>
      <c r="M229" s="127"/>
      <c r="T229" s="128"/>
      <c r="AT229" s="125" t="s">
        <v>407</v>
      </c>
      <c r="AU229" s="125" t="s">
        <v>82</v>
      </c>
      <c r="AV229" s="12" t="s">
        <v>82</v>
      </c>
      <c r="AW229" s="12" t="s">
        <v>32</v>
      </c>
      <c r="AX229" s="12" t="s">
        <v>80</v>
      </c>
      <c r="AY229" s="125" t="s">
        <v>132</v>
      </c>
    </row>
    <row r="230" spans="2:65" s="1" customFormat="1" ht="16.5" customHeight="1">
      <c r="B230" s="107"/>
      <c r="C230" s="129" t="s">
        <v>211</v>
      </c>
      <c r="D230" s="269" t="s">
        <v>449</v>
      </c>
      <c r="E230" s="270" t="s">
        <v>1664</v>
      </c>
      <c r="F230" s="271" t="s">
        <v>1665</v>
      </c>
      <c r="G230" s="272" t="s">
        <v>413</v>
      </c>
      <c r="H230" s="273">
        <v>9.5000000000000001E-2</v>
      </c>
      <c r="I230" s="131"/>
      <c r="J230" s="274">
        <f>ROUND(I230*H230,2)</f>
        <v>0</v>
      </c>
      <c r="K230" s="130" t="s">
        <v>394</v>
      </c>
      <c r="L230" s="132"/>
      <c r="M230" s="133" t="s">
        <v>3</v>
      </c>
      <c r="N230" s="134" t="s">
        <v>43</v>
      </c>
      <c r="P230" s="113">
        <f>O230*H230</f>
        <v>0</v>
      </c>
      <c r="Q230" s="113">
        <v>1</v>
      </c>
      <c r="R230" s="113">
        <f>Q230*H230</f>
        <v>9.5000000000000001E-2</v>
      </c>
      <c r="S230" s="113">
        <v>0</v>
      </c>
      <c r="T230" s="114">
        <f>S230*H230</f>
        <v>0</v>
      </c>
      <c r="AR230" s="115" t="s">
        <v>198</v>
      </c>
      <c r="AT230" s="115" t="s">
        <v>449</v>
      </c>
      <c r="AU230" s="115" t="s">
        <v>82</v>
      </c>
      <c r="AY230" s="16" t="s">
        <v>132</v>
      </c>
      <c r="BE230" s="116">
        <f>IF(N230="základní",J230,0)</f>
        <v>0</v>
      </c>
      <c r="BF230" s="116">
        <f>IF(N230="snížená",J230,0)</f>
        <v>0</v>
      </c>
      <c r="BG230" s="116">
        <f>IF(N230="zákl. přenesená",J230,0)</f>
        <v>0</v>
      </c>
      <c r="BH230" s="116">
        <f>IF(N230="sníž. přenesená",J230,0)</f>
        <v>0</v>
      </c>
      <c r="BI230" s="116">
        <f>IF(N230="nulová",J230,0)</f>
        <v>0</v>
      </c>
      <c r="BJ230" s="16" t="s">
        <v>80</v>
      </c>
      <c r="BK230" s="116">
        <f>ROUND(I230*H230,2)</f>
        <v>0</v>
      </c>
      <c r="BL230" s="16" t="s">
        <v>162</v>
      </c>
      <c r="BM230" s="115" t="s">
        <v>1666</v>
      </c>
    </row>
    <row r="231" spans="2:65" s="1" customFormat="1" ht="16.5" customHeight="1">
      <c r="B231" s="107"/>
      <c r="C231" s="108" t="s">
        <v>364</v>
      </c>
      <c r="D231" s="262" t="s">
        <v>135</v>
      </c>
      <c r="E231" s="236" t="s">
        <v>1667</v>
      </c>
      <c r="F231" s="237" t="s">
        <v>1668</v>
      </c>
      <c r="G231" s="238" t="s">
        <v>316</v>
      </c>
      <c r="H231" s="239">
        <v>1191</v>
      </c>
      <c r="I231" s="110"/>
      <c r="J231" s="247">
        <f>ROUND(I231*H231,2)</f>
        <v>0</v>
      </c>
      <c r="K231" s="109" t="s">
        <v>394</v>
      </c>
      <c r="L231" s="30"/>
      <c r="M231" s="111" t="s">
        <v>3</v>
      </c>
      <c r="N231" s="112" t="s">
        <v>43</v>
      </c>
      <c r="P231" s="113">
        <f>O231*H231</f>
        <v>0</v>
      </c>
      <c r="Q231" s="113">
        <v>6.0000000000000002E-5</v>
      </c>
      <c r="R231" s="113">
        <f>Q231*H231</f>
        <v>7.1459999999999996E-2</v>
      </c>
      <c r="S231" s="113">
        <v>0</v>
      </c>
      <c r="T231" s="114">
        <f>S231*H231</f>
        <v>0</v>
      </c>
      <c r="AR231" s="115" t="s">
        <v>162</v>
      </c>
      <c r="AT231" s="115" t="s">
        <v>135</v>
      </c>
      <c r="AU231" s="115" t="s">
        <v>82</v>
      </c>
      <c r="AY231" s="16" t="s">
        <v>132</v>
      </c>
      <c r="BE231" s="116">
        <f>IF(N231="základní",J231,0)</f>
        <v>0</v>
      </c>
      <c r="BF231" s="116">
        <f>IF(N231="snížená",J231,0)</f>
        <v>0</v>
      </c>
      <c r="BG231" s="116">
        <f>IF(N231="zákl. přenesená",J231,0)</f>
        <v>0</v>
      </c>
      <c r="BH231" s="116">
        <f>IF(N231="sníž. přenesená",J231,0)</f>
        <v>0</v>
      </c>
      <c r="BI231" s="116">
        <f>IF(N231="nulová",J231,0)</f>
        <v>0</v>
      </c>
      <c r="BJ231" s="16" t="s">
        <v>80</v>
      </c>
      <c r="BK231" s="116">
        <f>ROUND(I231*H231,2)</f>
        <v>0</v>
      </c>
      <c r="BL231" s="16" t="s">
        <v>162</v>
      </c>
      <c r="BM231" s="115" t="s">
        <v>1669</v>
      </c>
    </row>
    <row r="232" spans="2:65" s="1" customFormat="1" ht="11.25">
      <c r="B232" s="30"/>
      <c r="D232" s="265" t="s">
        <v>396</v>
      </c>
      <c r="F232" s="266" t="s">
        <v>1670</v>
      </c>
      <c r="I232" s="122"/>
      <c r="L232" s="30"/>
      <c r="M232" s="123"/>
      <c r="T232" s="48"/>
      <c r="AT232" s="16" t="s">
        <v>396</v>
      </c>
      <c r="AU232" s="16" t="s">
        <v>82</v>
      </c>
    </row>
    <row r="233" spans="2:65" s="12" customFormat="1" ht="11.25">
      <c r="B233" s="124"/>
      <c r="D233" s="263" t="s">
        <v>407</v>
      </c>
      <c r="E233" s="125" t="s">
        <v>3</v>
      </c>
      <c r="F233" s="267" t="s">
        <v>1671</v>
      </c>
      <c r="H233" s="268">
        <v>1191</v>
      </c>
      <c r="I233" s="126"/>
      <c r="L233" s="124"/>
      <c r="M233" s="127"/>
      <c r="T233" s="128"/>
      <c r="AT233" s="125" t="s">
        <v>407</v>
      </c>
      <c r="AU233" s="125" t="s">
        <v>82</v>
      </c>
      <c r="AV233" s="12" t="s">
        <v>82</v>
      </c>
      <c r="AW233" s="12" t="s">
        <v>32</v>
      </c>
      <c r="AX233" s="12" t="s">
        <v>80</v>
      </c>
      <c r="AY233" s="125" t="s">
        <v>132</v>
      </c>
    </row>
    <row r="234" spans="2:65" s="1" customFormat="1" ht="16.5" customHeight="1">
      <c r="B234" s="107"/>
      <c r="C234" s="129" t="s">
        <v>215</v>
      </c>
      <c r="D234" s="269" t="s">
        <v>449</v>
      </c>
      <c r="E234" s="270" t="s">
        <v>1672</v>
      </c>
      <c r="F234" s="271" t="s">
        <v>1673</v>
      </c>
      <c r="G234" s="272" t="s">
        <v>413</v>
      </c>
      <c r="H234" s="273">
        <v>1.1910000000000001</v>
      </c>
      <c r="I234" s="131"/>
      <c r="J234" s="274">
        <f>ROUND(I234*H234,2)</f>
        <v>0</v>
      </c>
      <c r="K234" s="130" t="s">
        <v>394</v>
      </c>
      <c r="L234" s="132"/>
      <c r="M234" s="133" t="s">
        <v>3</v>
      </c>
      <c r="N234" s="134" t="s">
        <v>43</v>
      </c>
      <c r="P234" s="113">
        <f>O234*H234</f>
        <v>0</v>
      </c>
      <c r="Q234" s="113">
        <v>1</v>
      </c>
      <c r="R234" s="113">
        <f>Q234*H234</f>
        <v>1.1910000000000001</v>
      </c>
      <c r="S234" s="113">
        <v>0</v>
      </c>
      <c r="T234" s="114">
        <f>S234*H234</f>
        <v>0</v>
      </c>
      <c r="AR234" s="115" t="s">
        <v>198</v>
      </c>
      <c r="AT234" s="115" t="s">
        <v>449</v>
      </c>
      <c r="AU234" s="115" t="s">
        <v>82</v>
      </c>
      <c r="AY234" s="16" t="s">
        <v>132</v>
      </c>
      <c r="BE234" s="116">
        <f>IF(N234="základní",J234,0)</f>
        <v>0</v>
      </c>
      <c r="BF234" s="116">
        <f>IF(N234="snížená",J234,0)</f>
        <v>0</v>
      </c>
      <c r="BG234" s="116">
        <f>IF(N234="zákl. přenesená",J234,0)</f>
        <v>0</v>
      </c>
      <c r="BH234" s="116">
        <f>IF(N234="sníž. přenesená",J234,0)</f>
        <v>0</v>
      </c>
      <c r="BI234" s="116">
        <f>IF(N234="nulová",J234,0)</f>
        <v>0</v>
      </c>
      <c r="BJ234" s="16" t="s">
        <v>80</v>
      </c>
      <c r="BK234" s="116">
        <f>ROUND(I234*H234,2)</f>
        <v>0</v>
      </c>
      <c r="BL234" s="16" t="s">
        <v>162</v>
      </c>
      <c r="BM234" s="115" t="s">
        <v>1674</v>
      </c>
    </row>
    <row r="235" spans="2:65" s="12" customFormat="1" ht="11.25">
      <c r="B235" s="124"/>
      <c r="D235" s="263" t="s">
        <v>407</v>
      </c>
      <c r="E235" s="125" t="s">
        <v>3</v>
      </c>
      <c r="F235" s="267" t="s">
        <v>1675</v>
      </c>
      <c r="H235" s="268">
        <v>1.1910000000000001</v>
      </c>
      <c r="I235" s="126"/>
      <c r="L235" s="124"/>
      <c r="M235" s="127"/>
      <c r="T235" s="128"/>
      <c r="AT235" s="125" t="s">
        <v>407</v>
      </c>
      <c r="AU235" s="125" t="s">
        <v>82</v>
      </c>
      <c r="AV235" s="12" t="s">
        <v>82</v>
      </c>
      <c r="AW235" s="12" t="s">
        <v>32</v>
      </c>
      <c r="AX235" s="12" t="s">
        <v>80</v>
      </c>
      <c r="AY235" s="125" t="s">
        <v>132</v>
      </c>
    </row>
    <row r="236" spans="2:65" s="1" customFormat="1" ht="24.2" customHeight="1">
      <c r="B236" s="107"/>
      <c r="C236" s="108" t="s">
        <v>371</v>
      </c>
      <c r="D236" s="262" t="s">
        <v>135</v>
      </c>
      <c r="E236" s="236" t="s">
        <v>1676</v>
      </c>
      <c r="F236" s="237" t="s">
        <v>1677</v>
      </c>
      <c r="G236" s="238" t="s">
        <v>158</v>
      </c>
      <c r="H236" s="239">
        <v>61</v>
      </c>
      <c r="I236" s="110"/>
      <c r="J236" s="247">
        <f>ROUND(I236*H236,2)</f>
        <v>0</v>
      </c>
      <c r="K236" s="109" t="s">
        <v>394</v>
      </c>
      <c r="L236" s="30"/>
      <c r="M236" s="111" t="s">
        <v>3</v>
      </c>
      <c r="N236" s="112" t="s">
        <v>43</v>
      </c>
      <c r="P236" s="113">
        <f>O236*H236</f>
        <v>0</v>
      </c>
      <c r="Q236" s="113">
        <v>0</v>
      </c>
      <c r="R236" s="113">
        <f>Q236*H236</f>
        <v>0</v>
      </c>
      <c r="S236" s="113">
        <v>0</v>
      </c>
      <c r="T236" s="114">
        <f>S236*H236</f>
        <v>0</v>
      </c>
      <c r="AR236" s="115" t="s">
        <v>162</v>
      </c>
      <c r="AT236" s="115" t="s">
        <v>135</v>
      </c>
      <c r="AU236" s="115" t="s">
        <v>82</v>
      </c>
      <c r="AY236" s="16" t="s">
        <v>132</v>
      </c>
      <c r="BE236" s="116">
        <f>IF(N236="základní",J236,0)</f>
        <v>0</v>
      </c>
      <c r="BF236" s="116">
        <f>IF(N236="snížená",J236,0)</f>
        <v>0</v>
      </c>
      <c r="BG236" s="116">
        <f>IF(N236="zákl. přenesená",J236,0)</f>
        <v>0</v>
      </c>
      <c r="BH236" s="116">
        <f>IF(N236="sníž. přenesená",J236,0)</f>
        <v>0</v>
      </c>
      <c r="BI236" s="116">
        <f>IF(N236="nulová",J236,0)</f>
        <v>0</v>
      </c>
      <c r="BJ236" s="16" t="s">
        <v>80</v>
      </c>
      <c r="BK236" s="116">
        <f>ROUND(I236*H236,2)</f>
        <v>0</v>
      </c>
      <c r="BL236" s="16" t="s">
        <v>162</v>
      </c>
      <c r="BM236" s="115" t="s">
        <v>1678</v>
      </c>
    </row>
    <row r="237" spans="2:65" s="1" customFormat="1" ht="11.25">
      <c r="B237" s="30"/>
      <c r="D237" s="265" t="s">
        <v>396</v>
      </c>
      <c r="F237" s="266" t="s">
        <v>1679</v>
      </c>
      <c r="I237" s="122"/>
      <c r="L237" s="30"/>
      <c r="M237" s="123"/>
      <c r="T237" s="48"/>
      <c r="AT237" s="16" t="s">
        <v>396</v>
      </c>
      <c r="AU237" s="16" t="s">
        <v>82</v>
      </c>
    </row>
    <row r="238" spans="2:65" s="1" customFormat="1" ht="16.5" customHeight="1">
      <c r="B238" s="107"/>
      <c r="C238" s="129" t="s">
        <v>218</v>
      </c>
      <c r="D238" s="269" t="s">
        <v>449</v>
      </c>
      <c r="E238" s="270" t="s">
        <v>1680</v>
      </c>
      <c r="F238" s="271" t="s">
        <v>1681</v>
      </c>
      <c r="G238" s="272" t="s">
        <v>138</v>
      </c>
      <c r="H238" s="273">
        <v>18.3</v>
      </c>
      <c r="I238" s="131"/>
      <c r="J238" s="274">
        <f>ROUND(I238*H238,2)</f>
        <v>0</v>
      </c>
      <c r="K238" s="130" t="s">
        <v>394</v>
      </c>
      <c r="L238" s="132"/>
      <c r="M238" s="133" t="s">
        <v>3</v>
      </c>
      <c r="N238" s="134" t="s">
        <v>43</v>
      </c>
      <c r="P238" s="113">
        <f>O238*H238</f>
        <v>0</v>
      </c>
      <c r="Q238" s="113">
        <v>1.2999999999999999E-3</v>
      </c>
      <c r="R238" s="113">
        <f>Q238*H238</f>
        <v>2.3789999999999999E-2</v>
      </c>
      <c r="S238" s="113">
        <v>0</v>
      </c>
      <c r="T238" s="114">
        <f>S238*H238</f>
        <v>0</v>
      </c>
      <c r="AR238" s="115" t="s">
        <v>198</v>
      </c>
      <c r="AT238" s="115" t="s">
        <v>449</v>
      </c>
      <c r="AU238" s="115" t="s">
        <v>82</v>
      </c>
      <c r="AY238" s="16" t="s">
        <v>132</v>
      </c>
      <c r="BE238" s="116">
        <f>IF(N238="základní",J238,0)</f>
        <v>0</v>
      </c>
      <c r="BF238" s="116">
        <f>IF(N238="snížená",J238,0)</f>
        <v>0</v>
      </c>
      <c r="BG238" s="116">
        <f>IF(N238="zákl. přenesená",J238,0)</f>
        <v>0</v>
      </c>
      <c r="BH238" s="116">
        <f>IF(N238="sníž. přenesená",J238,0)</f>
        <v>0</v>
      </c>
      <c r="BI238" s="116">
        <f>IF(N238="nulová",J238,0)</f>
        <v>0</v>
      </c>
      <c r="BJ238" s="16" t="s">
        <v>80</v>
      </c>
      <c r="BK238" s="116">
        <f>ROUND(I238*H238,2)</f>
        <v>0</v>
      </c>
      <c r="BL238" s="16" t="s">
        <v>162</v>
      </c>
      <c r="BM238" s="115" t="s">
        <v>1682</v>
      </c>
    </row>
    <row r="239" spans="2:65" s="12" customFormat="1" ht="11.25">
      <c r="B239" s="124"/>
      <c r="D239" s="263" t="s">
        <v>407</v>
      </c>
      <c r="E239" s="125" t="s">
        <v>3</v>
      </c>
      <c r="F239" s="267" t="s">
        <v>1683</v>
      </c>
      <c r="H239" s="268">
        <v>18.3</v>
      </c>
      <c r="I239" s="126"/>
      <c r="L239" s="124"/>
      <c r="M239" s="127"/>
      <c r="T239" s="128"/>
      <c r="AT239" s="125" t="s">
        <v>407</v>
      </c>
      <c r="AU239" s="125" t="s">
        <v>82</v>
      </c>
      <c r="AV239" s="12" t="s">
        <v>82</v>
      </c>
      <c r="AW239" s="12" t="s">
        <v>32</v>
      </c>
      <c r="AX239" s="12" t="s">
        <v>80</v>
      </c>
      <c r="AY239" s="125" t="s">
        <v>132</v>
      </c>
    </row>
    <row r="240" spans="2:65" s="1" customFormat="1" ht="24.2" customHeight="1">
      <c r="B240" s="107"/>
      <c r="C240" s="129" t="s">
        <v>378</v>
      </c>
      <c r="D240" s="269" t="s">
        <v>449</v>
      </c>
      <c r="E240" s="270" t="s">
        <v>1684</v>
      </c>
      <c r="F240" s="271" t="s">
        <v>1685</v>
      </c>
      <c r="G240" s="272" t="s">
        <v>1686</v>
      </c>
      <c r="H240" s="273">
        <v>1.22</v>
      </c>
      <c r="I240" s="131"/>
      <c r="J240" s="274">
        <f>ROUND(I240*H240,2)</f>
        <v>0</v>
      </c>
      <c r="K240" s="130" t="s">
        <v>394</v>
      </c>
      <c r="L240" s="132"/>
      <c r="M240" s="133" t="s">
        <v>3</v>
      </c>
      <c r="N240" s="134" t="s">
        <v>43</v>
      </c>
      <c r="P240" s="113">
        <f>O240*H240</f>
        <v>0</v>
      </c>
      <c r="Q240" s="113">
        <v>3.3300000000000001E-3</v>
      </c>
      <c r="R240" s="113">
        <f>Q240*H240</f>
        <v>4.0626000000000004E-3</v>
      </c>
      <c r="S240" s="113">
        <v>0</v>
      </c>
      <c r="T240" s="114">
        <f>S240*H240</f>
        <v>0</v>
      </c>
      <c r="AR240" s="115" t="s">
        <v>198</v>
      </c>
      <c r="AT240" s="115" t="s">
        <v>449</v>
      </c>
      <c r="AU240" s="115" t="s">
        <v>82</v>
      </c>
      <c r="AY240" s="16" t="s">
        <v>132</v>
      </c>
      <c r="BE240" s="116">
        <f>IF(N240="základní",J240,0)</f>
        <v>0</v>
      </c>
      <c r="BF240" s="116">
        <f>IF(N240="snížená",J240,0)</f>
        <v>0</v>
      </c>
      <c r="BG240" s="116">
        <f>IF(N240="zákl. přenesená",J240,0)</f>
        <v>0</v>
      </c>
      <c r="BH240" s="116">
        <f>IF(N240="sníž. přenesená",J240,0)</f>
        <v>0</v>
      </c>
      <c r="BI240" s="116">
        <f>IF(N240="nulová",J240,0)</f>
        <v>0</v>
      </c>
      <c r="BJ240" s="16" t="s">
        <v>80</v>
      </c>
      <c r="BK240" s="116">
        <f>ROUND(I240*H240,2)</f>
        <v>0</v>
      </c>
      <c r="BL240" s="16" t="s">
        <v>162</v>
      </c>
      <c r="BM240" s="115" t="s">
        <v>1687</v>
      </c>
    </row>
    <row r="241" spans="2:65" s="12" customFormat="1" ht="11.25">
      <c r="B241" s="124"/>
      <c r="D241" s="263" t="s">
        <v>407</v>
      </c>
      <c r="E241" s="125" t="s">
        <v>3</v>
      </c>
      <c r="F241" s="267" t="s">
        <v>1688</v>
      </c>
      <c r="H241" s="268">
        <v>1.22</v>
      </c>
      <c r="I241" s="126"/>
      <c r="L241" s="124"/>
      <c r="M241" s="127"/>
      <c r="T241" s="128"/>
      <c r="AT241" s="125" t="s">
        <v>407</v>
      </c>
      <c r="AU241" s="125" t="s">
        <v>82</v>
      </c>
      <c r="AV241" s="12" t="s">
        <v>82</v>
      </c>
      <c r="AW241" s="12" t="s">
        <v>32</v>
      </c>
      <c r="AX241" s="12" t="s">
        <v>80</v>
      </c>
      <c r="AY241" s="125" t="s">
        <v>132</v>
      </c>
    </row>
    <row r="242" spans="2:65" s="1" customFormat="1" ht="24.2" customHeight="1">
      <c r="B242" s="107"/>
      <c r="C242" s="129" t="s">
        <v>222</v>
      </c>
      <c r="D242" s="269" t="s">
        <v>449</v>
      </c>
      <c r="E242" s="270" t="s">
        <v>1689</v>
      </c>
      <c r="F242" s="271" t="s">
        <v>1690</v>
      </c>
      <c r="G242" s="272" t="s">
        <v>1686</v>
      </c>
      <c r="H242" s="273">
        <v>1.22</v>
      </c>
      <c r="I242" s="131"/>
      <c r="J242" s="274">
        <f>ROUND(I242*H242,2)</f>
        <v>0</v>
      </c>
      <c r="K242" s="130" t="s">
        <v>3</v>
      </c>
      <c r="L242" s="132"/>
      <c r="M242" s="133" t="s">
        <v>3</v>
      </c>
      <c r="N242" s="134" t="s">
        <v>43</v>
      </c>
      <c r="P242" s="113">
        <f>O242*H242</f>
        <v>0</v>
      </c>
      <c r="Q242" s="113">
        <v>1.91E-3</v>
      </c>
      <c r="R242" s="113">
        <f>Q242*H242</f>
        <v>2.3302000000000002E-3</v>
      </c>
      <c r="S242" s="113">
        <v>0</v>
      </c>
      <c r="T242" s="114">
        <f>S242*H242</f>
        <v>0</v>
      </c>
      <c r="AR242" s="115" t="s">
        <v>198</v>
      </c>
      <c r="AT242" s="115" t="s">
        <v>449</v>
      </c>
      <c r="AU242" s="115" t="s">
        <v>82</v>
      </c>
      <c r="AY242" s="16" t="s">
        <v>132</v>
      </c>
      <c r="BE242" s="116">
        <f>IF(N242="základní",J242,0)</f>
        <v>0</v>
      </c>
      <c r="BF242" s="116">
        <f>IF(N242="snížená",J242,0)</f>
        <v>0</v>
      </c>
      <c r="BG242" s="116">
        <f>IF(N242="zákl. přenesená",J242,0)</f>
        <v>0</v>
      </c>
      <c r="BH242" s="116">
        <f>IF(N242="sníž. přenesená",J242,0)</f>
        <v>0</v>
      </c>
      <c r="BI242" s="116">
        <f>IF(N242="nulová",J242,0)</f>
        <v>0</v>
      </c>
      <c r="BJ242" s="16" t="s">
        <v>80</v>
      </c>
      <c r="BK242" s="116">
        <f>ROUND(I242*H242,2)</f>
        <v>0</v>
      </c>
      <c r="BL242" s="16" t="s">
        <v>162</v>
      </c>
      <c r="BM242" s="115" t="s">
        <v>1691</v>
      </c>
    </row>
    <row r="243" spans="2:65" s="1" customFormat="1" ht="33" customHeight="1">
      <c r="B243" s="107"/>
      <c r="C243" s="108" t="s">
        <v>731</v>
      </c>
      <c r="D243" s="262" t="s">
        <v>135</v>
      </c>
      <c r="E243" s="236" t="s">
        <v>1692</v>
      </c>
      <c r="F243" s="237" t="s">
        <v>1693</v>
      </c>
      <c r="G243" s="238" t="s">
        <v>413</v>
      </c>
      <c r="H243" s="239">
        <v>1.3939999999999999</v>
      </c>
      <c r="I243" s="110"/>
      <c r="J243" s="247">
        <f>ROUND(I243*H243,2)</f>
        <v>0</v>
      </c>
      <c r="K243" s="109" t="s">
        <v>394</v>
      </c>
      <c r="L243" s="30"/>
      <c r="M243" s="111" t="s">
        <v>3</v>
      </c>
      <c r="N243" s="112" t="s">
        <v>43</v>
      </c>
      <c r="P243" s="113">
        <f>O243*H243</f>
        <v>0</v>
      </c>
      <c r="Q243" s="113">
        <v>0</v>
      </c>
      <c r="R243" s="113">
        <f>Q243*H243</f>
        <v>0</v>
      </c>
      <c r="S243" s="113">
        <v>0</v>
      </c>
      <c r="T243" s="114">
        <f>S243*H243</f>
        <v>0</v>
      </c>
      <c r="AR243" s="115" t="s">
        <v>162</v>
      </c>
      <c r="AT243" s="115" t="s">
        <v>135</v>
      </c>
      <c r="AU243" s="115" t="s">
        <v>82</v>
      </c>
      <c r="AY243" s="16" t="s">
        <v>132</v>
      </c>
      <c r="BE243" s="116">
        <f>IF(N243="základní",J243,0)</f>
        <v>0</v>
      </c>
      <c r="BF243" s="116">
        <f>IF(N243="snížená",J243,0)</f>
        <v>0</v>
      </c>
      <c r="BG243" s="116">
        <f>IF(N243="zákl. přenesená",J243,0)</f>
        <v>0</v>
      </c>
      <c r="BH243" s="116">
        <f>IF(N243="sníž. přenesená",J243,0)</f>
        <v>0</v>
      </c>
      <c r="BI243" s="116">
        <f>IF(N243="nulová",J243,0)</f>
        <v>0</v>
      </c>
      <c r="BJ243" s="16" t="s">
        <v>80</v>
      </c>
      <c r="BK243" s="116">
        <f>ROUND(I243*H243,2)</f>
        <v>0</v>
      </c>
      <c r="BL243" s="16" t="s">
        <v>162</v>
      </c>
      <c r="BM243" s="115" t="s">
        <v>1694</v>
      </c>
    </row>
    <row r="244" spans="2:65" s="1" customFormat="1" ht="11.25">
      <c r="B244" s="30"/>
      <c r="D244" s="265" t="s">
        <v>396</v>
      </c>
      <c r="F244" s="266" t="s">
        <v>1695</v>
      </c>
      <c r="I244" s="122"/>
      <c r="L244" s="30"/>
      <c r="M244" s="123"/>
      <c r="T244" s="48"/>
      <c r="AT244" s="16" t="s">
        <v>396</v>
      </c>
      <c r="AU244" s="16" t="s">
        <v>82</v>
      </c>
    </row>
    <row r="245" spans="2:65" s="11" customFormat="1" ht="22.9" customHeight="1">
      <c r="B245" s="99"/>
      <c r="D245" s="100" t="s">
        <v>71</v>
      </c>
      <c r="E245" s="235" t="s">
        <v>1696</v>
      </c>
      <c r="F245" s="235" t="s">
        <v>1697</v>
      </c>
      <c r="I245" s="101"/>
      <c r="J245" s="246">
        <f>BK245</f>
        <v>0</v>
      </c>
      <c r="L245" s="99"/>
      <c r="M245" s="102"/>
      <c r="P245" s="103">
        <f>SUM(P246:P251)</f>
        <v>0</v>
      </c>
      <c r="R245" s="103">
        <f>SUM(R246:R251)</f>
        <v>0</v>
      </c>
      <c r="T245" s="104">
        <f>SUM(T246:T251)</f>
        <v>0.20345400000000002</v>
      </c>
      <c r="AR245" s="100" t="s">
        <v>82</v>
      </c>
      <c r="AT245" s="105" t="s">
        <v>71</v>
      </c>
      <c r="AU245" s="105" t="s">
        <v>80</v>
      </c>
      <c r="AY245" s="100" t="s">
        <v>132</v>
      </c>
      <c r="BK245" s="106">
        <f>SUM(BK246:BK251)</f>
        <v>0</v>
      </c>
    </row>
    <row r="246" spans="2:65" s="1" customFormat="1" ht="16.5" customHeight="1">
      <c r="B246" s="107"/>
      <c r="C246" s="108" t="s">
        <v>225</v>
      </c>
      <c r="D246" s="262" t="s">
        <v>135</v>
      </c>
      <c r="E246" s="236" t="s">
        <v>1698</v>
      </c>
      <c r="F246" s="237" t="s">
        <v>1699</v>
      </c>
      <c r="G246" s="238" t="s">
        <v>393</v>
      </c>
      <c r="H246" s="239">
        <v>62.654000000000003</v>
      </c>
      <c r="I246" s="110"/>
      <c r="J246" s="247">
        <f>ROUND(I246*H246,2)</f>
        <v>0</v>
      </c>
      <c r="K246" s="109" t="s">
        <v>394</v>
      </c>
      <c r="L246" s="30"/>
      <c r="M246" s="111" t="s">
        <v>3</v>
      </c>
      <c r="N246" s="112" t="s">
        <v>43</v>
      </c>
      <c r="P246" s="113">
        <f>O246*H246</f>
        <v>0</v>
      </c>
      <c r="Q246" s="113">
        <v>0</v>
      </c>
      <c r="R246" s="113">
        <f>Q246*H246</f>
        <v>0</v>
      </c>
      <c r="S246" s="113">
        <v>3.0000000000000001E-3</v>
      </c>
      <c r="T246" s="114">
        <f>S246*H246</f>
        <v>0.18796200000000002</v>
      </c>
      <c r="AR246" s="115" t="s">
        <v>162</v>
      </c>
      <c r="AT246" s="115" t="s">
        <v>135</v>
      </c>
      <c r="AU246" s="115" t="s">
        <v>82</v>
      </c>
      <c r="AY246" s="16" t="s">
        <v>132</v>
      </c>
      <c r="BE246" s="116">
        <f>IF(N246="základní",J246,0)</f>
        <v>0</v>
      </c>
      <c r="BF246" s="116">
        <f>IF(N246="snížená",J246,0)</f>
        <v>0</v>
      </c>
      <c r="BG246" s="116">
        <f>IF(N246="zákl. přenesená",J246,0)</f>
        <v>0</v>
      </c>
      <c r="BH246" s="116">
        <f>IF(N246="sníž. přenesená",J246,0)</f>
        <v>0</v>
      </c>
      <c r="BI246" s="116">
        <f>IF(N246="nulová",J246,0)</f>
        <v>0</v>
      </c>
      <c r="BJ246" s="16" t="s">
        <v>80</v>
      </c>
      <c r="BK246" s="116">
        <f>ROUND(I246*H246,2)</f>
        <v>0</v>
      </c>
      <c r="BL246" s="16" t="s">
        <v>162</v>
      </c>
      <c r="BM246" s="115" t="s">
        <v>1700</v>
      </c>
    </row>
    <row r="247" spans="2:65" s="1" customFormat="1" ht="11.25">
      <c r="B247" s="30"/>
      <c r="D247" s="265" t="s">
        <v>396</v>
      </c>
      <c r="F247" s="266" t="s">
        <v>1701</v>
      </c>
      <c r="I247" s="122"/>
      <c r="L247" s="30"/>
      <c r="M247" s="123"/>
      <c r="T247" s="48"/>
      <c r="AT247" s="16" t="s">
        <v>396</v>
      </c>
      <c r="AU247" s="16" t="s">
        <v>82</v>
      </c>
    </row>
    <row r="248" spans="2:65" s="12" customFormat="1" ht="11.25">
      <c r="B248" s="124"/>
      <c r="D248" s="263" t="s">
        <v>407</v>
      </c>
      <c r="E248" s="125" t="s">
        <v>3</v>
      </c>
      <c r="F248" s="267" t="s">
        <v>1702</v>
      </c>
      <c r="H248" s="268">
        <v>62.654000000000003</v>
      </c>
      <c r="I248" s="126"/>
      <c r="L248" s="124"/>
      <c r="M248" s="127"/>
      <c r="T248" s="128"/>
      <c r="AT248" s="125" t="s">
        <v>407</v>
      </c>
      <c r="AU248" s="125" t="s">
        <v>82</v>
      </c>
      <c r="AV248" s="12" t="s">
        <v>82</v>
      </c>
      <c r="AW248" s="12" t="s">
        <v>32</v>
      </c>
      <c r="AX248" s="12" t="s">
        <v>80</v>
      </c>
      <c r="AY248" s="125" t="s">
        <v>132</v>
      </c>
    </row>
    <row r="249" spans="2:65" s="1" customFormat="1" ht="16.5" customHeight="1">
      <c r="B249" s="107"/>
      <c r="C249" s="108" t="s">
        <v>734</v>
      </c>
      <c r="D249" s="262" t="s">
        <v>135</v>
      </c>
      <c r="E249" s="236" t="s">
        <v>1703</v>
      </c>
      <c r="F249" s="237" t="s">
        <v>1704</v>
      </c>
      <c r="G249" s="238" t="s">
        <v>138</v>
      </c>
      <c r="H249" s="239">
        <v>51.64</v>
      </c>
      <c r="I249" s="110"/>
      <c r="J249" s="247">
        <f>ROUND(I249*H249,2)</f>
        <v>0</v>
      </c>
      <c r="K249" s="109" t="s">
        <v>394</v>
      </c>
      <c r="L249" s="30"/>
      <c r="M249" s="111" t="s">
        <v>3</v>
      </c>
      <c r="N249" s="112" t="s">
        <v>43</v>
      </c>
      <c r="P249" s="113">
        <f>O249*H249</f>
        <v>0</v>
      </c>
      <c r="Q249" s="113">
        <v>0</v>
      </c>
      <c r="R249" s="113">
        <f>Q249*H249</f>
        <v>0</v>
      </c>
      <c r="S249" s="113">
        <v>2.9999999999999997E-4</v>
      </c>
      <c r="T249" s="114">
        <f>S249*H249</f>
        <v>1.5491999999999999E-2</v>
      </c>
      <c r="AR249" s="115" t="s">
        <v>162</v>
      </c>
      <c r="AT249" s="115" t="s">
        <v>135</v>
      </c>
      <c r="AU249" s="115" t="s">
        <v>82</v>
      </c>
      <c r="AY249" s="16" t="s">
        <v>132</v>
      </c>
      <c r="BE249" s="116">
        <f>IF(N249="základní",J249,0)</f>
        <v>0</v>
      </c>
      <c r="BF249" s="116">
        <f>IF(N249="snížená",J249,0)</f>
        <v>0</v>
      </c>
      <c r="BG249" s="116">
        <f>IF(N249="zákl. přenesená",J249,0)</f>
        <v>0</v>
      </c>
      <c r="BH249" s="116">
        <f>IF(N249="sníž. přenesená",J249,0)</f>
        <v>0</v>
      </c>
      <c r="BI249" s="116">
        <f>IF(N249="nulová",J249,0)</f>
        <v>0</v>
      </c>
      <c r="BJ249" s="16" t="s">
        <v>80</v>
      </c>
      <c r="BK249" s="116">
        <f>ROUND(I249*H249,2)</f>
        <v>0</v>
      </c>
      <c r="BL249" s="16" t="s">
        <v>162</v>
      </c>
      <c r="BM249" s="115" t="s">
        <v>1705</v>
      </c>
    </row>
    <row r="250" spans="2:65" s="1" customFormat="1" ht="11.25">
      <c r="B250" s="30"/>
      <c r="D250" s="265" t="s">
        <v>396</v>
      </c>
      <c r="F250" s="266" t="s">
        <v>1706</v>
      </c>
      <c r="I250" s="122"/>
      <c r="L250" s="30"/>
      <c r="M250" s="123"/>
      <c r="T250" s="48"/>
      <c r="AT250" s="16" t="s">
        <v>396</v>
      </c>
      <c r="AU250" s="16" t="s">
        <v>82</v>
      </c>
    </row>
    <row r="251" spans="2:65" s="12" customFormat="1" ht="11.25">
      <c r="B251" s="124"/>
      <c r="D251" s="263" t="s">
        <v>407</v>
      </c>
      <c r="E251" s="125" t="s">
        <v>3</v>
      </c>
      <c r="F251" s="267" t="s">
        <v>1707</v>
      </c>
      <c r="H251" s="268">
        <v>51.64</v>
      </c>
      <c r="I251" s="126"/>
      <c r="L251" s="124"/>
      <c r="M251" s="142"/>
      <c r="N251" s="143"/>
      <c r="O251" s="143"/>
      <c r="P251" s="143"/>
      <c r="Q251" s="143"/>
      <c r="R251" s="143"/>
      <c r="S251" s="143"/>
      <c r="T251" s="144"/>
      <c r="AT251" s="125" t="s">
        <v>407</v>
      </c>
      <c r="AU251" s="125" t="s">
        <v>82</v>
      </c>
      <c r="AV251" s="12" t="s">
        <v>82</v>
      </c>
      <c r="AW251" s="12" t="s">
        <v>32</v>
      </c>
      <c r="AX251" s="12" t="s">
        <v>80</v>
      </c>
      <c r="AY251" s="125" t="s">
        <v>132</v>
      </c>
    </row>
    <row r="252" spans="2:65" s="1" customFormat="1" ht="6.95" customHeight="1">
      <c r="B252" s="38"/>
      <c r="C252" s="39"/>
      <c r="D252" s="39"/>
      <c r="E252" s="39"/>
      <c r="F252" s="39"/>
      <c r="G252" s="39"/>
      <c r="H252" s="39"/>
      <c r="I252" s="256"/>
      <c r="J252" s="39"/>
      <c r="K252" s="39"/>
      <c r="L252" s="30"/>
    </row>
  </sheetData>
  <sheetProtection password="CA50" sheet="1" objects="1" scenarios="1"/>
  <autoFilter ref="C89:K251" xr:uid="{00000000-0009-0000-0000-000006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600-000000000000}"/>
    <hyperlink ref="F97" r:id="rId2" xr:uid="{00000000-0004-0000-0600-000001000000}"/>
    <hyperlink ref="F100" r:id="rId3" xr:uid="{00000000-0004-0000-0600-000002000000}"/>
    <hyperlink ref="F103" r:id="rId4" xr:uid="{00000000-0004-0000-0600-000003000000}"/>
    <hyperlink ref="F108" r:id="rId5" xr:uid="{00000000-0004-0000-0600-000004000000}"/>
    <hyperlink ref="F113" r:id="rId6" xr:uid="{00000000-0004-0000-0600-000005000000}"/>
    <hyperlink ref="F118" r:id="rId7" xr:uid="{00000000-0004-0000-0600-000006000000}"/>
    <hyperlink ref="F123" r:id="rId8" xr:uid="{00000000-0004-0000-0600-000007000000}"/>
    <hyperlink ref="F128" r:id="rId9" xr:uid="{00000000-0004-0000-0600-000008000000}"/>
    <hyperlink ref="F131" r:id="rId10" xr:uid="{00000000-0004-0000-0600-000009000000}"/>
    <hyperlink ref="F133" r:id="rId11" xr:uid="{00000000-0004-0000-0600-00000A000000}"/>
    <hyperlink ref="F135" r:id="rId12" xr:uid="{00000000-0004-0000-0600-00000B000000}"/>
    <hyperlink ref="F138" r:id="rId13" xr:uid="{00000000-0004-0000-0600-00000C000000}"/>
    <hyperlink ref="F141" r:id="rId14" xr:uid="{00000000-0004-0000-0600-00000D000000}"/>
    <hyperlink ref="F144" r:id="rId15" xr:uid="{00000000-0004-0000-0600-00000E000000}"/>
    <hyperlink ref="F147" r:id="rId16" xr:uid="{00000000-0004-0000-0600-00000F000000}"/>
    <hyperlink ref="F150" r:id="rId17" xr:uid="{00000000-0004-0000-0600-000010000000}"/>
    <hyperlink ref="F153" r:id="rId18" xr:uid="{00000000-0004-0000-0600-000011000000}"/>
    <hyperlink ref="F156" r:id="rId19" xr:uid="{00000000-0004-0000-0600-000012000000}"/>
    <hyperlink ref="F162" r:id="rId20" xr:uid="{00000000-0004-0000-0600-000013000000}"/>
    <hyperlink ref="F165" r:id="rId21" xr:uid="{00000000-0004-0000-0600-000014000000}"/>
    <hyperlink ref="F168" r:id="rId22" xr:uid="{00000000-0004-0000-0600-000015000000}"/>
    <hyperlink ref="F171" r:id="rId23" xr:uid="{00000000-0004-0000-0600-000016000000}"/>
    <hyperlink ref="F174" r:id="rId24" xr:uid="{00000000-0004-0000-0600-000017000000}"/>
    <hyperlink ref="F177" r:id="rId25" xr:uid="{00000000-0004-0000-0600-000018000000}"/>
    <hyperlink ref="F180" r:id="rId26" xr:uid="{00000000-0004-0000-0600-000019000000}"/>
    <hyperlink ref="F183" r:id="rId27" xr:uid="{00000000-0004-0000-0600-00001A000000}"/>
    <hyperlink ref="F186" r:id="rId28" xr:uid="{00000000-0004-0000-0600-00001B000000}"/>
    <hyperlink ref="F189" r:id="rId29" xr:uid="{00000000-0004-0000-0600-00001C000000}"/>
    <hyperlink ref="F193" r:id="rId30" xr:uid="{00000000-0004-0000-0600-00001D000000}"/>
    <hyperlink ref="F197" r:id="rId31" xr:uid="{00000000-0004-0000-0600-00001E000000}"/>
    <hyperlink ref="F199" r:id="rId32" xr:uid="{00000000-0004-0000-0600-00001F000000}"/>
    <hyperlink ref="F201" r:id="rId33" xr:uid="{00000000-0004-0000-0600-000020000000}"/>
    <hyperlink ref="F204" r:id="rId34" xr:uid="{00000000-0004-0000-0600-000021000000}"/>
    <hyperlink ref="F207" r:id="rId35" xr:uid="{00000000-0004-0000-0600-000022000000}"/>
    <hyperlink ref="F211" r:id="rId36" xr:uid="{00000000-0004-0000-0600-000023000000}"/>
    <hyperlink ref="F215" r:id="rId37" xr:uid="{00000000-0004-0000-0600-000024000000}"/>
    <hyperlink ref="F218" r:id="rId38" xr:uid="{00000000-0004-0000-0600-000025000000}"/>
    <hyperlink ref="F228" r:id="rId39" xr:uid="{00000000-0004-0000-0600-000026000000}"/>
    <hyperlink ref="F232" r:id="rId40" xr:uid="{00000000-0004-0000-0600-000027000000}"/>
    <hyperlink ref="F237" r:id="rId41" xr:uid="{00000000-0004-0000-0600-000028000000}"/>
    <hyperlink ref="F244" r:id="rId42" xr:uid="{00000000-0004-0000-0600-000029000000}"/>
    <hyperlink ref="F247" r:id="rId43" xr:uid="{00000000-0004-0000-0600-00002A000000}"/>
    <hyperlink ref="F250" r:id="rId44" xr:uid="{00000000-0004-0000-0600-00002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72"/>
  <sheetViews>
    <sheetView showGridLines="0" topLeftCell="A77" workbookViewId="0">
      <selection activeCell="F93" sqref="F9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1708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ROUND(J90,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ROUND((SUM(BE90:BE271)),  2)</f>
        <v>0</v>
      </c>
      <c r="I33" s="254">
        <v>0.21</v>
      </c>
      <c r="J33" s="229">
        <f>ROUND(((SUM(BE90:BE271))*I33),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ROUND((SUM(BF90:BF271)),  2)</f>
        <v>0</v>
      </c>
      <c r="I34" s="254">
        <v>0.12</v>
      </c>
      <c r="J34" s="229">
        <f>ROUND(((SUM(BF90:BF271))*I34),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ROUND((SUM(BG90:BG271)),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ROUND((SUM(BH90:BH271)),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ROUND((SUM(BI90:BI271)),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02 - Architektonicko stavební část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J90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383</v>
      </c>
      <c r="E60" s="232"/>
      <c r="F60" s="232"/>
      <c r="G60" s="232"/>
      <c r="H60" s="232"/>
      <c r="I60" s="259"/>
      <c r="J60" s="242">
        <f>J91</f>
        <v>0</v>
      </c>
      <c r="L60" s="88"/>
    </row>
    <row r="61" spans="2:47" s="9" customFormat="1" ht="19.899999999999999" customHeight="1">
      <c r="B61" s="90"/>
      <c r="D61" s="91" t="s">
        <v>384</v>
      </c>
      <c r="E61" s="233"/>
      <c r="F61" s="233"/>
      <c r="G61" s="233"/>
      <c r="H61" s="233"/>
      <c r="I61" s="260"/>
      <c r="J61" s="243">
        <f>J92</f>
        <v>0</v>
      </c>
      <c r="L61" s="90"/>
    </row>
    <row r="62" spans="2:47" s="9" customFormat="1" ht="19.899999999999999" customHeight="1">
      <c r="B62" s="90"/>
      <c r="D62" s="91" t="s">
        <v>385</v>
      </c>
      <c r="E62" s="233"/>
      <c r="F62" s="233"/>
      <c r="G62" s="233"/>
      <c r="H62" s="233"/>
      <c r="I62" s="260"/>
      <c r="J62" s="243">
        <f>J129</f>
        <v>0</v>
      </c>
      <c r="L62" s="90"/>
    </row>
    <row r="63" spans="2:47" s="9" customFormat="1" ht="19.899999999999999" customHeight="1">
      <c r="B63" s="90"/>
      <c r="D63" s="91" t="s">
        <v>1453</v>
      </c>
      <c r="E63" s="233"/>
      <c r="F63" s="233"/>
      <c r="G63" s="233"/>
      <c r="H63" s="233"/>
      <c r="I63" s="260"/>
      <c r="J63" s="243">
        <f>J142</f>
        <v>0</v>
      </c>
      <c r="L63" s="90"/>
    </row>
    <row r="64" spans="2:47" s="8" customFormat="1" ht="24.95" customHeight="1">
      <c r="B64" s="88"/>
      <c r="D64" s="89" t="s">
        <v>115</v>
      </c>
      <c r="E64" s="232"/>
      <c r="F64" s="232"/>
      <c r="G64" s="232"/>
      <c r="H64" s="232"/>
      <c r="I64" s="259"/>
      <c r="J64" s="242">
        <f>J145</f>
        <v>0</v>
      </c>
      <c r="L64" s="88"/>
    </row>
    <row r="65" spans="2:12" s="9" customFormat="1" ht="19.899999999999999" customHeight="1">
      <c r="B65" s="90"/>
      <c r="D65" s="91" t="s">
        <v>462</v>
      </c>
      <c r="E65" s="233"/>
      <c r="F65" s="233"/>
      <c r="G65" s="233"/>
      <c r="H65" s="233"/>
      <c r="I65" s="260"/>
      <c r="J65" s="243">
        <f>J146</f>
        <v>0</v>
      </c>
      <c r="L65" s="90"/>
    </row>
    <row r="66" spans="2:12" s="9" customFormat="1" ht="19.899999999999999" customHeight="1">
      <c r="B66" s="90"/>
      <c r="D66" s="91" t="s">
        <v>1455</v>
      </c>
      <c r="E66" s="233"/>
      <c r="F66" s="233"/>
      <c r="G66" s="233"/>
      <c r="H66" s="233"/>
      <c r="I66" s="260"/>
      <c r="J66" s="243">
        <f>J164</f>
        <v>0</v>
      </c>
      <c r="L66" s="90"/>
    </row>
    <row r="67" spans="2:12" s="9" customFormat="1" ht="19.899999999999999" customHeight="1">
      <c r="B67" s="90"/>
      <c r="D67" s="91" t="s">
        <v>1709</v>
      </c>
      <c r="E67" s="233"/>
      <c r="F67" s="233"/>
      <c r="G67" s="233"/>
      <c r="H67" s="233"/>
      <c r="I67" s="260"/>
      <c r="J67" s="243">
        <f>J212</f>
        <v>0</v>
      </c>
      <c r="L67" s="90"/>
    </row>
    <row r="68" spans="2:12" s="9" customFormat="1" ht="19.899999999999999" customHeight="1">
      <c r="B68" s="90"/>
      <c r="D68" s="91" t="s">
        <v>1710</v>
      </c>
      <c r="E68" s="233"/>
      <c r="F68" s="233"/>
      <c r="G68" s="233"/>
      <c r="H68" s="233"/>
      <c r="I68" s="260"/>
      <c r="J68" s="243">
        <f>J221</f>
        <v>0</v>
      </c>
      <c r="L68" s="90"/>
    </row>
    <row r="69" spans="2:12" s="9" customFormat="1" ht="19.899999999999999" customHeight="1">
      <c r="B69" s="90"/>
      <c r="D69" s="91" t="s">
        <v>1711</v>
      </c>
      <c r="E69" s="233"/>
      <c r="F69" s="233"/>
      <c r="G69" s="233"/>
      <c r="H69" s="233"/>
      <c r="I69" s="260"/>
      <c r="J69" s="243">
        <f>J250</f>
        <v>0</v>
      </c>
      <c r="L69" s="90"/>
    </row>
    <row r="70" spans="2:12" s="8" customFormat="1" ht="24.95" customHeight="1">
      <c r="B70" s="88"/>
      <c r="D70" s="89" t="s">
        <v>613</v>
      </c>
      <c r="E70" s="232"/>
      <c r="F70" s="232"/>
      <c r="G70" s="232"/>
      <c r="H70" s="232"/>
      <c r="I70" s="259"/>
      <c r="J70" s="242">
        <f>J269</f>
        <v>0</v>
      </c>
      <c r="L70" s="88"/>
    </row>
    <row r="71" spans="2:12" s="1" customFormat="1" ht="21.75" customHeight="1">
      <c r="B71" s="30"/>
      <c r="I71" s="122"/>
      <c r="L71" s="30"/>
    </row>
    <row r="72" spans="2:12" s="1" customFormat="1" ht="6.95" customHeight="1">
      <c r="B72" s="38"/>
      <c r="C72" s="39"/>
      <c r="D72" s="39"/>
      <c r="E72" s="39"/>
      <c r="F72" s="39"/>
      <c r="G72" s="39"/>
      <c r="H72" s="39"/>
      <c r="I72" s="256"/>
      <c r="J72" s="39"/>
      <c r="K72" s="39"/>
      <c r="L72" s="30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257"/>
      <c r="J76" s="41"/>
      <c r="K76" s="41"/>
      <c r="L76" s="30"/>
    </row>
    <row r="77" spans="2:12" s="1" customFormat="1" ht="24.95" customHeight="1">
      <c r="B77" s="30"/>
      <c r="C77" s="20" t="s">
        <v>117</v>
      </c>
      <c r="I77" s="122"/>
      <c r="L77" s="30"/>
    </row>
    <row r="78" spans="2:12" s="1" customFormat="1" ht="6.95" customHeight="1">
      <c r="B78" s="30"/>
      <c r="I78" s="122"/>
      <c r="L78" s="30"/>
    </row>
    <row r="79" spans="2:12" s="1" customFormat="1" ht="12" customHeight="1">
      <c r="B79" s="30"/>
      <c r="C79" s="26" t="s">
        <v>17</v>
      </c>
      <c r="I79" s="122"/>
      <c r="L79" s="30"/>
    </row>
    <row r="80" spans="2:12" s="1" customFormat="1" ht="16.5" customHeight="1">
      <c r="B80" s="30"/>
      <c r="E80" s="324" t="str">
        <f>E7</f>
        <v>VŠE 3.np</v>
      </c>
      <c r="F80" s="325"/>
      <c r="G80" s="325"/>
      <c r="H80" s="325"/>
      <c r="I80" s="122"/>
      <c r="L80" s="30"/>
    </row>
    <row r="81" spans="2:65" s="1" customFormat="1" ht="12" customHeight="1">
      <c r="B81" s="30"/>
      <c r="C81" s="26" t="s">
        <v>109</v>
      </c>
      <c r="I81" s="122"/>
      <c r="L81" s="30"/>
    </row>
    <row r="82" spans="2:65" s="1" customFormat="1" ht="16.5" customHeight="1">
      <c r="B82" s="30"/>
      <c r="E82" s="314" t="str">
        <f>E9</f>
        <v>02 - Architektonicko stavební část</v>
      </c>
      <c r="F82" s="323"/>
      <c r="G82" s="323"/>
      <c r="H82" s="323"/>
      <c r="I82" s="122"/>
      <c r="L82" s="30"/>
    </row>
    <row r="83" spans="2:65" s="1" customFormat="1" ht="6.95" customHeight="1">
      <c r="B83" s="30"/>
      <c r="I83" s="122"/>
      <c r="L83" s="30"/>
    </row>
    <row r="84" spans="2:65" s="1" customFormat="1" ht="12" customHeight="1">
      <c r="B84" s="30"/>
      <c r="C84" s="26" t="s">
        <v>21</v>
      </c>
      <c r="F84" s="24" t="str">
        <f>F12</f>
        <v>Praha</v>
      </c>
      <c r="I84" s="250" t="s">
        <v>23</v>
      </c>
      <c r="J84" s="224" t="str">
        <f>IF(J12="","",J12)</f>
        <v>9. 5. 2024</v>
      </c>
      <c r="L84" s="30"/>
    </row>
    <row r="85" spans="2:65" s="1" customFormat="1" ht="6.95" customHeight="1">
      <c r="B85" s="30"/>
      <c r="I85" s="122"/>
      <c r="L85" s="30"/>
    </row>
    <row r="86" spans="2:65" s="1" customFormat="1" ht="15.2" customHeight="1">
      <c r="B86" s="30"/>
      <c r="C86" s="26" t="s">
        <v>25</v>
      </c>
      <c r="F86" s="24" t="str">
        <f>E15</f>
        <v xml:space="preserve"> </v>
      </c>
      <c r="I86" s="250" t="s">
        <v>31</v>
      </c>
      <c r="J86" s="226" t="str">
        <f>E21</f>
        <v xml:space="preserve"> </v>
      </c>
      <c r="L86" s="30"/>
    </row>
    <row r="87" spans="2:65" s="1" customFormat="1" ht="15.2" customHeight="1">
      <c r="B87" s="30"/>
      <c r="C87" s="26" t="s">
        <v>29</v>
      </c>
      <c r="F87" s="24" t="str">
        <f>IF(E18="","",E18)</f>
        <v>Vyplň údaj</v>
      </c>
      <c r="I87" s="250" t="s">
        <v>33</v>
      </c>
      <c r="J87" s="226" t="str">
        <f>E24</f>
        <v>Ing.Milan Dusek</v>
      </c>
      <c r="L87" s="30"/>
    </row>
    <row r="88" spans="2:65" s="1" customFormat="1" ht="10.35" customHeight="1">
      <c r="B88" s="30"/>
      <c r="I88" s="122"/>
      <c r="L88" s="30"/>
    </row>
    <row r="89" spans="2:65" s="10" customFormat="1" ht="29.25" customHeight="1">
      <c r="B89" s="92"/>
      <c r="C89" s="93" t="s">
        <v>118</v>
      </c>
      <c r="D89" s="94" t="s">
        <v>57</v>
      </c>
      <c r="E89" s="94" t="s">
        <v>53</v>
      </c>
      <c r="F89" s="94" t="s">
        <v>54</v>
      </c>
      <c r="G89" s="94" t="s">
        <v>119</v>
      </c>
      <c r="H89" s="94" t="s">
        <v>120</v>
      </c>
      <c r="I89" s="261" t="s">
        <v>121</v>
      </c>
      <c r="J89" s="94" t="s">
        <v>113</v>
      </c>
      <c r="K89" s="95" t="s">
        <v>122</v>
      </c>
      <c r="L89" s="92"/>
      <c r="M89" s="51" t="s">
        <v>3</v>
      </c>
      <c r="N89" s="52" t="s">
        <v>42</v>
      </c>
      <c r="O89" s="52" t="s">
        <v>123</v>
      </c>
      <c r="P89" s="52" t="s">
        <v>124</v>
      </c>
      <c r="Q89" s="52" t="s">
        <v>125</v>
      </c>
      <c r="R89" s="52" t="s">
        <v>126</v>
      </c>
      <c r="S89" s="52" t="s">
        <v>127</v>
      </c>
      <c r="T89" s="53" t="s">
        <v>128</v>
      </c>
    </row>
    <row r="90" spans="2:65" s="1" customFormat="1" ht="22.9" customHeight="1">
      <c r="B90" s="30"/>
      <c r="C90" s="56" t="s">
        <v>129</v>
      </c>
      <c r="I90" s="122"/>
      <c r="J90" s="244">
        <f>BK90</f>
        <v>0</v>
      </c>
      <c r="L90" s="30"/>
      <c r="M90" s="54"/>
      <c r="N90" s="46"/>
      <c r="O90" s="46"/>
      <c r="P90" s="96">
        <f>P91+P145+P269</f>
        <v>0</v>
      </c>
      <c r="Q90" s="46"/>
      <c r="R90" s="96">
        <f>R91+R145+R269</f>
        <v>73.531295529999994</v>
      </c>
      <c r="S90" s="46"/>
      <c r="T90" s="97">
        <f>T91+T145+T269</f>
        <v>29.216714999999997</v>
      </c>
      <c r="AT90" s="16" t="s">
        <v>71</v>
      </c>
      <c r="AU90" s="16" t="s">
        <v>114</v>
      </c>
      <c r="BK90" s="98">
        <f>BK91+BK145+BK269</f>
        <v>0</v>
      </c>
    </row>
    <row r="91" spans="2:65" s="11" customFormat="1" ht="25.9" customHeight="1">
      <c r="B91" s="99"/>
      <c r="D91" s="100" t="s">
        <v>71</v>
      </c>
      <c r="E91" s="234" t="s">
        <v>388</v>
      </c>
      <c r="F91" s="234" t="s">
        <v>389</v>
      </c>
      <c r="I91" s="101"/>
      <c r="J91" s="245">
        <f>BK91</f>
        <v>0</v>
      </c>
      <c r="L91" s="99"/>
      <c r="M91" s="102"/>
      <c r="P91" s="103">
        <f>P92+P129+P142</f>
        <v>0</v>
      </c>
      <c r="R91" s="103">
        <f>R92+R129+R142</f>
        <v>64.105294929999999</v>
      </c>
      <c r="T91" s="104">
        <f>T92+T129+T142</f>
        <v>27.287259999999996</v>
      </c>
      <c r="AR91" s="100" t="s">
        <v>80</v>
      </c>
      <c r="AT91" s="105" t="s">
        <v>71</v>
      </c>
      <c r="AU91" s="105" t="s">
        <v>72</v>
      </c>
      <c r="AY91" s="100" t="s">
        <v>132</v>
      </c>
      <c r="BK91" s="106">
        <f>BK92+BK129+BK142</f>
        <v>0</v>
      </c>
    </row>
    <row r="92" spans="2:65" s="11" customFormat="1" ht="22.9" customHeight="1">
      <c r="B92" s="99"/>
      <c r="D92" s="100" t="s">
        <v>71</v>
      </c>
      <c r="E92" s="235" t="s">
        <v>145</v>
      </c>
      <c r="F92" s="235" t="s">
        <v>390</v>
      </c>
      <c r="I92" s="101"/>
      <c r="J92" s="246">
        <f>BK92</f>
        <v>0</v>
      </c>
      <c r="L92" s="99"/>
      <c r="M92" s="102"/>
      <c r="P92" s="103">
        <f>SUM(P93:P128)</f>
        <v>0</v>
      </c>
      <c r="R92" s="103">
        <f>SUM(R93:R128)</f>
        <v>63.91380908</v>
      </c>
      <c r="T92" s="104">
        <f>SUM(T93:T128)</f>
        <v>27.287259999999996</v>
      </c>
      <c r="AR92" s="100" t="s">
        <v>80</v>
      </c>
      <c r="AT92" s="105" t="s">
        <v>71</v>
      </c>
      <c r="AU92" s="105" t="s">
        <v>80</v>
      </c>
      <c r="AY92" s="100" t="s">
        <v>132</v>
      </c>
      <c r="BK92" s="106">
        <f>SUM(BK93:BK128)</f>
        <v>0</v>
      </c>
    </row>
    <row r="93" spans="2:65" s="1" customFormat="1" ht="24.2" customHeight="1">
      <c r="B93" s="107"/>
      <c r="C93" s="108" t="s">
        <v>80</v>
      </c>
      <c r="D93" s="262" t="s">
        <v>135</v>
      </c>
      <c r="E93" s="236" t="s">
        <v>1712</v>
      </c>
      <c r="F93" s="237" t="s">
        <v>1713</v>
      </c>
      <c r="G93" s="238" t="s">
        <v>393</v>
      </c>
      <c r="H93" s="239">
        <v>64.92</v>
      </c>
      <c r="I93" s="110"/>
      <c r="J93" s="247"/>
      <c r="K93" s="109" t="s">
        <v>394</v>
      </c>
      <c r="L93" s="30"/>
      <c r="M93" s="111" t="s">
        <v>3</v>
      </c>
      <c r="N93" s="112" t="s">
        <v>43</v>
      </c>
      <c r="P93" s="113">
        <f>O93*H93</f>
        <v>0</v>
      </c>
      <c r="Q93" s="113">
        <v>1.7000000000000001E-2</v>
      </c>
      <c r="R93" s="113">
        <f>Q93*H93</f>
        <v>1.1036400000000002</v>
      </c>
      <c r="S93" s="113">
        <v>0</v>
      </c>
      <c r="T93" s="114">
        <f>S93*H93</f>
        <v>0</v>
      </c>
      <c r="AR93" s="115" t="s">
        <v>139</v>
      </c>
      <c r="AT93" s="115" t="s">
        <v>135</v>
      </c>
      <c r="AU93" s="115" t="s">
        <v>82</v>
      </c>
      <c r="AY93" s="16" t="s">
        <v>132</v>
      </c>
      <c r="BE93" s="116">
        <f>IF(N93="základní",J93,0)</f>
        <v>0</v>
      </c>
      <c r="BF93" s="116">
        <f>IF(N93="snížená",J93,0)</f>
        <v>0</v>
      </c>
      <c r="BG93" s="116">
        <f>IF(N93="zákl. přenesená",J93,0)</f>
        <v>0</v>
      </c>
      <c r="BH93" s="116">
        <f>IF(N93="sníž. přenesená",J93,0)</f>
        <v>0</v>
      </c>
      <c r="BI93" s="116">
        <f>IF(N93="nulová",J93,0)</f>
        <v>0</v>
      </c>
      <c r="BJ93" s="16" t="s">
        <v>80</v>
      </c>
      <c r="BK93" s="116">
        <f>ROUND(I93*H93,2)</f>
        <v>0</v>
      </c>
      <c r="BL93" s="16" t="s">
        <v>139</v>
      </c>
      <c r="BM93" s="115" t="s">
        <v>1714</v>
      </c>
    </row>
    <row r="94" spans="2:65" s="1" customFormat="1" ht="11.25">
      <c r="B94" s="30"/>
      <c r="D94" s="265" t="s">
        <v>396</v>
      </c>
      <c r="F94" s="266" t="s">
        <v>1715</v>
      </c>
      <c r="I94" s="122"/>
      <c r="L94" s="30"/>
      <c r="M94" s="123"/>
      <c r="T94" s="48"/>
      <c r="AT94" s="16" t="s">
        <v>396</v>
      </c>
      <c r="AU94" s="16" t="s">
        <v>82</v>
      </c>
    </row>
    <row r="95" spans="2:65" s="12" customFormat="1" ht="11.25">
      <c r="B95" s="124"/>
      <c r="D95" s="263" t="s">
        <v>407</v>
      </c>
      <c r="E95" s="125" t="s">
        <v>3</v>
      </c>
      <c r="F95" s="267" t="s">
        <v>1716</v>
      </c>
      <c r="H95" s="268">
        <v>64.92</v>
      </c>
      <c r="I95" s="126"/>
      <c r="L95" s="124"/>
      <c r="M95" s="127"/>
      <c r="T95" s="128"/>
      <c r="AT95" s="125" t="s">
        <v>407</v>
      </c>
      <c r="AU95" s="125" t="s">
        <v>82</v>
      </c>
      <c r="AV95" s="12" t="s">
        <v>82</v>
      </c>
      <c r="AW95" s="12" t="s">
        <v>32</v>
      </c>
      <c r="AX95" s="12" t="s">
        <v>80</v>
      </c>
      <c r="AY95" s="125" t="s">
        <v>132</v>
      </c>
    </row>
    <row r="96" spans="2:65" s="1" customFormat="1" ht="21.75" customHeight="1">
      <c r="B96" s="107"/>
      <c r="C96" s="108" t="s">
        <v>82</v>
      </c>
      <c r="D96" s="262" t="s">
        <v>135</v>
      </c>
      <c r="E96" s="236" t="s">
        <v>1717</v>
      </c>
      <c r="F96" s="237" t="s">
        <v>1718</v>
      </c>
      <c r="G96" s="238" t="s">
        <v>158</v>
      </c>
      <c r="H96" s="239">
        <v>22</v>
      </c>
      <c r="I96" s="110"/>
      <c r="J96" s="247">
        <f>ROUND(I96*H96,2)</f>
        <v>0</v>
      </c>
      <c r="K96" s="109" t="s">
        <v>394</v>
      </c>
      <c r="L96" s="30"/>
      <c r="M96" s="111" t="s">
        <v>3</v>
      </c>
      <c r="N96" s="112" t="s">
        <v>43</v>
      </c>
      <c r="P96" s="113">
        <f>O96*H96</f>
        <v>0</v>
      </c>
      <c r="Q96" s="113">
        <v>4.0599999999999997E-2</v>
      </c>
      <c r="R96" s="113">
        <f>Q96*H96</f>
        <v>0.89319999999999999</v>
      </c>
      <c r="S96" s="113">
        <v>0</v>
      </c>
      <c r="T96" s="114">
        <f>S96*H96</f>
        <v>0</v>
      </c>
      <c r="AR96" s="115" t="s">
        <v>139</v>
      </c>
      <c r="AT96" s="115" t="s">
        <v>135</v>
      </c>
      <c r="AU96" s="115" t="s">
        <v>82</v>
      </c>
      <c r="AY96" s="16" t="s">
        <v>132</v>
      </c>
      <c r="BE96" s="116">
        <f>IF(N96="základní",J96,0)</f>
        <v>0</v>
      </c>
      <c r="BF96" s="116">
        <f>IF(N96="snížená",J96,0)</f>
        <v>0</v>
      </c>
      <c r="BG96" s="116">
        <f>IF(N96="zákl. přenesená",J96,0)</f>
        <v>0</v>
      </c>
      <c r="BH96" s="116">
        <f>IF(N96="sníž. přenesená",J96,0)</f>
        <v>0</v>
      </c>
      <c r="BI96" s="116">
        <f>IF(N96="nulová",J96,0)</f>
        <v>0</v>
      </c>
      <c r="BJ96" s="16" t="s">
        <v>80</v>
      </c>
      <c r="BK96" s="116">
        <f>ROUND(I96*H96,2)</f>
        <v>0</v>
      </c>
      <c r="BL96" s="16" t="s">
        <v>139</v>
      </c>
      <c r="BM96" s="115" t="s">
        <v>1719</v>
      </c>
    </row>
    <row r="97" spans="2:65" s="1" customFormat="1" ht="11.25">
      <c r="B97" s="30"/>
      <c r="D97" s="265" t="s">
        <v>396</v>
      </c>
      <c r="F97" s="266" t="s">
        <v>1720</v>
      </c>
      <c r="I97" s="122"/>
      <c r="L97" s="30"/>
      <c r="M97" s="123"/>
      <c r="T97" s="48"/>
      <c r="AT97" s="16" t="s">
        <v>396</v>
      </c>
      <c r="AU97" s="16" t="s">
        <v>82</v>
      </c>
    </row>
    <row r="98" spans="2:65" s="12" customFormat="1" ht="11.25">
      <c r="B98" s="124"/>
      <c r="D98" s="263" t="s">
        <v>407</v>
      </c>
      <c r="E98" s="125" t="s">
        <v>3</v>
      </c>
      <c r="F98" s="267" t="s">
        <v>1721</v>
      </c>
      <c r="H98" s="268">
        <v>4</v>
      </c>
      <c r="I98" s="126"/>
      <c r="L98" s="124"/>
      <c r="M98" s="127"/>
      <c r="T98" s="128"/>
      <c r="AT98" s="125" t="s">
        <v>407</v>
      </c>
      <c r="AU98" s="125" t="s">
        <v>82</v>
      </c>
      <c r="AV98" s="12" t="s">
        <v>82</v>
      </c>
      <c r="AW98" s="12" t="s">
        <v>32</v>
      </c>
      <c r="AX98" s="12" t="s">
        <v>72</v>
      </c>
      <c r="AY98" s="125" t="s">
        <v>132</v>
      </c>
    </row>
    <row r="99" spans="2:65" s="12" customFormat="1" ht="11.25">
      <c r="B99" s="124"/>
      <c r="D99" s="263" t="s">
        <v>407</v>
      </c>
      <c r="E99" s="125" t="s">
        <v>3</v>
      </c>
      <c r="F99" s="267" t="s">
        <v>1722</v>
      </c>
      <c r="H99" s="268">
        <v>18</v>
      </c>
      <c r="I99" s="126"/>
      <c r="L99" s="124"/>
      <c r="M99" s="127"/>
      <c r="T99" s="128"/>
      <c r="AT99" s="125" t="s">
        <v>407</v>
      </c>
      <c r="AU99" s="125" t="s">
        <v>82</v>
      </c>
      <c r="AV99" s="12" t="s">
        <v>82</v>
      </c>
      <c r="AW99" s="12" t="s">
        <v>32</v>
      </c>
      <c r="AX99" s="12" t="s">
        <v>72</v>
      </c>
      <c r="AY99" s="125" t="s">
        <v>132</v>
      </c>
    </row>
    <row r="100" spans="2:65" s="13" customFormat="1" ht="11.25">
      <c r="B100" s="137"/>
      <c r="D100" s="263" t="s">
        <v>407</v>
      </c>
      <c r="E100" s="138" t="s">
        <v>3</v>
      </c>
      <c r="F100" s="275" t="s">
        <v>477</v>
      </c>
      <c r="H100" s="276">
        <v>22</v>
      </c>
      <c r="I100" s="139"/>
      <c r="L100" s="137"/>
      <c r="M100" s="140"/>
      <c r="T100" s="141"/>
      <c r="AT100" s="138" t="s">
        <v>407</v>
      </c>
      <c r="AU100" s="138" t="s">
        <v>82</v>
      </c>
      <c r="AV100" s="13" t="s">
        <v>139</v>
      </c>
      <c r="AW100" s="13" t="s">
        <v>32</v>
      </c>
      <c r="AX100" s="13" t="s">
        <v>80</v>
      </c>
      <c r="AY100" s="138" t="s">
        <v>132</v>
      </c>
    </row>
    <row r="101" spans="2:65" s="1" customFormat="1" ht="21.75" customHeight="1">
      <c r="B101" s="107"/>
      <c r="C101" s="108" t="s">
        <v>142</v>
      </c>
      <c r="D101" s="262" t="s">
        <v>135</v>
      </c>
      <c r="E101" s="236" t="s">
        <v>1723</v>
      </c>
      <c r="F101" s="237" t="s">
        <v>1724</v>
      </c>
      <c r="G101" s="238" t="s">
        <v>158</v>
      </c>
      <c r="H101" s="239">
        <v>2</v>
      </c>
      <c r="I101" s="110"/>
      <c r="J101" s="247">
        <f>ROUND(I101*H101,2)</f>
        <v>0</v>
      </c>
      <c r="K101" s="109" t="s">
        <v>394</v>
      </c>
      <c r="L101" s="30"/>
      <c r="M101" s="111" t="s">
        <v>3</v>
      </c>
      <c r="N101" s="112" t="s">
        <v>43</v>
      </c>
      <c r="P101" s="113">
        <f>O101*H101</f>
        <v>0</v>
      </c>
      <c r="Q101" s="113">
        <v>0.15409999999999999</v>
      </c>
      <c r="R101" s="113">
        <f>Q101*H101</f>
        <v>0.30819999999999997</v>
      </c>
      <c r="S101" s="113">
        <v>0</v>
      </c>
      <c r="T101" s="114">
        <f>S101*H101</f>
        <v>0</v>
      </c>
      <c r="AR101" s="115" t="s">
        <v>139</v>
      </c>
      <c r="AT101" s="115" t="s">
        <v>135</v>
      </c>
      <c r="AU101" s="115" t="s">
        <v>82</v>
      </c>
      <c r="AY101" s="16" t="s">
        <v>132</v>
      </c>
      <c r="BE101" s="116">
        <f>IF(N101="základní",J101,0)</f>
        <v>0</v>
      </c>
      <c r="BF101" s="116">
        <f>IF(N101="snížená",J101,0)</f>
        <v>0</v>
      </c>
      <c r="BG101" s="116">
        <f>IF(N101="zákl. přenesená",J101,0)</f>
        <v>0</v>
      </c>
      <c r="BH101" s="116">
        <f>IF(N101="sníž. přenesená",J101,0)</f>
        <v>0</v>
      </c>
      <c r="BI101" s="116">
        <f>IF(N101="nulová",J101,0)</f>
        <v>0</v>
      </c>
      <c r="BJ101" s="16" t="s">
        <v>80</v>
      </c>
      <c r="BK101" s="116">
        <f>ROUND(I101*H101,2)</f>
        <v>0</v>
      </c>
      <c r="BL101" s="16" t="s">
        <v>139</v>
      </c>
      <c r="BM101" s="115" t="s">
        <v>1725</v>
      </c>
    </row>
    <row r="102" spans="2:65" s="1" customFormat="1" ht="11.25">
      <c r="B102" s="30"/>
      <c r="D102" s="265" t="s">
        <v>396</v>
      </c>
      <c r="F102" s="266" t="s">
        <v>1726</v>
      </c>
      <c r="I102" s="122"/>
      <c r="L102" s="30"/>
      <c r="M102" s="123"/>
      <c r="T102" s="48"/>
      <c r="AT102" s="16" t="s">
        <v>396</v>
      </c>
      <c r="AU102" s="16" t="s">
        <v>82</v>
      </c>
    </row>
    <row r="103" spans="2:65" s="12" customFormat="1" ht="11.25">
      <c r="B103" s="124"/>
      <c r="D103" s="263" t="s">
        <v>407</v>
      </c>
      <c r="E103" s="125" t="s">
        <v>3</v>
      </c>
      <c r="F103" s="267" t="s">
        <v>1727</v>
      </c>
      <c r="H103" s="268">
        <v>2</v>
      </c>
      <c r="I103" s="126"/>
      <c r="L103" s="124"/>
      <c r="M103" s="127"/>
      <c r="T103" s="128"/>
      <c r="AT103" s="125" t="s">
        <v>407</v>
      </c>
      <c r="AU103" s="125" t="s">
        <v>82</v>
      </c>
      <c r="AV103" s="12" t="s">
        <v>82</v>
      </c>
      <c r="AW103" s="12" t="s">
        <v>32</v>
      </c>
      <c r="AX103" s="12" t="s">
        <v>80</v>
      </c>
      <c r="AY103" s="125" t="s">
        <v>132</v>
      </c>
    </row>
    <row r="104" spans="2:65" s="1" customFormat="1" ht="24.2" customHeight="1">
      <c r="B104" s="107"/>
      <c r="C104" s="108" t="s">
        <v>139</v>
      </c>
      <c r="D104" s="262" t="s">
        <v>135</v>
      </c>
      <c r="E104" s="236" t="s">
        <v>1728</v>
      </c>
      <c r="F104" s="237" t="s">
        <v>1729</v>
      </c>
      <c r="G104" s="238" t="s">
        <v>393</v>
      </c>
      <c r="H104" s="239">
        <v>787.19600000000003</v>
      </c>
      <c r="I104" s="110"/>
      <c r="J104" s="247">
        <f>ROUND(I104*H104,2)</f>
        <v>0</v>
      </c>
      <c r="K104" s="109" t="s">
        <v>394</v>
      </c>
      <c r="L104" s="30"/>
      <c r="M104" s="111" t="s">
        <v>3</v>
      </c>
      <c r="N104" s="112" t="s">
        <v>43</v>
      </c>
      <c r="P104" s="113">
        <f>O104*H104</f>
        <v>0</v>
      </c>
      <c r="Q104" s="113">
        <v>2.8400000000000002E-2</v>
      </c>
      <c r="R104" s="113">
        <f>Q104*H104</f>
        <v>22.356366400000002</v>
      </c>
      <c r="S104" s="113">
        <v>0</v>
      </c>
      <c r="T104" s="114">
        <f>S104*H104</f>
        <v>0</v>
      </c>
      <c r="AR104" s="115" t="s">
        <v>139</v>
      </c>
      <c r="AT104" s="115" t="s">
        <v>135</v>
      </c>
      <c r="AU104" s="115" t="s">
        <v>82</v>
      </c>
      <c r="AY104" s="16" t="s">
        <v>132</v>
      </c>
      <c r="BE104" s="116">
        <f>IF(N104="základní",J104,0)</f>
        <v>0</v>
      </c>
      <c r="BF104" s="116">
        <f>IF(N104="snížená",J104,0)</f>
        <v>0</v>
      </c>
      <c r="BG104" s="116">
        <f>IF(N104="zákl. přenesená",J104,0)</f>
        <v>0</v>
      </c>
      <c r="BH104" s="116">
        <f>IF(N104="sníž. přenesená",J104,0)</f>
        <v>0</v>
      </c>
      <c r="BI104" s="116">
        <f>IF(N104="nulová",J104,0)</f>
        <v>0</v>
      </c>
      <c r="BJ104" s="16" t="s">
        <v>80</v>
      </c>
      <c r="BK104" s="116">
        <f>ROUND(I104*H104,2)</f>
        <v>0</v>
      </c>
      <c r="BL104" s="16" t="s">
        <v>139</v>
      </c>
      <c r="BM104" s="115" t="s">
        <v>1730</v>
      </c>
    </row>
    <row r="105" spans="2:65" s="1" customFormat="1" ht="11.25">
      <c r="B105" s="30"/>
      <c r="D105" s="265" t="s">
        <v>396</v>
      </c>
      <c r="F105" s="266" t="s">
        <v>1731</v>
      </c>
      <c r="I105" s="122"/>
      <c r="L105" s="30"/>
      <c r="M105" s="123"/>
      <c r="T105" s="48"/>
      <c r="AT105" s="16" t="s">
        <v>396</v>
      </c>
      <c r="AU105" s="16" t="s">
        <v>82</v>
      </c>
    </row>
    <row r="106" spans="2:65" s="12" customFormat="1" ht="11.25">
      <c r="B106" s="124"/>
      <c r="D106" s="263" t="s">
        <v>407</v>
      </c>
      <c r="E106" s="125" t="s">
        <v>3</v>
      </c>
      <c r="F106" s="267" t="s">
        <v>1732</v>
      </c>
      <c r="H106" s="268">
        <v>446.36599999999999</v>
      </c>
      <c r="I106" s="126"/>
      <c r="L106" s="124"/>
      <c r="M106" s="127"/>
      <c r="T106" s="128"/>
      <c r="AT106" s="125" t="s">
        <v>407</v>
      </c>
      <c r="AU106" s="125" t="s">
        <v>82</v>
      </c>
      <c r="AV106" s="12" t="s">
        <v>82</v>
      </c>
      <c r="AW106" s="12" t="s">
        <v>32</v>
      </c>
      <c r="AX106" s="12" t="s">
        <v>72</v>
      </c>
      <c r="AY106" s="125" t="s">
        <v>132</v>
      </c>
    </row>
    <row r="107" spans="2:65" s="12" customFormat="1" ht="11.25">
      <c r="B107" s="124"/>
      <c r="D107" s="263" t="s">
        <v>407</v>
      </c>
      <c r="E107" s="125" t="s">
        <v>3</v>
      </c>
      <c r="F107" s="267" t="s">
        <v>1733</v>
      </c>
      <c r="H107" s="268">
        <v>117.25</v>
      </c>
      <c r="I107" s="126"/>
      <c r="L107" s="124"/>
      <c r="M107" s="127"/>
      <c r="T107" s="128"/>
      <c r="AT107" s="125" t="s">
        <v>407</v>
      </c>
      <c r="AU107" s="125" t="s">
        <v>82</v>
      </c>
      <c r="AV107" s="12" t="s">
        <v>82</v>
      </c>
      <c r="AW107" s="12" t="s">
        <v>32</v>
      </c>
      <c r="AX107" s="12" t="s">
        <v>72</v>
      </c>
      <c r="AY107" s="125" t="s">
        <v>132</v>
      </c>
    </row>
    <row r="108" spans="2:65" s="12" customFormat="1" ht="11.25">
      <c r="B108" s="124"/>
      <c r="D108" s="263" t="s">
        <v>407</v>
      </c>
      <c r="E108" s="125" t="s">
        <v>3</v>
      </c>
      <c r="F108" s="267" t="s">
        <v>1734</v>
      </c>
      <c r="H108" s="268">
        <v>83.825000000000003</v>
      </c>
      <c r="I108" s="126"/>
      <c r="L108" s="124"/>
      <c r="M108" s="127"/>
      <c r="T108" s="128"/>
      <c r="AT108" s="125" t="s">
        <v>407</v>
      </c>
      <c r="AU108" s="125" t="s">
        <v>82</v>
      </c>
      <c r="AV108" s="12" t="s">
        <v>82</v>
      </c>
      <c r="AW108" s="12" t="s">
        <v>32</v>
      </c>
      <c r="AX108" s="12" t="s">
        <v>72</v>
      </c>
      <c r="AY108" s="125" t="s">
        <v>132</v>
      </c>
    </row>
    <row r="109" spans="2:65" s="12" customFormat="1" ht="11.25">
      <c r="B109" s="124"/>
      <c r="D109" s="263" t="s">
        <v>407</v>
      </c>
      <c r="E109" s="125" t="s">
        <v>3</v>
      </c>
      <c r="F109" s="267" t="s">
        <v>1735</v>
      </c>
      <c r="H109" s="268">
        <v>50.19</v>
      </c>
      <c r="I109" s="126"/>
      <c r="L109" s="124"/>
      <c r="M109" s="127"/>
      <c r="T109" s="128"/>
      <c r="AT109" s="125" t="s">
        <v>407</v>
      </c>
      <c r="AU109" s="125" t="s">
        <v>82</v>
      </c>
      <c r="AV109" s="12" t="s">
        <v>82</v>
      </c>
      <c r="AW109" s="12" t="s">
        <v>32</v>
      </c>
      <c r="AX109" s="12" t="s">
        <v>72</v>
      </c>
      <c r="AY109" s="125" t="s">
        <v>132</v>
      </c>
    </row>
    <row r="110" spans="2:65" s="12" customFormat="1" ht="11.25">
      <c r="B110" s="124"/>
      <c r="D110" s="263" t="s">
        <v>407</v>
      </c>
      <c r="E110" s="125" t="s">
        <v>3</v>
      </c>
      <c r="F110" s="267" t="s">
        <v>1736</v>
      </c>
      <c r="H110" s="268">
        <v>89.564999999999998</v>
      </c>
      <c r="I110" s="126"/>
      <c r="L110" s="124"/>
      <c r="M110" s="127"/>
      <c r="T110" s="128"/>
      <c r="AT110" s="125" t="s">
        <v>407</v>
      </c>
      <c r="AU110" s="125" t="s">
        <v>82</v>
      </c>
      <c r="AV110" s="12" t="s">
        <v>82</v>
      </c>
      <c r="AW110" s="12" t="s">
        <v>32</v>
      </c>
      <c r="AX110" s="12" t="s">
        <v>72</v>
      </c>
      <c r="AY110" s="125" t="s">
        <v>132</v>
      </c>
    </row>
    <row r="111" spans="2:65" s="13" customFormat="1" ht="11.25">
      <c r="B111" s="137"/>
      <c r="D111" s="263" t="s">
        <v>407</v>
      </c>
      <c r="E111" s="138" t="s">
        <v>3</v>
      </c>
      <c r="F111" s="275" t="s">
        <v>477</v>
      </c>
      <c r="H111" s="276">
        <v>787.19600000000014</v>
      </c>
      <c r="I111" s="139"/>
      <c r="L111" s="137"/>
      <c r="M111" s="140"/>
      <c r="T111" s="141"/>
      <c r="AT111" s="138" t="s">
        <v>407</v>
      </c>
      <c r="AU111" s="138" t="s">
        <v>82</v>
      </c>
      <c r="AV111" s="13" t="s">
        <v>139</v>
      </c>
      <c r="AW111" s="13" t="s">
        <v>32</v>
      </c>
      <c r="AX111" s="13" t="s">
        <v>80</v>
      </c>
      <c r="AY111" s="138" t="s">
        <v>132</v>
      </c>
    </row>
    <row r="112" spans="2:65" s="1" customFormat="1" ht="24.2" customHeight="1">
      <c r="B112" s="107"/>
      <c r="C112" s="108" t="s">
        <v>149</v>
      </c>
      <c r="D112" s="262" t="s">
        <v>135</v>
      </c>
      <c r="E112" s="236" t="s">
        <v>1737</v>
      </c>
      <c r="F112" s="237" t="s">
        <v>1738</v>
      </c>
      <c r="G112" s="238" t="s">
        <v>393</v>
      </c>
      <c r="H112" s="239">
        <v>974.54499999999996</v>
      </c>
      <c r="I112" s="110"/>
      <c r="J112" s="247">
        <f>ROUND(I112*H112,2)</f>
        <v>0</v>
      </c>
      <c r="K112" s="109" t="s">
        <v>394</v>
      </c>
      <c r="L112" s="30"/>
      <c r="M112" s="111" t="s">
        <v>3</v>
      </c>
      <c r="N112" s="112" t="s">
        <v>43</v>
      </c>
      <c r="P112" s="113">
        <f>O112*H112</f>
        <v>0</v>
      </c>
      <c r="Q112" s="113">
        <v>2.6440000000000002E-2</v>
      </c>
      <c r="R112" s="113">
        <f>Q112*H112</f>
        <v>25.766969800000002</v>
      </c>
      <c r="S112" s="113">
        <v>2.5999999999999999E-2</v>
      </c>
      <c r="T112" s="114">
        <f>S112*H112</f>
        <v>25.338169999999998</v>
      </c>
      <c r="AR112" s="115" t="s">
        <v>139</v>
      </c>
      <c r="AT112" s="115" t="s">
        <v>135</v>
      </c>
      <c r="AU112" s="115" t="s">
        <v>82</v>
      </c>
      <c r="AY112" s="16" t="s">
        <v>132</v>
      </c>
      <c r="BE112" s="116">
        <f>IF(N112="základní",J112,0)</f>
        <v>0</v>
      </c>
      <c r="BF112" s="116">
        <f>IF(N112="snížená",J112,0)</f>
        <v>0</v>
      </c>
      <c r="BG112" s="116">
        <f>IF(N112="zákl. přenesená",J112,0)</f>
        <v>0</v>
      </c>
      <c r="BH112" s="116">
        <f>IF(N112="sníž. přenesená",J112,0)</f>
        <v>0</v>
      </c>
      <c r="BI112" s="116">
        <f>IF(N112="nulová",J112,0)</f>
        <v>0</v>
      </c>
      <c r="BJ112" s="16" t="s">
        <v>80</v>
      </c>
      <c r="BK112" s="116">
        <f>ROUND(I112*H112,2)</f>
        <v>0</v>
      </c>
      <c r="BL112" s="16" t="s">
        <v>139</v>
      </c>
      <c r="BM112" s="115" t="s">
        <v>1739</v>
      </c>
    </row>
    <row r="113" spans="2:65" s="1" customFormat="1" ht="11.25">
      <c r="B113" s="30"/>
      <c r="D113" s="265" t="s">
        <v>396</v>
      </c>
      <c r="F113" s="266" t="s">
        <v>1740</v>
      </c>
      <c r="I113" s="122"/>
      <c r="L113" s="30"/>
      <c r="M113" s="123"/>
      <c r="T113" s="48"/>
      <c r="AT113" s="16" t="s">
        <v>396</v>
      </c>
      <c r="AU113" s="16" t="s">
        <v>82</v>
      </c>
    </row>
    <row r="114" spans="2:65" s="12" customFormat="1" ht="11.25">
      <c r="B114" s="124"/>
      <c r="D114" s="263" t="s">
        <v>407</v>
      </c>
      <c r="E114" s="125" t="s">
        <v>3</v>
      </c>
      <c r="F114" s="267" t="s">
        <v>1741</v>
      </c>
      <c r="H114" s="268">
        <v>799.14</v>
      </c>
      <c r="I114" s="126"/>
      <c r="L114" s="124"/>
      <c r="M114" s="127"/>
      <c r="T114" s="128"/>
      <c r="AT114" s="125" t="s">
        <v>407</v>
      </c>
      <c r="AU114" s="125" t="s">
        <v>82</v>
      </c>
      <c r="AV114" s="12" t="s">
        <v>82</v>
      </c>
      <c r="AW114" s="12" t="s">
        <v>32</v>
      </c>
      <c r="AX114" s="12" t="s">
        <v>72</v>
      </c>
      <c r="AY114" s="125" t="s">
        <v>132</v>
      </c>
    </row>
    <row r="115" spans="2:65" s="12" customFormat="1" ht="11.25">
      <c r="B115" s="124"/>
      <c r="D115" s="263" t="s">
        <v>407</v>
      </c>
      <c r="E115" s="125" t="s">
        <v>3</v>
      </c>
      <c r="F115" s="267" t="s">
        <v>1742</v>
      </c>
      <c r="H115" s="268">
        <v>175.405</v>
      </c>
      <c r="I115" s="126"/>
      <c r="L115" s="124"/>
      <c r="M115" s="127"/>
      <c r="T115" s="128"/>
      <c r="AT115" s="125" t="s">
        <v>407</v>
      </c>
      <c r="AU115" s="125" t="s">
        <v>82</v>
      </c>
      <c r="AV115" s="12" t="s">
        <v>82</v>
      </c>
      <c r="AW115" s="12" t="s">
        <v>32</v>
      </c>
      <c r="AX115" s="12" t="s">
        <v>72</v>
      </c>
      <c r="AY115" s="125" t="s">
        <v>132</v>
      </c>
    </row>
    <row r="116" spans="2:65" s="13" customFormat="1" ht="11.25">
      <c r="B116" s="137"/>
      <c r="D116" s="263" t="s">
        <v>407</v>
      </c>
      <c r="E116" s="138" t="s">
        <v>3</v>
      </c>
      <c r="F116" s="275" t="s">
        <v>477</v>
      </c>
      <c r="H116" s="276">
        <v>974.54499999999996</v>
      </c>
      <c r="I116" s="139"/>
      <c r="L116" s="137"/>
      <c r="M116" s="140"/>
      <c r="T116" s="141"/>
      <c r="AT116" s="138" t="s">
        <v>407</v>
      </c>
      <c r="AU116" s="138" t="s">
        <v>82</v>
      </c>
      <c r="AV116" s="13" t="s">
        <v>139</v>
      </c>
      <c r="AW116" s="13" t="s">
        <v>32</v>
      </c>
      <c r="AX116" s="13" t="s">
        <v>80</v>
      </c>
      <c r="AY116" s="138" t="s">
        <v>132</v>
      </c>
    </row>
    <row r="117" spans="2:65" s="1" customFormat="1" ht="24.2" customHeight="1">
      <c r="B117" s="107"/>
      <c r="C117" s="108" t="s">
        <v>145</v>
      </c>
      <c r="D117" s="262" t="s">
        <v>135</v>
      </c>
      <c r="E117" s="236" t="s">
        <v>1743</v>
      </c>
      <c r="F117" s="237" t="s">
        <v>1744</v>
      </c>
      <c r="G117" s="238" t="s">
        <v>393</v>
      </c>
      <c r="H117" s="239">
        <v>974.54499999999996</v>
      </c>
      <c r="I117" s="110"/>
      <c r="J117" s="247">
        <f>ROUND(I117*H117,2)</f>
        <v>0</v>
      </c>
      <c r="K117" s="109" t="s">
        <v>394</v>
      </c>
      <c r="L117" s="30"/>
      <c r="M117" s="111" t="s">
        <v>3</v>
      </c>
      <c r="N117" s="112" t="s">
        <v>43</v>
      </c>
      <c r="P117" s="113">
        <f>O117*H117</f>
        <v>0</v>
      </c>
      <c r="Q117" s="113">
        <v>2.2000000000000001E-4</v>
      </c>
      <c r="R117" s="113">
        <f>Q117*H117</f>
        <v>0.2143999</v>
      </c>
      <c r="S117" s="113">
        <v>2E-3</v>
      </c>
      <c r="T117" s="114">
        <f>S117*H117</f>
        <v>1.94909</v>
      </c>
      <c r="AR117" s="115" t="s">
        <v>139</v>
      </c>
      <c r="AT117" s="115" t="s">
        <v>135</v>
      </c>
      <c r="AU117" s="115" t="s">
        <v>82</v>
      </c>
      <c r="AY117" s="16" t="s">
        <v>132</v>
      </c>
      <c r="BE117" s="116">
        <f>IF(N117="základní",J117,0)</f>
        <v>0</v>
      </c>
      <c r="BF117" s="116">
        <f>IF(N117="snížená",J117,0)</f>
        <v>0</v>
      </c>
      <c r="BG117" s="116">
        <f>IF(N117="zákl. přenesená",J117,0)</f>
        <v>0</v>
      </c>
      <c r="BH117" s="116">
        <f>IF(N117="sníž. přenesená",J117,0)</f>
        <v>0</v>
      </c>
      <c r="BI117" s="116">
        <f>IF(N117="nulová",J117,0)</f>
        <v>0</v>
      </c>
      <c r="BJ117" s="16" t="s">
        <v>80</v>
      </c>
      <c r="BK117" s="116">
        <f>ROUND(I117*H117,2)</f>
        <v>0</v>
      </c>
      <c r="BL117" s="16" t="s">
        <v>139</v>
      </c>
      <c r="BM117" s="115" t="s">
        <v>1745</v>
      </c>
    </row>
    <row r="118" spans="2:65" s="1" customFormat="1" ht="11.25">
      <c r="B118" s="30"/>
      <c r="D118" s="265" t="s">
        <v>396</v>
      </c>
      <c r="F118" s="266" t="s">
        <v>1746</v>
      </c>
      <c r="I118" s="122"/>
      <c r="L118" s="30"/>
      <c r="M118" s="123"/>
      <c r="T118" s="48"/>
      <c r="AT118" s="16" t="s">
        <v>396</v>
      </c>
      <c r="AU118" s="16" t="s">
        <v>82</v>
      </c>
    </row>
    <row r="119" spans="2:65" s="12" customFormat="1" ht="11.25">
      <c r="B119" s="124"/>
      <c r="D119" s="263" t="s">
        <v>407</v>
      </c>
      <c r="E119" s="125" t="s">
        <v>3</v>
      </c>
      <c r="F119" s="267" t="s">
        <v>1747</v>
      </c>
      <c r="H119" s="268">
        <v>974.54499999999996</v>
      </c>
      <c r="I119" s="126"/>
      <c r="L119" s="124"/>
      <c r="M119" s="127"/>
      <c r="T119" s="128"/>
      <c r="AT119" s="125" t="s">
        <v>407</v>
      </c>
      <c r="AU119" s="125" t="s">
        <v>82</v>
      </c>
      <c r="AV119" s="12" t="s">
        <v>82</v>
      </c>
      <c r="AW119" s="12" t="s">
        <v>32</v>
      </c>
      <c r="AX119" s="12" t="s">
        <v>80</v>
      </c>
      <c r="AY119" s="125" t="s">
        <v>132</v>
      </c>
    </row>
    <row r="120" spans="2:65" s="1" customFormat="1" ht="21.75" customHeight="1">
      <c r="B120" s="107"/>
      <c r="C120" s="108" t="s">
        <v>155</v>
      </c>
      <c r="D120" s="262" t="s">
        <v>135</v>
      </c>
      <c r="E120" s="236" t="s">
        <v>1748</v>
      </c>
      <c r="F120" s="237" t="s">
        <v>1749</v>
      </c>
      <c r="G120" s="238" t="s">
        <v>1471</v>
      </c>
      <c r="H120" s="239">
        <v>5.194</v>
      </c>
      <c r="I120" s="110"/>
      <c r="J120" s="247">
        <f>ROUND(I120*H120,2)</f>
        <v>0</v>
      </c>
      <c r="K120" s="109" t="s">
        <v>394</v>
      </c>
      <c r="L120" s="30"/>
      <c r="M120" s="111" t="s">
        <v>3</v>
      </c>
      <c r="N120" s="112" t="s">
        <v>43</v>
      </c>
      <c r="P120" s="113">
        <f>O120*H120</f>
        <v>0</v>
      </c>
      <c r="Q120" s="113">
        <v>2.5018699999999998</v>
      </c>
      <c r="R120" s="113">
        <f>Q120*H120</f>
        <v>12.994712779999999</v>
      </c>
      <c r="S120" s="113">
        <v>0</v>
      </c>
      <c r="T120" s="114">
        <f>S120*H120</f>
        <v>0</v>
      </c>
      <c r="AR120" s="115" t="s">
        <v>139</v>
      </c>
      <c r="AT120" s="115" t="s">
        <v>135</v>
      </c>
      <c r="AU120" s="115" t="s">
        <v>82</v>
      </c>
      <c r="AY120" s="16" t="s">
        <v>132</v>
      </c>
      <c r="BE120" s="116">
        <f>IF(N120="základní",J120,0)</f>
        <v>0</v>
      </c>
      <c r="BF120" s="116">
        <f>IF(N120="snížená",J120,0)</f>
        <v>0</v>
      </c>
      <c r="BG120" s="116">
        <f>IF(N120="zákl. přenesená",J120,0)</f>
        <v>0</v>
      </c>
      <c r="BH120" s="116">
        <f>IF(N120="sníž. přenesená",J120,0)</f>
        <v>0</v>
      </c>
      <c r="BI120" s="116">
        <f>IF(N120="nulová",J120,0)</f>
        <v>0</v>
      </c>
      <c r="BJ120" s="16" t="s">
        <v>80</v>
      </c>
      <c r="BK120" s="116">
        <f>ROUND(I120*H120,2)</f>
        <v>0</v>
      </c>
      <c r="BL120" s="16" t="s">
        <v>139</v>
      </c>
      <c r="BM120" s="115" t="s">
        <v>1750</v>
      </c>
    </row>
    <row r="121" spans="2:65" s="1" customFormat="1" ht="11.25">
      <c r="B121" s="30"/>
      <c r="D121" s="265" t="s">
        <v>396</v>
      </c>
      <c r="F121" s="266" t="s">
        <v>1751</v>
      </c>
      <c r="I121" s="122"/>
      <c r="L121" s="30"/>
      <c r="M121" s="123"/>
      <c r="T121" s="48"/>
      <c r="AT121" s="16" t="s">
        <v>396</v>
      </c>
      <c r="AU121" s="16" t="s">
        <v>82</v>
      </c>
    </row>
    <row r="122" spans="2:65" s="12" customFormat="1" ht="11.25">
      <c r="B122" s="124"/>
      <c r="D122" s="263" t="s">
        <v>407</v>
      </c>
      <c r="E122" s="125" t="s">
        <v>3</v>
      </c>
      <c r="F122" s="267" t="s">
        <v>1752</v>
      </c>
      <c r="H122" s="268">
        <v>5.194</v>
      </c>
      <c r="I122" s="126"/>
      <c r="L122" s="124"/>
      <c r="M122" s="127"/>
      <c r="T122" s="128"/>
      <c r="AT122" s="125" t="s">
        <v>407</v>
      </c>
      <c r="AU122" s="125" t="s">
        <v>82</v>
      </c>
      <c r="AV122" s="12" t="s">
        <v>82</v>
      </c>
      <c r="AW122" s="12" t="s">
        <v>32</v>
      </c>
      <c r="AX122" s="12" t="s">
        <v>80</v>
      </c>
      <c r="AY122" s="125" t="s">
        <v>132</v>
      </c>
    </row>
    <row r="123" spans="2:65" s="1" customFormat="1" ht="24.2" customHeight="1">
      <c r="B123" s="107"/>
      <c r="C123" s="108" t="s">
        <v>148</v>
      </c>
      <c r="D123" s="262" t="s">
        <v>135</v>
      </c>
      <c r="E123" s="236" t="s">
        <v>1753</v>
      </c>
      <c r="F123" s="237" t="s">
        <v>1754</v>
      </c>
      <c r="G123" s="238" t="s">
        <v>1471</v>
      </c>
      <c r="H123" s="239">
        <v>5.194</v>
      </c>
      <c r="I123" s="110"/>
      <c r="J123" s="247">
        <f>ROUND(I123*H123,2)</f>
        <v>0</v>
      </c>
      <c r="K123" s="109" t="s">
        <v>394</v>
      </c>
      <c r="L123" s="30"/>
      <c r="M123" s="111" t="s">
        <v>3</v>
      </c>
      <c r="N123" s="112" t="s">
        <v>43</v>
      </c>
      <c r="P123" s="113">
        <f>O123*H123</f>
        <v>0</v>
      </c>
      <c r="Q123" s="113">
        <v>0</v>
      </c>
      <c r="R123" s="113">
        <f>Q123*H123</f>
        <v>0</v>
      </c>
      <c r="S123" s="113">
        <v>0</v>
      </c>
      <c r="T123" s="114">
        <f>S123*H123</f>
        <v>0</v>
      </c>
      <c r="AR123" s="115" t="s">
        <v>139</v>
      </c>
      <c r="AT123" s="115" t="s">
        <v>135</v>
      </c>
      <c r="AU123" s="115" t="s">
        <v>82</v>
      </c>
      <c r="AY123" s="16" t="s">
        <v>132</v>
      </c>
      <c r="BE123" s="116">
        <f>IF(N123="základní",J123,0)</f>
        <v>0</v>
      </c>
      <c r="BF123" s="116">
        <f>IF(N123="snížená",J123,0)</f>
        <v>0</v>
      </c>
      <c r="BG123" s="116">
        <f>IF(N123="zákl. přenesená",J123,0)</f>
        <v>0</v>
      </c>
      <c r="BH123" s="116">
        <f>IF(N123="sníž. přenesená",J123,0)</f>
        <v>0</v>
      </c>
      <c r="BI123" s="116">
        <f>IF(N123="nulová",J123,0)</f>
        <v>0</v>
      </c>
      <c r="BJ123" s="16" t="s">
        <v>80</v>
      </c>
      <c r="BK123" s="116">
        <f>ROUND(I123*H123,2)</f>
        <v>0</v>
      </c>
      <c r="BL123" s="16" t="s">
        <v>139</v>
      </c>
      <c r="BM123" s="115" t="s">
        <v>1755</v>
      </c>
    </row>
    <row r="124" spans="2:65" s="1" customFormat="1" ht="11.25">
      <c r="B124" s="30"/>
      <c r="D124" s="265" t="s">
        <v>396</v>
      </c>
      <c r="F124" s="266" t="s">
        <v>1756</v>
      </c>
      <c r="I124" s="122"/>
      <c r="L124" s="30"/>
      <c r="M124" s="123"/>
      <c r="T124" s="48"/>
      <c r="AT124" s="16" t="s">
        <v>396</v>
      </c>
      <c r="AU124" s="16" t="s">
        <v>82</v>
      </c>
    </row>
    <row r="125" spans="2:65" s="12" customFormat="1" ht="11.25">
      <c r="B125" s="124"/>
      <c r="D125" s="263" t="s">
        <v>407</v>
      </c>
      <c r="E125" s="125" t="s">
        <v>3</v>
      </c>
      <c r="F125" s="267" t="s">
        <v>1752</v>
      </c>
      <c r="H125" s="268">
        <v>5.194</v>
      </c>
      <c r="I125" s="126"/>
      <c r="L125" s="124"/>
      <c r="M125" s="127"/>
      <c r="T125" s="128"/>
      <c r="AT125" s="125" t="s">
        <v>407</v>
      </c>
      <c r="AU125" s="125" t="s">
        <v>82</v>
      </c>
      <c r="AV125" s="12" t="s">
        <v>82</v>
      </c>
      <c r="AW125" s="12" t="s">
        <v>32</v>
      </c>
      <c r="AX125" s="12" t="s">
        <v>80</v>
      </c>
      <c r="AY125" s="125" t="s">
        <v>132</v>
      </c>
    </row>
    <row r="126" spans="2:65" s="1" customFormat="1" ht="16.5" customHeight="1">
      <c r="B126" s="107"/>
      <c r="C126" s="108" t="s">
        <v>163</v>
      </c>
      <c r="D126" s="262" t="s">
        <v>135</v>
      </c>
      <c r="E126" s="236" t="s">
        <v>1757</v>
      </c>
      <c r="F126" s="237" t="s">
        <v>1758</v>
      </c>
      <c r="G126" s="238" t="s">
        <v>413</v>
      </c>
      <c r="H126" s="239">
        <v>0.26</v>
      </c>
      <c r="I126" s="110"/>
      <c r="J126" s="247">
        <f>ROUND(I126*H126,2)</f>
        <v>0</v>
      </c>
      <c r="K126" s="109" t="s">
        <v>394</v>
      </c>
      <c r="L126" s="30"/>
      <c r="M126" s="111" t="s">
        <v>3</v>
      </c>
      <c r="N126" s="112" t="s">
        <v>43</v>
      </c>
      <c r="P126" s="113">
        <f>O126*H126</f>
        <v>0</v>
      </c>
      <c r="Q126" s="113">
        <v>1.06277</v>
      </c>
      <c r="R126" s="113">
        <f>Q126*H126</f>
        <v>0.27632020000000002</v>
      </c>
      <c r="S126" s="113">
        <v>0</v>
      </c>
      <c r="T126" s="114">
        <f>S126*H126</f>
        <v>0</v>
      </c>
      <c r="AR126" s="115" t="s">
        <v>139</v>
      </c>
      <c r="AT126" s="115" t="s">
        <v>135</v>
      </c>
      <c r="AU126" s="115" t="s">
        <v>82</v>
      </c>
      <c r="AY126" s="16" t="s">
        <v>132</v>
      </c>
      <c r="BE126" s="116">
        <f>IF(N126="základní",J126,0)</f>
        <v>0</v>
      </c>
      <c r="BF126" s="116">
        <f>IF(N126="snížená",J126,0)</f>
        <v>0</v>
      </c>
      <c r="BG126" s="116">
        <f>IF(N126="zákl. přenesená",J126,0)</f>
        <v>0</v>
      </c>
      <c r="BH126" s="116">
        <f>IF(N126="sníž. přenesená",J126,0)</f>
        <v>0</v>
      </c>
      <c r="BI126" s="116">
        <f>IF(N126="nulová",J126,0)</f>
        <v>0</v>
      </c>
      <c r="BJ126" s="16" t="s">
        <v>80</v>
      </c>
      <c r="BK126" s="116">
        <f>ROUND(I126*H126,2)</f>
        <v>0</v>
      </c>
      <c r="BL126" s="16" t="s">
        <v>139</v>
      </c>
      <c r="BM126" s="115" t="s">
        <v>1759</v>
      </c>
    </row>
    <row r="127" spans="2:65" s="1" customFormat="1" ht="11.25">
      <c r="B127" s="30"/>
      <c r="D127" s="265" t="s">
        <v>396</v>
      </c>
      <c r="F127" s="266" t="s">
        <v>1760</v>
      </c>
      <c r="I127" s="122"/>
      <c r="L127" s="30"/>
      <c r="M127" s="123"/>
      <c r="T127" s="48"/>
      <c r="AT127" s="16" t="s">
        <v>396</v>
      </c>
      <c r="AU127" s="16" t="s">
        <v>82</v>
      </c>
    </row>
    <row r="128" spans="2:65" s="12" customFormat="1" ht="11.25">
      <c r="B128" s="124"/>
      <c r="D128" s="263" t="s">
        <v>407</v>
      </c>
      <c r="E128" s="125" t="s">
        <v>3</v>
      </c>
      <c r="F128" s="267" t="s">
        <v>1761</v>
      </c>
      <c r="H128" s="268">
        <v>0.26</v>
      </c>
      <c r="I128" s="126"/>
      <c r="L128" s="124"/>
      <c r="M128" s="127"/>
      <c r="T128" s="128"/>
      <c r="AT128" s="125" t="s">
        <v>407</v>
      </c>
      <c r="AU128" s="125" t="s">
        <v>82</v>
      </c>
      <c r="AV128" s="12" t="s">
        <v>82</v>
      </c>
      <c r="AW128" s="12" t="s">
        <v>32</v>
      </c>
      <c r="AX128" s="12" t="s">
        <v>80</v>
      </c>
      <c r="AY128" s="125" t="s">
        <v>132</v>
      </c>
    </row>
    <row r="129" spans="2:65" s="11" customFormat="1" ht="22.9" customHeight="1">
      <c r="B129" s="99"/>
      <c r="D129" s="100" t="s">
        <v>71</v>
      </c>
      <c r="E129" s="235" t="s">
        <v>163</v>
      </c>
      <c r="F129" s="235" t="s">
        <v>398</v>
      </c>
      <c r="I129" s="101"/>
      <c r="J129" s="246">
        <f>BK129</f>
        <v>0</v>
      </c>
      <c r="L129" s="99"/>
      <c r="M129" s="102"/>
      <c r="P129" s="103">
        <f>SUM(P130:P141)</f>
        <v>0</v>
      </c>
      <c r="R129" s="103">
        <f>SUM(R130:R141)</f>
        <v>0.19148585000000001</v>
      </c>
      <c r="T129" s="104">
        <f>SUM(T130:T141)</f>
        <v>0</v>
      </c>
      <c r="AR129" s="100" t="s">
        <v>80</v>
      </c>
      <c r="AT129" s="105" t="s">
        <v>71</v>
      </c>
      <c r="AU129" s="105" t="s">
        <v>80</v>
      </c>
      <c r="AY129" s="100" t="s">
        <v>132</v>
      </c>
      <c r="BK129" s="106">
        <f>SUM(BK130:BK141)</f>
        <v>0</v>
      </c>
    </row>
    <row r="130" spans="2:65" s="1" customFormat="1" ht="24.2" customHeight="1">
      <c r="B130" s="107"/>
      <c r="C130" s="108" t="s">
        <v>152</v>
      </c>
      <c r="D130" s="262" t="s">
        <v>135</v>
      </c>
      <c r="E130" s="236" t="s">
        <v>399</v>
      </c>
      <c r="F130" s="237" t="s">
        <v>400</v>
      </c>
      <c r="G130" s="238" t="s">
        <v>393</v>
      </c>
      <c r="H130" s="239">
        <v>1039.4649999999999</v>
      </c>
      <c r="I130" s="110"/>
      <c r="J130" s="247">
        <f>ROUND(I130*H130,2)</f>
        <v>0</v>
      </c>
      <c r="K130" s="109" t="s">
        <v>394</v>
      </c>
      <c r="L130" s="30"/>
      <c r="M130" s="111" t="s">
        <v>3</v>
      </c>
      <c r="N130" s="112" t="s">
        <v>43</v>
      </c>
      <c r="P130" s="113">
        <f>O130*H130</f>
        <v>0</v>
      </c>
      <c r="Q130" s="113">
        <v>1.2999999999999999E-4</v>
      </c>
      <c r="R130" s="113">
        <f>Q130*H130</f>
        <v>0.13513044999999999</v>
      </c>
      <c r="S130" s="113">
        <v>0</v>
      </c>
      <c r="T130" s="114">
        <f>S130*H130</f>
        <v>0</v>
      </c>
      <c r="AR130" s="115" t="s">
        <v>139</v>
      </c>
      <c r="AT130" s="115" t="s">
        <v>135</v>
      </c>
      <c r="AU130" s="115" t="s">
        <v>82</v>
      </c>
      <c r="AY130" s="16" t="s">
        <v>132</v>
      </c>
      <c r="BE130" s="116">
        <f>IF(N130="základní",J130,0)</f>
        <v>0</v>
      </c>
      <c r="BF130" s="116">
        <f>IF(N130="snížená",J130,0)</f>
        <v>0</v>
      </c>
      <c r="BG130" s="116">
        <f>IF(N130="zákl. přenesená",J130,0)</f>
        <v>0</v>
      </c>
      <c r="BH130" s="116">
        <f>IF(N130="sníž. přenesená",J130,0)</f>
        <v>0</v>
      </c>
      <c r="BI130" s="116">
        <f>IF(N130="nulová",J130,0)</f>
        <v>0</v>
      </c>
      <c r="BJ130" s="16" t="s">
        <v>80</v>
      </c>
      <c r="BK130" s="116">
        <f>ROUND(I130*H130,2)</f>
        <v>0</v>
      </c>
      <c r="BL130" s="16" t="s">
        <v>139</v>
      </c>
      <c r="BM130" s="115" t="s">
        <v>1762</v>
      </c>
    </row>
    <row r="131" spans="2:65" s="1" customFormat="1" ht="11.25">
      <c r="B131" s="30"/>
      <c r="D131" s="265" t="s">
        <v>396</v>
      </c>
      <c r="F131" s="266" t="s">
        <v>402</v>
      </c>
      <c r="I131" s="122"/>
      <c r="L131" s="30"/>
      <c r="M131" s="123"/>
      <c r="T131" s="48"/>
      <c r="AT131" s="16" t="s">
        <v>396</v>
      </c>
      <c r="AU131" s="16" t="s">
        <v>82</v>
      </c>
    </row>
    <row r="132" spans="2:65" s="12" customFormat="1" ht="11.25">
      <c r="B132" s="124"/>
      <c r="D132" s="263" t="s">
        <v>407</v>
      </c>
      <c r="E132" s="125" t="s">
        <v>3</v>
      </c>
      <c r="F132" s="267" t="s">
        <v>1763</v>
      </c>
      <c r="H132" s="268">
        <v>799.14</v>
      </c>
      <c r="I132" s="126"/>
      <c r="L132" s="124"/>
      <c r="M132" s="127"/>
      <c r="T132" s="128"/>
      <c r="AT132" s="125" t="s">
        <v>407</v>
      </c>
      <c r="AU132" s="125" t="s">
        <v>82</v>
      </c>
      <c r="AV132" s="12" t="s">
        <v>82</v>
      </c>
      <c r="AW132" s="12" t="s">
        <v>32</v>
      </c>
      <c r="AX132" s="12" t="s">
        <v>72</v>
      </c>
      <c r="AY132" s="125" t="s">
        <v>132</v>
      </c>
    </row>
    <row r="133" spans="2:65" s="12" customFormat="1" ht="11.25">
      <c r="B133" s="124"/>
      <c r="D133" s="263" t="s">
        <v>407</v>
      </c>
      <c r="E133" s="125" t="s">
        <v>3</v>
      </c>
      <c r="F133" s="267" t="s">
        <v>1764</v>
      </c>
      <c r="H133" s="268">
        <v>64.92</v>
      </c>
      <c r="I133" s="126"/>
      <c r="L133" s="124"/>
      <c r="M133" s="127"/>
      <c r="T133" s="128"/>
      <c r="AT133" s="125" t="s">
        <v>407</v>
      </c>
      <c r="AU133" s="125" t="s">
        <v>82</v>
      </c>
      <c r="AV133" s="12" t="s">
        <v>82</v>
      </c>
      <c r="AW133" s="12" t="s">
        <v>32</v>
      </c>
      <c r="AX133" s="12" t="s">
        <v>72</v>
      </c>
      <c r="AY133" s="125" t="s">
        <v>132</v>
      </c>
    </row>
    <row r="134" spans="2:65" s="12" customFormat="1" ht="11.25">
      <c r="B134" s="124"/>
      <c r="D134" s="263" t="s">
        <v>407</v>
      </c>
      <c r="E134" s="125" t="s">
        <v>3</v>
      </c>
      <c r="F134" s="267" t="s">
        <v>1742</v>
      </c>
      <c r="H134" s="268">
        <v>175.405</v>
      </c>
      <c r="I134" s="126"/>
      <c r="L134" s="124"/>
      <c r="M134" s="127"/>
      <c r="T134" s="128"/>
      <c r="AT134" s="125" t="s">
        <v>407</v>
      </c>
      <c r="AU134" s="125" t="s">
        <v>82</v>
      </c>
      <c r="AV134" s="12" t="s">
        <v>82</v>
      </c>
      <c r="AW134" s="12" t="s">
        <v>32</v>
      </c>
      <c r="AX134" s="12" t="s">
        <v>72</v>
      </c>
      <c r="AY134" s="125" t="s">
        <v>132</v>
      </c>
    </row>
    <row r="135" spans="2:65" s="13" customFormat="1" ht="11.25">
      <c r="B135" s="137"/>
      <c r="D135" s="263" t="s">
        <v>407</v>
      </c>
      <c r="E135" s="138" t="s">
        <v>3</v>
      </c>
      <c r="F135" s="275" t="s">
        <v>477</v>
      </c>
      <c r="H135" s="276">
        <v>1039.4649999999999</v>
      </c>
      <c r="I135" s="139"/>
      <c r="L135" s="137"/>
      <c r="M135" s="140"/>
      <c r="T135" s="141"/>
      <c r="AT135" s="138" t="s">
        <v>407</v>
      </c>
      <c r="AU135" s="138" t="s">
        <v>82</v>
      </c>
      <c r="AV135" s="13" t="s">
        <v>139</v>
      </c>
      <c r="AW135" s="13" t="s">
        <v>32</v>
      </c>
      <c r="AX135" s="13" t="s">
        <v>80</v>
      </c>
      <c r="AY135" s="138" t="s">
        <v>132</v>
      </c>
    </row>
    <row r="136" spans="2:65" s="1" customFormat="1" ht="24.2" customHeight="1">
      <c r="B136" s="107"/>
      <c r="C136" s="108" t="s">
        <v>170</v>
      </c>
      <c r="D136" s="262" t="s">
        <v>135</v>
      </c>
      <c r="E136" s="236" t="s">
        <v>1765</v>
      </c>
      <c r="F136" s="237" t="s">
        <v>1766</v>
      </c>
      <c r="G136" s="238" t="s">
        <v>393</v>
      </c>
      <c r="H136" s="239">
        <v>1104.385</v>
      </c>
      <c r="I136" s="110"/>
      <c r="J136" s="247">
        <f>ROUND(I136*H136,2)</f>
        <v>0</v>
      </c>
      <c r="K136" s="109" t="s">
        <v>394</v>
      </c>
      <c r="L136" s="30"/>
      <c r="M136" s="111" t="s">
        <v>3</v>
      </c>
      <c r="N136" s="112" t="s">
        <v>43</v>
      </c>
      <c r="P136" s="113">
        <f>O136*H136</f>
        <v>0</v>
      </c>
      <c r="Q136" s="113">
        <v>4.0000000000000003E-5</v>
      </c>
      <c r="R136" s="113">
        <f>Q136*H136</f>
        <v>4.4175400000000004E-2</v>
      </c>
      <c r="S136" s="113">
        <v>0</v>
      </c>
      <c r="T136" s="114">
        <f>S136*H136</f>
        <v>0</v>
      </c>
      <c r="AR136" s="115" t="s">
        <v>139</v>
      </c>
      <c r="AT136" s="115" t="s">
        <v>135</v>
      </c>
      <c r="AU136" s="115" t="s">
        <v>82</v>
      </c>
      <c r="AY136" s="16" t="s">
        <v>132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6" t="s">
        <v>80</v>
      </c>
      <c r="BK136" s="116">
        <f>ROUND(I136*H136,2)</f>
        <v>0</v>
      </c>
      <c r="BL136" s="16" t="s">
        <v>139</v>
      </c>
      <c r="BM136" s="115" t="s">
        <v>1767</v>
      </c>
    </row>
    <row r="137" spans="2:65" s="1" customFormat="1" ht="11.25">
      <c r="B137" s="30"/>
      <c r="D137" s="265" t="s">
        <v>396</v>
      </c>
      <c r="F137" s="266" t="s">
        <v>1768</v>
      </c>
      <c r="I137" s="122"/>
      <c r="L137" s="30"/>
      <c r="M137" s="123"/>
      <c r="T137" s="48"/>
      <c r="AT137" s="16" t="s">
        <v>396</v>
      </c>
      <c r="AU137" s="16" t="s">
        <v>82</v>
      </c>
    </row>
    <row r="138" spans="2:65" s="12" customFormat="1" ht="11.25">
      <c r="B138" s="124"/>
      <c r="D138" s="263" t="s">
        <v>407</v>
      </c>
      <c r="E138" s="125" t="s">
        <v>3</v>
      </c>
      <c r="F138" s="267" t="s">
        <v>1769</v>
      </c>
      <c r="H138" s="268">
        <v>1104.385</v>
      </c>
      <c r="I138" s="126"/>
      <c r="L138" s="124"/>
      <c r="M138" s="127"/>
      <c r="T138" s="128"/>
      <c r="AT138" s="125" t="s">
        <v>407</v>
      </c>
      <c r="AU138" s="125" t="s">
        <v>82</v>
      </c>
      <c r="AV138" s="12" t="s">
        <v>82</v>
      </c>
      <c r="AW138" s="12" t="s">
        <v>32</v>
      </c>
      <c r="AX138" s="12" t="s">
        <v>80</v>
      </c>
      <c r="AY138" s="125" t="s">
        <v>132</v>
      </c>
    </row>
    <row r="139" spans="2:65" s="1" customFormat="1" ht="16.5" customHeight="1">
      <c r="B139" s="107"/>
      <c r="C139" s="108" t="s">
        <v>9</v>
      </c>
      <c r="D139" s="262" t="s">
        <v>135</v>
      </c>
      <c r="E139" s="236" t="s">
        <v>1770</v>
      </c>
      <c r="F139" s="237" t="s">
        <v>1771</v>
      </c>
      <c r="G139" s="238" t="s">
        <v>158</v>
      </c>
      <c r="H139" s="239">
        <v>1</v>
      </c>
      <c r="I139" s="110"/>
      <c r="J139" s="247">
        <f>ROUND(I139*H139,2)</f>
        <v>0</v>
      </c>
      <c r="K139" s="109" t="s">
        <v>394</v>
      </c>
      <c r="L139" s="30"/>
      <c r="M139" s="111" t="s">
        <v>3</v>
      </c>
      <c r="N139" s="112" t="s">
        <v>43</v>
      </c>
      <c r="P139" s="113">
        <f>O139*H139</f>
        <v>0</v>
      </c>
      <c r="Q139" s="113">
        <v>1.8000000000000001E-4</v>
      </c>
      <c r="R139" s="113">
        <f>Q139*H139</f>
        <v>1.8000000000000001E-4</v>
      </c>
      <c r="S139" s="113">
        <v>0</v>
      </c>
      <c r="T139" s="114">
        <f>S139*H139</f>
        <v>0</v>
      </c>
      <c r="AR139" s="115" t="s">
        <v>139</v>
      </c>
      <c r="AT139" s="115" t="s">
        <v>135</v>
      </c>
      <c r="AU139" s="115" t="s">
        <v>82</v>
      </c>
      <c r="AY139" s="16" t="s">
        <v>132</v>
      </c>
      <c r="BE139" s="116">
        <f>IF(N139="základní",J139,0)</f>
        <v>0</v>
      </c>
      <c r="BF139" s="116">
        <f>IF(N139="snížená",J139,0)</f>
        <v>0</v>
      </c>
      <c r="BG139" s="116">
        <f>IF(N139="zákl. přenesená",J139,0)</f>
        <v>0</v>
      </c>
      <c r="BH139" s="116">
        <f>IF(N139="sníž. přenesená",J139,0)</f>
        <v>0</v>
      </c>
      <c r="BI139" s="116">
        <f>IF(N139="nulová",J139,0)</f>
        <v>0</v>
      </c>
      <c r="BJ139" s="16" t="s">
        <v>80</v>
      </c>
      <c r="BK139" s="116">
        <f>ROUND(I139*H139,2)</f>
        <v>0</v>
      </c>
      <c r="BL139" s="16" t="s">
        <v>139</v>
      </c>
      <c r="BM139" s="115" t="s">
        <v>1772</v>
      </c>
    </row>
    <row r="140" spans="2:65" s="1" customFormat="1" ht="11.25">
      <c r="B140" s="30"/>
      <c r="D140" s="265" t="s">
        <v>396</v>
      </c>
      <c r="F140" s="266" t="s">
        <v>1773</v>
      </c>
      <c r="I140" s="122"/>
      <c r="L140" s="30"/>
      <c r="M140" s="123"/>
      <c r="T140" s="48"/>
      <c r="AT140" s="16" t="s">
        <v>396</v>
      </c>
      <c r="AU140" s="16" t="s">
        <v>82</v>
      </c>
    </row>
    <row r="141" spans="2:65" s="1" customFormat="1" ht="16.5" customHeight="1">
      <c r="B141" s="107"/>
      <c r="C141" s="129" t="s">
        <v>178</v>
      </c>
      <c r="D141" s="269" t="s">
        <v>449</v>
      </c>
      <c r="E141" s="270" t="s">
        <v>1774</v>
      </c>
      <c r="F141" s="271" t="s">
        <v>1775</v>
      </c>
      <c r="G141" s="272" t="s">
        <v>158</v>
      </c>
      <c r="H141" s="273">
        <v>1</v>
      </c>
      <c r="I141" s="131"/>
      <c r="J141" s="274">
        <f>ROUND(I141*H141,2)</f>
        <v>0</v>
      </c>
      <c r="K141" s="130" t="s">
        <v>394</v>
      </c>
      <c r="L141" s="132"/>
      <c r="M141" s="133" t="s">
        <v>3</v>
      </c>
      <c r="N141" s="134" t="s">
        <v>43</v>
      </c>
      <c r="P141" s="113">
        <f>O141*H141</f>
        <v>0</v>
      </c>
      <c r="Q141" s="113">
        <v>1.2E-2</v>
      </c>
      <c r="R141" s="113">
        <f>Q141*H141</f>
        <v>1.2E-2</v>
      </c>
      <c r="S141" s="113">
        <v>0</v>
      </c>
      <c r="T141" s="114">
        <f>S141*H141</f>
        <v>0</v>
      </c>
      <c r="AR141" s="115" t="s">
        <v>148</v>
      </c>
      <c r="AT141" s="115" t="s">
        <v>449</v>
      </c>
      <c r="AU141" s="115" t="s">
        <v>82</v>
      </c>
      <c r="AY141" s="16" t="s">
        <v>132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80</v>
      </c>
      <c r="BK141" s="116">
        <f>ROUND(I141*H141,2)</f>
        <v>0</v>
      </c>
      <c r="BL141" s="16" t="s">
        <v>139</v>
      </c>
      <c r="BM141" s="115" t="s">
        <v>1776</v>
      </c>
    </row>
    <row r="142" spans="2:65" s="11" customFormat="1" ht="22.9" customHeight="1">
      <c r="B142" s="99"/>
      <c r="D142" s="100" t="s">
        <v>71</v>
      </c>
      <c r="E142" s="235" t="s">
        <v>1627</v>
      </c>
      <c r="F142" s="235" t="s">
        <v>1628</v>
      </c>
      <c r="I142" s="101"/>
      <c r="J142" s="246">
        <f>BK142</f>
        <v>0</v>
      </c>
      <c r="L142" s="99"/>
      <c r="M142" s="102"/>
      <c r="P142" s="103">
        <f>SUM(P143:P144)</f>
        <v>0</v>
      </c>
      <c r="R142" s="103">
        <f>SUM(R143:R144)</f>
        <v>0</v>
      </c>
      <c r="T142" s="104">
        <f>SUM(T143:T144)</f>
        <v>0</v>
      </c>
      <c r="AR142" s="100" t="s">
        <v>80</v>
      </c>
      <c r="AT142" s="105" t="s">
        <v>71</v>
      </c>
      <c r="AU142" s="105" t="s">
        <v>80</v>
      </c>
      <c r="AY142" s="100" t="s">
        <v>132</v>
      </c>
      <c r="BK142" s="106">
        <f>SUM(BK143:BK144)</f>
        <v>0</v>
      </c>
    </row>
    <row r="143" spans="2:65" s="1" customFormat="1" ht="33" customHeight="1">
      <c r="B143" s="107"/>
      <c r="C143" s="108" t="s">
        <v>159</v>
      </c>
      <c r="D143" s="262" t="s">
        <v>135</v>
      </c>
      <c r="E143" s="236" t="s">
        <v>1629</v>
      </c>
      <c r="F143" s="237" t="s">
        <v>1630</v>
      </c>
      <c r="G143" s="238" t="s">
        <v>413</v>
      </c>
      <c r="H143" s="239">
        <v>64.105000000000004</v>
      </c>
      <c r="I143" s="110"/>
      <c r="J143" s="247">
        <f>ROUND(I143*H143,2)</f>
        <v>0</v>
      </c>
      <c r="K143" s="109" t="s">
        <v>394</v>
      </c>
      <c r="L143" s="30"/>
      <c r="M143" s="111" t="s">
        <v>3</v>
      </c>
      <c r="N143" s="112" t="s">
        <v>43</v>
      </c>
      <c r="P143" s="113">
        <f>O143*H143</f>
        <v>0</v>
      </c>
      <c r="Q143" s="113">
        <v>0</v>
      </c>
      <c r="R143" s="113">
        <f>Q143*H143</f>
        <v>0</v>
      </c>
      <c r="S143" s="113">
        <v>0</v>
      </c>
      <c r="T143" s="114">
        <f>S143*H143</f>
        <v>0</v>
      </c>
      <c r="AR143" s="115" t="s">
        <v>139</v>
      </c>
      <c r="AT143" s="115" t="s">
        <v>135</v>
      </c>
      <c r="AU143" s="115" t="s">
        <v>82</v>
      </c>
      <c r="AY143" s="16" t="s">
        <v>132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6" t="s">
        <v>80</v>
      </c>
      <c r="BK143" s="116">
        <f>ROUND(I143*H143,2)</f>
        <v>0</v>
      </c>
      <c r="BL143" s="16" t="s">
        <v>139</v>
      </c>
      <c r="BM143" s="115" t="s">
        <v>1777</v>
      </c>
    </row>
    <row r="144" spans="2:65" s="1" customFormat="1" ht="11.25">
      <c r="B144" s="30"/>
      <c r="D144" s="265" t="s">
        <v>396</v>
      </c>
      <c r="F144" s="266" t="s">
        <v>1632</v>
      </c>
      <c r="I144" s="122"/>
      <c r="L144" s="30"/>
      <c r="M144" s="123"/>
      <c r="T144" s="48"/>
      <c r="AT144" s="16" t="s">
        <v>396</v>
      </c>
      <c r="AU144" s="16" t="s">
        <v>82</v>
      </c>
    </row>
    <row r="145" spans="2:65" s="11" customFormat="1" ht="25.9" customHeight="1">
      <c r="B145" s="99"/>
      <c r="D145" s="100" t="s">
        <v>71</v>
      </c>
      <c r="E145" s="234" t="s">
        <v>130</v>
      </c>
      <c r="F145" s="234" t="s">
        <v>131</v>
      </c>
      <c r="I145" s="101"/>
      <c r="J145" s="245">
        <f>BK145</f>
        <v>0</v>
      </c>
      <c r="L145" s="99"/>
      <c r="M145" s="102"/>
      <c r="P145" s="103">
        <f>P146+P164+P212+P221+P250</f>
        <v>0</v>
      </c>
      <c r="R145" s="103">
        <f>R146+R164+R212+R221+R250</f>
        <v>9.4260005999999983</v>
      </c>
      <c r="T145" s="104">
        <f>T146+T164+T212+T221+T250</f>
        <v>1.9294549999999999</v>
      </c>
      <c r="AR145" s="100" t="s">
        <v>82</v>
      </c>
      <c r="AT145" s="105" t="s">
        <v>71</v>
      </c>
      <c r="AU145" s="105" t="s">
        <v>72</v>
      </c>
      <c r="AY145" s="100" t="s">
        <v>132</v>
      </c>
      <c r="BK145" s="106">
        <f>BK146+BK164+BK212+BK221+BK250</f>
        <v>0</v>
      </c>
    </row>
    <row r="146" spans="2:65" s="11" customFormat="1" ht="22.9" customHeight="1">
      <c r="B146" s="99"/>
      <c r="D146" s="100" t="s">
        <v>71</v>
      </c>
      <c r="E146" s="235" t="s">
        <v>469</v>
      </c>
      <c r="F146" s="235" t="s">
        <v>470</v>
      </c>
      <c r="I146" s="101"/>
      <c r="J146" s="246">
        <f>BK146</f>
        <v>0</v>
      </c>
      <c r="L146" s="99"/>
      <c r="M146" s="102"/>
      <c r="P146" s="103">
        <f>SUM(P147:P163)</f>
        <v>0</v>
      </c>
      <c r="R146" s="103">
        <f>SUM(R147:R163)</f>
        <v>0.99208347999999991</v>
      </c>
      <c r="T146" s="104">
        <f>SUM(T147:T163)</f>
        <v>0</v>
      </c>
      <c r="AR146" s="100" t="s">
        <v>82</v>
      </c>
      <c r="AT146" s="105" t="s">
        <v>71</v>
      </c>
      <c r="AU146" s="105" t="s">
        <v>80</v>
      </c>
      <c r="AY146" s="100" t="s">
        <v>132</v>
      </c>
      <c r="BK146" s="106">
        <f>SUM(BK147:BK163)</f>
        <v>0</v>
      </c>
    </row>
    <row r="147" spans="2:65" s="1" customFormat="1" ht="24.2" customHeight="1">
      <c r="B147" s="107"/>
      <c r="C147" s="108" t="s">
        <v>185</v>
      </c>
      <c r="D147" s="262" t="s">
        <v>135</v>
      </c>
      <c r="E147" s="236" t="s">
        <v>1778</v>
      </c>
      <c r="F147" s="237" t="s">
        <v>1779</v>
      </c>
      <c r="G147" s="238" t="s">
        <v>393</v>
      </c>
      <c r="H147" s="239">
        <v>516.04</v>
      </c>
      <c r="I147" s="110"/>
      <c r="J147" s="247">
        <f>ROUND(I147*H147,2)</f>
        <v>0</v>
      </c>
      <c r="K147" s="109" t="s">
        <v>394</v>
      </c>
      <c r="L147" s="30"/>
      <c r="M147" s="111" t="s">
        <v>3</v>
      </c>
      <c r="N147" s="112" t="s">
        <v>43</v>
      </c>
      <c r="P147" s="113">
        <f>O147*H147</f>
        <v>0</v>
      </c>
      <c r="Q147" s="113">
        <v>2.9999999999999997E-4</v>
      </c>
      <c r="R147" s="113">
        <f>Q147*H147</f>
        <v>0.15481199999999998</v>
      </c>
      <c r="S147" s="113">
        <v>0</v>
      </c>
      <c r="T147" s="114">
        <f>S147*H147</f>
        <v>0</v>
      </c>
      <c r="AR147" s="115" t="s">
        <v>162</v>
      </c>
      <c r="AT147" s="115" t="s">
        <v>135</v>
      </c>
      <c r="AU147" s="115" t="s">
        <v>82</v>
      </c>
      <c r="AY147" s="16" t="s">
        <v>132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6" t="s">
        <v>80</v>
      </c>
      <c r="BK147" s="116">
        <f>ROUND(I147*H147,2)</f>
        <v>0</v>
      </c>
      <c r="BL147" s="16" t="s">
        <v>162</v>
      </c>
      <c r="BM147" s="115" t="s">
        <v>1780</v>
      </c>
    </row>
    <row r="148" spans="2:65" s="1" customFormat="1" ht="11.25">
      <c r="B148" s="30"/>
      <c r="D148" s="265" t="s">
        <v>396</v>
      </c>
      <c r="F148" s="266" t="s">
        <v>1781</v>
      </c>
      <c r="I148" s="122"/>
      <c r="L148" s="30"/>
      <c r="M148" s="123"/>
      <c r="T148" s="48"/>
      <c r="AT148" s="16" t="s">
        <v>396</v>
      </c>
      <c r="AU148" s="16" t="s">
        <v>82</v>
      </c>
    </row>
    <row r="149" spans="2:65" s="12" customFormat="1" ht="11.25">
      <c r="B149" s="124"/>
      <c r="D149" s="263" t="s">
        <v>407</v>
      </c>
      <c r="E149" s="125" t="s">
        <v>3</v>
      </c>
      <c r="F149" s="267" t="s">
        <v>1782</v>
      </c>
      <c r="H149" s="268">
        <v>516.04</v>
      </c>
      <c r="I149" s="126"/>
      <c r="L149" s="124"/>
      <c r="M149" s="127"/>
      <c r="T149" s="128"/>
      <c r="AT149" s="125" t="s">
        <v>407</v>
      </c>
      <c r="AU149" s="125" t="s">
        <v>82</v>
      </c>
      <c r="AV149" s="12" t="s">
        <v>82</v>
      </c>
      <c r="AW149" s="12" t="s">
        <v>32</v>
      </c>
      <c r="AX149" s="12" t="s">
        <v>80</v>
      </c>
      <c r="AY149" s="125" t="s">
        <v>132</v>
      </c>
    </row>
    <row r="150" spans="2:65" s="1" customFormat="1" ht="16.5" customHeight="1">
      <c r="B150" s="107"/>
      <c r="C150" s="129" t="s">
        <v>162</v>
      </c>
      <c r="D150" s="269" t="s">
        <v>449</v>
      </c>
      <c r="E150" s="270" t="s">
        <v>1783</v>
      </c>
      <c r="F150" s="271" t="s">
        <v>1784</v>
      </c>
      <c r="G150" s="272" t="s">
        <v>393</v>
      </c>
      <c r="H150" s="273">
        <v>541.84199999999998</v>
      </c>
      <c r="I150" s="131"/>
      <c r="J150" s="274">
        <f>ROUND(I150*H150,2)</f>
        <v>0</v>
      </c>
      <c r="K150" s="130" t="s">
        <v>394</v>
      </c>
      <c r="L150" s="132"/>
      <c r="M150" s="133" t="s">
        <v>3</v>
      </c>
      <c r="N150" s="134" t="s">
        <v>43</v>
      </c>
      <c r="P150" s="113">
        <f>O150*H150</f>
        <v>0</v>
      </c>
      <c r="Q150" s="113">
        <v>1.1999999999999999E-3</v>
      </c>
      <c r="R150" s="113">
        <f>Q150*H150</f>
        <v>0.65021039999999997</v>
      </c>
      <c r="S150" s="113">
        <v>0</v>
      </c>
      <c r="T150" s="114">
        <f>S150*H150</f>
        <v>0</v>
      </c>
      <c r="AR150" s="115" t="s">
        <v>198</v>
      </c>
      <c r="AT150" s="115" t="s">
        <v>449</v>
      </c>
      <c r="AU150" s="115" t="s">
        <v>82</v>
      </c>
      <c r="AY150" s="16" t="s">
        <v>132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6" t="s">
        <v>80</v>
      </c>
      <c r="BK150" s="116">
        <f>ROUND(I150*H150,2)</f>
        <v>0</v>
      </c>
      <c r="BL150" s="16" t="s">
        <v>162</v>
      </c>
      <c r="BM150" s="115" t="s">
        <v>1785</v>
      </c>
    </row>
    <row r="151" spans="2:65" s="12" customFormat="1" ht="11.25">
      <c r="B151" s="124"/>
      <c r="D151" s="263" t="s">
        <v>407</v>
      </c>
      <c r="F151" s="267" t="s">
        <v>1786</v>
      </c>
      <c r="H151" s="268">
        <v>541.84199999999998</v>
      </c>
      <c r="I151" s="126"/>
      <c r="L151" s="124"/>
      <c r="M151" s="127"/>
      <c r="T151" s="128"/>
      <c r="AT151" s="125" t="s">
        <v>407</v>
      </c>
      <c r="AU151" s="125" t="s">
        <v>82</v>
      </c>
      <c r="AV151" s="12" t="s">
        <v>82</v>
      </c>
      <c r="AW151" s="12" t="s">
        <v>4</v>
      </c>
      <c r="AX151" s="12" t="s">
        <v>80</v>
      </c>
      <c r="AY151" s="125" t="s">
        <v>132</v>
      </c>
    </row>
    <row r="152" spans="2:65" s="1" customFormat="1" ht="24.2" customHeight="1">
      <c r="B152" s="107"/>
      <c r="C152" s="108" t="s">
        <v>192</v>
      </c>
      <c r="D152" s="262" t="s">
        <v>135</v>
      </c>
      <c r="E152" s="236" t="s">
        <v>1787</v>
      </c>
      <c r="F152" s="237" t="s">
        <v>1788</v>
      </c>
      <c r="G152" s="238" t="s">
        <v>393</v>
      </c>
      <c r="H152" s="239">
        <v>64.92</v>
      </c>
      <c r="I152" s="110"/>
      <c r="J152" s="247">
        <f>ROUND(I152*H152,2)</f>
        <v>0</v>
      </c>
      <c r="K152" s="109" t="s">
        <v>394</v>
      </c>
      <c r="L152" s="30"/>
      <c r="M152" s="111" t="s">
        <v>3</v>
      </c>
      <c r="N152" s="112" t="s">
        <v>43</v>
      </c>
      <c r="P152" s="113">
        <f>O152*H152</f>
        <v>0</v>
      </c>
      <c r="Q152" s="113">
        <v>0</v>
      </c>
      <c r="R152" s="113">
        <f>Q152*H152</f>
        <v>0</v>
      </c>
      <c r="S152" s="113">
        <v>0</v>
      </c>
      <c r="T152" s="114">
        <f>S152*H152</f>
        <v>0</v>
      </c>
      <c r="AR152" s="115" t="s">
        <v>162</v>
      </c>
      <c r="AT152" s="115" t="s">
        <v>135</v>
      </c>
      <c r="AU152" s="115" t="s">
        <v>82</v>
      </c>
      <c r="AY152" s="16" t="s">
        <v>132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6" t="s">
        <v>80</v>
      </c>
      <c r="BK152" s="116">
        <f>ROUND(I152*H152,2)</f>
        <v>0</v>
      </c>
      <c r="BL152" s="16" t="s">
        <v>162</v>
      </c>
      <c r="BM152" s="115" t="s">
        <v>1789</v>
      </c>
    </row>
    <row r="153" spans="2:65" s="1" customFormat="1" ht="11.25">
      <c r="B153" s="30"/>
      <c r="D153" s="265" t="s">
        <v>396</v>
      </c>
      <c r="F153" s="266" t="s">
        <v>1790</v>
      </c>
      <c r="I153" s="122"/>
      <c r="L153" s="30"/>
      <c r="M153" s="123"/>
      <c r="T153" s="48"/>
      <c r="AT153" s="16" t="s">
        <v>396</v>
      </c>
      <c r="AU153" s="16" t="s">
        <v>82</v>
      </c>
    </row>
    <row r="154" spans="2:65" s="12" customFormat="1" ht="11.25">
      <c r="B154" s="124"/>
      <c r="D154" s="263" t="s">
        <v>407</v>
      </c>
      <c r="E154" s="125" t="s">
        <v>3</v>
      </c>
      <c r="F154" s="267" t="s">
        <v>1652</v>
      </c>
      <c r="H154" s="268">
        <v>64.92</v>
      </c>
      <c r="I154" s="126"/>
      <c r="L154" s="124"/>
      <c r="M154" s="127"/>
      <c r="T154" s="128"/>
      <c r="AT154" s="125" t="s">
        <v>407</v>
      </c>
      <c r="AU154" s="125" t="s">
        <v>82</v>
      </c>
      <c r="AV154" s="12" t="s">
        <v>82</v>
      </c>
      <c r="AW154" s="12" t="s">
        <v>32</v>
      </c>
      <c r="AX154" s="12" t="s">
        <v>80</v>
      </c>
      <c r="AY154" s="125" t="s">
        <v>132</v>
      </c>
    </row>
    <row r="155" spans="2:65" s="1" customFormat="1" ht="16.5" customHeight="1">
      <c r="B155" s="107"/>
      <c r="C155" s="129" t="s">
        <v>166</v>
      </c>
      <c r="D155" s="269" t="s">
        <v>449</v>
      </c>
      <c r="E155" s="270" t="s">
        <v>1791</v>
      </c>
      <c r="F155" s="271" t="s">
        <v>1792</v>
      </c>
      <c r="G155" s="272" t="s">
        <v>393</v>
      </c>
      <c r="H155" s="273">
        <v>68.165999999999997</v>
      </c>
      <c r="I155" s="131"/>
      <c r="J155" s="274">
        <f>ROUND(I155*H155,2)</f>
        <v>0</v>
      </c>
      <c r="K155" s="130" t="s">
        <v>394</v>
      </c>
      <c r="L155" s="132"/>
      <c r="M155" s="133" t="s">
        <v>3</v>
      </c>
      <c r="N155" s="134" t="s">
        <v>43</v>
      </c>
      <c r="P155" s="113">
        <f>O155*H155</f>
        <v>0</v>
      </c>
      <c r="Q155" s="113">
        <v>2.5000000000000001E-3</v>
      </c>
      <c r="R155" s="113">
        <f>Q155*H155</f>
        <v>0.17041499999999998</v>
      </c>
      <c r="S155" s="113">
        <v>0</v>
      </c>
      <c r="T155" s="114">
        <f>S155*H155</f>
        <v>0</v>
      </c>
      <c r="AR155" s="115" t="s">
        <v>198</v>
      </c>
      <c r="AT155" s="115" t="s">
        <v>449</v>
      </c>
      <c r="AU155" s="115" t="s">
        <v>82</v>
      </c>
      <c r="AY155" s="16" t="s">
        <v>132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80</v>
      </c>
      <c r="BK155" s="116">
        <f>ROUND(I155*H155,2)</f>
        <v>0</v>
      </c>
      <c r="BL155" s="16" t="s">
        <v>162</v>
      </c>
      <c r="BM155" s="115" t="s">
        <v>1793</v>
      </c>
    </row>
    <row r="156" spans="2:65" s="12" customFormat="1" ht="11.25">
      <c r="B156" s="124"/>
      <c r="D156" s="263" t="s">
        <v>407</v>
      </c>
      <c r="F156" s="267" t="s">
        <v>1794</v>
      </c>
      <c r="H156" s="268">
        <v>68.165999999999997</v>
      </c>
      <c r="I156" s="126"/>
      <c r="L156" s="124"/>
      <c r="M156" s="127"/>
      <c r="T156" s="128"/>
      <c r="AT156" s="125" t="s">
        <v>407</v>
      </c>
      <c r="AU156" s="125" t="s">
        <v>82</v>
      </c>
      <c r="AV156" s="12" t="s">
        <v>82</v>
      </c>
      <c r="AW156" s="12" t="s">
        <v>4</v>
      </c>
      <c r="AX156" s="12" t="s">
        <v>80</v>
      </c>
      <c r="AY156" s="125" t="s">
        <v>132</v>
      </c>
    </row>
    <row r="157" spans="2:65" s="1" customFormat="1" ht="24.2" customHeight="1">
      <c r="B157" s="107"/>
      <c r="C157" s="108" t="s">
        <v>199</v>
      </c>
      <c r="D157" s="262" t="s">
        <v>135</v>
      </c>
      <c r="E157" s="236" t="s">
        <v>1795</v>
      </c>
      <c r="F157" s="237" t="s">
        <v>1796</v>
      </c>
      <c r="G157" s="238" t="s">
        <v>393</v>
      </c>
      <c r="H157" s="239">
        <v>64.92</v>
      </c>
      <c r="I157" s="110"/>
      <c r="J157" s="247">
        <f>ROUND(I157*H157,2)</f>
        <v>0</v>
      </c>
      <c r="K157" s="109" t="s">
        <v>394</v>
      </c>
      <c r="L157" s="30"/>
      <c r="M157" s="111" t="s">
        <v>3</v>
      </c>
      <c r="N157" s="112" t="s">
        <v>43</v>
      </c>
      <c r="P157" s="113">
        <f>O157*H157</f>
        <v>0</v>
      </c>
      <c r="Q157" s="113">
        <v>0</v>
      </c>
      <c r="R157" s="113">
        <f>Q157*H157</f>
        <v>0</v>
      </c>
      <c r="S157" s="113">
        <v>0</v>
      </c>
      <c r="T157" s="114">
        <f>S157*H157</f>
        <v>0</v>
      </c>
      <c r="AR157" s="115" t="s">
        <v>162</v>
      </c>
      <c r="AT157" s="115" t="s">
        <v>135</v>
      </c>
      <c r="AU157" s="115" t="s">
        <v>82</v>
      </c>
      <c r="AY157" s="16" t="s">
        <v>132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6" t="s">
        <v>80</v>
      </c>
      <c r="BK157" s="116">
        <f>ROUND(I157*H157,2)</f>
        <v>0</v>
      </c>
      <c r="BL157" s="16" t="s">
        <v>162</v>
      </c>
      <c r="BM157" s="115" t="s">
        <v>1797</v>
      </c>
    </row>
    <row r="158" spans="2:65" s="1" customFormat="1" ht="11.25">
      <c r="B158" s="30"/>
      <c r="D158" s="265" t="s">
        <v>396</v>
      </c>
      <c r="F158" s="266" t="s">
        <v>1798</v>
      </c>
      <c r="I158" s="122"/>
      <c r="L158" s="30"/>
      <c r="M158" s="123"/>
      <c r="T158" s="48"/>
      <c r="AT158" s="16" t="s">
        <v>396</v>
      </c>
      <c r="AU158" s="16" t="s">
        <v>82</v>
      </c>
    </row>
    <row r="159" spans="2:65" s="12" customFormat="1" ht="11.25">
      <c r="B159" s="124"/>
      <c r="D159" s="263" t="s">
        <v>407</v>
      </c>
      <c r="E159" s="125" t="s">
        <v>3</v>
      </c>
      <c r="F159" s="267" t="s">
        <v>1652</v>
      </c>
      <c r="H159" s="268">
        <v>64.92</v>
      </c>
      <c r="I159" s="126"/>
      <c r="L159" s="124"/>
      <c r="M159" s="127"/>
      <c r="T159" s="128"/>
      <c r="AT159" s="125" t="s">
        <v>407</v>
      </c>
      <c r="AU159" s="125" t="s">
        <v>82</v>
      </c>
      <c r="AV159" s="12" t="s">
        <v>82</v>
      </c>
      <c r="AW159" s="12" t="s">
        <v>32</v>
      </c>
      <c r="AX159" s="12" t="s">
        <v>80</v>
      </c>
      <c r="AY159" s="125" t="s">
        <v>132</v>
      </c>
    </row>
    <row r="160" spans="2:65" s="1" customFormat="1" ht="16.5" customHeight="1">
      <c r="B160" s="107"/>
      <c r="C160" s="129" t="s">
        <v>169</v>
      </c>
      <c r="D160" s="269" t="s">
        <v>449</v>
      </c>
      <c r="E160" s="270" t="s">
        <v>1799</v>
      </c>
      <c r="F160" s="271" t="s">
        <v>1800</v>
      </c>
      <c r="G160" s="272" t="s">
        <v>393</v>
      </c>
      <c r="H160" s="273">
        <v>75.664000000000001</v>
      </c>
      <c r="I160" s="131"/>
      <c r="J160" s="274">
        <f>ROUND(I160*H160,2)</f>
        <v>0</v>
      </c>
      <c r="K160" s="130" t="s">
        <v>394</v>
      </c>
      <c r="L160" s="132"/>
      <c r="M160" s="133" t="s">
        <v>3</v>
      </c>
      <c r="N160" s="134" t="s">
        <v>43</v>
      </c>
      <c r="P160" s="113">
        <f>O160*H160</f>
        <v>0</v>
      </c>
      <c r="Q160" s="113">
        <v>2.2000000000000001E-4</v>
      </c>
      <c r="R160" s="113">
        <f>Q160*H160</f>
        <v>1.6646080000000001E-2</v>
      </c>
      <c r="S160" s="113">
        <v>0</v>
      </c>
      <c r="T160" s="114">
        <f>S160*H160</f>
        <v>0</v>
      </c>
      <c r="AR160" s="115" t="s">
        <v>198</v>
      </c>
      <c r="AT160" s="115" t="s">
        <v>449</v>
      </c>
      <c r="AU160" s="115" t="s">
        <v>82</v>
      </c>
      <c r="AY160" s="16" t="s">
        <v>132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6" t="s">
        <v>80</v>
      </c>
      <c r="BK160" s="116">
        <f>ROUND(I160*H160,2)</f>
        <v>0</v>
      </c>
      <c r="BL160" s="16" t="s">
        <v>162</v>
      </c>
      <c r="BM160" s="115" t="s">
        <v>1801</v>
      </c>
    </row>
    <row r="161" spans="2:65" s="12" customFormat="1" ht="11.25">
      <c r="B161" s="124"/>
      <c r="D161" s="263" t="s">
        <v>407</v>
      </c>
      <c r="F161" s="267" t="s">
        <v>1802</v>
      </c>
      <c r="H161" s="268">
        <v>75.664000000000001</v>
      </c>
      <c r="I161" s="126"/>
      <c r="L161" s="124"/>
      <c r="M161" s="127"/>
      <c r="T161" s="128"/>
      <c r="AT161" s="125" t="s">
        <v>407</v>
      </c>
      <c r="AU161" s="125" t="s">
        <v>82</v>
      </c>
      <c r="AV161" s="12" t="s">
        <v>82</v>
      </c>
      <c r="AW161" s="12" t="s">
        <v>4</v>
      </c>
      <c r="AX161" s="12" t="s">
        <v>80</v>
      </c>
      <c r="AY161" s="125" t="s">
        <v>132</v>
      </c>
    </row>
    <row r="162" spans="2:65" s="1" customFormat="1" ht="33" customHeight="1">
      <c r="B162" s="107"/>
      <c r="C162" s="108" t="s">
        <v>8</v>
      </c>
      <c r="D162" s="262" t="s">
        <v>135</v>
      </c>
      <c r="E162" s="236" t="s">
        <v>484</v>
      </c>
      <c r="F162" s="237" t="s">
        <v>485</v>
      </c>
      <c r="G162" s="238" t="s">
        <v>413</v>
      </c>
      <c r="H162" s="239">
        <v>0.99199999999999999</v>
      </c>
      <c r="I162" s="110"/>
      <c r="J162" s="247">
        <f>ROUND(I162*H162,2)</f>
        <v>0</v>
      </c>
      <c r="K162" s="109" t="s">
        <v>394</v>
      </c>
      <c r="L162" s="30"/>
      <c r="M162" s="111" t="s">
        <v>3</v>
      </c>
      <c r="N162" s="112" t="s">
        <v>43</v>
      </c>
      <c r="P162" s="113">
        <f>O162*H162</f>
        <v>0</v>
      </c>
      <c r="Q162" s="113">
        <v>0</v>
      </c>
      <c r="R162" s="113">
        <f>Q162*H162</f>
        <v>0</v>
      </c>
      <c r="S162" s="113">
        <v>0</v>
      </c>
      <c r="T162" s="114">
        <f>S162*H162</f>
        <v>0</v>
      </c>
      <c r="AR162" s="115" t="s">
        <v>162</v>
      </c>
      <c r="AT162" s="115" t="s">
        <v>135</v>
      </c>
      <c r="AU162" s="115" t="s">
        <v>82</v>
      </c>
      <c r="AY162" s="16" t="s">
        <v>132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6" t="s">
        <v>80</v>
      </c>
      <c r="BK162" s="116">
        <f>ROUND(I162*H162,2)</f>
        <v>0</v>
      </c>
      <c r="BL162" s="16" t="s">
        <v>162</v>
      </c>
      <c r="BM162" s="115" t="s">
        <v>1803</v>
      </c>
    </row>
    <row r="163" spans="2:65" s="1" customFormat="1" ht="11.25">
      <c r="B163" s="30"/>
      <c r="D163" s="265" t="s">
        <v>396</v>
      </c>
      <c r="F163" s="266" t="s">
        <v>487</v>
      </c>
      <c r="I163" s="122"/>
      <c r="L163" s="30"/>
      <c r="M163" s="123"/>
      <c r="T163" s="48"/>
      <c r="AT163" s="16" t="s">
        <v>396</v>
      </c>
      <c r="AU163" s="16" t="s">
        <v>82</v>
      </c>
    </row>
    <row r="164" spans="2:65" s="11" customFormat="1" ht="22.9" customHeight="1">
      <c r="B164" s="99"/>
      <c r="D164" s="100" t="s">
        <v>71</v>
      </c>
      <c r="E164" s="235" t="s">
        <v>1640</v>
      </c>
      <c r="F164" s="235" t="s">
        <v>1641</v>
      </c>
      <c r="I164" s="101"/>
      <c r="J164" s="246">
        <f>BK164</f>
        <v>0</v>
      </c>
      <c r="L164" s="99"/>
      <c r="M164" s="102"/>
      <c r="P164" s="103">
        <f>SUM(P165:P211)</f>
        <v>0</v>
      </c>
      <c r="R164" s="103">
        <f>SUM(R165:R211)</f>
        <v>4.996484999999999</v>
      </c>
      <c r="T164" s="104">
        <f>SUM(T165:T211)</f>
        <v>1.9294549999999999</v>
      </c>
      <c r="AR164" s="100" t="s">
        <v>82</v>
      </c>
      <c r="AT164" s="105" t="s">
        <v>71</v>
      </c>
      <c r="AU164" s="105" t="s">
        <v>80</v>
      </c>
      <c r="AY164" s="100" t="s">
        <v>132</v>
      </c>
      <c r="BK164" s="106">
        <f>SUM(BK165:BK211)</f>
        <v>0</v>
      </c>
    </row>
    <row r="165" spans="2:65" s="1" customFormat="1" ht="33" customHeight="1">
      <c r="B165" s="107"/>
      <c r="C165" s="108" t="s">
        <v>181</v>
      </c>
      <c r="D165" s="262" t="s">
        <v>135</v>
      </c>
      <c r="E165" s="236" t="s">
        <v>1804</v>
      </c>
      <c r="F165" s="237" t="s">
        <v>1805</v>
      </c>
      <c r="G165" s="238" t="s">
        <v>393</v>
      </c>
      <c r="H165" s="239">
        <v>23.625</v>
      </c>
      <c r="I165" s="110"/>
      <c r="J165" s="247">
        <f>ROUND(I165*H165,2)</f>
        <v>0</v>
      </c>
      <c r="K165" s="109" t="s">
        <v>394</v>
      </c>
      <c r="L165" s="30"/>
      <c r="M165" s="111" t="s">
        <v>3</v>
      </c>
      <c r="N165" s="112" t="s">
        <v>43</v>
      </c>
      <c r="P165" s="113">
        <f>O165*H165</f>
        <v>0</v>
      </c>
      <c r="Q165" s="113">
        <v>2.9309999999999999E-2</v>
      </c>
      <c r="R165" s="113">
        <f>Q165*H165</f>
        <v>0.69244874999999995</v>
      </c>
      <c r="S165" s="113">
        <v>0</v>
      </c>
      <c r="T165" s="114">
        <f>S165*H165</f>
        <v>0</v>
      </c>
      <c r="AR165" s="115" t="s">
        <v>162</v>
      </c>
      <c r="AT165" s="115" t="s">
        <v>135</v>
      </c>
      <c r="AU165" s="115" t="s">
        <v>82</v>
      </c>
      <c r="AY165" s="16" t="s">
        <v>132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6" t="s">
        <v>80</v>
      </c>
      <c r="BK165" s="116">
        <f>ROUND(I165*H165,2)</f>
        <v>0</v>
      </c>
      <c r="BL165" s="16" t="s">
        <v>162</v>
      </c>
      <c r="BM165" s="115" t="s">
        <v>1806</v>
      </c>
    </row>
    <row r="166" spans="2:65" s="1" customFormat="1" ht="11.25">
      <c r="B166" s="30"/>
      <c r="D166" s="265" t="s">
        <v>396</v>
      </c>
      <c r="F166" s="266" t="s">
        <v>1807</v>
      </c>
      <c r="I166" s="122"/>
      <c r="L166" s="30"/>
      <c r="M166" s="123"/>
      <c r="T166" s="48"/>
      <c r="AT166" s="16" t="s">
        <v>396</v>
      </c>
      <c r="AU166" s="16" t="s">
        <v>82</v>
      </c>
    </row>
    <row r="167" spans="2:65" s="12" customFormat="1" ht="11.25">
      <c r="B167" s="124"/>
      <c r="D167" s="263" t="s">
        <v>407</v>
      </c>
      <c r="E167" s="125" t="s">
        <v>3</v>
      </c>
      <c r="F167" s="267" t="s">
        <v>1808</v>
      </c>
      <c r="H167" s="268">
        <v>23.625</v>
      </c>
      <c r="I167" s="126"/>
      <c r="L167" s="124"/>
      <c r="M167" s="127"/>
      <c r="T167" s="128"/>
      <c r="AT167" s="125" t="s">
        <v>407</v>
      </c>
      <c r="AU167" s="125" t="s">
        <v>82</v>
      </c>
      <c r="AV167" s="12" t="s">
        <v>82</v>
      </c>
      <c r="AW167" s="12" t="s">
        <v>32</v>
      </c>
      <c r="AX167" s="12" t="s">
        <v>80</v>
      </c>
      <c r="AY167" s="125" t="s">
        <v>132</v>
      </c>
    </row>
    <row r="168" spans="2:65" s="1" customFormat="1" ht="24.2" customHeight="1">
      <c r="B168" s="107"/>
      <c r="C168" s="108" t="s">
        <v>212</v>
      </c>
      <c r="D168" s="262" t="s">
        <v>135</v>
      </c>
      <c r="E168" s="236" t="s">
        <v>1809</v>
      </c>
      <c r="F168" s="237" t="s">
        <v>1810</v>
      </c>
      <c r="G168" s="238" t="s">
        <v>393</v>
      </c>
      <c r="H168" s="239">
        <v>73.269000000000005</v>
      </c>
      <c r="I168" s="110"/>
      <c r="J168" s="247">
        <f>ROUND(I168*H168,2)</f>
        <v>0</v>
      </c>
      <c r="K168" s="109" t="s">
        <v>394</v>
      </c>
      <c r="L168" s="30"/>
      <c r="M168" s="111" t="s">
        <v>3</v>
      </c>
      <c r="N168" s="112" t="s">
        <v>43</v>
      </c>
      <c r="P168" s="113">
        <f>O168*H168</f>
        <v>0</v>
      </c>
      <c r="Q168" s="113">
        <v>1.2200000000000001E-2</v>
      </c>
      <c r="R168" s="113">
        <f>Q168*H168</f>
        <v>0.89388180000000017</v>
      </c>
      <c r="S168" s="113">
        <v>0</v>
      </c>
      <c r="T168" s="114">
        <f>S168*H168</f>
        <v>0</v>
      </c>
      <c r="AR168" s="115" t="s">
        <v>162</v>
      </c>
      <c r="AT168" s="115" t="s">
        <v>135</v>
      </c>
      <c r="AU168" s="115" t="s">
        <v>82</v>
      </c>
      <c r="AY168" s="16" t="s">
        <v>132</v>
      </c>
      <c r="BE168" s="116">
        <f>IF(N168="základní",J168,0)</f>
        <v>0</v>
      </c>
      <c r="BF168" s="116">
        <f>IF(N168="snížená",J168,0)</f>
        <v>0</v>
      </c>
      <c r="BG168" s="116">
        <f>IF(N168="zákl. přenesená",J168,0)</f>
        <v>0</v>
      </c>
      <c r="BH168" s="116">
        <f>IF(N168="sníž. přenesená",J168,0)</f>
        <v>0</v>
      </c>
      <c r="BI168" s="116">
        <f>IF(N168="nulová",J168,0)</f>
        <v>0</v>
      </c>
      <c r="BJ168" s="16" t="s">
        <v>80</v>
      </c>
      <c r="BK168" s="116">
        <f>ROUND(I168*H168,2)</f>
        <v>0</v>
      </c>
      <c r="BL168" s="16" t="s">
        <v>162</v>
      </c>
      <c r="BM168" s="115" t="s">
        <v>1811</v>
      </c>
    </row>
    <row r="169" spans="2:65" s="1" customFormat="1" ht="11.25">
      <c r="B169" s="30"/>
      <c r="D169" s="265" t="s">
        <v>396</v>
      </c>
      <c r="F169" s="266" t="s">
        <v>1812</v>
      </c>
      <c r="I169" s="122"/>
      <c r="L169" s="30"/>
      <c r="M169" s="123"/>
      <c r="T169" s="48"/>
      <c r="AT169" s="16" t="s">
        <v>396</v>
      </c>
      <c r="AU169" s="16" t="s">
        <v>82</v>
      </c>
    </row>
    <row r="170" spans="2:65" s="12" customFormat="1" ht="11.25">
      <c r="B170" s="124"/>
      <c r="D170" s="263" t="s">
        <v>407</v>
      </c>
      <c r="E170" s="125" t="s">
        <v>3</v>
      </c>
      <c r="F170" s="267" t="s">
        <v>1813</v>
      </c>
      <c r="H170" s="268">
        <v>73.269000000000005</v>
      </c>
      <c r="I170" s="126"/>
      <c r="L170" s="124"/>
      <c r="M170" s="127"/>
      <c r="T170" s="128"/>
      <c r="AT170" s="125" t="s">
        <v>407</v>
      </c>
      <c r="AU170" s="125" t="s">
        <v>82</v>
      </c>
      <c r="AV170" s="12" t="s">
        <v>82</v>
      </c>
      <c r="AW170" s="12" t="s">
        <v>32</v>
      </c>
      <c r="AX170" s="12" t="s">
        <v>80</v>
      </c>
      <c r="AY170" s="125" t="s">
        <v>132</v>
      </c>
    </row>
    <row r="171" spans="2:65" s="1" customFormat="1" ht="24.2" customHeight="1">
      <c r="B171" s="107"/>
      <c r="C171" s="108" t="s">
        <v>184</v>
      </c>
      <c r="D171" s="262" t="s">
        <v>135</v>
      </c>
      <c r="E171" s="236" t="s">
        <v>1814</v>
      </c>
      <c r="F171" s="237" t="s">
        <v>1815</v>
      </c>
      <c r="G171" s="238" t="s">
        <v>138</v>
      </c>
      <c r="H171" s="239">
        <v>86.198999999999998</v>
      </c>
      <c r="I171" s="110"/>
      <c r="J171" s="247">
        <f>ROUND(I171*H171,2)</f>
        <v>0</v>
      </c>
      <c r="K171" s="109" t="s">
        <v>394</v>
      </c>
      <c r="L171" s="30"/>
      <c r="M171" s="111" t="s">
        <v>3</v>
      </c>
      <c r="N171" s="112" t="s">
        <v>43</v>
      </c>
      <c r="P171" s="113">
        <f>O171*H171</f>
        <v>0</v>
      </c>
      <c r="Q171" s="113">
        <v>1.0000000000000001E-5</v>
      </c>
      <c r="R171" s="113">
        <f>Q171*H171</f>
        <v>8.6199000000000009E-4</v>
      </c>
      <c r="S171" s="113">
        <v>0</v>
      </c>
      <c r="T171" s="114">
        <f>S171*H171</f>
        <v>0</v>
      </c>
      <c r="AR171" s="115" t="s">
        <v>162</v>
      </c>
      <c r="AT171" s="115" t="s">
        <v>135</v>
      </c>
      <c r="AU171" s="115" t="s">
        <v>82</v>
      </c>
      <c r="AY171" s="16" t="s">
        <v>132</v>
      </c>
      <c r="BE171" s="116">
        <f>IF(N171="základní",J171,0)</f>
        <v>0</v>
      </c>
      <c r="BF171" s="116">
        <f>IF(N171="snížená",J171,0)</f>
        <v>0</v>
      </c>
      <c r="BG171" s="116">
        <f>IF(N171="zákl. přenesená",J171,0)</f>
        <v>0</v>
      </c>
      <c r="BH171" s="116">
        <f>IF(N171="sníž. přenesená",J171,0)</f>
        <v>0</v>
      </c>
      <c r="BI171" s="116">
        <f>IF(N171="nulová",J171,0)</f>
        <v>0</v>
      </c>
      <c r="BJ171" s="16" t="s">
        <v>80</v>
      </c>
      <c r="BK171" s="116">
        <f>ROUND(I171*H171,2)</f>
        <v>0</v>
      </c>
      <c r="BL171" s="16" t="s">
        <v>162</v>
      </c>
      <c r="BM171" s="115" t="s">
        <v>1816</v>
      </c>
    </row>
    <row r="172" spans="2:65" s="1" customFormat="1" ht="11.25">
      <c r="B172" s="30"/>
      <c r="D172" s="265" t="s">
        <v>396</v>
      </c>
      <c r="F172" s="266" t="s">
        <v>1817</v>
      </c>
      <c r="I172" s="122"/>
      <c r="L172" s="30"/>
      <c r="M172" s="123"/>
      <c r="T172" s="48"/>
      <c r="AT172" s="16" t="s">
        <v>396</v>
      </c>
      <c r="AU172" s="16" t="s">
        <v>82</v>
      </c>
    </row>
    <row r="173" spans="2:65" s="12" customFormat="1" ht="11.25">
      <c r="B173" s="124"/>
      <c r="D173" s="263" t="s">
        <v>407</v>
      </c>
      <c r="E173" s="125" t="s">
        <v>3</v>
      </c>
      <c r="F173" s="267" t="s">
        <v>1818</v>
      </c>
      <c r="H173" s="268">
        <v>86.198999999999998</v>
      </c>
      <c r="I173" s="126"/>
      <c r="L173" s="124"/>
      <c r="M173" s="127"/>
      <c r="T173" s="128"/>
      <c r="AT173" s="125" t="s">
        <v>407</v>
      </c>
      <c r="AU173" s="125" t="s">
        <v>82</v>
      </c>
      <c r="AV173" s="12" t="s">
        <v>82</v>
      </c>
      <c r="AW173" s="12" t="s">
        <v>32</v>
      </c>
      <c r="AX173" s="12" t="s">
        <v>80</v>
      </c>
      <c r="AY173" s="125" t="s">
        <v>132</v>
      </c>
    </row>
    <row r="174" spans="2:65" s="1" customFormat="1" ht="24.2" customHeight="1">
      <c r="B174" s="107"/>
      <c r="C174" s="108" t="s">
        <v>219</v>
      </c>
      <c r="D174" s="262" t="s">
        <v>135</v>
      </c>
      <c r="E174" s="236" t="s">
        <v>1819</v>
      </c>
      <c r="F174" s="237" t="s">
        <v>1820</v>
      </c>
      <c r="G174" s="238" t="s">
        <v>393</v>
      </c>
      <c r="H174" s="239">
        <v>106.998</v>
      </c>
      <c r="I174" s="110"/>
      <c r="J174" s="247">
        <f>ROUND(I174*H174,2)</f>
        <v>0</v>
      </c>
      <c r="K174" s="109" t="s">
        <v>394</v>
      </c>
      <c r="L174" s="30"/>
      <c r="M174" s="111" t="s">
        <v>3</v>
      </c>
      <c r="N174" s="112" t="s">
        <v>43</v>
      </c>
      <c r="P174" s="113">
        <f>O174*H174</f>
        <v>0</v>
      </c>
      <c r="Q174" s="113">
        <v>1E-4</v>
      </c>
      <c r="R174" s="113">
        <f>Q174*H174</f>
        <v>1.0699800000000001E-2</v>
      </c>
      <c r="S174" s="113">
        <v>0</v>
      </c>
      <c r="T174" s="114">
        <f>S174*H174</f>
        <v>0</v>
      </c>
      <c r="AR174" s="115" t="s">
        <v>162</v>
      </c>
      <c r="AT174" s="115" t="s">
        <v>135</v>
      </c>
      <c r="AU174" s="115" t="s">
        <v>82</v>
      </c>
      <c r="AY174" s="16" t="s">
        <v>132</v>
      </c>
      <c r="BE174" s="116">
        <f>IF(N174="základní",J174,0)</f>
        <v>0</v>
      </c>
      <c r="BF174" s="116">
        <f>IF(N174="snížená",J174,0)</f>
        <v>0</v>
      </c>
      <c r="BG174" s="116">
        <f>IF(N174="zákl. přenesená",J174,0)</f>
        <v>0</v>
      </c>
      <c r="BH174" s="116">
        <f>IF(N174="sníž. přenesená",J174,0)</f>
        <v>0</v>
      </c>
      <c r="BI174" s="116">
        <f>IF(N174="nulová",J174,0)</f>
        <v>0</v>
      </c>
      <c r="BJ174" s="16" t="s">
        <v>80</v>
      </c>
      <c r="BK174" s="116">
        <f>ROUND(I174*H174,2)</f>
        <v>0</v>
      </c>
      <c r="BL174" s="16" t="s">
        <v>162</v>
      </c>
      <c r="BM174" s="115" t="s">
        <v>1821</v>
      </c>
    </row>
    <row r="175" spans="2:65" s="1" customFormat="1" ht="11.25">
      <c r="B175" s="30"/>
      <c r="D175" s="265" t="s">
        <v>396</v>
      </c>
      <c r="F175" s="266" t="s">
        <v>1822</v>
      </c>
      <c r="I175" s="122"/>
      <c r="L175" s="30"/>
      <c r="M175" s="123"/>
      <c r="T175" s="48"/>
      <c r="AT175" s="16" t="s">
        <v>396</v>
      </c>
      <c r="AU175" s="16" t="s">
        <v>82</v>
      </c>
    </row>
    <row r="176" spans="2:65" s="12" customFormat="1" ht="11.25">
      <c r="B176" s="124"/>
      <c r="D176" s="263" t="s">
        <v>407</v>
      </c>
      <c r="E176" s="125" t="s">
        <v>3</v>
      </c>
      <c r="F176" s="267" t="s">
        <v>1823</v>
      </c>
      <c r="H176" s="268">
        <v>106.998</v>
      </c>
      <c r="I176" s="126"/>
      <c r="L176" s="124"/>
      <c r="M176" s="127"/>
      <c r="T176" s="128"/>
      <c r="AT176" s="125" t="s">
        <v>407</v>
      </c>
      <c r="AU176" s="125" t="s">
        <v>82</v>
      </c>
      <c r="AV176" s="12" t="s">
        <v>82</v>
      </c>
      <c r="AW176" s="12" t="s">
        <v>32</v>
      </c>
      <c r="AX176" s="12" t="s">
        <v>80</v>
      </c>
      <c r="AY176" s="125" t="s">
        <v>132</v>
      </c>
    </row>
    <row r="177" spans="2:65" s="1" customFormat="1" ht="24.2" customHeight="1">
      <c r="B177" s="107"/>
      <c r="C177" s="108" t="s">
        <v>188</v>
      </c>
      <c r="D177" s="262" t="s">
        <v>135</v>
      </c>
      <c r="E177" s="236" t="s">
        <v>1824</v>
      </c>
      <c r="F177" s="237" t="s">
        <v>1825</v>
      </c>
      <c r="G177" s="238" t="s">
        <v>138</v>
      </c>
      <c r="H177" s="239">
        <v>86.198999999999998</v>
      </c>
      <c r="I177" s="110"/>
      <c r="J177" s="247">
        <f>ROUND(I177*H177,2)</f>
        <v>0</v>
      </c>
      <c r="K177" s="109" t="s">
        <v>394</v>
      </c>
      <c r="L177" s="30"/>
      <c r="M177" s="111" t="s">
        <v>3</v>
      </c>
      <c r="N177" s="112" t="s">
        <v>43</v>
      </c>
      <c r="P177" s="113">
        <f>O177*H177</f>
        <v>0</v>
      </c>
      <c r="Q177" s="113">
        <v>4.3800000000000002E-3</v>
      </c>
      <c r="R177" s="113">
        <f>Q177*H177</f>
        <v>0.37755162000000003</v>
      </c>
      <c r="S177" s="113">
        <v>0</v>
      </c>
      <c r="T177" s="114">
        <f>S177*H177</f>
        <v>0</v>
      </c>
      <c r="AR177" s="115" t="s">
        <v>162</v>
      </c>
      <c r="AT177" s="115" t="s">
        <v>135</v>
      </c>
      <c r="AU177" s="115" t="s">
        <v>82</v>
      </c>
      <c r="AY177" s="16" t="s">
        <v>132</v>
      </c>
      <c r="BE177" s="116">
        <f>IF(N177="základní",J177,0)</f>
        <v>0</v>
      </c>
      <c r="BF177" s="116">
        <f>IF(N177="snížená",J177,0)</f>
        <v>0</v>
      </c>
      <c r="BG177" s="116">
        <f>IF(N177="zákl. přenesená",J177,0)</f>
        <v>0</v>
      </c>
      <c r="BH177" s="116">
        <f>IF(N177="sníž. přenesená",J177,0)</f>
        <v>0</v>
      </c>
      <c r="BI177" s="116">
        <f>IF(N177="nulová",J177,0)</f>
        <v>0</v>
      </c>
      <c r="BJ177" s="16" t="s">
        <v>80</v>
      </c>
      <c r="BK177" s="116">
        <f>ROUND(I177*H177,2)</f>
        <v>0</v>
      </c>
      <c r="BL177" s="16" t="s">
        <v>162</v>
      </c>
      <c r="BM177" s="115" t="s">
        <v>1826</v>
      </c>
    </row>
    <row r="178" spans="2:65" s="1" customFormat="1" ht="11.25">
      <c r="B178" s="30"/>
      <c r="D178" s="265" t="s">
        <v>396</v>
      </c>
      <c r="F178" s="266" t="s">
        <v>1827</v>
      </c>
      <c r="I178" s="122"/>
      <c r="L178" s="30"/>
      <c r="M178" s="123"/>
      <c r="T178" s="48"/>
      <c r="AT178" s="16" t="s">
        <v>396</v>
      </c>
      <c r="AU178" s="16" t="s">
        <v>82</v>
      </c>
    </row>
    <row r="179" spans="2:65" s="12" customFormat="1" ht="11.25">
      <c r="B179" s="124"/>
      <c r="D179" s="263" t="s">
        <v>407</v>
      </c>
      <c r="E179" s="125" t="s">
        <v>3</v>
      </c>
      <c r="F179" s="267" t="s">
        <v>1818</v>
      </c>
      <c r="H179" s="268">
        <v>86.198999999999998</v>
      </c>
      <c r="I179" s="126"/>
      <c r="L179" s="124"/>
      <c r="M179" s="127"/>
      <c r="T179" s="128"/>
      <c r="AT179" s="125" t="s">
        <v>407</v>
      </c>
      <c r="AU179" s="125" t="s">
        <v>82</v>
      </c>
      <c r="AV179" s="12" t="s">
        <v>82</v>
      </c>
      <c r="AW179" s="12" t="s">
        <v>32</v>
      </c>
      <c r="AX179" s="12" t="s">
        <v>80</v>
      </c>
      <c r="AY179" s="125" t="s">
        <v>132</v>
      </c>
    </row>
    <row r="180" spans="2:65" s="1" customFormat="1" ht="24.2" customHeight="1">
      <c r="B180" s="107"/>
      <c r="C180" s="108" t="s">
        <v>226</v>
      </c>
      <c r="D180" s="262" t="s">
        <v>135</v>
      </c>
      <c r="E180" s="236" t="s">
        <v>1828</v>
      </c>
      <c r="F180" s="237" t="s">
        <v>1829</v>
      </c>
      <c r="G180" s="238" t="s">
        <v>138</v>
      </c>
      <c r="H180" s="239">
        <v>86.198999999999998</v>
      </c>
      <c r="I180" s="110"/>
      <c r="J180" s="247">
        <f>ROUND(I180*H180,2)</f>
        <v>0</v>
      </c>
      <c r="K180" s="109" t="s">
        <v>394</v>
      </c>
      <c r="L180" s="30"/>
      <c r="M180" s="111" t="s">
        <v>3</v>
      </c>
      <c r="N180" s="112" t="s">
        <v>43</v>
      </c>
      <c r="P180" s="113">
        <f>O180*H180</f>
        <v>0</v>
      </c>
      <c r="Q180" s="113">
        <v>1.0000000000000001E-5</v>
      </c>
      <c r="R180" s="113">
        <f>Q180*H180</f>
        <v>8.6199000000000009E-4</v>
      </c>
      <c r="S180" s="113">
        <v>0</v>
      </c>
      <c r="T180" s="114">
        <f>S180*H180</f>
        <v>0</v>
      </c>
      <c r="AR180" s="115" t="s">
        <v>162</v>
      </c>
      <c r="AT180" s="115" t="s">
        <v>135</v>
      </c>
      <c r="AU180" s="115" t="s">
        <v>82</v>
      </c>
      <c r="AY180" s="16" t="s">
        <v>132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6" t="s">
        <v>80</v>
      </c>
      <c r="BK180" s="116">
        <f>ROUND(I180*H180,2)</f>
        <v>0</v>
      </c>
      <c r="BL180" s="16" t="s">
        <v>162</v>
      </c>
      <c r="BM180" s="115" t="s">
        <v>1830</v>
      </c>
    </row>
    <row r="181" spans="2:65" s="1" customFormat="1" ht="11.25">
      <c r="B181" s="30"/>
      <c r="D181" s="265" t="s">
        <v>396</v>
      </c>
      <c r="F181" s="266" t="s">
        <v>1831</v>
      </c>
      <c r="I181" s="122"/>
      <c r="L181" s="30"/>
      <c r="M181" s="123"/>
      <c r="T181" s="48"/>
      <c r="AT181" s="16" t="s">
        <v>396</v>
      </c>
      <c r="AU181" s="16" t="s">
        <v>82</v>
      </c>
    </row>
    <row r="182" spans="2:65" s="12" customFormat="1" ht="11.25">
      <c r="B182" s="124"/>
      <c r="D182" s="263" t="s">
        <v>407</v>
      </c>
      <c r="E182" s="125" t="s">
        <v>3</v>
      </c>
      <c r="F182" s="267" t="s">
        <v>1818</v>
      </c>
      <c r="H182" s="268">
        <v>86.198999999999998</v>
      </c>
      <c r="I182" s="126"/>
      <c r="L182" s="124"/>
      <c r="M182" s="127"/>
      <c r="T182" s="128"/>
      <c r="AT182" s="125" t="s">
        <v>407</v>
      </c>
      <c r="AU182" s="125" t="s">
        <v>82</v>
      </c>
      <c r="AV182" s="12" t="s">
        <v>82</v>
      </c>
      <c r="AW182" s="12" t="s">
        <v>32</v>
      </c>
      <c r="AX182" s="12" t="s">
        <v>80</v>
      </c>
      <c r="AY182" s="125" t="s">
        <v>132</v>
      </c>
    </row>
    <row r="183" spans="2:65" s="1" customFormat="1" ht="24.2" customHeight="1">
      <c r="B183" s="107"/>
      <c r="C183" s="108" t="s">
        <v>191</v>
      </c>
      <c r="D183" s="262" t="s">
        <v>135</v>
      </c>
      <c r="E183" s="236" t="s">
        <v>1832</v>
      </c>
      <c r="F183" s="237" t="s">
        <v>1833</v>
      </c>
      <c r="G183" s="238" t="s">
        <v>393</v>
      </c>
      <c r="H183" s="239">
        <v>725.87099999999998</v>
      </c>
      <c r="I183" s="110"/>
      <c r="J183" s="247">
        <f>ROUND(I183*H183,2)</f>
        <v>0</v>
      </c>
      <c r="K183" s="109" t="s">
        <v>394</v>
      </c>
      <c r="L183" s="30"/>
      <c r="M183" s="111" t="s">
        <v>3</v>
      </c>
      <c r="N183" s="112" t="s">
        <v>43</v>
      </c>
      <c r="P183" s="113">
        <f>O183*H183</f>
        <v>0</v>
      </c>
      <c r="Q183" s="113">
        <v>1.25E-3</v>
      </c>
      <c r="R183" s="113">
        <f>Q183*H183</f>
        <v>0.90733874999999997</v>
      </c>
      <c r="S183" s="113">
        <v>0</v>
      </c>
      <c r="T183" s="114">
        <f>S183*H183</f>
        <v>0</v>
      </c>
      <c r="AR183" s="115" t="s">
        <v>162</v>
      </c>
      <c r="AT183" s="115" t="s">
        <v>135</v>
      </c>
      <c r="AU183" s="115" t="s">
        <v>82</v>
      </c>
      <c r="AY183" s="16" t="s">
        <v>132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6" t="s">
        <v>80</v>
      </c>
      <c r="BK183" s="116">
        <f>ROUND(I183*H183,2)</f>
        <v>0</v>
      </c>
      <c r="BL183" s="16" t="s">
        <v>162</v>
      </c>
      <c r="BM183" s="115" t="s">
        <v>1834</v>
      </c>
    </row>
    <row r="184" spans="2:65" s="1" customFormat="1" ht="11.25">
      <c r="B184" s="30"/>
      <c r="D184" s="265" t="s">
        <v>396</v>
      </c>
      <c r="F184" s="266" t="s">
        <v>1835</v>
      </c>
      <c r="I184" s="122"/>
      <c r="L184" s="30"/>
      <c r="M184" s="123"/>
      <c r="T184" s="48"/>
      <c r="AT184" s="16" t="s">
        <v>396</v>
      </c>
      <c r="AU184" s="16" t="s">
        <v>82</v>
      </c>
    </row>
    <row r="185" spans="2:65" s="12" customFormat="1" ht="11.25">
      <c r="B185" s="124"/>
      <c r="D185" s="263" t="s">
        <v>407</v>
      </c>
      <c r="E185" s="125" t="s">
        <v>3</v>
      </c>
      <c r="F185" s="267" t="s">
        <v>1836</v>
      </c>
      <c r="H185" s="268">
        <v>96.96</v>
      </c>
      <c r="I185" s="126"/>
      <c r="L185" s="124"/>
      <c r="M185" s="127"/>
      <c r="T185" s="128"/>
      <c r="AT185" s="125" t="s">
        <v>407</v>
      </c>
      <c r="AU185" s="125" t="s">
        <v>82</v>
      </c>
      <c r="AV185" s="12" t="s">
        <v>82</v>
      </c>
      <c r="AW185" s="12" t="s">
        <v>32</v>
      </c>
      <c r="AX185" s="12" t="s">
        <v>72</v>
      </c>
      <c r="AY185" s="125" t="s">
        <v>132</v>
      </c>
    </row>
    <row r="186" spans="2:65" s="12" customFormat="1" ht="11.25">
      <c r="B186" s="124"/>
      <c r="D186" s="263" t="s">
        <v>407</v>
      </c>
      <c r="E186" s="125" t="s">
        <v>3</v>
      </c>
      <c r="F186" s="267" t="s">
        <v>1837</v>
      </c>
      <c r="H186" s="268">
        <v>96.11</v>
      </c>
      <c r="I186" s="126"/>
      <c r="L186" s="124"/>
      <c r="M186" s="127"/>
      <c r="T186" s="128"/>
      <c r="AT186" s="125" t="s">
        <v>407</v>
      </c>
      <c r="AU186" s="125" t="s">
        <v>82</v>
      </c>
      <c r="AV186" s="12" t="s">
        <v>82</v>
      </c>
      <c r="AW186" s="12" t="s">
        <v>32</v>
      </c>
      <c r="AX186" s="12" t="s">
        <v>72</v>
      </c>
      <c r="AY186" s="125" t="s">
        <v>132</v>
      </c>
    </row>
    <row r="187" spans="2:65" s="12" customFormat="1" ht="11.25">
      <c r="B187" s="124"/>
      <c r="D187" s="263" t="s">
        <v>407</v>
      </c>
      <c r="E187" s="125" t="s">
        <v>3</v>
      </c>
      <c r="F187" s="267" t="s">
        <v>1838</v>
      </c>
      <c r="H187" s="268">
        <v>64.900000000000006</v>
      </c>
      <c r="I187" s="126"/>
      <c r="L187" s="124"/>
      <c r="M187" s="127"/>
      <c r="T187" s="128"/>
      <c r="AT187" s="125" t="s">
        <v>407</v>
      </c>
      <c r="AU187" s="125" t="s">
        <v>82</v>
      </c>
      <c r="AV187" s="12" t="s">
        <v>82</v>
      </c>
      <c r="AW187" s="12" t="s">
        <v>32</v>
      </c>
      <c r="AX187" s="12" t="s">
        <v>72</v>
      </c>
      <c r="AY187" s="125" t="s">
        <v>132</v>
      </c>
    </row>
    <row r="188" spans="2:65" s="12" customFormat="1" ht="11.25">
      <c r="B188" s="124"/>
      <c r="D188" s="263" t="s">
        <v>407</v>
      </c>
      <c r="E188" s="125" t="s">
        <v>3</v>
      </c>
      <c r="F188" s="267" t="s">
        <v>1839</v>
      </c>
      <c r="H188" s="268">
        <v>31.43</v>
      </c>
      <c r="I188" s="126"/>
      <c r="L188" s="124"/>
      <c r="M188" s="127"/>
      <c r="T188" s="128"/>
      <c r="AT188" s="125" t="s">
        <v>407</v>
      </c>
      <c r="AU188" s="125" t="s">
        <v>82</v>
      </c>
      <c r="AV188" s="12" t="s">
        <v>82</v>
      </c>
      <c r="AW188" s="12" t="s">
        <v>32</v>
      </c>
      <c r="AX188" s="12" t="s">
        <v>72</v>
      </c>
      <c r="AY188" s="125" t="s">
        <v>132</v>
      </c>
    </row>
    <row r="189" spans="2:65" s="12" customFormat="1" ht="11.25">
      <c r="B189" s="124"/>
      <c r="D189" s="263" t="s">
        <v>407</v>
      </c>
      <c r="E189" s="125" t="s">
        <v>3</v>
      </c>
      <c r="F189" s="267" t="s">
        <v>1840</v>
      </c>
      <c r="H189" s="268">
        <v>32.04</v>
      </c>
      <c r="I189" s="126"/>
      <c r="L189" s="124"/>
      <c r="M189" s="127"/>
      <c r="T189" s="128"/>
      <c r="AT189" s="125" t="s">
        <v>407</v>
      </c>
      <c r="AU189" s="125" t="s">
        <v>82</v>
      </c>
      <c r="AV189" s="12" t="s">
        <v>82</v>
      </c>
      <c r="AW189" s="12" t="s">
        <v>32</v>
      </c>
      <c r="AX189" s="12" t="s">
        <v>72</v>
      </c>
      <c r="AY189" s="125" t="s">
        <v>132</v>
      </c>
    </row>
    <row r="190" spans="2:65" s="12" customFormat="1" ht="11.25">
      <c r="B190" s="124"/>
      <c r="D190" s="263" t="s">
        <v>407</v>
      </c>
      <c r="E190" s="125" t="s">
        <v>3</v>
      </c>
      <c r="F190" s="267" t="s">
        <v>1841</v>
      </c>
      <c r="H190" s="268">
        <v>95.42</v>
      </c>
      <c r="I190" s="126"/>
      <c r="L190" s="124"/>
      <c r="M190" s="127"/>
      <c r="T190" s="128"/>
      <c r="AT190" s="125" t="s">
        <v>407</v>
      </c>
      <c r="AU190" s="125" t="s">
        <v>82</v>
      </c>
      <c r="AV190" s="12" t="s">
        <v>82</v>
      </c>
      <c r="AW190" s="12" t="s">
        <v>32</v>
      </c>
      <c r="AX190" s="12" t="s">
        <v>72</v>
      </c>
      <c r="AY190" s="125" t="s">
        <v>132</v>
      </c>
    </row>
    <row r="191" spans="2:65" s="12" customFormat="1" ht="11.25">
      <c r="B191" s="124"/>
      <c r="D191" s="263" t="s">
        <v>407</v>
      </c>
      <c r="E191" s="125" t="s">
        <v>3</v>
      </c>
      <c r="F191" s="267" t="s">
        <v>1842</v>
      </c>
      <c r="H191" s="268">
        <v>97.67</v>
      </c>
      <c r="I191" s="126"/>
      <c r="L191" s="124"/>
      <c r="M191" s="127"/>
      <c r="T191" s="128"/>
      <c r="AT191" s="125" t="s">
        <v>407</v>
      </c>
      <c r="AU191" s="125" t="s">
        <v>82</v>
      </c>
      <c r="AV191" s="12" t="s">
        <v>82</v>
      </c>
      <c r="AW191" s="12" t="s">
        <v>32</v>
      </c>
      <c r="AX191" s="12" t="s">
        <v>72</v>
      </c>
      <c r="AY191" s="125" t="s">
        <v>132</v>
      </c>
    </row>
    <row r="192" spans="2:65" s="12" customFormat="1" ht="11.25">
      <c r="B192" s="124"/>
      <c r="D192" s="263" t="s">
        <v>407</v>
      </c>
      <c r="E192" s="125" t="s">
        <v>3</v>
      </c>
      <c r="F192" s="267" t="s">
        <v>1843</v>
      </c>
      <c r="H192" s="268">
        <v>284.61</v>
      </c>
      <c r="I192" s="126"/>
      <c r="L192" s="124"/>
      <c r="M192" s="127"/>
      <c r="T192" s="128"/>
      <c r="AT192" s="125" t="s">
        <v>407</v>
      </c>
      <c r="AU192" s="125" t="s">
        <v>82</v>
      </c>
      <c r="AV192" s="12" t="s">
        <v>82</v>
      </c>
      <c r="AW192" s="12" t="s">
        <v>32</v>
      </c>
      <c r="AX192" s="12" t="s">
        <v>72</v>
      </c>
      <c r="AY192" s="125" t="s">
        <v>132</v>
      </c>
    </row>
    <row r="193" spans="2:65" s="12" customFormat="1" ht="11.25">
      <c r="B193" s="124"/>
      <c r="D193" s="263" t="s">
        <v>407</v>
      </c>
      <c r="E193" s="125" t="s">
        <v>3</v>
      </c>
      <c r="F193" s="267" t="s">
        <v>1844</v>
      </c>
      <c r="H193" s="268">
        <v>-73.269000000000005</v>
      </c>
      <c r="I193" s="126"/>
      <c r="L193" s="124"/>
      <c r="M193" s="127"/>
      <c r="T193" s="128"/>
      <c r="AT193" s="125" t="s">
        <v>407</v>
      </c>
      <c r="AU193" s="125" t="s">
        <v>82</v>
      </c>
      <c r="AV193" s="12" t="s">
        <v>82</v>
      </c>
      <c r="AW193" s="12" t="s">
        <v>32</v>
      </c>
      <c r="AX193" s="12" t="s">
        <v>72</v>
      </c>
      <c r="AY193" s="125" t="s">
        <v>132</v>
      </c>
    </row>
    <row r="194" spans="2:65" s="13" customFormat="1" ht="11.25">
      <c r="B194" s="137"/>
      <c r="D194" s="263" t="s">
        <v>407</v>
      </c>
      <c r="E194" s="138" t="s">
        <v>3</v>
      </c>
      <c r="F194" s="275" t="s">
        <v>477</v>
      </c>
      <c r="H194" s="276">
        <v>725.87099999999998</v>
      </c>
      <c r="I194" s="139"/>
      <c r="L194" s="137"/>
      <c r="M194" s="140"/>
      <c r="T194" s="141"/>
      <c r="AT194" s="138" t="s">
        <v>407</v>
      </c>
      <c r="AU194" s="138" t="s">
        <v>82</v>
      </c>
      <c r="AV194" s="13" t="s">
        <v>139</v>
      </c>
      <c r="AW194" s="13" t="s">
        <v>32</v>
      </c>
      <c r="AX194" s="13" t="s">
        <v>80</v>
      </c>
      <c r="AY194" s="138" t="s">
        <v>132</v>
      </c>
    </row>
    <row r="195" spans="2:65" s="1" customFormat="1" ht="16.5" customHeight="1">
      <c r="B195" s="107"/>
      <c r="C195" s="129" t="s">
        <v>233</v>
      </c>
      <c r="D195" s="269" t="s">
        <v>449</v>
      </c>
      <c r="E195" s="270" t="s">
        <v>1845</v>
      </c>
      <c r="F195" s="271" t="s">
        <v>1846</v>
      </c>
      <c r="G195" s="272" t="s">
        <v>393</v>
      </c>
      <c r="H195" s="273">
        <v>762.16499999999996</v>
      </c>
      <c r="I195" s="131"/>
      <c r="J195" s="274">
        <f>ROUND(I195*H195,2)</f>
        <v>0</v>
      </c>
      <c r="K195" s="130" t="s">
        <v>3</v>
      </c>
      <c r="L195" s="132"/>
      <c r="M195" s="133" t="s">
        <v>3</v>
      </c>
      <c r="N195" s="134" t="s">
        <v>43</v>
      </c>
      <c r="P195" s="113">
        <f>O195*H195</f>
        <v>0</v>
      </c>
      <c r="Q195" s="113">
        <v>2.0999999999999999E-3</v>
      </c>
      <c r="R195" s="113">
        <f>Q195*H195</f>
        <v>1.6005464999999999</v>
      </c>
      <c r="S195" s="113">
        <v>0</v>
      </c>
      <c r="T195" s="114">
        <f>S195*H195</f>
        <v>0</v>
      </c>
      <c r="AR195" s="115" t="s">
        <v>198</v>
      </c>
      <c r="AT195" s="115" t="s">
        <v>449</v>
      </c>
      <c r="AU195" s="115" t="s">
        <v>82</v>
      </c>
      <c r="AY195" s="16" t="s">
        <v>132</v>
      </c>
      <c r="BE195" s="116">
        <f>IF(N195="základní",J195,0)</f>
        <v>0</v>
      </c>
      <c r="BF195" s="116">
        <f>IF(N195="snížená",J195,0)</f>
        <v>0</v>
      </c>
      <c r="BG195" s="116">
        <f>IF(N195="zákl. přenesená",J195,0)</f>
        <v>0</v>
      </c>
      <c r="BH195" s="116">
        <f>IF(N195="sníž. přenesená",J195,0)</f>
        <v>0</v>
      </c>
      <c r="BI195" s="116">
        <f>IF(N195="nulová",J195,0)</f>
        <v>0</v>
      </c>
      <c r="BJ195" s="16" t="s">
        <v>80</v>
      </c>
      <c r="BK195" s="116">
        <f>ROUND(I195*H195,2)</f>
        <v>0</v>
      </c>
      <c r="BL195" s="16" t="s">
        <v>162</v>
      </c>
      <c r="BM195" s="115" t="s">
        <v>1847</v>
      </c>
    </row>
    <row r="196" spans="2:65" s="12" customFormat="1" ht="11.25">
      <c r="B196" s="124"/>
      <c r="D196" s="263" t="s">
        <v>407</v>
      </c>
      <c r="F196" s="267" t="s">
        <v>1848</v>
      </c>
      <c r="H196" s="268">
        <v>762.16499999999996</v>
      </c>
      <c r="I196" s="126"/>
      <c r="L196" s="124"/>
      <c r="M196" s="127"/>
      <c r="T196" s="128"/>
      <c r="AT196" s="125" t="s">
        <v>407</v>
      </c>
      <c r="AU196" s="125" t="s">
        <v>82</v>
      </c>
      <c r="AV196" s="12" t="s">
        <v>82</v>
      </c>
      <c r="AW196" s="12" t="s">
        <v>4</v>
      </c>
      <c r="AX196" s="12" t="s">
        <v>80</v>
      </c>
      <c r="AY196" s="125" t="s">
        <v>132</v>
      </c>
    </row>
    <row r="197" spans="2:65" s="1" customFormat="1" ht="16.5" customHeight="1">
      <c r="B197" s="107"/>
      <c r="C197" s="108" t="s">
        <v>195</v>
      </c>
      <c r="D197" s="262" t="s">
        <v>135</v>
      </c>
      <c r="E197" s="236" t="s">
        <v>1849</v>
      </c>
      <c r="F197" s="237" t="s">
        <v>1850</v>
      </c>
      <c r="G197" s="238" t="s">
        <v>393</v>
      </c>
      <c r="H197" s="239">
        <v>175.405</v>
      </c>
      <c r="I197" s="110"/>
      <c r="J197" s="247">
        <f>ROUND(I197*H197,2)</f>
        <v>0</v>
      </c>
      <c r="K197" s="109" t="s">
        <v>394</v>
      </c>
      <c r="L197" s="30"/>
      <c r="M197" s="111" t="s">
        <v>3</v>
      </c>
      <c r="N197" s="112" t="s">
        <v>43</v>
      </c>
      <c r="P197" s="113">
        <f>O197*H197</f>
        <v>0</v>
      </c>
      <c r="Q197" s="113">
        <v>0</v>
      </c>
      <c r="R197" s="113">
        <f>Q197*H197</f>
        <v>0</v>
      </c>
      <c r="S197" s="113">
        <v>0</v>
      </c>
      <c r="T197" s="114">
        <f>S197*H197</f>
        <v>0</v>
      </c>
      <c r="AR197" s="115" t="s">
        <v>162</v>
      </c>
      <c r="AT197" s="115" t="s">
        <v>135</v>
      </c>
      <c r="AU197" s="115" t="s">
        <v>82</v>
      </c>
      <c r="AY197" s="16" t="s">
        <v>132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6" t="s">
        <v>80</v>
      </c>
      <c r="BK197" s="116">
        <f>ROUND(I197*H197,2)</f>
        <v>0</v>
      </c>
      <c r="BL197" s="16" t="s">
        <v>162</v>
      </c>
      <c r="BM197" s="115" t="s">
        <v>1851</v>
      </c>
    </row>
    <row r="198" spans="2:65" s="1" customFormat="1" ht="11.25">
      <c r="B198" s="30"/>
      <c r="D198" s="265" t="s">
        <v>396</v>
      </c>
      <c r="F198" s="266" t="s">
        <v>1852</v>
      </c>
      <c r="I198" s="122"/>
      <c r="L198" s="30"/>
      <c r="M198" s="123"/>
      <c r="T198" s="48"/>
      <c r="AT198" s="16" t="s">
        <v>396</v>
      </c>
      <c r="AU198" s="16" t="s">
        <v>82</v>
      </c>
    </row>
    <row r="199" spans="2:65" s="12" customFormat="1" ht="22.5">
      <c r="B199" s="124"/>
      <c r="D199" s="263" t="s">
        <v>407</v>
      </c>
      <c r="E199" s="125" t="s">
        <v>3</v>
      </c>
      <c r="F199" s="267" t="s">
        <v>1853</v>
      </c>
      <c r="H199" s="268">
        <v>175.405</v>
      </c>
      <c r="I199" s="126"/>
      <c r="L199" s="124"/>
      <c r="M199" s="127"/>
      <c r="T199" s="128"/>
      <c r="AT199" s="125" t="s">
        <v>407</v>
      </c>
      <c r="AU199" s="125" t="s">
        <v>82</v>
      </c>
      <c r="AV199" s="12" t="s">
        <v>82</v>
      </c>
      <c r="AW199" s="12" t="s">
        <v>32</v>
      </c>
      <c r="AX199" s="12" t="s">
        <v>80</v>
      </c>
      <c r="AY199" s="125" t="s">
        <v>132</v>
      </c>
    </row>
    <row r="200" spans="2:65" s="1" customFormat="1" ht="16.5" customHeight="1">
      <c r="B200" s="107"/>
      <c r="C200" s="108" t="s">
        <v>240</v>
      </c>
      <c r="D200" s="262" t="s">
        <v>135</v>
      </c>
      <c r="E200" s="236" t="s">
        <v>1854</v>
      </c>
      <c r="F200" s="237" t="s">
        <v>1855</v>
      </c>
      <c r="G200" s="238" t="s">
        <v>393</v>
      </c>
      <c r="H200" s="239">
        <v>175.405</v>
      </c>
      <c r="I200" s="110"/>
      <c r="J200" s="247">
        <f>ROUND(I200*H200,2)</f>
        <v>0</v>
      </c>
      <c r="K200" s="109" t="s">
        <v>394</v>
      </c>
      <c r="L200" s="30"/>
      <c r="M200" s="111" t="s">
        <v>3</v>
      </c>
      <c r="N200" s="112" t="s">
        <v>43</v>
      </c>
      <c r="P200" s="113">
        <f>O200*H200</f>
        <v>0</v>
      </c>
      <c r="Q200" s="113">
        <v>0</v>
      </c>
      <c r="R200" s="113">
        <f>Q200*H200</f>
        <v>0</v>
      </c>
      <c r="S200" s="113">
        <v>1.0999999999999999E-2</v>
      </c>
      <c r="T200" s="114">
        <f>S200*H200</f>
        <v>1.9294549999999999</v>
      </c>
      <c r="AR200" s="115" t="s">
        <v>162</v>
      </c>
      <c r="AT200" s="115" t="s">
        <v>135</v>
      </c>
      <c r="AU200" s="115" t="s">
        <v>82</v>
      </c>
      <c r="AY200" s="16" t="s">
        <v>132</v>
      </c>
      <c r="BE200" s="116">
        <f>IF(N200="základní",J200,0)</f>
        <v>0</v>
      </c>
      <c r="BF200" s="116">
        <f>IF(N200="snížená",J200,0)</f>
        <v>0</v>
      </c>
      <c r="BG200" s="116">
        <f>IF(N200="zákl. přenesená",J200,0)</f>
        <v>0</v>
      </c>
      <c r="BH200" s="116">
        <f>IF(N200="sníž. přenesená",J200,0)</f>
        <v>0</v>
      </c>
      <c r="BI200" s="116">
        <f>IF(N200="nulová",J200,0)</f>
        <v>0</v>
      </c>
      <c r="BJ200" s="16" t="s">
        <v>80</v>
      </c>
      <c r="BK200" s="116">
        <f>ROUND(I200*H200,2)</f>
        <v>0</v>
      </c>
      <c r="BL200" s="16" t="s">
        <v>162</v>
      </c>
      <c r="BM200" s="115" t="s">
        <v>1856</v>
      </c>
    </row>
    <row r="201" spans="2:65" s="1" customFormat="1" ht="11.25">
      <c r="B201" s="30"/>
      <c r="D201" s="265" t="s">
        <v>396</v>
      </c>
      <c r="F201" s="266" t="s">
        <v>1857</v>
      </c>
      <c r="I201" s="122"/>
      <c r="L201" s="30"/>
      <c r="M201" s="123"/>
      <c r="T201" s="48"/>
      <c r="AT201" s="16" t="s">
        <v>396</v>
      </c>
      <c r="AU201" s="16" t="s">
        <v>82</v>
      </c>
    </row>
    <row r="202" spans="2:65" s="12" customFormat="1" ht="22.5">
      <c r="B202" s="124"/>
      <c r="D202" s="263" t="s">
        <v>407</v>
      </c>
      <c r="E202" s="125" t="s">
        <v>3</v>
      </c>
      <c r="F202" s="267" t="s">
        <v>1858</v>
      </c>
      <c r="H202" s="268">
        <v>175.405</v>
      </c>
      <c r="I202" s="126"/>
      <c r="L202" s="124"/>
      <c r="M202" s="127"/>
      <c r="T202" s="128"/>
      <c r="AT202" s="125" t="s">
        <v>407</v>
      </c>
      <c r="AU202" s="125" t="s">
        <v>82</v>
      </c>
      <c r="AV202" s="12" t="s">
        <v>82</v>
      </c>
      <c r="AW202" s="12" t="s">
        <v>32</v>
      </c>
      <c r="AX202" s="12" t="s">
        <v>80</v>
      </c>
      <c r="AY202" s="125" t="s">
        <v>132</v>
      </c>
    </row>
    <row r="203" spans="2:65" s="1" customFormat="1" ht="16.5" customHeight="1">
      <c r="B203" s="107"/>
      <c r="C203" s="108" t="s">
        <v>198</v>
      </c>
      <c r="D203" s="262" t="s">
        <v>135</v>
      </c>
      <c r="E203" s="236" t="s">
        <v>1859</v>
      </c>
      <c r="F203" s="237" t="s">
        <v>1860</v>
      </c>
      <c r="G203" s="238" t="s">
        <v>270</v>
      </c>
      <c r="H203" s="239">
        <v>1</v>
      </c>
      <c r="I203" s="110"/>
      <c r="J203" s="247">
        <f>ROUND(I203*H203,2)</f>
        <v>0</v>
      </c>
      <c r="K203" s="109" t="s">
        <v>3</v>
      </c>
      <c r="L203" s="30"/>
      <c r="M203" s="111" t="s">
        <v>3</v>
      </c>
      <c r="N203" s="112" t="s">
        <v>43</v>
      </c>
      <c r="P203" s="113">
        <f>O203*H203</f>
        <v>0</v>
      </c>
      <c r="Q203" s="113">
        <v>0</v>
      </c>
      <c r="R203" s="113">
        <f>Q203*H203</f>
        <v>0</v>
      </c>
      <c r="S203" s="113">
        <v>0</v>
      </c>
      <c r="T203" s="114">
        <f>S203*H203</f>
        <v>0</v>
      </c>
      <c r="AR203" s="115" t="s">
        <v>162</v>
      </c>
      <c r="AT203" s="115" t="s">
        <v>135</v>
      </c>
      <c r="AU203" s="115" t="s">
        <v>82</v>
      </c>
      <c r="AY203" s="16" t="s">
        <v>132</v>
      </c>
      <c r="BE203" s="116">
        <f>IF(N203="základní",J203,0)</f>
        <v>0</v>
      </c>
      <c r="BF203" s="116">
        <f>IF(N203="snížená",J203,0)</f>
        <v>0</v>
      </c>
      <c r="BG203" s="116">
        <f>IF(N203="zákl. přenesená",J203,0)</f>
        <v>0</v>
      </c>
      <c r="BH203" s="116">
        <f>IF(N203="sníž. přenesená",J203,0)</f>
        <v>0</v>
      </c>
      <c r="BI203" s="116">
        <f>IF(N203="nulová",J203,0)</f>
        <v>0</v>
      </c>
      <c r="BJ203" s="16" t="s">
        <v>80</v>
      </c>
      <c r="BK203" s="116">
        <f>ROUND(I203*H203,2)</f>
        <v>0</v>
      </c>
      <c r="BL203" s="16" t="s">
        <v>162</v>
      </c>
      <c r="BM203" s="115" t="s">
        <v>1861</v>
      </c>
    </row>
    <row r="204" spans="2:65" s="1" customFormat="1" ht="24.2" customHeight="1">
      <c r="B204" s="107"/>
      <c r="C204" s="108" t="s">
        <v>247</v>
      </c>
      <c r="D204" s="262" t="s">
        <v>135</v>
      </c>
      <c r="E204" s="236" t="s">
        <v>1862</v>
      </c>
      <c r="F204" s="237" t="s">
        <v>1863</v>
      </c>
      <c r="G204" s="238" t="s">
        <v>138</v>
      </c>
      <c r="H204" s="239">
        <v>9.3000000000000007</v>
      </c>
      <c r="I204" s="110"/>
      <c r="J204" s="247">
        <f>ROUND(I204*H204,2)</f>
        <v>0</v>
      </c>
      <c r="K204" s="109" t="s">
        <v>394</v>
      </c>
      <c r="L204" s="30"/>
      <c r="M204" s="111" t="s">
        <v>3</v>
      </c>
      <c r="N204" s="112" t="s">
        <v>43</v>
      </c>
      <c r="P204" s="113">
        <f>O204*H204</f>
        <v>0</v>
      </c>
      <c r="Q204" s="113">
        <v>1.6660000000000001E-2</v>
      </c>
      <c r="R204" s="113">
        <f>Q204*H204</f>
        <v>0.15493800000000002</v>
      </c>
      <c r="S204" s="113">
        <v>0</v>
      </c>
      <c r="T204" s="114">
        <f>S204*H204</f>
        <v>0</v>
      </c>
      <c r="AR204" s="115" t="s">
        <v>162</v>
      </c>
      <c r="AT204" s="115" t="s">
        <v>135</v>
      </c>
      <c r="AU204" s="115" t="s">
        <v>82</v>
      </c>
      <c r="AY204" s="16" t="s">
        <v>132</v>
      </c>
      <c r="BE204" s="116">
        <f>IF(N204="základní",J204,0)</f>
        <v>0</v>
      </c>
      <c r="BF204" s="116">
        <f>IF(N204="snížená",J204,0)</f>
        <v>0</v>
      </c>
      <c r="BG204" s="116">
        <f>IF(N204="zákl. přenesená",J204,0)</f>
        <v>0</v>
      </c>
      <c r="BH204" s="116">
        <f>IF(N204="sníž. přenesená",J204,0)</f>
        <v>0</v>
      </c>
      <c r="BI204" s="116">
        <f>IF(N204="nulová",J204,0)</f>
        <v>0</v>
      </c>
      <c r="BJ204" s="16" t="s">
        <v>80</v>
      </c>
      <c r="BK204" s="116">
        <f>ROUND(I204*H204,2)</f>
        <v>0</v>
      </c>
      <c r="BL204" s="16" t="s">
        <v>162</v>
      </c>
      <c r="BM204" s="115" t="s">
        <v>1864</v>
      </c>
    </row>
    <row r="205" spans="2:65" s="1" customFormat="1" ht="11.25">
      <c r="B205" s="30"/>
      <c r="D205" s="265" t="s">
        <v>396</v>
      </c>
      <c r="F205" s="266" t="s">
        <v>1865</v>
      </c>
      <c r="I205" s="122"/>
      <c r="L205" s="30"/>
      <c r="M205" s="123"/>
      <c r="T205" s="48"/>
      <c r="AT205" s="16" t="s">
        <v>396</v>
      </c>
      <c r="AU205" s="16" t="s">
        <v>82</v>
      </c>
    </row>
    <row r="206" spans="2:65" s="12" customFormat="1" ht="11.25">
      <c r="B206" s="124"/>
      <c r="D206" s="263" t="s">
        <v>407</v>
      </c>
      <c r="E206" s="125" t="s">
        <v>3</v>
      </c>
      <c r="F206" s="267" t="s">
        <v>1866</v>
      </c>
      <c r="H206" s="268">
        <v>9.3000000000000007</v>
      </c>
      <c r="I206" s="126"/>
      <c r="L206" s="124"/>
      <c r="M206" s="127"/>
      <c r="T206" s="128"/>
      <c r="AT206" s="125" t="s">
        <v>407</v>
      </c>
      <c r="AU206" s="125" t="s">
        <v>82</v>
      </c>
      <c r="AV206" s="12" t="s">
        <v>82</v>
      </c>
      <c r="AW206" s="12" t="s">
        <v>32</v>
      </c>
      <c r="AX206" s="12" t="s">
        <v>80</v>
      </c>
      <c r="AY206" s="125" t="s">
        <v>132</v>
      </c>
    </row>
    <row r="207" spans="2:65" s="1" customFormat="1" ht="24.2" customHeight="1">
      <c r="B207" s="107"/>
      <c r="C207" s="108" t="s">
        <v>202</v>
      </c>
      <c r="D207" s="262" t="s">
        <v>135</v>
      </c>
      <c r="E207" s="236" t="s">
        <v>1867</v>
      </c>
      <c r="F207" s="237" t="s">
        <v>1868</v>
      </c>
      <c r="G207" s="238" t="s">
        <v>138</v>
      </c>
      <c r="H207" s="239">
        <v>16.34</v>
      </c>
      <c r="I207" s="110"/>
      <c r="J207" s="247">
        <f>ROUND(I207*H207,2)</f>
        <v>0</v>
      </c>
      <c r="K207" s="109" t="s">
        <v>394</v>
      </c>
      <c r="L207" s="30"/>
      <c r="M207" s="111" t="s">
        <v>3</v>
      </c>
      <c r="N207" s="112" t="s">
        <v>43</v>
      </c>
      <c r="P207" s="113">
        <f>O207*H207</f>
        <v>0</v>
      </c>
      <c r="Q207" s="113">
        <v>2.1870000000000001E-2</v>
      </c>
      <c r="R207" s="113">
        <f>Q207*H207</f>
        <v>0.3573558</v>
      </c>
      <c r="S207" s="113">
        <v>0</v>
      </c>
      <c r="T207" s="114">
        <f>S207*H207</f>
        <v>0</v>
      </c>
      <c r="AR207" s="115" t="s">
        <v>162</v>
      </c>
      <c r="AT207" s="115" t="s">
        <v>135</v>
      </c>
      <c r="AU207" s="115" t="s">
        <v>82</v>
      </c>
      <c r="AY207" s="16" t="s">
        <v>132</v>
      </c>
      <c r="BE207" s="116">
        <f>IF(N207="základní",J207,0)</f>
        <v>0</v>
      </c>
      <c r="BF207" s="116">
        <f>IF(N207="snížená",J207,0)</f>
        <v>0</v>
      </c>
      <c r="BG207" s="116">
        <f>IF(N207="zákl. přenesená",J207,0)</f>
        <v>0</v>
      </c>
      <c r="BH207" s="116">
        <f>IF(N207="sníž. přenesená",J207,0)</f>
        <v>0</v>
      </c>
      <c r="BI207" s="116">
        <f>IF(N207="nulová",J207,0)</f>
        <v>0</v>
      </c>
      <c r="BJ207" s="16" t="s">
        <v>80</v>
      </c>
      <c r="BK207" s="116">
        <f>ROUND(I207*H207,2)</f>
        <v>0</v>
      </c>
      <c r="BL207" s="16" t="s">
        <v>162</v>
      </c>
      <c r="BM207" s="115" t="s">
        <v>1869</v>
      </c>
    </row>
    <row r="208" spans="2:65" s="1" customFormat="1" ht="11.25">
      <c r="B208" s="30"/>
      <c r="D208" s="265" t="s">
        <v>396</v>
      </c>
      <c r="F208" s="266" t="s">
        <v>1870</v>
      </c>
      <c r="I208" s="122"/>
      <c r="L208" s="30"/>
      <c r="M208" s="123"/>
      <c r="T208" s="48"/>
      <c r="AT208" s="16" t="s">
        <v>396</v>
      </c>
      <c r="AU208" s="16" t="s">
        <v>82</v>
      </c>
    </row>
    <row r="209" spans="2:65" s="12" customFormat="1" ht="11.25">
      <c r="B209" s="124"/>
      <c r="D209" s="263" t="s">
        <v>407</v>
      </c>
      <c r="E209" s="125" t="s">
        <v>3</v>
      </c>
      <c r="F209" s="267" t="s">
        <v>1871</v>
      </c>
      <c r="H209" s="268">
        <v>16.34</v>
      </c>
      <c r="I209" s="126"/>
      <c r="L209" s="124"/>
      <c r="M209" s="127"/>
      <c r="T209" s="128"/>
      <c r="AT209" s="125" t="s">
        <v>407</v>
      </c>
      <c r="AU209" s="125" t="s">
        <v>82</v>
      </c>
      <c r="AV209" s="12" t="s">
        <v>82</v>
      </c>
      <c r="AW209" s="12" t="s">
        <v>32</v>
      </c>
      <c r="AX209" s="12" t="s">
        <v>80</v>
      </c>
      <c r="AY209" s="125" t="s">
        <v>132</v>
      </c>
    </row>
    <row r="210" spans="2:65" s="1" customFormat="1" ht="37.9" customHeight="1">
      <c r="B210" s="107"/>
      <c r="C210" s="108" t="s">
        <v>347</v>
      </c>
      <c r="D210" s="262" t="s">
        <v>135</v>
      </c>
      <c r="E210" s="236" t="s">
        <v>1872</v>
      </c>
      <c r="F210" s="237" t="s">
        <v>1873</v>
      </c>
      <c r="G210" s="238" t="s">
        <v>413</v>
      </c>
      <c r="H210" s="239">
        <v>4.9960000000000004</v>
      </c>
      <c r="I210" s="110"/>
      <c r="J210" s="247">
        <f>ROUND(I210*H210,2)</f>
        <v>0</v>
      </c>
      <c r="K210" s="109" t="s">
        <v>394</v>
      </c>
      <c r="L210" s="30"/>
      <c r="M210" s="111" t="s">
        <v>3</v>
      </c>
      <c r="N210" s="112" t="s">
        <v>43</v>
      </c>
      <c r="P210" s="113">
        <f>O210*H210</f>
        <v>0</v>
      </c>
      <c r="Q210" s="113">
        <v>0</v>
      </c>
      <c r="R210" s="113">
        <f>Q210*H210</f>
        <v>0</v>
      </c>
      <c r="S210" s="113">
        <v>0</v>
      </c>
      <c r="T210" s="114">
        <f>S210*H210</f>
        <v>0</v>
      </c>
      <c r="AR210" s="115" t="s">
        <v>162</v>
      </c>
      <c r="AT210" s="115" t="s">
        <v>135</v>
      </c>
      <c r="AU210" s="115" t="s">
        <v>82</v>
      </c>
      <c r="AY210" s="16" t="s">
        <v>132</v>
      </c>
      <c r="BE210" s="116">
        <f>IF(N210="základní",J210,0)</f>
        <v>0</v>
      </c>
      <c r="BF210" s="116">
        <f>IF(N210="snížená",J210,0)</f>
        <v>0</v>
      </c>
      <c r="BG210" s="116">
        <f>IF(N210="zákl. přenesená",J210,0)</f>
        <v>0</v>
      </c>
      <c r="BH210" s="116">
        <f>IF(N210="sníž. přenesená",J210,0)</f>
        <v>0</v>
      </c>
      <c r="BI210" s="116">
        <f>IF(N210="nulová",J210,0)</f>
        <v>0</v>
      </c>
      <c r="BJ210" s="16" t="s">
        <v>80</v>
      </c>
      <c r="BK210" s="116">
        <f>ROUND(I210*H210,2)</f>
        <v>0</v>
      </c>
      <c r="BL210" s="16" t="s">
        <v>162</v>
      </c>
      <c r="BM210" s="115" t="s">
        <v>1874</v>
      </c>
    </row>
    <row r="211" spans="2:65" s="1" customFormat="1" ht="11.25">
      <c r="B211" s="30"/>
      <c r="D211" s="265" t="s">
        <v>396</v>
      </c>
      <c r="F211" s="266" t="s">
        <v>1875</v>
      </c>
      <c r="I211" s="122"/>
      <c r="L211" s="30"/>
      <c r="M211" s="123"/>
      <c r="T211" s="48"/>
      <c r="AT211" s="16" t="s">
        <v>396</v>
      </c>
      <c r="AU211" s="16" t="s">
        <v>82</v>
      </c>
    </row>
    <row r="212" spans="2:65" s="11" customFormat="1" ht="22.9" customHeight="1">
      <c r="B212" s="99"/>
      <c r="D212" s="100" t="s">
        <v>71</v>
      </c>
      <c r="E212" s="235" t="s">
        <v>1876</v>
      </c>
      <c r="F212" s="235" t="s">
        <v>1877</v>
      </c>
      <c r="I212" s="101"/>
      <c r="J212" s="246">
        <f>BK212</f>
        <v>0</v>
      </c>
      <c r="L212" s="99"/>
      <c r="M212" s="102"/>
      <c r="P212" s="103">
        <f>SUM(P213:P220)</f>
        <v>0</v>
      </c>
      <c r="R212" s="103">
        <f>SUM(R213:R220)</f>
        <v>5.6900000000000006E-2</v>
      </c>
      <c r="T212" s="104">
        <f>SUM(T213:T220)</f>
        <v>0</v>
      </c>
      <c r="AR212" s="100" t="s">
        <v>82</v>
      </c>
      <c r="AT212" s="105" t="s">
        <v>71</v>
      </c>
      <c r="AU212" s="105" t="s">
        <v>80</v>
      </c>
      <c r="AY212" s="100" t="s">
        <v>132</v>
      </c>
      <c r="BK212" s="106">
        <f>SUM(BK213:BK220)</f>
        <v>0</v>
      </c>
    </row>
    <row r="213" spans="2:65" s="1" customFormat="1" ht="24.2" customHeight="1">
      <c r="B213" s="107"/>
      <c r="C213" s="108" t="s">
        <v>205</v>
      </c>
      <c r="D213" s="262" t="s">
        <v>135</v>
      </c>
      <c r="E213" s="236" t="s">
        <v>1878</v>
      </c>
      <c r="F213" s="237" t="s">
        <v>1879</v>
      </c>
      <c r="G213" s="238" t="s">
        <v>158</v>
      </c>
      <c r="H213" s="239">
        <v>1</v>
      </c>
      <c r="I213" s="110"/>
      <c r="J213" s="247">
        <f>ROUND(I213*H213,2)</f>
        <v>0</v>
      </c>
      <c r="K213" s="109" t="s">
        <v>394</v>
      </c>
      <c r="L213" s="30"/>
      <c r="M213" s="111" t="s">
        <v>3</v>
      </c>
      <c r="N213" s="112" t="s">
        <v>43</v>
      </c>
      <c r="P213" s="113">
        <f>O213*H213</f>
        <v>0</v>
      </c>
      <c r="Q213" s="113">
        <v>0</v>
      </c>
      <c r="R213" s="113">
        <f>Q213*H213</f>
        <v>0</v>
      </c>
      <c r="S213" s="113">
        <v>0</v>
      </c>
      <c r="T213" s="114">
        <f>S213*H213</f>
        <v>0</v>
      </c>
      <c r="AR213" s="115" t="s">
        <v>162</v>
      </c>
      <c r="AT213" s="115" t="s">
        <v>135</v>
      </c>
      <c r="AU213" s="115" t="s">
        <v>82</v>
      </c>
      <c r="AY213" s="16" t="s">
        <v>132</v>
      </c>
      <c r="BE213" s="116">
        <f>IF(N213="základní",J213,0)</f>
        <v>0</v>
      </c>
      <c r="BF213" s="116">
        <f>IF(N213="snížená",J213,0)</f>
        <v>0</v>
      </c>
      <c r="BG213" s="116">
        <f>IF(N213="zákl. přenesená",J213,0)</f>
        <v>0</v>
      </c>
      <c r="BH213" s="116">
        <f>IF(N213="sníž. přenesená",J213,0)</f>
        <v>0</v>
      </c>
      <c r="BI213" s="116">
        <f>IF(N213="nulová",J213,0)</f>
        <v>0</v>
      </c>
      <c r="BJ213" s="16" t="s">
        <v>80</v>
      </c>
      <c r="BK213" s="116">
        <f>ROUND(I213*H213,2)</f>
        <v>0</v>
      </c>
      <c r="BL213" s="16" t="s">
        <v>162</v>
      </c>
      <c r="BM213" s="115" t="s">
        <v>1880</v>
      </c>
    </row>
    <row r="214" spans="2:65" s="1" customFormat="1" ht="11.25">
      <c r="B214" s="30"/>
      <c r="D214" s="265" t="s">
        <v>396</v>
      </c>
      <c r="F214" s="266" t="s">
        <v>1881</v>
      </c>
      <c r="I214" s="122"/>
      <c r="L214" s="30"/>
      <c r="M214" s="123"/>
      <c r="T214" s="48"/>
      <c r="AT214" s="16" t="s">
        <v>396</v>
      </c>
      <c r="AU214" s="16" t="s">
        <v>82</v>
      </c>
    </row>
    <row r="215" spans="2:65" s="1" customFormat="1" ht="21.75" customHeight="1">
      <c r="B215" s="107"/>
      <c r="C215" s="129" t="s">
        <v>352</v>
      </c>
      <c r="D215" s="269" t="s">
        <v>449</v>
      </c>
      <c r="E215" s="270" t="s">
        <v>1882</v>
      </c>
      <c r="F215" s="271" t="s">
        <v>1883</v>
      </c>
      <c r="G215" s="272" t="s">
        <v>158</v>
      </c>
      <c r="H215" s="273">
        <v>1</v>
      </c>
      <c r="I215" s="131"/>
      <c r="J215" s="274">
        <f>ROUND(I215*H215,2)</f>
        <v>0</v>
      </c>
      <c r="K215" s="130" t="s">
        <v>394</v>
      </c>
      <c r="L215" s="132"/>
      <c r="M215" s="133" t="s">
        <v>3</v>
      </c>
      <c r="N215" s="134" t="s">
        <v>43</v>
      </c>
      <c r="P215" s="113">
        <f>O215*H215</f>
        <v>0</v>
      </c>
      <c r="Q215" s="113">
        <v>2.1499999999999998E-2</v>
      </c>
      <c r="R215" s="113">
        <f>Q215*H215</f>
        <v>2.1499999999999998E-2</v>
      </c>
      <c r="S215" s="113">
        <v>0</v>
      </c>
      <c r="T215" s="114">
        <f>S215*H215</f>
        <v>0</v>
      </c>
      <c r="AR215" s="115" t="s">
        <v>198</v>
      </c>
      <c r="AT215" s="115" t="s">
        <v>449</v>
      </c>
      <c r="AU215" s="115" t="s">
        <v>82</v>
      </c>
      <c r="AY215" s="16" t="s">
        <v>132</v>
      </c>
      <c r="BE215" s="116">
        <f>IF(N215="základní",J215,0)</f>
        <v>0</v>
      </c>
      <c r="BF215" s="116">
        <f>IF(N215="snížená",J215,0)</f>
        <v>0</v>
      </c>
      <c r="BG215" s="116">
        <f>IF(N215="zákl. přenesená",J215,0)</f>
        <v>0</v>
      </c>
      <c r="BH215" s="116">
        <f>IF(N215="sníž. přenesená",J215,0)</f>
        <v>0</v>
      </c>
      <c r="BI215" s="116">
        <f>IF(N215="nulová",J215,0)</f>
        <v>0</v>
      </c>
      <c r="BJ215" s="16" t="s">
        <v>80</v>
      </c>
      <c r="BK215" s="116">
        <f>ROUND(I215*H215,2)</f>
        <v>0</v>
      </c>
      <c r="BL215" s="16" t="s">
        <v>162</v>
      </c>
      <c r="BM215" s="115" t="s">
        <v>1884</v>
      </c>
    </row>
    <row r="216" spans="2:65" s="1" customFormat="1" ht="24.2" customHeight="1">
      <c r="B216" s="107"/>
      <c r="C216" s="108" t="s">
        <v>208</v>
      </c>
      <c r="D216" s="262" t="s">
        <v>135</v>
      </c>
      <c r="E216" s="236" t="s">
        <v>1885</v>
      </c>
      <c r="F216" s="237" t="s">
        <v>1886</v>
      </c>
      <c r="G216" s="238" t="s">
        <v>158</v>
      </c>
      <c r="H216" s="239">
        <v>1</v>
      </c>
      <c r="I216" s="110"/>
      <c r="J216" s="247">
        <f>ROUND(I216*H216,2)</f>
        <v>0</v>
      </c>
      <c r="K216" s="109" t="s">
        <v>394</v>
      </c>
      <c r="L216" s="30"/>
      <c r="M216" s="111" t="s">
        <v>3</v>
      </c>
      <c r="N216" s="112" t="s">
        <v>43</v>
      </c>
      <c r="P216" s="113">
        <f>O216*H216</f>
        <v>0</v>
      </c>
      <c r="Q216" s="113">
        <v>4.0000000000000002E-4</v>
      </c>
      <c r="R216" s="113">
        <f>Q216*H216</f>
        <v>4.0000000000000002E-4</v>
      </c>
      <c r="S216" s="113">
        <v>0</v>
      </c>
      <c r="T216" s="114">
        <f>S216*H216</f>
        <v>0</v>
      </c>
      <c r="AR216" s="115" t="s">
        <v>162</v>
      </c>
      <c r="AT216" s="115" t="s">
        <v>135</v>
      </c>
      <c r="AU216" s="115" t="s">
        <v>82</v>
      </c>
      <c r="AY216" s="16" t="s">
        <v>132</v>
      </c>
      <c r="BE216" s="116">
        <f>IF(N216="základní",J216,0)</f>
        <v>0</v>
      </c>
      <c r="BF216" s="116">
        <f>IF(N216="snížená",J216,0)</f>
        <v>0</v>
      </c>
      <c r="BG216" s="116">
        <f>IF(N216="zákl. přenesená",J216,0)</f>
        <v>0</v>
      </c>
      <c r="BH216" s="116">
        <f>IF(N216="sníž. přenesená",J216,0)</f>
        <v>0</v>
      </c>
      <c r="BI216" s="116">
        <f>IF(N216="nulová",J216,0)</f>
        <v>0</v>
      </c>
      <c r="BJ216" s="16" t="s">
        <v>80</v>
      </c>
      <c r="BK216" s="116">
        <f>ROUND(I216*H216,2)</f>
        <v>0</v>
      </c>
      <c r="BL216" s="16" t="s">
        <v>162</v>
      </c>
      <c r="BM216" s="115" t="s">
        <v>1887</v>
      </c>
    </row>
    <row r="217" spans="2:65" s="1" customFormat="1" ht="11.25">
      <c r="B217" s="30"/>
      <c r="D217" s="265" t="s">
        <v>396</v>
      </c>
      <c r="F217" s="266" t="s">
        <v>1888</v>
      </c>
      <c r="I217" s="122"/>
      <c r="L217" s="30"/>
      <c r="M217" s="123"/>
      <c r="T217" s="48"/>
      <c r="AT217" s="16" t="s">
        <v>396</v>
      </c>
      <c r="AU217" s="16" t="s">
        <v>82</v>
      </c>
    </row>
    <row r="218" spans="2:65" s="1" customFormat="1" ht="24.2" customHeight="1">
      <c r="B218" s="107"/>
      <c r="C218" s="129" t="s">
        <v>357</v>
      </c>
      <c r="D218" s="269" t="s">
        <v>449</v>
      </c>
      <c r="E218" s="270" t="s">
        <v>1889</v>
      </c>
      <c r="F218" s="271" t="s">
        <v>1890</v>
      </c>
      <c r="G218" s="272" t="s">
        <v>158</v>
      </c>
      <c r="H218" s="273">
        <v>1</v>
      </c>
      <c r="I218" s="131"/>
      <c r="J218" s="274">
        <f>ROUND(I218*H218,2)</f>
        <v>0</v>
      </c>
      <c r="K218" s="130" t="s">
        <v>394</v>
      </c>
      <c r="L218" s="132"/>
      <c r="M218" s="133" t="s">
        <v>3</v>
      </c>
      <c r="N218" s="134" t="s">
        <v>43</v>
      </c>
      <c r="P218" s="113">
        <f>O218*H218</f>
        <v>0</v>
      </c>
      <c r="Q218" s="113">
        <v>3.5000000000000003E-2</v>
      </c>
      <c r="R218" s="113">
        <f>Q218*H218</f>
        <v>3.5000000000000003E-2</v>
      </c>
      <c r="S218" s="113">
        <v>0</v>
      </c>
      <c r="T218" s="114">
        <f>S218*H218</f>
        <v>0</v>
      </c>
      <c r="AR218" s="115" t="s">
        <v>198</v>
      </c>
      <c r="AT218" s="115" t="s">
        <v>449</v>
      </c>
      <c r="AU218" s="115" t="s">
        <v>82</v>
      </c>
      <c r="AY218" s="16" t="s">
        <v>132</v>
      </c>
      <c r="BE218" s="116">
        <f>IF(N218="základní",J218,0)</f>
        <v>0</v>
      </c>
      <c r="BF218" s="116">
        <f>IF(N218="snížená",J218,0)</f>
        <v>0</v>
      </c>
      <c r="BG218" s="116">
        <f>IF(N218="zákl. přenesená",J218,0)</f>
        <v>0</v>
      </c>
      <c r="BH218" s="116">
        <f>IF(N218="sníž. přenesená",J218,0)</f>
        <v>0</v>
      </c>
      <c r="BI218" s="116">
        <f>IF(N218="nulová",J218,0)</f>
        <v>0</v>
      </c>
      <c r="BJ218" s="16" t="s">
        <v>80</v>
      </c>
      <c r="BK218" s="116">
        <f>ROUND(I218*H218,2)</f>
        <v>0</v>
      </c>
      <c r="BL218" s="16" t="s">
        <v>162</v>
      </c>
      <c r="BM218" s="115" t="s">
        <v>1891</v>
      </c>
    </row>
    <row r="219" spans="2:65" s="1" customFormat="1" ht="24.2" customHeight="1">
      <c r="B219" s="107"/>
      <c r="C219" s="108" t="s">
        <v>211</v>
      </c>
      <c r="D219" s="262" t="s">
        <v>135</v>
      </c>
      <c r="E219" s="236" t="s">
        <v>1892</v>
      </c>
      <c r="F219" s="237" t="s">
        <v>1893</v>
      </c>
      <c r="G219" s="238" t="s">
        <v>413</v>
      </c>
      <c r="H219" s="239">
        <v>5.7000000000000002E-2</v>
      </c>
      <c r="I219" s="110"/>
      <c r="J219" s="247">
        <f>ROUND(I219*H219,2)</f>
        <v>0</v>
      </c>
      <c r="K219" s="109" t="s">
        <v>394</v>
      </c>
      <c r="L219" s="30"/>
      <c r="M219" s="111" t="s">
        <v>3</v>
      </c>
      <c r="N219" s="112" t="s">
        <v>43</v>
      </c>
      <c r="P219" s="113">
        <f>O219*H219</f>
        <v>0</v>
      </c>
      <c r="Q219" s="113">
        <v>0</v>
      </c>
      <c r="R219" s="113">
        <f>Q219*H219</f>
        <v>0</v>
      </c>
      <c r="S219" s="113">
        <v>0</v>
      </c>
      <c r="T219" s="114">
        <f>S219*H219</f>
        <v>0</v>
      </c>
      <c r="AR219" s="115" t="s">
        <v>162</v>
      </c>
      <c r="AT219" s="115" t="s">
        <v>135</v>
      </c>
      <c r="AU219" s="115" t="s">
        <v>82</v>
      </c>
      <c r="AY219" s="16" t="s">
        <v>132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6" t="s">
        <v>80</v>
      </c>
      <c r="BK219" s="116">
        <f>ROUND(I219*H219,2)</f>
        <v>0</v>
      </c>
      <c r="BL219" s="16" t="s">
        <v>162</v>
      </c>
      <c r="BM219" s="115" t="s">
        <v>1894</v>
      </c>
    </row>
    <row r="220" spans="2:65" s="1" customFormat="1" ht="11.25">
      <c r="B220" s="30"/>
      <c r="D220" s="265" t="s">
        <v>396</v>
      </c>
      <c r="F220" s="266" t="s">
        <v>1895</v>
      </c>
      <c r="I220" s="122"/>
      <c r="L220" s="30"/>
      <c r="M220" s="123"/>
      <c r="T220" s="48"/>
      <c r="AT220" s="16" t="s">
        <v>396</v>
      </c>
      <c r="AU220" s="16" t="s">
        <v>82</v>
      </c>
    </row>
    <row r="221" spans="2:65" s="11" customFormat="1" ht="22.9" customHeight="1">
      <c r="B221" s="99"/>
      <c r="D221" s="100" t="s">
        <v>71</v>
      </c>
      <c r="E221" s="235" t="s">
        <v>1896</v>
      </c>
      <c r="F221" s="235" t="s">
        <v>1897</v>
      </c>
      <c r="I221" s="101"/>
      <c r="J221" s="246">
        <f>BK221</f>
        <v>0</v>
      </c>
      <c r="L221" s="99"/>
      <c r="M221" s="102"/>
      <c r="P221" s="103">
        <f>SUM(P222:P249)</f>
        <v>0</v>
      </c>
      <c r="R221" s="103">
        <f>SUM(R222:R249)</f>
        <v>2.8613664000000001</v>
      </c>
      <c r="T221" s="104">
        <f>SUM(T222:T249)</f>
        <v>0</v>
      </c>
      <c r="AR221" s="100" t="s">
        <v>82</v>
      </c>
      <c r="AT221" s="105" t="s">
        <v>71</v>
      </c>
      <c r="AU221" s="105" t="s">
        <v>80</v>
      </c>
      <c r="AY221" s="100" t="s">
        <v>132</v>
      </c>
      <c r="BK221" s="106">
        <f>SUM(BK222:BK249)</f>
        <v>0</v>
      </c>
    </row>
    <row r="222" spans="2:65" s="1" customFormat="1" ht="16.5" customHeight="1">
      <c r="B222" s="107"/>
      <c r="C222" s="108" t="s">
        <v>364</v>
      </c>
      <c r="D222" s="262" t="s">
        <v>135</v>
      </c>
      <c r="E222" s="236" t="s">
        <v>1898</v>
      </c>
      <c r="F222" s="237" t="s">
        <v>1899</v>
      </c>
      <c r="G222" s="238" t="s">
        <v>393</v>
      </c>
      <c r="H222" s="239">
        <v>64.92</v>
      </c>
      <c r="I222" s="110"/>
      <c r="J222" s="247">
        <f>ROUND(I222*H222,2)</f>
        <v>0</v>
      </c>
      <c r="K222" s="109" t="s">
        <v>394</v>
      </c>
      <c r="L222" s="30"/>
      <c r="M222" s="111" t="s">
        <v>3</v>
      </c>
      <c r="N222" s="112" t="s">
        <v>43</v>
      </c>
      <c r="P222" s="113">
        <f>O222*H222</f>
        <v>0</v>
      </c>
      <c r="Q222" s="113">
        <v>0</v>
      </c>
      <c r="R222" s="113">
        <f>Q222*H222</f>
        <v>0</v>
      </c>
      <c r="S222" s="113">
        <v>0</v>
      </c>
      <c r="T222" s="114">
        <f>S222*H222</f>
        <v>0</v>
      </c>
      <c r="AR222" s="115" t="s">
        <v>162</v>
      </c>
      <c r="AT222" s="115" t="s">
        <v>135</v>
      </c>
      <c r="AU222" s="115" t="s">
        <v>82</v>
      </c>
      <c r="AY222" s="16" t="s">
        <v>132</v>
      </c>
      <c r="BE222" s="116">
        <f>IF(N222="základní",J222,0)</f>
        <v>0</v>
      </c>
      <c r="BF222" s="116">
        <f>IF(N222="snížená",J222,0)</f>
        <v>0</v>
      </c>
      <c r="BG222" s="116">
        <f>IF(N222="zákl. přenesená",J222,0)</f>
        <v>0</v>
      </c>
      <c r="BH222" s="116">
        <f>IF(N222="sníž. přenesená",J222,0)</f>
        <v>0</v>
      </c>
      <c r="BI222" s="116">
        <f>IF(N222="nulová",J222,0)</f>
        <v>0</v>
      </c>
      <c r="BJ222" s="16" t="s">
        <v>80</v>
      </c>
      <c r="BK222" s="116">
        <f>ROUND(I222*H222,2)</f>
        <v>0</v>
      </c>
      <c r="BL222" s="16" t="s">
        <v>162</v>
      </c>
      <c r="BM222" s="115" t="s">
        <v>1900</v>
      </c>
    </row>
    <row r="223" spans="2:65" s="1" customFormat="1" ht="11.25">
      <c r="B223" s="30"/>
      <c r="D223" s="265" t="s">
        <v>396</v>
      </c>
      <c r="F223" s="266" t="s">
        <v>1901</v>
      </c>
      <c r="I223" s="122"/>
      <c r="L223" s="30"/>
      <c r="M223" s="123"/>
      <c r="T223" s="48"/>
      <c r="AT223" s="16" t="s">
        <v>396</v>
      </c>
      <c r="AU223" s="16" t="s">
        <v>82</v>
      </c>
    </row>
    <row r="224" spans="2:65" s="12" customFormat="1" ht="11.25">
      <c r="B224" s="124"/>
      <c r="D224" s="263" t="s">
        <v>407</v>
      </c>
      <c r="E224" s="125" t="s">
        <v>3</v>
      </c>
      <c r="F224" s="267" t="s">
        <v>1716</v>
      </c>
      <c r="H224" s="268">
        <v>64.92</v>
      </c>
      <c r="I224" s="126"/>
      <c r="L224" s="124"/>
      <c r="M224" s="127"/>
      <c r="T224" s="128"/>
      <c r="AT224" s="125" t="s">
        <v>407</v>
      </c>
      <c r="AU224" s="125" t="s">
        <v>82</v>
      </c>
      <c r="AV224" s="12" t="s">
        <v>82</v>
      </c>
      <c r="AW224" s="12" t="s">
        <v>32</v>
      </c>
      <c r="AX224" s="12" t="s">
        <v>80</v>
      </c>
      <c r="AY224" s="125" t="s">
        <v>132</v>
      </c>
    </row>
    <row r="225" spans="2:65" s="1" customFormat="1" ht="16.5" customHeight="1">
      <c r="B225" s="107"/>
      <c r="C225" s="108" t="s">
        <v>215</v>
      </c>
      <c r="D225" s="262" t="s">
        <v>135</v>
      </c>
      <c r="E225" s="236" t="s">
        <v>1902</v>
      </c>
      <c r="F225" s="237" t="s">
        <v>1903</v>
      </c>
      <c r="G225" s="238" t="s">
        <v>393</v>
      </c>
      <c r="H225" s="239">
        <v>64.92</v>
      </c>
      <c r="I225" s="110"/>
      <c r="J225" s="247">
        <f>ROUND(I225*H225,2)</f>
        <v>0</v>
      </c>
      <c r="K225" s="109" t="s">
        <v>394</v>
      </c>
      <c r="L225" s="30"/>
      <c r="M225" s="111" t="s">
        <v>3</v>
      </c>
      <c r="N225" s="112" t="s">
        <v>43</v>
      </c>
      <c r="P225" s="113">
        <f>O225*H225</f>
        <v>0</v>
      </c>
      <c r="Q225" s="113">
        <v>2.9999999999999997E-4</v>
      </c>
      <c r="R225" s="113">
        <f>Q225*H225</f>
        <v>1.9476E-2</v>
      </c>
      <c r="S225" s="113">
        <v>0</v>
      </c>
      <c r="T225" s="114">
        <f>S225*H225</f>
        <v>0</v>
      </c>
      <c r="AR225" s="115" t="s">
        <v>162</v>
      </c>
      <c r="AT225" s="115" t="s">
        <v>135</v>
      </c>
      <c r="AU225" s="115" t="s">
        <v>82</v>
      </c>
      <c r="AY225" s="16" t="s">
        <v>132</v>
      </c>
      <c r="BE225" s="116">
        <f>IF(N225="základní",J225,0)</f>
        <v>0</v>
      </c>
      <c r="BF225" s="116">
        <f>IF(N225="snížená",J225,0)</f>
        <v>0</v>
      </c>
      <c r="BG225" s="116">
        <f>IF(N225="zákl. přenesená",J225,0)</f>
        <v>0</v>
      </c>
      <c r="BH225" s="116">
        <f>IF(N225="sníž. přenesená",J225,0)</f>
        <v>0</v>
      </c>
      <c r="BI225" s="116">
        <f>IF(N225="nulová",J225,0)</f>
        <v>0</v>
      </c>
      <c r="BJ225" s="16" t="s">
        <v>80</v>
      </c>
      <c r="BK225" s="116">
        <f>ROUND(I225*H225,2)</f>
        <v>0</v>
      </c>
      <c r="BL225" s="16" t="s">
        <v>162</v>
      </c>
      <c r="BM225" s="115" t="s">
        <v>1904</v>
      </c>
    </row>
    <row r="226" spans="2:65" s="1" customFormat="1" ht="11.25">
      <c r="B226" s="30"/>
      <c r="D226" s="265" t="s">
        <v>396</v>
      </c>
      <c r="F226" s="266" t="s">
        <v>1905</v>
      </c>
      <c r="I226" s="122"/>
      <c r="L226" s="30"/>
      <c r="M226" s="123"/>
      <c r="T226" s="48"/>
      <c r="AT226" s="16" t="s">
        <v>396</v>
      </c>
      <c r="AU226" s="16" t="s">
        <v>82</v>
      </c>
    </row>
    <row r="227" spans="2:65" s="12" customFormat="1" ht="11.25">
      <c r="B227" s="124"/>
      <c r="D227" s="263" t="s">
        <v>407</v>
      </c>
      <c r="E227" s="125" t="s">
        <v>3</v>
      </c>
      <c r="F227" s="267" t="s">
        <v>1716</v>
      </c>
      <c r="H227" s="268">
        <v>64.92</v>
      </c>
      <c r="I227" s="126"/>
      <c r="L227" s="124"/>
      <c r="M227" s="127"/>
      <c r="T227" s="128"/>
      <c r="AT227" s="125" t="s">
        <v>407</v>
      </c>
      <c r="AU227" s="125" t="s">
        <v>82</v>
      </c>
      <c r="AV227" s="12" t="s">
        <v>82</v>
      </c>
      <c r="AW227" s="12" t="s">
        <v>32</v>
      </c>
      <c r="AX227" s="12" t="s">
        <v>80</v>
      </c>
      <c r="AY227" s="125" t="s">
        <v>132</v>
      </c>
    </row>
    <row r="228" spans="2:65" s="1" customFormat="1" ht="24.2" customHeight="1">
      <c r="B228" s="107"/>
      <c r="C228" s="108" t="s">
        <v>371</v>
      </c>
      <c r="D228" s="262" t="s">
        <v>135</v>
      </c>
      <c r="E228" s="236" t="s">
        <v>1906</v>
      </c>
      <c r="F228" s="237" t="s">
        <v>1907</v>
      </c>
      <c r="G228" s="238" t="s">
        <v>393</v>
      </c>
      <c r="H228" s="239">
        <v>64.92</v>
      </c>
      <c r="I228" s="110"/>
      <c r="J228" s="247">
        <f>ROUND(I228*H228,2)</f>
        <v>0</v>
      </c>
      <c r="K228" s="109" t="s">
        <v>394</v>
      </c>
      <c r="L228" s="30"/>
      <c r="M228" s="111" t="s">
        <v>3</v>
      </c>
      <c r="N228" s="112" t="s">
        <v>43</v>
      </c>
      <c r="P228" s="113">
        <f>O228*H228</f>
        <v>0</v>
      </c>
      <c r="Q228" s="113">
        <v>7.4999999999999997E-3</v>
      </c>
      <c r="R228" s="113">
        <f>Q228*H228</f>
        <v>0.4869</v>
      </c>
      <c r="S228" s="113">
        <v>0</v>
      </c>
      <c r="T228" s="114">
        <f>S228*H228</f>
        <v>0</v>
      </c>
      <c r="AR228" s="115" t="s">
        <v>162</v>
      </c>
      <c r="AT228" s="115" t="s">
        <v>135</v>
      </c>
      <c r="AU228" s="115" t="s">
        <v>82</v>
      </c>
      <c r="AY228" s="16" t="s">
        <v>132</v>
      </c>
      <c r="BE228" s="116">
        <f>IF(N228="základní",J228,0)</f>
        <v>0</v>
      </c>
      <c r="BF228" s="116">
        <f>IF(N228="snížená",J228,0)</f>
        <v>0</v>
      </c>
      <c r="BG228" s="116">
        <f>IF(N228="zákl. přenesená",J228,0)</f>
        <v>0</v>
      </c>
      <c r="BH228" s="116">
        <f>IF(N228="sníž. přenesená",J228,0)</f>
        <v>0</v>
      </c>
      <c r="BI228" s="116">
        <f>IF(N228="nulová",J228,0)</f>
        <v>0</v>
      </c>
      <c r="BJ228" s="16" t="s">
        <v>80</v>
      </c>
      <c r="BK228" s="116">
        <f>ROUND(I228*H228,2)</f>
        <v>0</v>
      </c>
      <c r="BL228" s="16" t="s">
        <v>162</v>
      </c>
      <c r="BM228" s="115" t="s">
        <v>1908</v>
      </c>
    </row>
    <row r="229" spans="2:65" s="1" customFormat="1" ht="11.25">
      <c r="B229" s="30"/>
      <c r="D229" s="265" t="s">
        <v>396</v>
      </c>
      <c r="F229" s="266" t="s">
        <v>1909</v>
      </c>
      <c r="I229" s="122"/>
      <c r="L229" s="30"/>
      <c r="M229" s="123"/>
      <c r="T229" s="48"/>
      <c r="AT229" s="16" t="s">
        <v>396</v>
      </c>
      <c r="AU229" s="16" t="s">
        <v>82</v>
      </c>
    </row>
    <row r="230" spans="2:65" s="12" customFormat="1" ht="11.25">
      <c r="B230" s="124"/>
      <c r="D230" s="263" t="s">
        <v>407</v>
      </c>
      <c r="E230" s="125" t="s">
        <v>3</v>
      </c>
      <c r="F230" s="267" t="s">
        <v>1716</v>
      </c>
      <c r="H230" s="268">
        <v>64.92</v>
      </c>
      <c r="I230" s="126"/>
      <c r="L230" s="124"/>
      <c r="M230" s="127"/>
      <c r="T230" s="128"/>
      <c r="AT230" s="125" t="s">
        <v>407</v>
      </c>
      <c r="AU230" s="125" t="s">
        <v>82</v>
      </c>
      <c r="AV230" s="12" t="s">
        <v>82</v>
      </c>
      <c r="AW230" s="12" t="s">
        <v>32</v>
      </c>
      <c r="AX230" s="12" t="s">
        <v>80</v>
      </c>
      <c r="AY230" s="125" t="s">
        <v>132</v>
      </c>
    </row>
    <row r="231" spans="2:65" s="1" customFormat="1" ht="21.75" customHeight="1">
      <c r="B231" s="107"/>
      <c r="C231" s="108" t="s">
        <v>218</v>
      </c>
      <c r="D231" s="262" t="s">
        <v>135</v>
      </c>
      <c r="E231" s="236" t="s">
        <v>1910</v>
      </c>
      <c r="F231" s="237" t="s">
        <v>1911</v>
      </c>
      <c r="G231" s="238" t="s">
        <v>138</v>
      </c>
      <c r="H231" s="239">
        <v>33.840000000000003</v>
      </c>
      <c r="I231" s="110"/>
      <c r="J231" s="247">
        <f>ROUND(I231*H231,2)</f>
        <v>0</v>
      </c>
      <c r="K231" s="109" t="s">
        <v>394</v>
      </c>
      <c r="L231" s="30"/>
      <c r="M231" s="111" t="s">
        <v>3</v>
      </c>
      <c r="N231" s="112" t="s">
        <v>43</v>
      </c>
      <c r="P231" s="113">
        <f>O231*H231</f>
        <v>0</v>
      </c>
      <c r="Q231" s="113">
        <v>2.9999999999999997E-4</v>
      </c>
      <c r="R231" s="113">
        <f>Q231*H231</f>
        <v>1.0152E-2</v>
      </c>
      <c r="S231" s="113">
        <v>0</v>
      </c>
      <c r="T231" s="114">
        <f>S231*H231</f>
        <v>0</v>
      </c>
      <c r="AR231" s="115" t="s">
        <v>162</v>
      </c>
      <c r="AT231" s="115" t="s">
        <v>135</v>
      </c>
      <c r="AU231" s="115" t="s">
        <v>82</v>
      </c>
      <c r="AY231" s="16" t="s">
        <v>132</v>
      </c>
      <c r="BE231" s="116">
        <f>IF(N231="základní",J231,0)</f>
        <v>0</v>
      </c>
      <c r="BF231" s="116">
        <f>IF(N231="snížená",J231,0)</f>
        <v>0</v>
      </c>
      <c r="BG231" s="116">
        <f>IF(N231="zákl. přenesená",J231,0)</f>
        <v>0</v>
      </c>
      <c r="BH231" s="116">
        <f>IF(N231="sníž. přenesená",J231,0)</f>
        <v>0</v>
      </c>
      <c r="BI231" s="116">
        <f>IF(N231="nulová",J231,0)</f>
        <v>0</v>
      </c>
      <c r="BJ231" s="16" t="s">
        <v>80</v>
      </c>
      <c r="BK231" s="116">
        <f>ROUND(I231*H231,2)</f>
        <v>0</v>
      </c>
      <c r="BL231" s="16" t="s">
        <v>162</v>
      </c>
      <c r="BM231" s="115" t="s">
        <v>1912</v>
      </c>
    </row>
    <row r="232" spans="2:65" s="1" customFormat="1" ht="11.25">
      <c r="B232" s="30"/>
      <c r="D232" s="265" t="s">
        <v>396</v>
      </c>
      <c r="F232" s="266" t="s">
        <v>1913</v>
      </c>
      <c r="I232" s="122"/>
      <c r="L232" s="30"/>
      <c r="M232" s="123"/>
      <c r="T232" s="48"/>
      <c r="AT232" s="16" t="s">
        <v>396</v>
      </c>
      <c r="AU232" s="16" t="s">
        <v>82</v>
      </c>
    </row>
    <row r="233" spans="2:65" s="12" customFormat="1" ht="11.25">
      <c r="B233" s="124"/>
      <c r="D233" s="263" t="s">
        <v>407</v>
      </c>
      <c r="E233" s="125" t="s">
        <v>3</v>
      </c>
      <c r="F233" s="267" t="s">
        <v>1914</v>
      </c>
      <c r="H233" s="268">
        <v>33.840000000000003</v>
      </c>
      <c r="I233" s="126"/>
      <c r="L233" s="124"/>
      <c r="M233" s="127"/>
      <c r="T233" s="128"/>
      <c r="AT233" s="125" t="s">
        <v>407</v>
      </c>
      <c r="AU233" s="125" t="s">
        <v>82</v>
      </c>
      <c r="AV233" s="12" t="s">
        <v>82</v>
      </c>
      <c r="AW233" s="12" t="s">
        <v>32</v>
      </c>
      <c r="AX233" s="12" t="s">
        <v>80</v>
      </c>
      <c r="AY233" s="125" t="s">
        <v>132</v>
      </c>
    </row>
    <row r="234" spans="2:65" s="1" customFormat="1" ht="16.5" customHeight="1">
      <c r="B234" s="107"/>
      <c r="C234" s="129" t="s">
        <v>378</v>
      </c>
      <c r="D234" s="269" t="s">
        <v>449</v>
      </c>
      <c r="E234" s="270" t="s">
        <v>1915</v>
      </c>
      <c r="F234" s="271" t="s">
        <v>1916</v>
      </c>
      <c r="G234" s="272" t="s">
        <v>138</v>
      </c>
      <c r="H234" s="273">
        <v>33.840000000000003</v>
      </c>
      <c r="I234" s="131"/>
      <c r="J234" s="274">
        <f>ROUND(I234*H234,2)</f>
        <v>0</v>
      </c>
      <c r="K234" s="130" t="s">
        <v>394</v>
      </c>
      <c r="L234" s="132"/>
      <c r="M234" s="133" t="s">
        <v>3</v>
      </c>
      <c r="N234" s="134" t="s">
        <v>43</v>
      </c>
      <c r="P234" s="113">
        <f>O234*H234</f>
        <v>0</v>
      </c>
      <c r="Q234" s="113">
        <v>1.98E-3</v>
      </c>
      <c r="R234" s="113">
        <f>Q234*H234</f>
        <v>6.7003200000000013E-2</v>
      </c>
      <c r="S234" s="113">
        <v>0</v>
      </c>
      <c r="T234" s="114">
        <f>S234*H234</f>
        <v>0</v>
      </c>
      <c r="AR234" s="115" t="s">
        <v>198</v>
      </c>
      <c r="AT234" s="115" t="s">
        <v>449</v>
      </c>
      <c r="AU234" s="115" t="s">
        <v>82</v>
      </c>
      <c r="AY234" s="16" t="s">
        <v>132</v>
      </c>
      <c r="BE234" s="116">
        <f>IF(N234="základní",J234,0)</f>
        <v>0</v>
      </c>
      <c r="BF234" s="116">
        <f>IF(N234="snížená",J234,0)</f>
        <v>0</v>
      </c>
      <c r="BG234" s="116">
        <f>IF(N234="zákl. přenesená",J234,0)</f>
        <v>0</v>
      </c>
      <c r="BH234" s="116">
        <f>IF(N234="sníž. přenesená",J234,0)</f>
        <v>0</v>
      </c>
      <c r="BI234" s="116">
        <f>IF(N234="nulová",J234,0)</f>
        <v>0</v>
      </c>
      <c r="BJ234" s="16" t="s">
        <v>80</v>
      </c>
      <c r="BK234" s="116">
        <f>ROUND(I234*H234,2)</f>
        <v>0</v>
      </c>
      <c r="BL234" s="16" t="s">
        <v>162</v>
      </c>
      <c r="BM234" s="115" t="s">
        <v>1917</v>
      </c>
    </row>
    <row r="235" spans="2:65" s="1" customFormat="1" ht="24.2" customHeight="1">
      <c r="B235" s="107"/>
      <c r="C235" s="108" t="s">
        <v>222</v>
      </c>
      <c r="D235" s="262" t="s">
        <v>135</v>
      </c>
      <c r="E235" s="236" t="s">
        <v>1918</v>
      </c>
      <c r="F235" s="237" t="s">
        <v>1919</v>
      </c>
      <c r="G235" s="238" t="s">
        <v>393</v>
      </c>
      <c r="H235" s="239">
        <v>64.92</v>
      </c>
      <c r="I235" s="110"/>
      <c r="J235" s="247">
        <f>ROUND(I235*H235,2)</f>
        <v>0</v>
      </c>
      <c r="K235" s="109" t="s">
        <v>394</v>
      </c>
      <c r="L235" s="30"/>
      <c r="M235" s="111" t="s">
        <v>3</v>
      </c>
      <c r="N235" s="112" t="s">
        <v>43</v>
      </c>
      <c r="P235" s="113">
        <f>O235*H235</f>
        <v>0</v>
      </c>
      <c r="Q235" s="113">
        <v>9.2200000000000008E-3</v>
      </c>
      <c r="R235" s="113">
        <f>Q235*H235</f>
        <v>0.59856240000000005</v>
      </c>
      <c r="S235" s="113">
        <v>0</v>
      </c>
      <c r="T235" s="114">
        <f>S235*H235</f>
        <v>0</v>
      </c>
      <c r="AR235" s="115" t="s">
        <v>162</v>
      </c>
      <c r="AT235" s="115" t="s">
        <v>135</v>
      </c>
      <c r="AU235" s="115" t="s">
        <v>82</v>
      </c>
      <c r="AY235" s="16" t="s">
        <v>132</v>
      </c>
      <c r="BE235" s="116">
        <f>IF(N235="základní",J235,0)</f>
        <v>0</v>
      </c>
      <c r="BF235" s="116">
        <f>IF(N235="snížená",J235,0)</f>
        <v>0</v>
      </c>
      <c r="BG235" s="116">
        <f>IF(N235="zákl. přenesená",J235,0)</f>
        <v>0</v>
      </c>
      <c r="BH235" s="116">
        <f>IF(N235="sníž. přenesená",J235,0)</f>
        <v>0</v>
      </c>
      <c r="BI235" s="116">
        <f>IF(N235="nulová",J235,0)</f>
        <v>0</v>
      </c>
      <c r="BJ235" s="16" t="s">
        <v>80</v>
      </c>
      <c r="BK235" s="116">
        <f>ROUND(I235*H235,2)</f>
        <v>0</v>
      </c>
      <c r="BL235" s="16" t="s">
        <v>162</v>
      </c>
      <c r="BM235" s="115" t="s">
        <v>1920</v>
      </c>
    </row>
    <row r="236" spans="2:65" s="1" customFormat="1" ht="11.25">
      <c r="B236" s="30"/>
      <c r="D236" s="265" t="s">
        <v>396</v>
      </c>
      <c r="F236" s="266" t="s">
        <v>1921</v>
      </c>
      <c r="I236" s="122"/>
      <c r="L236" s="30"/>
      <c r="M236" s="123"/>
      <c r="T236" s="48"/>
      <c r="AT236" s="16" t="s">
        <v>396</v>
      </c>
      <c r="AU236" s="16" t="s">
        <v>82</v>
      </c>
    </row>
    <row r="237" spans="2:65" s="12" customFormat="1" ht="11.25">
      <c r="B237" s="124"/>
      <c r="D237" s="263" t="s">
        <v>407</v>
      </c>
      <c r="E237" s="125" t="s">
        <v>3</v>
      </c>
      <c r="F237" s="267" t="s">
        <v>1716</v>
      </c>
      <c r="H237" s="268">
        <v>64.92</v>
      </c>
      <c r="I237" s="126"/>
      <c r="L237" s="124"/>
      <c r="M237" s="127"/>
      <c r="T237" s="128"/>
      <c r="AT237" s="125" t="s">
        <v>407</v>
      </c>
      <c r="AU237" s="125" t="s">
        <v>82</v>
      </c>
      <c r="AV237" s="12" t="s">
        <v>82</v>
      </c>
      <c r="AW237" s="12" t="s">
        <v>32</v>
      </c>
      <c r="AX237" s="12" t="s">
        <v>80</v>
      </c>
      <c r="AY237" s="125" t="s">
        <v>132</v>
      </c>
    </row>
    <row r="238" spans="2:65" s="1" customFormat="1" ht="16.5" customHeight="1">
      <c r="B238" s="107"/>
      <c r="C238" s="129" t="s">
        <v>731</v>
      </c>
      <c r="D238" s="269" t="s">
        <v>449</v>
      </c>
      <c r="E238" s="270" t="s">
        <v>1922</v>
      </c>
      <c r="F238" s="271" t="s">
        <v>1923</v>
      </c>
      <c r="G238" s="272" t="s">
        <v>393</v>
      </c>
      <c r="H238" s="273">
        <v>71.412000000000006</v>
      </c>
      <c r="I238" s="131"/>
      <c r="J238" s="274">
        <f>ROUND(I238*H238,2)</f>
        <v>0</v>
      </c>
      <c r="K238" s="130" t="s">
        <v>394</v>
      </c>
      <c r="L238" s="132"/>
      <c r="M238" s="133" t="s">
        <v>3</v>
      </c>
      <c r="N238" s="134" t="s">
        <v>43</v>
      </c>
      <c r="P238" s="113">
        <f>O238*H238</f>
        <v>0</v>
      </c>
      <c r="Q238" s="113">
        <v>2.1999999999999999E-2</v>
      </c>
      <c r="R238" s="113">
        <f>Q238*H238</f>
        <v>1.571064</v>
      </c>
      <c r="S238" s="113">
        <v>0</v>
      </c>
      <c r="T238" s="114">
        <f>S238*H238</f>
        <v>0</v>
      </c>
      <c r="AR238" s="115" t="s">
        <v>198</v>
      </c>
      <c r="AT238" s="115" t="s">
        <v>449</v>
      </c>
      <c r="AU238" s="115" t="s">
        <v>82</v>
      </c>
      <c r="AY238" s="16" t="s">
        <v>132</v>
      </c>
      <c r="BE238" s="116">
        <f>IF(N238="základní",J238,0)</f>
        <v>0</v>
      </c>
      <c r="BF238" s="116">
        <f>IF(N238="snížená",J238,0)</f>
        <v>0</v>
      </c>
      <c r="BG238" s="116">
        <f>IF(N238="zákl. přenesená",J238,0)</f>
        <v>0</v>
      </c>
      <c r="BH238" s="116">
        <f>IF(N238="sníž. přenesená",J238,0)</f>
        <v>0</v>
      </c>
      <c r="BI238" s="116">
        <f>IF(N238="nulová",J238,0)</f>
        <v>0</v>
      </c>
      <c r="BJ238" s="16" t="s">
        <v>80</v>
      </c>
      <c r="BK238" s="116">
        <f>ROUND(I238*H238,2)</f>
        <v>0</v>
      </c>
      <c r="BL238" s="16" t="s">
        <v>162</v>
      </c>
      <c r="BM238" s="115" t="s">
        <v>1924</v>
      </c>
    </row>
    <row r="239" spans="2:65" s="12" customFormat="1" ht="11.25">
      <c r="B239" s="124"/>
      <c r="D239" s="263" t="s">
        <v>407</v>
      </c>
      <c r="E239" s="125" t="s">
        <v>3</v>
      </c>
      <c r="F239" s="267" t="s">
        <v>1716</v>
      </c>
      <c r="H239" s="268">
        <v>64.92</v>
      </c>
      <c r="I239" s="126"/>
      <c r="L239" s="124"/>
      <c r="M239" s="127"/>
      <c r="T239" s="128"/>
      <c r="AT239" s="125" t="s">
        <v>407</v>
      </c>
      <c r="AU239" s="125" t="s">
        <v>82</v>
      </c>
      <c r="AV239" s="12" t="s">
        <v>82</v>
      </c>
      <c r="AW239" s="12" t="s">
        <v>32</v>
      </c>
      <c r="AX239" s="12" t="s">
        <v>72</v>
      </c>
      <c r="AY239" s="125" t="s">
        <v>132</v>
      </c>
    </row>
    <row r="240" spans="2:65" s="12" customFormat="1" ht="11.25">
      <c r="B240" s="124"/>
      <c r="D240" s="263" t="s">
        <v>407</v>
      </c>
      <c r="E240" s="125" t="s">
        <v>3</v>
      </c>
      <c r="F240" s="267" t="s">
        <v>1925</v>
      </c>
      <c r="H240" s="268">
        <v>6.492</v>
      </c>
      <c r="I240" s="126"/>
      <c r="L240" s="124"/>
      <c r="M240" s="127"/>
      <c r="T240" s="128"/>
      <c r="AT240" s="125" t="s">
        <v>407</v>
      </c>
      <c r="AU240" s="125" t="s">
        <v>82</v>
      </c>
      <c r="AV240" s="12" t="s">
        <v>82</v>
      </c>
      <c r="AW240" s="12" t="s">
        <v>32</v>
      </c>
      <c r="AX240" s="12" t="s">
        <v>72</v>
      </c>
      <c r="AY240" s="125" t="s">
        <v>132</v>
      </c>
    </row>
    <row r="241" spans="2:65" s="13" customFormat="1" ht="11.25">
      <c r="B241" s="137"/>
      <c r="D241" s="263" t="s">
        <v>407</v>
      </c>
      <c r="E241" s="138" t="s">
        <v>3</v>
      </c>
      <c r="F241" s="275" t="s">
        <v>477</v>
      </c>
      <c r="H241" s="276">
        <v>71.412000000000006</v>
      </c>
      <c r="I241" s="139"/>
      <c r="L241" s="137"/>
      <c r="M241" s="140"/>
      <c r="T241" s="141"/>
      <c r="AT241" s="138" t="s">
        <v>407</v>
      </c>
      <c r="AU241" s="138" t="s">
        <v>82</v>
      </c>
      <c r="AV241" s="13" t="s">
        <v>139</v>
      </c>
      <c r="AW241" s="13" t="s">
        <v>32</v>
      </c>
      <c r="AX241" s="13" t="s">
        <v>80</v>
      </c>
      <c r="AY241" s="138" t="s">
        <v>132</v>
      </c>
    </row>
    <row r="242" spans="2:65" s="1" customFormat="1" ht="16.5" customHeight="1">
      <c r="B242" s="107"/>
      <c r="C242" s="108" t="s">
        <v>225</v>
      </c>
      <c r="D242" s="262" t="s">
        <v>135</v>
      </c>
      <c r="E242" s="236" t="s">
        <v>1926</v>
      </c>
      <c r="F242" s="237" t="s">
        <v>1927</v>
      </c>
      <c r="G242" s="238" t="s">
        <v>393</v>
      </c>
      <c r="H242" s="239">
        <v>64.92</v>
      </c>
      <c r="I242" s="110"/>
      <c r="J242" s="247">
        <f>ROUND(I242*H242,2)</f>
        <v>0</v>
      </c>
      <c r="K242" s="109" t="s">
        <v>394</v>
      </c>
      <c r="L242" s="30"/>
      <c r="M242" s="111" t="s">
        <v>3</v>
      </c>
      <c r="N242" s="112" t="s">
        <v>43</v>
      </c>
      <c r="P242" s="113">
        <f>O242*H242</f>
        <v>0</v>
      </c>
      <c r="Q242" s="113">
        <v>1.5E-3</v>
      </c>
      <c r="R242" s="113">
        <f>Q242*H242</f>
        <v>9.7380000000000008E-2</v>
      </c>
      <c r="S242" s="113">
        <v>0</v>
      </c>
      <c r="T242" s="114">
        <f>S242*H242</f>
        <v>0</v>
      </c>
      <c r="AR242" s="115" t="s">
        <v>162</v>
      </c>
      <c r="AT242" s="115" t="s">
        <v>135</v>
      </c>
      <c r="AU242" s="115" t="s">
        <v>82</v>
      </c>
      <c r="AY242" s="16" t="s">
        <v>132</v>
      </c>
      <c r="BE242" s="116">
        <f>IF(N242="základní",J242,0)</f>
        <v>0</v>
      </c>
      <c r="BF242" s="116">
        <f>IF(N242="snížená",J242,0)</f>
        <v>0</v>
      </c>
      <c r="BG242" s="116">
        <f>IF(N242="zákl. přenesená",J242,0)</f>
        <v>0</v>
      </c>
      <c r="BH242" s="116">
        <f>IF(N242="sníž. přenesená",J242,0)</f>
        <v>0</v>
      </c>
      <c r="BI242" s="116">
        <f>IF(N242="nulová",J242,0)</f>
        <v>0</v>
      </c>
      <c r="BJ242" s="16" t="s">
        <v>80</v>
      </c>
      <c r="BK242" s="116">
        <f>ROUND(I242*H242,2)</f>
        <v>0</v>
      </c>
      <c r="BL242" s="16" t="s">
        <v>162</v>
      </c>
      <c r="BM242" s="115" t="s">
        <v>1928</v>
      </c>
    </row>
    <row r="243" spans="2:65" s="1" customFormat="1" ht="11.25">
      <c r="B243" s="30"/>
      <c r="D243" s="265" t="s">
        <v>396</v>
      </c>
      <c r="F243" s="266" t="s">
        <v>1929</v>
      </c>
      <c r="I243" s="122"/>
      <c r="L243" s="30"/>
      <c r="M243" s="123"/>
      <c r="T243" s="48"/>
      <c r="AT243" s="16" t="s">
        <v>396</v>
      </c>
      <c r="AU243" s="16" t="s">
        <v>82</v>
      </c>
    </row>
    <row r="244" spans="2:65" s="12" customFormat="1" ht="11.25">
      <c r="B244" s="124"/>
      <c r="D244" s="263" t="s">
        <v>407</v>
      </c>
      <c r="E244" s="125" t="s">
        <v>3</v>
      </c>
      <c r="F244" s="267" t="s">
        <v>1716</v>
      </c>
      <c r="H244" s="268">
        <v>64.92</v>
      </c>
      <c r="I244" s="126"/>
      <c r="L244" s="124"/>
      <c r="M244" s="127"/>
      <c r="T244" s="128"/>
      <c r="AT244" s="125" t="s">
        <v>407</v>
      </c>
      <c r="AU244" s="125" t="s">
        <v>82</v>
      </c>
      <c r="AV244" s="12" t="s">
        <v>82</v>
      </c>
      <c r="AW244" s="12" t="s">
        <v>32</v>
      </c>
      <c r="AX244" s="12" t="s">
        <v>80</v>
      </c>
      <c r="AY244" s="125" t="s">
        <v>132</v>
      </c>
    </row>
    <row r="245" spans="2:65" s="1" customFormat="1" ht="16.5" customHeight="1">
      <c r="B245" s="107"/>
      <c r="C245" s="108" t="s">
        <v>734</v>
      </c>
      <c r="D245" s="262" t="s">
        <v>135</v>
      </c>
      <c r="E245" s="236" t="s">
        <v>1930</v>
      </c>
      <c r="F245" s="237" t="s">
        <v>1931</v>
      </c>
      <c r="G245" s="238" t="s">
        <v>138</v>
      </c>
      <c r="H245" s="239">
        <v>33.840000000000003</v>
      </c>
      <c r="I245" s="110"/>
      <c r="J245" s="247">
        <f>ROUND(I245*H245,2)</f>
        <v>0</v>
      </c>
      <c r="K245" s="109" t="s">
        <v>394</v>
      </c>
      <c r="L245" s="30"/>
      <c r="M245" s="111" t="s">
        <v>3</v>
      </c>
      <c r="N245" s="112" t="s">
        <v>43</v>
      </c>
      <c r="P245" s="113">
        <f>O245*H245</f>
        <v>0</v>
      </c>
      <c r="Q245" s="113">
        <v>3.2000000000000003E-4</v>
      </c>
      <c r="R245" s="113">
        <f>Q245*H245</f>
        <v>1.0828800000000001E-2</v>
      </c>
      <c r="S245" s="113">
        <v>0</v>
      </c>
      <c r="T245" s="114">
        <f>S245*H245</f>
        <v>0</v>
      </c>
      <c r="AR245" s="115" t="s">
        <v>162</v>
      </c>
      <c r="AT245" s="115" t="s">
        <v>135</v>
      </c>
      <c r="AU245" s="115" t="s">
        <v>82</v>
      </c>
      <c r="AY245" s="16" t="s">
        <v>132</v>
      </c>
      <c r="BE245" s="116">
        <f>IF(N245="základní",J245,0)</f>
        <v>0</v>
      </c>
      <c r="BF245" s="116">
        <f>IF(N245="snížená",J245,0)</f>
        <v>0</v>
      </c>
      <c r="BG245" s="116">
        <f>IF(N245="zákl. přenesená",J245,0)</f>
        <v>0</v>
      </c>
      <c r="BH245" s="116">
        <f>IF(N245="sníž. přenesená",J245,0)</f>
        <v>0</v>
      </c>
      <c r="BI245" s="116">
        <f>IF(N245="nulová",J245,0)</f>
        <v>0</v>
      </c>
      <c r="BJ245" s="16" t="s">
        <v>80</v>
      </c>
      <c r="BK245" s="116">
        <f>ROUND(I245*H245,2)</f>
        <v>0</v>
      </c>
      <c r="BL245" s="16" t="s">
        <v>162</v>
      </c>
      <c r="BM245" s="115" t="s">
        <v>1932</v>
      </c>
    </row>
    <row r="246" spans="2:65" s="1" customFormat="1" ht="11.25">
      <c r="B246" s="30"/>
      <c r="D246" s="265" t="s">
        <v>396</v>
      </c>
      <c r="F246" s="266" t="s">
        <v>1933</v>
      </c>
      <c r="I246" s="122"/>
      <c r="L246" s="30"/>
      <c r="M246" s="123"/>
      <c r="T246" s="48"/>
      <c r="AT246" s="16" t="s">
        <v>396</v>
      </c>
      <c r="AU246" s="16" t="s">
        <v>82</v>
      </c>
    </row>
    <row r="247" spans="2:65" s="12" customFormat="1" ht="11.25">
      <c r="B247" s="124"/>
      <c r="D247" s="263" t="s">
        <v>407</v>
      </c>
      <c r="E247" s="125" t="s">
        <v>3</v>
      </c>
      <c r="F247" s="267" t="s">
        <v>1914</v>
      </c>
      <c r="H247" s="268">
        <v>33.840000000000003</v>
      </c>
      <c r="I247" s="126"/>
      <c r="L247" s="124"/>
      <c r="M247" s="127"/>
      <c r="T247" s="128"/>
      <c r="AT247" s="125" t="s">
        <v>407</v>
      </c>
      <c r="AU247" s="125" t="s">
        <v>82</v>
      </c>
      <c r="AV247" s="12" t="s">
        <v>82</v>
      </c>
      <c r="AW247" s="12" t="s">
        <v>32</v>
      </c>
      <c r="AX247" s="12" t="s">
        <v>80</v>
      </c>
      <c r="AY247" s="125" t="s">
        <v>132</v>
      </c>
    </row>
    <row r="248" spans="2:65" s="1" customFormat="1" ht="24.2" customHeight="1">
      <c r="B248" s="107"/>
      <c r="C248" s="108" t="s">
        <v>229</v>
      </c>
      <c r="D248" s="262" t="s">
        <v>135</v>
      </c>
      <c r="E248" s="236" t="s">
        <v>1934</v>
      </c>
      <c r="F248" s="237" t="s">
        <v>1935</v>
      </c>
      <c r="G248" s="238" t="s">
        <v>413</v>
      </c>
      <c r="H248" s="239">
        <v>2.8610000000000002</v>
      </c>
      <c r="I248" s="110"/>
      <c r="J248" s="247">
        <f>ROUND(I248*H248,2)</f>
        <v>0</v>
      </c>
      <c r="K248" s="109" t="s">
        <v>394</v>
      </c>
      <c r="L248" s="30"/>
      <c r="M248" s="111" t="s">
        <v>3</v>
      </c>
      <c r="N248" s="112" t="s">
        <v>43</v>
      </c>
      <c r="P248" s="113">
        <f>O248*H248</f>
        <v>0</v>
      </c>
      <c r="Q248" s="113">
        <v>0</v>
      </c>
      <c r="R248" s="113">
        <f>Q248*H248</f>
        <v>0</v>
      </c>
      <c r="S248" s="113">
        <v>0</v>
      </c>
      <c r="T248" s="114">
        <f>S248*H248</f>
        <v>0</v>
      </c>
      <c r="AR248" s="115" t="s">
        <v>162</v>
      </c>
      <c r="AT248" s="115" t="s">
        <v>135</v>
      </c>
      <c r="AU248" s="115" t="s">
        <v>82</v>
      </c>
      <c r="AY248" s="16" t="s">
        <v>132</v>
      </c>
      <c r="BE248" s="116">
        <f>IF(N248="základní",J248,0)</f>
        <v>0</v>
      </c>
      <c r="BF248" s="116">
        <f>IF(N248="snížená",J248,0)</f>
        <v>0</v>
      </c>
      <c r="BG248" s="116">
        <f>IF(N248="zákl. přenesená",J248,0)</f>
        <v>0</v>
      </c>
      <c r="BH248" s="116">
        <f>IF(N248="sníž. přenesená",J248,0)</f>
        <v>0</v>
      </c>
      <c r="BI248" s="116">
        <f>IF(N248="nulová",J248,0)</f>
        <v>0</v>
      </c>
      <c r="BJ248" s="16" t="s">
        <v>80</v>
      </c>
      <c r="BK248" s="116">
        <f>ROUND(I248*H248,2)</f>
        <v>0</v>
      </c>
      <c r="BL248" s="16" t="s">
        <v>162</v>
      </c>
      <c r="BM248" s="115" t="s">
        <v>1936</v>
      </c>
    </row>
    <row r="249" spans="2:65" s="1" customFormat="1" ht="11.25">
      <c r="B249" s="30"/>
      <c r="D249" s="265" t="s">
        <v>396</v>
      </c>
      <c r="F249" s="266" t="s">
        <v>1937</v>
      </c>
      <c r="I249" s="122"/>
      <c r="L249" s="30"/>
      <c r="M249" s="123"/>
      <c r="T249" s="48"/>
      <c r="AT249" s="16" t="s">
        <v>396</v>
      </c>
      <c r="AU249" s="16" t="s">
        <v>82</v>
      </c>
    </row>
    <row r="250" spans="2:65" s="11" customFormat="1" ht="22.9" customHeight="1">
      <c r="B250" s="99"/>
      <c r="D250" s="100" t="s">
        <v>71</v>
      </c>
      <c r="E250" s="235" t="s">
        <v>1938</v>
      </c>
      <c r="F250" s="235" t="s">
        <v>1939</v>
      </c>
      <c r="I250" s="101"/>
      <c r="J250" s="246">
        <f>BK250</f>
        <v>0</v>
      </c>
      <c r="L250" s="99"/>
      <c r="M250" s="102"/>
      <c r="P250" s="103">
        <f>SUM(P251:P268)</f>
        <v>0</v>
      </c>
      <c r="R250" s="103">
        <f>SUM(R251:R268)</f>
        <v>0.51916571999999994</v>
      </c>
      <c r="T250" s="104">
        <f>SUM(T251:T268)</f>
        <v>0</v>
      </c>
      <c r="AR250" s="100" t="s">
        <v>82</v>
      </c>
      <c r="AT250" s="105" t="s">
        <v>71</v>
      </c>
      <c r="AU250" s="105" t="s">
        <v>80</v>
      </c>
      <c r="AY250" s="100" t="s">
        <v>132</v>
      </c>
      <c r="BK250" s="106">
        <f>SUM(BK251:BK268)</f>
        <v>0</v>
      </c>
    </row>
    <row r="251" spans="2:65" s="1" customFormat="1" ht="16.5" customHeight="1">
      <c r="B251" s="107"/>
      <c r="C251" s="108" t="s">
        <v>737</v>
      </c>
      <c r="D251" s="262" t="s">
        <v>135</v>
      </c>
      <c r="E251" s="236" t="s">
        <v>1940</v>
      </c>
      <c r="F251" s="237" t="s">
        <v>1941</v>
      </c>
      <c r="G251" s="238" t="s">
        <v>393</v>
      </c>
      <c r="H251" s="239">
        <v>1442.127</v>
      </c>
      <c r="I251" s="110"/>
      <c r="J251" s="247">
        <f>ROUND(I251*H251,2)</f>
        <v>0</v>
      </c>
      <c r="K251" s="109" t="s">
        <v>394</v>
      </c>
      <c r="L251" s="30"/>
      <c r="M251" s="111" t="s">
        <v>3</v>
      </c>
      <c r="N251" s="112" t="s">
        <v>43</v>
      </c>
      <c r="P251" s="113">
        <f>O251*H251</f>
        <v>0</v>
      </c>
      <c r="Q251" s="113">
        <v>0</v>
      </c>
      <c r="R251" s="113">
        <f>Q251*H251</f>
        <v>0</v>
      </c>
      <c r="S251" s="113">
        <v>0</v>
      </c>
      <c r="T251" s="114">
        <f>S251*H251</f>
        <v>0</v>
      </c>
      <c r="AR251" s="115" t="s">
        <v>162</v>
      </c>
      <c r="AT251" s="115" t="s">
        <v>135</v>
      </c>
      <c r="AU251" s="115" t="s">
        <v>82</v>
      </c>
      <c r="AY251" s="16" t="s">
        <v>132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6" t="s">
        <v>80</v>
      </c>
      <c r="BK251" s="116">
        <f>ROUND(I251*H251,2)</f>
        <v>0</v>
      </c>
      <c r="BL251" s="16" t="s">
        <v>162</v>
      </c>
      <c r="BM251" s="115" t="s">
        <v>1942</v>
      </c>
    </row>
    <row r="252" spans="2:65" s="1" customFormat="1" ht="11.25">
      <c r="B252" s="30"/>
      <c r="D252" s="265" t="s">
        <v>396</v>
      </c>
      <c r="F252" s="266" t="s">
        <v>1943</v>
      </c>
      <c r="I252" s="122"/>
      <c r="L252" s="30"/>
      <c r="M252" s="123"/>
      <c r="T252" s="48"/>
      <c r="AT252" s="16" t="s">
        <v>396</v>
      </c>
      <c r="AU252" s="16" t="s">
        <v>82</v>
      </c>
    </row>
    <row r="253" spans="2:65" s="1" customFormat="1" ht="16.5" customHeight="1">
      <c r="B253" s="107"/>
      <c r="C253" s="108" t="s">
        <v>232</v>
      </c>
      <c r="D253" s="262" t="s">
        <v>135</v>
      </c>
      <c r="E253" s="236" t="s">
        <v>1944</v>
      </c>
      <c r="F253" s="237" t="s">
        <v>1945</v>
      </c>
      <c r="G253" s="238" t="s">
        <v>393</v>
      </c>
      <c r="H253" s="239">
        <v>1442.127</v>
      </c>
      <c r="I253" s="110"/>
      <c r="J253" s="247">
        <f>ROUND(I253*H253,2)</f>
        <v>0</v>
      </c>
      <c r="K253" s="109" t="s">
        <v>394</v>
      </c>
      <c r="L253" s="30"/>
      <c r="M253" s="111" t="s">
        <v>3</v>
      </c>
      <c r="N253" s="112" t="s">
        <v>43</v>
      </c>
      <c r="P253" s="113">
        <f>O253*H253</f>
        <v>0</v>
      </c>
      <c r="Q253" s="113">
        <v>1E-4</v>
      </c>
      <c r="R253" s="113">
        <f>Q253*H253</f>
        <v>0.1442127</v>
      </c>
      <c r="S253" s="113">
        <v>0</v>
      </c>
      <c r="T253" s="114">
        <f>S253*H253</f>
        <v>0</v>
      </c>
      <c r="AR253" s="115" t="s">
        <v>162</v>
      </c>
      <c r="AT253" s="115" t="s">
        <v>135</v>
      </c>
      <c r="AU253" s="115" t="s">
        <v>82</v>
      </c>
      <c r="AY253" s="16" t="s">
        <v>132</v>
      </c>
      <c r="BE253" s="116">
        <f>IF(N253="základní",J253,0)</f>
        <v>0</v>
      </c>
      <c r="BF253" s="116">
        <f>IF(N253="snížená",J253,0)</f>
        <v>0</v>
      </c>
      <c r="BG253" s="116">
        <f>IF(N253="zákl. přenesená",J253,0)</f>
        <v>0</v>
      </c>
      <c r="BH253" s="116">
        <f>IF(N253="sníž. přenesená",J253,0)</f>
        <v>0</v>
      </c>
      <c r="BI253" s="116">
        <f>IF(N253="nulová",J253,0)</f>
        <v>0</v>
      </c>
      <c r="BJ253" s="16" t="s">
        <v>80</v>
      </c>
      <c r="BK253" s="116">
        <f>ROUND(I253*H253,2)</f>
        <v>0</v>
      </c>
      <c r="BL253" s="16" t="s">
        <v>162</v>
      </c>
      <c r="BM253" s="115" t="s">
        <v>1946</v>
      </c>
    </row>
    <row r="254" spans="2:65" s="1" customFormat="1" ht="11.25">
      <c r="B254" s="30"/>
      <c r="D254" s="265" t="s">
        <v>396</v>
      </c>
      <c r="F254" s="266" t="s">
        <v>1947</v>
      </c>
      <c r="I254" s="122"/>
      <c r="L254" s="30"/>
      <c r="M254" s="123"/>
      <c r="T254" s="48"/>
      <c r="AT254" s="16" t="s">
        <v>396</v>
      </c>
      <c r="AU254" s="16" t="s">
        <v>82</v>
      </c>
    </row>
    <row r="255" spans="2:65" s="1" customFormat="1" ht="24.2" customHeight="1">
      <c r="B255" s="107"/>
      <c r="C255" s="108" t="s">
        <v>741</v>
      </c>
      <c r="D255" s="262" t="s">
        <v>135</v>
      </c>
      <c r="E255" s="236" t="s">
        <v>1948</v>
      </c>
      <c r="F255" s="237" t="s">
        <v>1949</v>
      </c>
      <c r="G255" s="238" t="s">
        <v>393</v>
      </c>
      <c r="H255" s="239">
        <v>1442.127</v>
      </c>
      <c r="I255" s="110"/>
      <c r="J255" s="247">
        <f>ROUND(I255*H255,2)</f>
        <v>0</v>
      </c>
      <c r="K255" s="109" t="s">
        <v>394</v>
      </c>
      <c r="L255" s="30"/>
      <c r="M255" s="111" t="s">
        <v>3</v>
      </c>
      <c r="N255" s="112" t="s">
        <v>43</v>
      </c>
      <c r="P255" s="113">
        <f>O255*H255</f>
        <v>0</v>
      </c>
      <c r="Q255" s="113">
        <v>2.5999999999999998E-4</v>
      </c>
      <c r="R255" s="113">
        <f>Q255*H255</f>
        <v>0.37495301999999997</v>
      </c>
      <c r="S255" s="113">
        <v>0</v>
      </c>
      <c r="T255" s="114">
        <f>S255*H255</f>
        <v>0</v>
      </c>
      <c r="AR255" s="115" t="s">
        <v>162</v>
      </c>
      <c r="AT255" s="115" t="s">
        <v>135</v>
      </c>
      <c r="AU255" s="115" t="s">
        <v>82</v>
      </c>
      <c r="AY255" s="16" t="s">
        <v>132</v>
      </c>
      <c r="BE255" s="116">
        <f>IF(N255="základní",J255,0)</f>
        <v>0</v>
      </c>
      <c r="BF255" s="116">
        <f>IF(N255="snížená",J255,0)</f>
        <v>0</v>
      </c>
      <c r="BG255" s="116">
        <f>IF(N255="zákl. přenesená",J255,0)</f>
        <v>0</v>
      </c>
      <c r="BH255" s="116">
        <f>IF(N255="sníž. přenesená",J255,0)</f>
        <v>0</v>
      </c>
      <c r="BI255" s="116">
        <f>IF(N255="nulová",J255,0)</f>
        <v>0</v>
      </c>
      <c r="BJ255" s="16" t="s">
        <v>80</v>
      </c>
      <c r="BK255" s="116">
        <f>ROUND(I255*H255,2)</f>
        <v>0</v>
      </c>
      <c r="BL255" s="16" t="s">
        <v>162</v>
      </c>
      <c r="BM255" s="115" t="s">
        <v>1950</v>
      </c>
    </row>
    <row r="256" spans="2:65" s="1" customFormat="1" ht="11.25">
      <c r="B256" s="30"/>
      <c r="D256" s="265" t="s">
        <v>396</v>
      </c>
      <c r="F256" s="266" t="s">
        <v>1951</v>
      </c>
      <c r="I256" s="122"/>
      <c r="L256" s="30"/>
      <c r="M256" s="123"/>
      <c r="T256" s="48"/>
      <c r="AT256" s="16" t="s">
        <v>396</v>
      </c>
      <c r="AU256" s="16" t="s">
        <v>82</v>
      </c>
    </row>
    <row r="257" spans="2:65" s="12" customFormat="1" ht="11.25">
      <c r="B257" s="124"/>
      <c r="D257" s="263" t="s">
        <v>407</v>
      </c>
      <c r="E257" s="125" t="s">
        <v>3</v>
      </c>
      <c r="F257" s="267" t="s">
        <v>1952</v>
      </c>
      <c r="H257" s="268">
        <v>382.59899999999999</v>
      </c>
      <c r="I257" s="126"/>
      <c r="L257" s="124"/>
      <c r="M257" s="127"/>
      <c r="T257" s="128"/>
      <c r="AT257" s="125" t="s">
        <v>407</v>
      </c>
      <c r="AU257" s="125" t="s">
        <v>82</v>
      </c>
      <c r="AV257" s="12" t="s">
        <v>82</v>
      </c>
      <c r="AW257" s="12" t="s">
        <v>32</v>
      </c>
      <c r="AX257" s="12" t="s">
        <v>72</v>
      </c>
      <c r="AY257" s="125" t="s">
        <v>132</v>
      </c>
    </row>
    <row r="258" spans="2:65" s="12" customFormat="1" ht="11.25">
      <c r="B258" s="124"/>
      <c r="D258" s="263" t="s">
        <v>407</v>
      </c>
      <c r="E258" s="125" t="s">
        <v>3</v>
      </c>
      <c r="F258" s="267" t="s">
        <v>1953</v>
      </c>
      <c r="H258" s="268">
        <v>98.1</v>
      </c>
      <c r="I258" s="126"/>
      <c r="L258" s="124"/>
      <c r="M258" s="127"/>
      <c r="T258" s="128"/>
      <c r="AT258" s="125" t="s">
        <v>407</v>
      </c>
      <c r="AU258" s="125" t="s">
        <v>82</v>
      </c>
      <c r="AV258" s="12" t="s">
        <v>82</v>
      </c>
      <c r="AW258" s="12" t="s">
        <v>32</v>
      </c>
      <c r="AX258" s="12" t="s">
        <v>72</v>
      </c>
      <c r="AY258" s="125" t="s">
        <v>132</v>
      </c>
    </row>
    <row r="259" spans="2:65" s="12" customFormat="1" ht="11.25">
      <c r="B259" s="124"/>
      <c r="D259" s="263" t="s">
        <v>407</v>
      </c>
      <c r="E259" s="125" t="s">
        <v>3</v>
      </c>
      <c r="F259" s="267" t="s">
        <v>1954</v>
      </c>
      <c r="H259" s="268">
        <v>126.45</v>
      </c>
      <c r="I259" s="126"/>
      <c r="L259" s="124"/>
      <c r="M259" s="127"/>
      <c r="T259" s="128"/>
      <c r="AT259" s="125" t="s">
        <v>407</v>
      </c>
      <c r="AU259" s="125" t="s">
        <v>82</v>
      </c>
      <c r="AV259" s="12" t="s">
        <v>82</v>
      </c>
      <c r="AW259" s="12" t="s">
        <v>32</v>
      </c>
      <c r="AX259" s="12" t="s">
        <v>72</v>
      </c>
      <c r="AY259" s="125" t="s">
        <v>132</v>
      </c>
    </row>
    <row r="260" spans="2:65" s="12" customFormat="1" ht="11.25">
      <c r="B260" s="124"/>
      <c r="D260" s="263" t="s">
        <v>407</v>
      </c>
      <c r="E260" s="125" t="s">
        <v>3</v>
      </c>
      <c r="F260" s="267" t="s">
        <v>1955</v>
      </c>
      <c r="H260" s="268">
        <v>113.19</v>
      </c>
      <c r="I260" s="126"/>
      <c r="L260" s="124"/>
      <c r="M260" s="127"/>
      <c r="T260" s="128"/>
      <c r="AT260" s="125" t="s">
        <v>407</v>
      </c>
      <c r="AU260" s="125" t="s">
        <v>82</v>
      </c>
      <c r="AV260" s="12" t="s">
        <v>82</v>
      </c>
      <c r="AW260" s="12" t="s">
        <v>32</v>
      </c>
      <c r="AX260" s="12" t="s">
        <v>72</v>
      </c>
      <c r="AY260" s="125" t="s">
        <v>132</v>
      </c>
    </row>
    <row r="261" spans="2:65" s="12" customFormat="1" ht="11.25">
      <c r="B261" s="124"/>
      <c r="D261" s="263" t="s">
        <v>407</v>
      </c>
      <c r="E261" s="125" t="s">
        <v>3</v>
      </c>
      <c r="F261" s="267" t="s">
        <v>1956</v>
      </c>
      <c r="H261" s="268">
        <v>126</v>
      </c>
      <c r="I261" s="126"/>
      <c r="L261" s="124"/>
      <c r="M261" s="127"/>
      <c r="T261" s="128"/>
      <c r="AT261" s="125" t="s">
        <v>407</v>
      </c>
      <c r="AU261" s="125" t="s">
        <v>82</v>
      </c>
      <c r="AV261" s="12" t="s">
        <v>82</v>
      </c>
      <c r="AW261" s="12" t="s">
        <v>32</v>
      </c>
      <c r="AX261" s="12" t="s">
        <v>72</v>
      </c>
      <c r="AY261" s="125" t="s">
        <v>132</v>
      </c>
    </row>
    <row r="262" spans="2:65" s="12" customFormat="1" ht="11.25">
      <c r="B262" s="124"/>
      <c r="D262" s="263" t="s">
        <v>407</v>
      </c>
      <c r="E262" s="125" t="s">
        <v>3</v>
      </c>
      <c r="F262" s="267" t="s">
        <v>1957</v>
      </c>
      <c r="H262" s="268">
        <v>126.81</v>
      </c>
      <c r="I262" s="126"/>
      <c r="L262" s="124"/>
      <c r="M262" s="127"/>
      <c r="T262" s="128"/>
      <c r="AT262" s="125" t="s">
        <v>407</v>
      </c>
      <c r="AU262" s="125" t="s">
        <v>82</v>
      </c>
      <c r="AV262" s="12" t="s">
        <v>82</v>
      </c>
      <c r="AW262" s="12" t="s">
        <v>32</v>
      </c>
      <c r="AX262" s="12" t="s">
        <v>72</v>
      </c>
      <c r="AY262" s="125" t="s">
        <v>132</v>
      </c>
    </row>
    <row r="263" spans="2:65" s="12" customFormat="1" ht="11.25">
      <c r="B263" s="124"/>
      <c r="D263" s="263" t="s">
        <v>407</v>
      </c>
      <c r="E263" s="125" t="s">
        <v>3</v>
      </c>
      <c r="F263" s="267" t="s">
        <v>1958</v>
      </c>
      <c r="H263" s="268">
        <v>125.76</v>
      </c>
      <c r="I263" s="126"/>
      <c r="L263" s="124"/>
      <c r="M263" s="127"/>
      <c r="T263" s="128"/>
      <c r="AT263" s="125" t="s">
        <v>407</v>
      </c>
      <c r="AU263" s="125" t="s">
        <v>82</v>
      </c>
      <c r="AV263" s="12" t="s">
        <v>82</v>
      </c>
      <c r="AW263" s="12" t="s">
        <v>32</v>
      </c>
      <c r="AX263" s="12" t="s">
        <v>72</v>
      </c>
      <c r="AY263" s="125" t="s">
        <v>132</v>
      </c>
    </row>
    <row r="264" spans="2:65" s="12" customFormat="1" ht="11.25">
      <c r="B264" s="124"/>
      <c r="D264" s="263" t="s">
        <v>407</v>
      </c>
      <c r="E264" s="125" t="s">
        <v>3</v>
      </c>
      <c r="F264" s="267" t="s">
        <v>1959</v>
      </c>
      <c r="H264" s="268">
        <v>98.76</v>
      </c>
      <c r="I264" s="126"/>
      <c r="L264" s="124"/>
      <c r="M264" s="127"/>
      <c r="T264" s="128"/>
      <c r="AT264" s="125" t="s">
        <v>407</v>
      </c>
      <c r="AU264" s="125" t="s">
        <v>82</v>
      </c>
      <c r="AV264" s="12" t="s">
        <v>82</v>
      </c>
      <c r="AW264" s="12" t="s">
        <v>32</v>
      </c>
      <c r="AX264" s="12" t="s">
        <v>72</v>
      </c>
      <c r="AY264" s="125" t="s">
        <v>132</v>
      </c>
    </row>
    <row r="265" spans="2:65" s="12" customFormat="1" ht="11.25">
      <c r="B265" s="124"/>
      <c r="D265" s="263" t="s">
        <v>407</v>
      </c>
      <c r="E265" s="125" t="s">
        <v>3</v>
      </c>
      <c r="F265" s="267" t="s">
        <v>1960</v>
      </c>
      <c r="H265" s="268">
        <v>68.459999999999994</v>
      </c>
      <c r="I265" s="126"/>
      <c r="L265" s="124"/>
      <c r="M265" s="127"/>
      <c r="T265" s="128"/>
      <c r="AT265" s="125" t="s">
        <v>407</v>
      </c>
      <c r="AU265" s="125" t="s">
        <v>82</v>
      </c>
      <c r="AV265" s="12" t="s">
        <v>82</v>
      </c>
      <c r="AW265" s="12" t="s">
        <v>32</v>
      </c>
      <c r="AX265" s="12" t="s">
        <v>72</v>
      </c>
      <c r="AY265" s="125" t="s">
        <v>132</v>
      </c>
    </row>
    <row r="266" spans="2:65" s="12" customFormat="1" ht="11.25">
      <c r="B266" s="124"/>
      <c r="D266" s="263" t="s">
        <v>407</v>
      </c>
      <c r="E266" s="125" t="s">
        <v>3</v>
      </c>
      <c r="F266" s="267" t="s">
        <v>1961</v>
      </c>
      <c r="H266" s="268">
        <v>69</v>
      </c>
      <c r="I266" s="126"/>
      <c r="L266" s="124"/>
      <c r="M266" s="127"/>
      <c r="T266" s="128"/>
      <c r="AT266" s="125" t="s">
        <v>407</v>
      </c>
      <c r="AU266" s="125" t="s">
        <v>82</v>
      </c>
      <c r="AV266" s="12" t="s">
        <v>82</v>
      </c>
      <c r="AW266" s="12" t="s">
        <v>32</v>
      </c>
      <c r="AX266" s="12" t="s">
        <v>72</v>
      </c>
      <c r="AY266" s="125" t="s">
        <v>132</v>
      </c>
    </row>
    <row r="267" spans="2:65" s="12" customFormat="1" ht="11.25">
      <c r="B267" s="124"/>
      <c r="D267" s="263" t="s">
        <v>407</v>
      </c>
      <c r="E267" s="125" t="s">
        <v>3</v>
      </c>
      <c r="F267" s="267" t="s">
        <v>1962</v>
      </c>
      <c r="H267" s="268">
        <v>106.998</v>
      </c>
      <c r="I267" s="126"/>
      <c r="L267" s="124"/>
      <c r="M267" s="127"/>
      <c r="T267" s="128"/>
      <c r="AT267" s="125" t="s">
        <v>407</v>
      </c>
      <c r="AU267" s="125" t="s">
        <v>82</v>
      </c>
      <c r="AV267" s="12" t="s">
        <v>82</v>
      </c>
      <c r="AW267" s="12" t="s">
        <v>32</v>
      </c>
      <c r="AX267" s="12" t="s">
        <v>72</v>
      </c>
      <c r="AY267" s="125" t="s">
        <v>132</v>
      </c>
    </row>
    <row r="268" spans="2:65" s="13" customFormat="1" ht="11.25">
      <c r="B268" s="137"/>
      <c r="D268" s="263" t="s">
        <v>407</v>
      </c>
      <c r="E268" s="138" t="s">
        <v>3</v>
      </c>
      <c r="F268" s="275" t="s">
        <v>477</v>
      </c>
      <c r="H268" s="276">
        <v>1442.127</v>
      </c>
      <c r="I268" s="139"/>
      <c r="L268" s="137"/>
      <c r="M268" s="140"/>
      <c r="T268" s="141"/>
      <c r="AT268" s="138" t="s">
        <v>407</v>
      </c>
      <c r="AU268" s="138" t="s">
        <v>82</v>
      </c>
      <c r="AV268" s="13" t="s">
        <v>139</v>
      </c>
      <c r="AW268" s="13" t="s">
        <v>32</v>
      </c>
      <c r="AX268" s="13" t="s">
        <v>80</v>
      </c>
      <c r="AY268" s="138" t="s">
        <v>132</v>
      </c>
    </row>
    <row r="269" spans="2:65" s="11" customFormat="1" ht="25.9" customHeight="1">
      <c r="B269" s="99"/>
      <c r="D269" s="100" t="s">
        <v>71</v>
      </c>
      <c r="E269" s="234" t="s">
        <v>1412</v>
      </c>
      <c r="F269" s="234" t="s">
        <v>588</v>
      </c>
      <c r="I269" s="101"/>
      <c r="J269" s="245">
        <f>BK269</f>
        <v>0</v>
      </c>
      <c r="L269" s="99"/>
      <c r="M269" s="102"/>
      <c r="P269" s="103">
        <f>SUM(P270:P271)</f>
        <v>0</v>
      </c>
      <c r="R269" s="103">
        <f>SUM(R270:R271)</f>
        <v>0</v>
      </c>
      <c r="T269" s="104">
        <f>SUM(T270:T271)</f>
        <v>0</v>
      </c>
      <c r="AR269" s="100" t="s">
        <v>139</v>
      </c>
      <c r="AT269" s="105" t="s">
        <v>71</v>
      </c>
      <c r="AU269" s="105" t="s">
        <v>72</v>
      </c>
      <c r="AY269" s="100" t="s">
        <v>132</v>
      </c>
      <c r="BK269" s="106">
        <f>SUM(BK270:BK271)</f>
        <v>0</v>
      </c>
    </row>
    <row r="270" spans="2:65" s="1" customFormat="1" ht="16.5" customHeight="1">
      <c r="B270" s="107"/>
      <c r="C270" s="108" t="s">
        <v>236</v>
      </c>
      <c r="D270" s="262" t="s">
        <v>135</v>
      </c>
      <c r="E270" s="236" t="s">
        <v>1963</v>
      </c>
      <c r="F270" s="237" t="s">
        <v>1964</v>
      </c>
      <c r="G270" s="238" t="s">
        <v>270</v>
      </c>
      <c r="H270" s="239">
        <v>1</v>
      </c>
      <c r="I270" s="110"/>
      <c r="J270" s="247">
        <f>ROUND(I270*H270,2)</f>
        <v>0</v>
      </c>
      <c r="K270" s="109" t="s">
        <v>3</v>
      </c>
      <c r="L270" s="30"/>
      <c r="M270" s="111" t="s">
        <v>3</v>
      </c>
      <c r="N270" s="112" t="s">
        <v>43</v>
      </c>
      <c r="P270" s="113">
        <f>O270*H270</f>
        <v>0</v>
      </c>
      <c r="Q270" s="113">
        <v>0</v>
      </c>
      <c r="R270" s="113">
        <f>Q270*H270</f>
        <v>0</v>
      </c>
      <c r="S270" s="113">
        <v>0</v>
      </c>
      <c r="T270" s="114">
        <f>S270*H270</f>
        <v>0</v>
      </c>
      <c r="AR270" s="115" t="s">
        <v>1296</v>
      </c>
      <c r="AT270" s="115" t="s">
        <v>135</v>
      </c>
      <c r="AU270" s="115" t="s">
        <v>80</v>
      </c>
      <c r="AY270" s="16" t="s">
        <v>132</v>
      </c>
      <c r="BE270" s="116">
        <f>IF(N270="základní",J270,0)</f>
        <v>0</v>
      </c>
      <c r="BF270" s="116">
        <f>IF(N270="snížená",J270,0)</f>
        <v>0</v>
      </c>
      <c r="BG270" s="116">
        <f>IF(N270="zákl. přenesená",J270,0)</f>
        <v>0</v>
      </c>
      <c r="BH270" s="116">
        <f>IF(N270="sníž. přenesená",J270,0)</f>
        <v>0</v>
      </c>
      <c r="BI270" s="116">
        <f>IF(N270="nulová",J270,0)</f>
        <v>0</v>
      </c>
      <c r="BJ270" s="16" t="s">
        <v>80</v>
      </c>
      <c r="BK270" s="116">
        <f>ROUND(I270*H270,2)</f>
        <v>0</v>
      </c>
      <c r="BL270" s="16" t="s">
        <v>1296</v>
      </c>
      <c r="BM270" s="115" t="s">
        <v>1965</v>
      </c>
    </row>
    <row r="271" spans="2:65" s="1" customFormat="1" ht="16.5" customHeight="1">
      <c r="B271" s="107"/>
      <c r="C271" s="108" t="s">
        <v>745</v>
      </c>
      <c r="D271" s="262" t="s">
        <v>135</v>
      </c>
      <c r="E271" s="236" t="s">
        <v>1966</v>
      </c>
      <c r="F271" s="237" t="s">
        <v>1967</v>
      </c>
      <c r="G271" s="238" t="s">
        <v>270</v>
      </c>
      <c r="H271" s="239">
        <v>1</v>
      </c>
      <c r="I271" s="110"/>
      <c r="J271" s="247">
        <f>ROUND(I271*H271,2)</f>
        <v>0</v>
      </c>
      <c r="K271" s="109" t="s">
        <v>3</v>
      </c>
      <c r="L271" s="30"/>
      <c r="M271" s="117" t="s">
        <v>3</v>
      </c>
      <c r="N271" s="118" t="s">
        <v>43</v>
      </c>
      <c r="O271" s="119"/>
      <c r="P271" s="120">
        <f>O271*H271</f>
        <v>0</v>
      </c>
      <c r="Q271" s="120">
        <v>0</v>
      </c>
      <c r="R271" s="120">
        <f>Q271*H271</f>
        <v>0</v>
      </c>
      <c r="S271" s="120">
        <v>0</v>
      </c>
      <c r="T271" s="121">
        <f>S271*H271</f>
        <v>0</v>
      </c>
      <c r="AR271" s="115" t="s">
        <v>1296</v>
      </c>
      <c r="AT271" s="115" t="s">
        <v>135</v>
      </c>
      <c r="AU271" s="115" t="s">
        <v>80</v>
      </c>
      <c r="AY271" s="16" t="s">
        <v>132</v>
      </c>
      <c r="BE271" s="116">
        <f>IF(N271="základní",J271,0)</f>
        <v>0</v>
      </c>
      <c r="BF271" s="116">
        <f>IF(N271="snížená",J271,0)</f>
        <v>0</v>
      </c>
      <c r="BG271" s="116">
        <f>IF(N271="zákl. přenesená",J271,0)</f>
        <v>0</v>
      </c>
      <c r="BH271" s="116">
        <f>IF(N271="sníž. přenesená",J271,0)</f>
        <v>0</v>
      </c>
      <c r="BI271" s="116">
        <f>IF(N271="nulová",J271,0)</f>
        <v>0</v>
      </c>
      <c r="BJ271" s="16" t="s">
        <v>80</v>
      </c>
      <c r="BK271" s="116">
        <f>ROUND(I271*H271,2)</f>
        <v>0</v>
      </c>
      <c r="BL271" s="16" t="s">
        <v>1296</v>
      </c>
      <c r="BM271" s="115" t="s">
        <v>1968</v>
      </c>
    </row>
    <row r="272" spans="2:65" s="1" customFormat="1" ht="6.95" customHeight="1">
      <c r="B272" s="38"/>
      <c r="C272" s="39"/>
      <c r="D272" s="39"/>
      <c r="E272" s="39"/>
      <c r="F272" s="39"/>
      <c r="G272" s="39"/>
      <c r="H272" s="39"/>
      <c r="I272" s="256"/>
      <c r="J272" s="39"/>
      <c r="K272" s="39"/>
      <c r="L272" s="30"/>
    </row>
  </sheetData>
  <sheetProtection password="CA50" sheet="1" objects="1" scenarios="1"/>
  <autoFilter ref="C89:K271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700-000000000000}"/>
    <hyperlink ref="F97" r:id="rId2" xr:uid="{00000000-0004-0000-0700-000001000000}"/>
    <hyperlink ref="F102" r:id="rId3" xr:uid="{00000000-0004-0000-0700-000002000000}"/>
    <hyperlink ref="F105" r:id="rId4" xr:uid="{00000000-0004-0000-0700-000003000000}"/>
    <hyperlink ref="F113" r:id="rId5" xr:uid="{00000000-0004-0000-0700-000004000000}"/>
    <hyperlink ref="F118" r:id="rId6" xr:uid="{00000000-0004-0000-0700-000005000000}"/>
    <hyperlink ref="F121" r:id="rId7" xr:uid="{00000000-0004-0000-0700-000006000000}"/>
    <hyperlink ref="F124" r:id="rId8" xr:uid="{00000000-0004-0000-0700-000007000000}"/>
    <hyperlink ref="F127" r:id="rId9" xr:uid="{00000000-0004-0000-0700-000008000000}"/>
    <hyperlink ref="F131" r:id="rId10" xr:uid="{00000000-0004-0000-0700-000009000000}"/>
    <hyperlink ref="F137" r:id="rId11" xr:uid="{00000000-0004-0000-0700-00000A000000}"/>
    <hyperlink ref="F140" r:id="rId12" xr:uid="{00000000-0004-0000-0700-00000B000000}"/>
    <hyperlink ref="F144" r:id="rId13" xr:uid="{00000000-0004-0000-0700-00000C000000}"/>
    <hyperlink ref="F148" r:id="rId14" xr:uid="{00000000-0004-0000-0700-00000D000000}"/>
    <hyperlink ref="F153" r:id="rId15" xr:uid="{00000000-0004-0000-0700-00000E000000}"/>
    <hyperlink ref="F158" r:id="rId16" xr:uid="{00000000-0004-0000-0700-00000F000000}"/>
    <hyperlink ref="F163" r:id="rId17" xr:uid="{00000000-0004-0000-0700-000010000000}"/>
    <hyperlink ref="F166" r:id="rId18" xr:uid="{00000000-0004-0000-0700-000011000000}"/>
    <hyperlink ref="F169" r:id="rId19" xr:uid="{00000000-0004-0000-0700-000012000000}"/>
    <hyperlink ref="F172" r:id="rId20" xr:uid="{00000000-0004-0000-0700-000013000000}"/>
    <hyperlink ref="F175" r:id="rId21" xr:uid="{00000000-0004-0000-0700-000014000000}"/>
    <hyperlink ref="F178" r:id="rId22" xr:uid="{00000000-0004-0000-0700-000015000000}"/>
    <hyperlink ref="F181" r:id="rId23" xr:uid="{00000000-0004-0000-0700-000016000000}"/>
    <hyperlink ref="F184" r:id="rId24" xr:uid="{00000000-0004-0000-0700-000017000000}"/>
    <hyperlink ref="F198" r:id="rId25" xr:uid="{00000000-0004-0000-0700-000018000000}"/>
    <hyperlink ref="F201" r:id="rId26" xr:uid="{00000000-0004-0000-0700-000019000000}"/>
    <hyperlink ref="F205" r:id="rId27" xr:uid="{00000000-0004-0000-0700-00001A000000}"/>
    <hyperlink ref="F208" r:id="rId28" xr:uid="{00000000-0004-0000-0700-00001B000000}"/>
    <hyperlink ref="F211" r:id="rId29" xr:uid="{00000000-0004-0000-0700-00001C000000}"/>
    <hyperlink ref="F214" r:id="rId30" xr:uid="{00000000-0004-0000-0700-00001D000000}"/>
    <hyperlink ref="F217" r:id="rId31" xr:uid="{00000000-0004-0000-0700-00001E000000}"/>
    <hyperlink ref="F220" r:id="rId32" xr:uid="{00000000-0004-0000-0700-00001F000000}"/>
    <hyperlink ref="F223" r:id="rId33" xr:uid="{00000000-0004-0000-0700-000020000000}"/>
    <hyperlink ref="F226" r:id="rId34" xr:uid="{00000000-0004-0000-0700-000021000000}"/>
    <hyperlink ref="F229" r:id="rId35" xr:uid="{00000000-0004-0000-0700-000022000000}"/>
    <hyperlink ref="F232" r:id="rId36" xr:uid="{00000000-0004-0000-0700-000023000000}"/>
    <hyperlink ref="F236" r:id="rId37" xr:uid="{00000000-0004-0000-0700-000024000000}"/>
    <hyperlink ref="F243" r:id="rId38" xr:uid="{00000000-0004-0000-0700-000025000000}"/>
    <hyperlink ref="F246" r:id="rId39" xr:uid="{00000000-0004-0000-0700-000026000000}"/>
    <hyperlink ref="F249" r:id="rId40" xr:uid="{00000000-0004-0000-0700-000027000000}"/>
    <hyperlink ref="F252" r:id="rId41" xr:uid="{00000000-0004-0000-0700-000028000000}"/>
    <hyperlink ref="F254" r:id="rId42" xr:uid="{00000000-0004-0000-0700-000029000000}"/>
    <hyperlink ref="F256" r:id="rId43" xr:uid="{00000000-0004-0000-07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3"/>
  <sheetViews>
    <sheetView showGridLines="0" topLeftCell="A59" workbookViewId="0">
      <selection activeCell="I98" sqref="I9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1969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ROUND(J95,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ROUND((SUM(BE95:BE222)),  2)</f>
        <v>0</v>
      </c>
      <c r="I33" s="254">
        <v>0.21</v>
      </c>
      <c r="J33" s="229">
        <f>ROUND(((SUM(BE95:BE222))*I33),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ROUND((SUM(BF95:BF222)),  2)</f>
        <v>0</v>
      </c>
      <c r="I34" s="254">
        <v>0.12</v>
      </c>
      <c r="J34" s="229">
        <f>ROUND(((SUM(BF95:BF222))*I34),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ROUND((SUM(BG95:BG222)),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ROUND((SUM(BH95:BH222)),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ROUND((SUM(BI95:BI222)),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08 - VZT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/>
      <c r="L59" s="30"/>
      <c r="AU59" s="16" t="s">
        <v>114</v>
      </c>
    </row>
    <row r="60" spans="2:47" s="8" customFormat="1" ht="24.95" customHeight="1">
      <c r="B60" s="88"/>
      <c r="D60" s="89" t="s">
        <v>383</v>
      </c>
      <c r="E60" s="232"/>
      <c r="F60" s="232"/>
      <c r="G60" s="232"/>
      <c r="H60" s="232"/>
      <c r="I60" s="259"/>
      <c r="J60" s="242">
        <f>J96</f>
        <v>0</v>
      </c>
      <c r="L60" s="88"/>
    </row>
    <row r="61" spans="2:47" s="9" customFormat="1" ht="19.899999999999999" customHeight="1">
      <c r="B61" s="90"/>
      <c r="D61" s="91" t="s">
        <v>385</v>
      </c>
      <c r="E61" s="233"/>
      <c r="F61" s="233"/>
      <c r="G61" s="233"/>
      <c r="H61" s="233"/>
      <c r="I61" s="260"/>
      <c r="J61" s="243">
        <f>J97</f>
        <v>0</v>
      </c>
      <c r="L61" s="90"/>
    </row>
    <row r="62" spans="2:47" s="8" customFormat="1" ht="24.95" customHeight="1">
      <c r="B62" s="88"/>
      <c r="D62" s="89" t="s">
        <v>115</v>
      </c>
      <c r="E62" s="232"/>
      <c r="F62" s="232"/>
      <c r="G62" s="232"/>
      <c r="H62" s="232"/>
      <c r="I62" s="259"/>
      <c r="J62" s="242">
        <f>J103</f>
        <v>0</v>
      </c>
      <c r="L62" s="88"/>
    </row>
    <row r="63" spans="2:47" s="9" customFormat="1" ht="19.899999999999999" customHeight="1">
      <c r="B63" s="90"/>
      <c r="D63" s="91" t="s">
        <v>462</v>
      </c>
      <c r="E63" s="233"/>
      <c r="F63" s="233"/>
      <c r="G63" s="233"/>
      <c r="H63" s="233"/>
      <c r="I63" s="260"/>
      <c r="J63" s="243">
        <f>J104</f>
        <v>0</v>
      </c>
      <c r="L63" s="90"/>
    </row>
    <row r="64" spans="2:47" s="9" customFormat="1" ht="19.899999999999999" customHeight="1">
      <c r="B64" s="90"/>
      <c r="D64" s="91" t="s">
        <v>1970</v>
      </c>
      <c r="E64" s="233"/>
      <c r="F64" s="233"/>
      <c r="G64" s="233"/>
      <c r="H64" s="233"/>
      <c r="I64" s="260"/>
      <c r="J64" s="243">
        <f>J113</f>
        <v>0</v>
      </c>
      <c r="L64" s="90"/>
    </row>
    <row r="65" spans="2:12" s="9" customFormat="1" ht="19.899999999999999" customHeight="1">
      <c r="B65" s="90"/>
      <c r="D65" s="91" t="s">
        <v>1971</v>
      </c>
      <c r="E65" s="233"/>
      <c r="F65" s="233"/>
      <c r="G65" s="233"/>
      <c r="H65" s="233"/>
      <c r="I65" s="260"/>
      <c r="J65" s="243">
        <f>J139</f>
        <v>0</v>
      </c>
      <c r="L65" s="90"/>
    </row>
    <row r="66" spans="2:12" s="9" customFormat="1" ht="19.899999999999999" customHeight="1">
      <c r="B66" s="90"/>
      <c r="D66" s="91" t="s">
        <v>1972</v>
      </c>
      <c r="E66" s="233"/>
      <c r="F66" s="233"/>
      <c r="G66" s="233"/>
      <c r="H66" s="233"/>
      <c r="I66" s="260"/>
      <c r="J66" s="243">
        <f>J148</f>
        <v>0</v>
      </c>
      <c r="L66" s="90"/>
    </row>
    <row r="67" spans="2:12" s="9" customFormat="1" ht="19.899999999999999" customHeight="1">
      <c r="B67" s="90"/>
      <c r="D67" s="91" t="s">
        <v>1973</v>
      </c>
      <c r="E67" s="233"/>
      <c r="F67" s="233"/>
      <c r="G67" s="233"/>
      <c r="H67" s="233"/>
      <c r="I67" s="260"/>
      <c r="J67" s="243">
        <f>J157</f>
        <v>0</v>
      </c>
      <c r="L67" s="90"/>
    </row>
    <row r="68" spans="2:12" s="9" customFormat="1" ht="19.899999999999999" customHeight="1">
      <c r="B68" s="90"/>
      <c r="D68" s="91" t="s">
        <v>1974</v>
      </c>
      <c r="E68" s="233"/>
      <c r="F68" s="233"/>
      <c r="G68" s="233"/>
      <c r="H68" s="233"/>
      <c r="I68" s="260"/>
      <c r="J68" s="243">
        <f>J166</f>
        <v>0</v>
      </c>
      <c r="L68" s="90"/>
    </row>
    <row r="69" spans="2:12" s="9" customFormat="1" ht="19.899999999999999" customHeight="1">
      <c r="B69" s="90"/>
      <c r="D69" s="91" t="s">
        <v>1975</v>
      </c>
      <c r="E69" s="233"/>
      <c r="F69" s="233"/>
      <c r="G69" s="233"/>
      <c r="H69" s="233"/>
      <c r="I69" s="260"/>
      <c r="J69" s="243">
        <f>J175</f>
        <v>0</v>
      </c>
      <c r="L69" s="90"/>
    </row>
    <row r="70" spans="2:12" s="9" customFormat="1" ht="19.899999999999999" customHeight="1">
      <c r="B70" s="90"/>
      <c r="D70" s="91" t="s">
        <v>1976</v>
      </c>
      <c r="E70" s="233"/>
      <c r="F70" s="233"/>
      <c r="G70" s="233"/>
      <c r="H70" s="233"/>
      <c r="I70" s="260"/>
      <c r="J70" s="243">
        <f>J184</f>
        <v>0</v>
      </c>
      <c r="L70" s="90"/>
    </row>
    <row r="71" spans="2:12" s="9" customFormat="1" ht="19.899999999999999" customHeight="1">
      <c r="B71" s="90"/>
      <c r="D71" s="91" t="s">
        <v>1977</v>
      </c>
      <c r="E71" s="233"/>
      <c r="F71" s="233"/>
      <c r="G71" s="233"/>
      <c r="H71" s="233"/>
      <c r="I71" s="260"/>
      <c r="J71" s="243">
        <f>J193</f>
        <v>0</v>
      </c>
      <c r="L71" s="90"/>
    </row>
    <row r="72" spans="2:12" s="9" customFormat="1" ht="19.899999999999999" customHeight="1">
      <c r="B72" s="90"/>
      <c r="D72" s="91" t="s">
        <v>1978</v>
      </c>
      <c r="E72" s="233"/>
      <c r="F72" s="233"/>
      <c r="G72" s="233"/>
      <c r="H72" s="233"/>
      <c r="I72" s="260"/>
      <c r="J72" s="243">
        <f>J202</f>
        <v>0</v>
      </c>
      <c r="L72" s="90"/>
    </row>
    <row r="73" spans="2:12" s="9" customFormat="1" ht="14.85" customHeight="1">
      <c r="B73" s="90"/>
      <c r="D73" s="91" t="s">
        <v>1979</v>
      </c>
      <c r="E73" s="233"/>
      <c r="F73" s="233"/>
      <c r="G73" s="233"/>
      <c r="H73" s="233"/>
      <c r="I73" s="260"/>
      <c r="J73" s="243">
        <f>J209</f>
        <v>0</v>
      </c>
      <c r="L73" s="90"/>
    </row>
    <row r="74" spans="2:12" s="9" customFormat="1" ht="19.899999999999999" customHeight="1">
      <c r="B74" s="90"/>
      <c r="D74" s="91" t="s">
        <v>468</v>
      </c>
      <c r="E74" s="233"/>
      <c r="F74" s="233"/>
      <c r="G74" s="233"/>
      <c r="H74" s="233"/>
      <c r="I74" s="260"/>
      <c r="J74" s="243">
        <f>J212</f>
        <v>0</v>
      </c>
      <c r="L74" s="90"/>
    </row>
    <row r="75" spans="2:12" s="8" customFormat="1" ht="24.95" customHeight="1">
      <c r="B75" s="88"/>
      <c r="D75" s="89" t="s">
        <v>1980</v>
      </c>
      <c r="E75" s="232"/>
      <c r="F75" s="232"/>
      <c r="G75" s="232"/>
      <c r="H75" s="232"/>
      <c r="I75" s="259"/>
      <c r="J75" s="242">
        <f>J214</f>
        <v>0</v>
      </c>
      <c r="L75" s="88"/>
    </row>
    <row r="76" spans="2:12" s="1" customFormat="1" ht="21.75" customHeight="1">
      <c r="B76" s="30"/>
      <c r="I76" s="122"/>
      <c r="L76" s="30"/>
    </row>
    <row r="77" spans="2:12" s="1" customFormat="1" ht="6.95" customHeight="1">
      <c r="B77" s="38"/>
      <c r="C77" s="39"/>
      <c r="D77" s="39"/>
      <c r="E77" s="39"/>
      <c r="F77" s="39"/>
      <c r="G77" s="39"/>
      <c r="H77" s="39"/>
      <c r="I77" s="256"/>
      <c r="J77" s="39"/>
      <c r="K77" s="39"/>
      <c r="L77" s="30"/>
    </row>
    <row r="81" spans="2:63" s="1" customFormat="1" ht="6.95" customHeight="1">
      <c r="B81" s="40"/>
      <c r="C81" s="41"/>
      <c r="D81" s="41"/>
      <c r="E81" s="41"/>
      <c r="F81" s="41"/>
      <c r="G81" s="41"/>
      <c r="H81" s="41"/>
      <c r="I81" s="257"/>
      <c r="J81" s="41"/>
      <c r="K81" s="41"/>
      <c r="L81" s="30"/>
    </row>
    <row r="82" spans="2:63" s="1" customFormat="1" ht="24.95" customHeight="1">
      <c r="B82" s="30"/>
      <c r="C82" s="20" t="s">
        <v>117</v>
      </c>
      <c r="I82" s="122"/>
      <c r="L82" s="30"/>
    </row>
    <row r="83" spans="2:63" s="1" customFormat="1" ht="6.95" customHeight="1">
      <c r="B83" s="30"/>
      <c r="I83" s="122"/>
      <c r="L83" s="30"/>
    </row>
    <row r="84" spans="2:63" s="1" customFormat="1" ht="12" customHeight="1">
      <c r="B84" s="30"/>
      <c r="C84" s="26" t="s">
        <v>17</v>
      </c>
      <c r="I84" s="122"/>
      <c r="L84" s="30"/>
    </row>
    <row r="85" spans="2:63" s="1" customFormat="1" ht="16.5" customHeight="1">
      <c r="B85" s="30"/>
      <c r="E85" s="324" t="str">
        <f>E7</f>
        <v>VŠE 3.np</v>
      </c>
      <c r="F85" s="325"/>
      <c r="G85" s="325"/>
      <c r="H85" s="325"/>
      <c r="I85" s="122"/>
      <c r="L85" s="30"/>
    </row>
    <row r="86" spans="2:63" s="1" customFormat="1" ht="12" customHeight="1">
      <c r="B86" s="30"/>
      <c r="C86" s="26" t="s">
        <v>109</v>
      </c>
      <c r="I86" s="122"/>
      <c r="L86" s="30"/>
    </row>
    <row r="87" spans="2:63" s="1" customFormat="1" ht="16.5" customHeight="1">
      <c r="B87" s="30"/>
      <c r="E87" s="314" t="str">
        <f>E9</f>
        <v>08 - VZT</v>
      </c>
      <c r="F87" s="323"/>
      <c r="G87" s="323"/>
      <c r="H87" s="323"/>
      <c r="I87" s="122"/>
      <c r="L87" s="30"/>
    </row>
    <row r="88" spans="2:63" s="1" customFormat="1" ht="6.95" customHeight="1">
      <c r="B88" s="30"/>
      <c r="I88" s="122"/>
      <c r="L88" s="30"/>
    </row>
    <row r="89" spans="2:63" s="1" customFormat="1" ht="12" customHeight="1">
      <c r="B89" s="30"/>
      <c r="C89" s="26" t="s">
        <v>21</v>
      </c>
      <c r="F89" s="24" t="str">
        <f>F12</f>
        <v>Praha</v>
      </c>
      <c r="I89" s="250" t="s">
        <v>23</v>
      </c>
      <c r="J89" s="224" t="str">
        <f>IF(J12="","",J12)</f>
        <v>9. 5. 2024</v>
      </c>
      <c r="L89" s="30"/>
    </row>
    <row r="90" spans="2:63" s="1" customFormat="1" ht="6.95" customHeight="1">
      <c r="B90" s="30"/>
      <c r="I90" s="122"/>
      <c r="L90" s="30"/>
    </row>
    <row r="91" spans="2:63" s="1" customFormat="1" ht="15.2" customHeight="1">
      <c r="B91" s="30"/>
      <c r="C91" s="26" t="s">
        <v>25</v>
      </c>
      <c r="F91" s="24" t="str">
        <f>E15</f>
        <v xml:space="preserve"> </v>
      </c>
      <c r="I91" s="250" t="s">
        <v>31</v>
      </c>
      <c r="J91" s="226" t="str">
        <f>E21</f>
        <v xml:space="preserve"> </v>
      </c>
      <c r="L91" s="30"/>
    </row>
    <row r="92" spans="2:63" s="1" customFormat="1" ht="15.2" customHeight="1">
      <c r="B92" s="30"/>
      <c r="C92" s="26" t="s">
        <v>29</v>
      </c>
      <c r="F92" s="24" t="str">
        <f>IF(E18="","",E18)</f>
        <v>Vyplň údaj</v>
      </c>
      <c r="I92" s="250" t="s">
        <v>33</v>
      </c>
      <c r="J92" s="226" t="str">
        <f>E24</f>
        <v>Ing.Milan Dusek</v>
      </c>
      <c r="L92" s="30"/>
    </row>
    <row r="93" spans="2:63" s="1" customFormat="1" ht="10.35" customHeight="1">
      <c r="B93" s="30"/>
      <c r="I93" s="122"/>
      <c r="L93" s="30"/>
    </row>
    <row r="94" spans="2:63" s="10" customFormat="1" ht="29.25" customHeight="1">
      <c r="B94" s="92"/>
      <c r="C94" s="93" t="s">
        <v>118</v>
      </c>
      <c r="D94" s="94" t="s">
        <v>57</v>
      </c>
      <c r="E94" s="94" t="s">
        <v>53</v>
      </c>
      <c r="F94" s="94" t="s">
        <v>54</v>
      </c>
      <c r="G94" s="94" t="s">
        <v>119</v>
      </c>
      <c r="H94" s="94" t="s">
        <v>120</v>
      </c>
      <c r="I94" s="261" t="s">
        <v>121</v>
      </c>
      <c r="J94" s="94" t="s">
        <v>113</v>
      </c>
      <c r="K94" s="95" t="s">
        <v>122</v>
      </c>
      <c r="L94" s="92"/>
      <c r="M94" s="51" t="s">
        <v>3</v>
      </c>
      <c r="N94" s="52" t="s">
        <v>42</v>
      </c>
      <c r="O94" s="52" t="s">
        <v>123</v>
      </c>
      <c r="P94" s="52" t="s">
        <v>124</v>
      </c>
      <c r="Q94" s="52" t="s">
        <v>125</v>
      </c>
      <c r="R94" s="52" t="s">
        <v>126</v>
      </c>
      <c r="S94" s="52" t="s">
        <v>127</v>
      </c>
      <c r="T94" s="53" t="s">
        <v>128</v>
      </c>
    </row>
    <row r="95" spans="2:63" s="1" customFormat="1" ht="22.9" customHeight="1">
      <c r="B95" s="30"/>
      <c r="C95" s="56" t="s">
        <v>129</v>
      </c>
      <c r="I95" s="122"/>
      <c r="J95" s="244">
        <f>BK95</f>
        <v>0</v>
      </c>
      <c r="L95" s="30"/>
      <c r="M95" s="54"/>
      <c r="N95" s="46"/>
      <c r="O95" s="46"/>
      <c r="P95" s="96">
        <f>P96+P103+P214</f>
        <v>0</v>
      </c>
      <c r="Q95" s="46"/>
      <c r="R95" s="96">
        <f>R96+R103+R214</f>
        <v>0.11232779999999998</v>
      </c>
      <c r="S95" s="46"/>
      <c r="T95" s="97">
        <f>T96+T103+T214</f>
        <v>0</v>
      </c>
      <c r="AT95" s="16" t="s">
        <v>71</v>
      </c>
      <c r="AU95" s="16" t="s">
        <v>114</v>
      </c>
      <c r="BK95" s="98">
        <f>BK96+BK103+BK214</f>
        <v>0</v>
      </c>
    </row>
    <row r="96" spans="2:63" s="11" customFormat="1" ht="25.9" customHeight="1">
      <c r="B96" s="99"/>
      <c r="D96" s="100" t="s">
        <v>71</v>
      </c>
      <c r="E96" s="234" t="s">
        <v>388</v>
      </c>
      <c r="F96" s="234" t="s">
        <v>389</v>
      </c>
      <c r="I96" s="101"/>
      <c r="J96" s="245">
        <f>BK96</f>
        <v>0</v>
      </c>
      <c r="L96" s="99"/>
      <c r="M96" s="102"/>
      <c r="P96" s="103">
        <f>P97</f>
        <v>0</v>
      </c>
      <c r="R96" s="103">
        <f>R97</f>
        <v>0.11232779999999998</v>
      </c>
      <c r="T96" s="104">
        <f>T97</f>
        <v>0</v>
      </c>
      <c r="AR96" s="100" t="s">
        <v>80</v>
      </c>
      <c r="AT96" s="105" t="s">
        <v>71</v>
      </c>
      <c r="AU96" s="105" t="s">
        <v>72</v>
      </c>
      <c r="AY96" s="100" t="s">
        <v>132</v>
      </c>
      <c r="BK96" s="106">
        <f>BK97</f>
        <v>0</v>
      </c>
    </row>
    <row r="97" spans="2:65" s="11" customFormat="1" ht="22.9" customHeight="1">
      <c r="B97" s="99"/>
      <c r="D97" s="100" t="s">
        <v>71</v>
      </c>
      <c r="E97" s="235" t="s">
        <v>163</v>
      </c>
      <c r="F97" s="235" t="s">
        <v>398</v>
      </c>
      <c r="I97" s="101"/>
      <c r="J97" s="246">
        <f>BK97</f>
        <v>0</v>
      </c>
      <c r="L97" s="99"/>
      <c r="M97" s="102"/>
      <c r="P97" s="103">
        <f>SUM(P98:P102)</f>
        <v>0</v>
      </c>
      <c r="R97" s="103">
        <f>SUM(R98:R102)</f>
        <v>0.11232779999999998</v>
      </c>
      <c r="T97" s="104">
        <f>SUM(T98:T102)</f>
        <v>0</v>
      </c>
      <c r="AR97" s="100" t="s">
        <v>80</v>
      </c>
      <c r="AT97" s="105" t="s">
        <v>71</v>
      </c>
      <c r="AU97" s="105" t="s">
        <v>80</v>
      </c>
      <c r="AY97" s="100" t="s">
        <v>132</v>
      </c>
      <c r="BK97" s="106">
        <f>SUM(BK98:BK102)</f>
        <v>0</v>
      </c>
    </row>
    <row r="98" spans="2:65" s="1" customFormat="1" ht="24.2" customHeight="1">
      <c r="B98" s="107"/>
      <c r="C98" s="108" t="s">
        <v>80</v>
      </c>
      <c r="D98" s="262" t="s">
        <v>135</v>
      </c>
      <c r="E98" s="236" t="s">
        <v>399</v>
      </c>
      <c r="F98" s="237" t="s">
        <v>400</v>
      </c>
      <c r="G98" s="238" t="s">
        <v>393</v>
      </c>
      <c r="H98" s="239">
        <v>864.06</v>
      </c>
      <c r="I98" s="110"/>
      <c r="J98" s="247">
        <f>ROUND(I98*H98,2)</f>
        <v>0</v>
      </c>
      <c r="K98" s="109" t="s">
        <v>394</v>
      </c>
      <c r="L98" s="30"/>
      <c r="M98" s="111" t="s">
        <v>3</v>
      </c>
      <c r="N98" s="112" t="s">
        <v>43</v>
      </c>
      <c r="P98" s="113">
        <f>O98*H98</f>
        <v>0</v>
      </c>
      <c r="Q98" s="113">
        <v>1.2999999999999999E-4</v>
      </c>
      <c r="R98" s="113">
        <f>Q98*H98</f>
        <v>0.11232779999999998</v>
      </c>
      <c r="S98" s="113">
        <v>0</v>
      </c>
      <c r="T98" s="114">
        <f>S98*H98</f>
        <v>0</v>
      </c>
      <c r="AR98" s="115" t="s">
        <v>139</v>
      </c>
      <c r="AT98" s="115" t="s">
        <v>135</v>
      </c>
      <c r="AU98" s="115" t="s">
        <v>82</v>
      </c>
      <c r="AY98" s="16" t="s">
        <v>132</v>
      </c>
      <c r="BE98" s="116">
        <f>IF(N98="základní",J98,0)</f>
        <v>0</v>
      </c>
      <c r="BF98" s="116">
        <f>IF(N98="snížená",J98,0)</f>
        <v>0</v>
      </c>
      <c r="BG98" s="116">
        <f>IF(N98="zákl. přenesená",J98,0)</f>
        <v>0</v>
      </c>
      <c r="BH98" s="116">
        <f>IF(N98="sníž. přenesená",J98,0)</f>
        <v>0</v>
      </c>
      <c r="BI98" s="116">
        <f>IF(N98="nulová",J98,0)</f>
        <v>0</v>
      </c>
      <c r="BJ98" s="16" t="s">
        <v>80</v>
      </c>
      <c r="BK98" s="116">
        <f>ROUND(I98*H98,2)</f>
        <v>0</v>
      </c>
      <c r="BL98" s="16" t="s">
        <v>139</v>
      </c>
      <c r="BM98" s="115" t="s">
        <v>1981</v>
      </c>
    </row>
    <row r="99" spans="2:65" s="1" customFormat="1" ht="11.25">
      <c r="B99" s="30"/>
      <c r="D99" s="265" t="s">
        <v>396</v>
      </c>
      <c r="F99" s="266" t="s">
        <v>402</v>
      </c>
      <c r="I99" s="122"/>
      <c r="L99" s="30"/>
      <c r="M99" s="123"/>
      <c r="T99" s="48"/>
      <c r="AT99" s="16" t="s">
        <v>396</v>
      </c>
      <c r="AU99" s="16" t="s">
        <v>82</v>
      </c>
    </row>
    <row r="100" spans="2:65" s="12" customFormat="1" ht="11.25">
      <c r="B100" s="124"/>
      <c r="D100" s="263" t="s">
        <v>407</v>
      </c>
      <c r="E100" s="125" t="s">
        <v>3</v>
      </c>
      <c r="F100" s="267" t="s">
        <v>1763</v>
      </c>
      <c r="H100" s="268">
        <v>799.14</v>
      </c>
      <c r="I100" s="126"/>
      <c r="L100" s="124"/>
      <c r="M100" s="127"/>
      <c r="T100" s="128"/>
      <c r="AT100" s="125" t="s">
        <v>407</v>
      </c>
      <c r="AU100" s="125" t="s">
        <v>82</v>
      </c>
      <c r="AV100" s="12" t="s">
        <v>82</v>
      </c>
      <c r="AW100" s="12" t="s">
        <v>32</v>
      </c>
      <c r="AX100" s="12" t="s">
        <v>72</v>
      </c>
      <c r="AY100" s="125" t="s">
        <v>132</v>
      </c>
    </row>
    <row r="101" spans="2:65" s="12" customFormat="1" ht="11.25">
      <c r="B101" s="124"/>
      <c r="D101" s="263" t="s">
        <v>407</v>
      </c>
      <c r="E101" s="125" t="s">
        <v>3</v>
      </c>
      <c r="F101" s="267" t="s">
        <v>1764</v>
      </c>
      <c r="H101" s="268">
        <v>64.92</v>
      </c>
      <c r="I101" s="126"/>
      <c r="L101" s="124"/>
      <c r="M101" s="127"/>
      <c r="T101" s="128"/>
      <c r="AT101" s="125" t="s">
        <v>407</v>
      </c>
      <c r="AU101" s="125" t="s">
        <v>82</v>
      </c>
      <c r="AV101" s="12" t="s">
        <v>82</v>
      </c>
      <c r="AW101" s="12" t="s">
        <v>32</v>
      </c>
      <c r="AX101" s="12" t="s">
        <v>72</v>
      </c>
      <c r="AY101" s="125" t="s">
        <v>132</v>
      </c>
    </row>
    <row r="102" spans="2:65" s="13" customFormat="1" ht="11.25">
      <c r="B102" s="137"/>
      <c r="D102" s="263" t="s">
        <v>407</v>
      </c>
      <c r="E102" s="138" t="s">
        <v>3</v>
      </c>
      <c r="F102" s="275" t="s">
        <v>477</v>
      </c>
      <c r="H102" s="276">
        <v>864.06</v>
      </c>
      <c r="I102" s="139"/>
      <c r="L102" s="137"/>
      <c r="M102" s="140"/>
      <c r="T102" s="141"/>
      <c r="AT102" s="138" t="s">
        <v>407</v>
      </c>
      <c r="AU102" s="138" t="s">
        <v>82</v>
      </c>
      <c r="AV102" s="13" t="s">
        <v>139</v>
      </c>
      <c r="AW102" s="13" t="s">
        <v>32</v>
      </c>
      <c r="AX102" s="13" t="s">
        <v>80</v>
      </c>
      <c r="AY102" s="138" t="s">
        <v>132</v>
      </c>
    </row>
    <row r="103" spans="2:65" s="11" customFormat="1" ht="25.9" customHeight="1">
      <c r="B103" s="99"/>
      <c r="D103" s="100" t="s">
        <v>71</v>
      </c>
      <c r="E103" s="234" t="s">
        <v>130</v>
      </c>
      <c r="F103" s="234" t="s">
        <v>131</v>
      </c>
      <c r="I103" s="101"/>
      <c r="J103" s="245">
        <f>BK103</f>
        <v>0</v>
      </c>
      <c r="L103" s="99"/>
      <c r="M103" s="102"/>
      <c r="P103" s="103">
        <f>P104+P113+P139+P148+P157+P166+P175+P184+P193+P202+P212</f>
        <v>0</v>
      </c>
      <c r="R103" s="103">
        <f>R104+R113+R139+R148+R157+R166+R175+R184+R193+R202+R212</f>
        <v>0</v>
      </c>
      <c r="T103" s="104">
        <f>T104+T113+T139+T148+T157+T166+T175+T184+T193+T202+T212</f>
        <v>0</v>
      </c>
      <c r="AR103" s="100" t="s">
        <v>82</v>
      </c>
      <c r="AT103" s="105" t="s">
        <v>71</v>
      </c>
      <c r="AU103" s="105" t="s">
        <v>72</v>
      </c>
      <c r="AY103" s="100" t="s">
        <v>132</v>
      </c>
      <c r="BK103" s="106">
        <f>BK104+BK113+BK139+BK148+BK157+BK166+BK175+BK184+BK193+BK202+BK212</f>
        <v>0</v>
      </c>
    </row>
    <row r="104" spans="2:65" s="11" customFormat="1" ht="22.9" customHeight="1">
      <c r="B104" s="99"/>
      <c r="D104" s="100" t="s">
        <v>71</v>
      </c>
      <c r="E104" s="235" t="s">
        <v>469</v>
      </c>
      <c r="F104" s="235" t="s">
        <v>470</v>
      </c>
      <c r="I104" s="101"/>
      <c r="J104" s="246">
        <f>BK104</f>
        <v>0</v>
      </c>
      <c r="L104" s="99"/>
      <c r="M104" s="102"/>
      <c r="P104" s="103">
        <f>SUM(P105:P112)</f>
        <v>0</v>
      </c>
      <c r="R104" s="103">
        <f>SUM(R105:R112)</f>
        <v>0</v>
      </c>
      <c r="T104" s="104">
        <f>SUM(T105:T112)</f>
        <v>0</v>
      </c>
      <c r="AR104" s="100" t="s">
        <v>82</v>
      </c>
      <c r="AT104" s="105" t="s">
        <v>71</v>
      </c>
      <c r="AU104" s="105" t="s">
        <v>80</v>
      </c>
      <c r="AY104" s="100" t="s">
        <v>132</v>
      </c>
      <c r="BK104" s="106">
        <f>SUM(BK105:BK112)</f>
        <v>0</v>
      </c>
    </row>
    <row r="105" spans="2:65" s="1" customFormat="1" ht="16.5" customHeight="1">
      <c r="B105" s="107"/>
      <c r="C105" s="108" t="s">
        <v>82</v>
      </c>
      <c r="D105" s="262" t="s">
        <v>135</v>
      </c>
      <c r="E105" s="236" t="s">
        <v>1982</v>
      </c>
      <c r="F105" s="237" t="s">
        <v>1983</v>
      </c>
      <c r="G105" s="238" t="s">
        <v>393</v>
      </c>
      <c r="H105" s="239">
        <v>115</v>
      </c>
      <c r="I105" s="110"/>
      <c r="J105" s="247">
        <f>ROUND(I105*H105,2)</f>
        <v>0</v>
      </c>
      <c r="K105" s="109" t="s">
        <v>3</v>
      </c>
      <c r="L105" s="30"/>
      <c r="M105" s="111" t="s">
        <v>3</v>
      </c>
      <c r="N105" s="112" t="s">
        <v>43</v>
      </c>
      <c r="P105" s="113">
        <f>O105*H105</f>
        <v>0</v>
      </c>
      <c r="Q105" s="113">
        <v>0</v>
      </c>
      <c r="R105" s="113">
        <f>Q105*H105</f>
        <v>0</v>
      </c>
      <c r="S105" s="113">
        <v>0</v>
      </c>
      <c r="T105" s="114">
        <f>S105*H105</f>
        <v>0</v>
      </c>
      <c r="AR105" s="115" t="s">
        <v>162</v>
      </c>
      <c r="AT105" s="115" t="s">
        <v>135</v>
      </c>
      <c r="AU105" s="115" t="s">
        <v>82</v>
      </c>
      <c r="AY105" s="16" t="s">
        <v>132</v>
      </c>
      <c r="BE105" s="116">
        <f>IF(N105="základní",J105,0)</f>
        <v>0</v>
      </c>
      <c r="BF105" s="116">
        <f>IF(N105="snížená",J105,0)</f>
        <v>0</v>
      </c>
      <c r="BG105" s="116">
        <f>IF(N105="zákl. přenesená",J105,0)</f>
        <v>0</v>
      </c>
      <c r="BH105" s="116">
        <f>IF(N105="sníž. přenesená",J105,0)</f>
        <v>0</v>
      </c>
      <c r="BI105" s="116">
        <f>IF(N105="nulová",J105,0)</f>
        <v>0</v>
      </c>
      <c r="BJ105" s="16" t="s">
        <v>80</v>
      </c>
      <c r="BK105" s="116">
        <f>ROUND(I105*H105,2)</f>
        <v>0</v>
      </c>
      <c r="BL105" s="16" t="s">
        <v>162</v>
      </c>
      <c r="BM105" s="115" t="s">
        <v>837</v>
      </c>
    </row>
    <row r="106" spans="2:65" s="1" customFormat="1" ht="19.5">
      <c r="B106" s="30"/>
      <c r="D106" s="263" t="s">
        <v>343</v>
      </c>
      <c r="F106" s="264" t="s">
        <v>1984</v>
      </c>
      <c r="I106" s="122"/>
      <c r="L106" s="30"/>
      <c r="M106" s="123"/>
      <c r="T106" s="48"/>
      <c r="AT106" s="16" t="s">
        <v>343</v>
      </c>
      <c r="AU106" s="16" t="s">
        <v>82</v>
      </c>
    </row>
    <row r="107" spans="2:65" s="1" customFormat="1" ht="16.5" customHeight="1">
      <c r="B107" s="107"/>
      <c r="C107" s="108" t="s">
        <v>142</v>
      </c>
      <c r="D107" s="262" t="s">
        <v>135</v>
      </c>
      <c r="E107" s="236" t="s">
        <v>1985</v>
      </c>
      <c r="F107" s="237" t="s">
        <v>1986</v>
      </c>
      <c r="G107" s="238" t="s">
        <v>393</v>
      </c>
      <c r="H107" s="239">
        <v>140</v>
      </c>
      <c r="I107" s="110"/>
      <c r="J107" s="247">
        <f>ROUND(I107*H107,2)</f>
        <v>0</v>
      </c>
      <c r="K107" s="109" t="s">
        <v>3</v>
      </c>
      <c r="L107" s="30"/>
      <c r="M107" s="111" t="s">
        <v>3</v>
      </c>
      <c r="N107" s="112" t="s">
        <v>43</v>
      </c>
      <c r="P107" s="113">
        <f>O107*H107</f>
        <v>0</v>
      </c>
      <c r="Q107" s="113">
        <v>0</v>
      </c>
      <c r="R107" s="113">
        <f>Q107*H107</f>
        <v>0</v>
      </c>
      <c r="S107" s="113">
        <v>0</v>
      </c>
      <c r="T107" s="114">
        <f>S107*H107</f>
        <v>0</v>
      </c>
      <c r="AR107" s="115" t="s">
        <v>162</v>
      </c>
      <c r="AT107" s="115" t="s">
        <v>135</v>
      </c>
      <c r="AU107" s="115" t="s">
        <v>82</v>
      </c>
      <c r="AY107" s="16" t="s">
        <v>132</v>
      </c>
      <c r="BE107" s="116">
        <f>IF(N107="základní",J107,0)</f>
        <v>0</v>
      </c>
      <c r="BF107" s="116">
        <f>IF(N107="snížená",J107,0)</f>
        <v>0</v>
      </c>
      <c r="BG107" s="116">
        <f>IF(N107="zákl. přenesená",J107,0)</f>
        <v>0</v>
      </c>
      <c r="BH107" s="116">
        <f>IF(N107="sníž. přenesená",J107,0)</f>
        <v>0</v>
      </c>
      <c r="BI107" s="116">
        <f>IF(N107="nulová",J107,0)</f>
        <v>0</v>
      </c>
      <c r="BJ107" s="16" t="s">
        <v>80</v>
      </c>
      <c r="BK107" s="116">
        <f>ROUND(I107*H107,2)</f>
        <v>0</v>
      </c>
      <c r="BL107" s="16" t="s">
        <v>162</v>
      </c>
      <c r="BM107" s="115" t="s">
        <v>839</v>
      </c>
    </row>
    <row r="108" spans="2:65" s="1" customFormat="1" ht="19.5">
      <c r="B108" s="30"/>
      <c r="D108" s="263" t="s">
        <v>343</v>
      </c>
      <c r="F108" s="264" t="s">
        <v>1987</v>
      </c>
      <c r="I108" s="122"/>
      <c r="L108" s="30"/>
      <c r="M108" s="123"/>
      <c r="T108" s="48"/>
      <c r="AT108" s="16" t="s">
        <v>343</v>
      </c>
      <c r="AU108" s="16" t="s">
        <v>82</v>
      </c>
    </row>
    <row r="109" spans="2:65" s="1" customFormat="1" ht="16.5" customHeight="1">
      <c r="B109" s="107"/>
      <c r="C109" s="108" t="s">
        <v>139</v>
      </c>
      <c r="D109" s="262" t="s">
        <v>135</v>
      </c>
      <c r="E109" s="236" t="s">
        <v>1988</v>
      </c>
      <c r="F109" s="237" t="s">
        <v>1989</v>
      </c>
      <c r="G109" s="238" t="s">
        <v>393</v>
      </c>
      <c r="H109" s="239">
        <v>280</v>
      </c>
      <c r="I109" s="110"/>
      <c r="J109" s="247">
        <f>ROUND(I109*H109,2)</f>
        <v>0</v>
      </c>
      <c r="K109" s="109" t="s">
        <v>3</v>
      </c>
      <c r="L109" s="30"/>
      <c r="M109" s="111" t="s">
        <v>3</v>
      </c>
      <c r="N109" s="112" t="s">
        <v>43</v>
      </c>
      <c r="P109" s="113">
        <f>O109*H109</f>
        <v>0</v>
      </c>
      <c r="Q109" s="113">
        <v>0</v>
      </c>
      <c r="R109" s="113">
        <f>Q109*H109</f>
        <v>0</v>
      </c>
      <c r="S109" s="113">
        <v>0</v>
      </c>
      <c r="T109" s="114">
        <f>S109*H109</f>
        <v>0</v>
      </c>
      <c r="AR109" s="115" t="s">
        <v>162</v>
      </c>
      <c r="AT109" s="115" t="s">
        <v>135</v>
      </c>
      <c r="AU109" s="115" t="s">
        <v>82</v>
      </c>
      <c r="AY109" s="16" t="s">
        <v>132</v>
      </c>
      <c r="BE109" s="116">
        <f>IF(N109="základní",J109,0)</f>
        <v>0</v>
      </c>
      <c r="BF109" s="116">
        <f>IF(N109="snížená",J109,0)</f>
        <v>0</v>
      </c>
      <c r="BG109" s="116">
        <f>IF(N109="zákl. přenesená",J109,0)</f>
        <v>0</v>
      </c>
      <c r="BH109" s="116">
        <f>IF(N109="sníž. přenesená",J109,0)</f>
        <v>0</v>
      </c>
      <c r="BI109" s="116">
        <f>IF(N109="nulová",J109,0)</f>
        <v>0</v>
      </c>
      <c r="BJ109" s="16" t="s">
        <v>80</v>
      </c>
      <c r="BK109" s="116">
        <f>ROUND(I109*H109,2)</f>
        <v>0</v>
      </c>
      <c r="BL109" s="16" t="s">
        <v>162</v>
      </c>
      <c r="BM109" s="115" t="s">
        <v>842</v>
      </c>
    </row>
    <row r="110" spans="2:65" s="1" customFormat="1" ht="19.5">
      <c r="B110" s="30"/>
      <c r="D110" s="263" t="s">
        <v>343</v>
      </c>
      <c r="F110" s="264" t="s">
        <v>1990</v>
      </c>
      <c r="I110" s="122"/>
      <c r="L110" s="30"/>
      <c r="M110" s="123"/>
      <c r="T110" s="48"/>
      <c r="AT110" s="16" t="s">
        <v>343</v>
      </c>
      <c r="AU110" s="16" t="s">
        <v>82</v>
      </c>
    </row>
    <row r="111" spans="2:65" s="1" customFormat="1" ht="16.5" customHeight="1">
      <c r="B111" s="107"/>
      <c r="C111" s="108" t="s">
        <v>149</v>
      </c>
      <c r="D111" s="262" t="s">
        <v>135</v>
      </c>
      <c r="E111" s="236" t="s">
        <v>1991</v>
      </c>
      <c r="F111" s="237" t="s">
        <v>1992</v>
      </c>
      <c r="G111" s="238" t="s">
        <v>393</v>
      </c>
      <c r="H111" s="239">
        <v>32</v>
      </c>
      <c r="I111" s="110"/>
      <c r="J111" s="247">
        <f>ROUND(I111*H111,2)</f>
        <v>0</v>
      </c>
      <c r="K111" s="109" t="s">
        <v>3</v>
      </c>
      <c r="L111" s="30"/>
      <c r="M111" s="111" t="s">
        <v>3</v>
      </c>
      <c r="N111" s="112" t="s">
        <v>43</v>
      </c>
      <c r="P111" s="113">
        <f>O111*H111</f>
        <v>0</v>
      </c>
      <c r="Q111" s="113">
        <v>0</v>
      </c>
      <c r="R111" s="113">
        <f>Q111*H111</f>
        <v>0</v>
      </c>
      <c r="S111" s="113">
        <v>0</v>
      </c>
      <c r="T111" s="114">
        <f>S111*H111</f>
        <v>0</v>
      </c>
      <c r="AR111" s="115" t="s">
        <v>162</v>
      </c>
      <c r="AT111" s="115" t="s">
        <v>135</v>
      </c>
      <c r="AU111" s="115" t="s">
        <v>82</v>
      </c>
      <c r="AY111" s="16" t="s">
        <v>132</v>
      </c>
      <c r="BE111" s="116">
        <f>IF(N111="základní",J111,0)</f>
        <v>0</v>
      </c>
      <c r="BF111" s="116">
        <f>IF(N111="snížená",J111,0)</f>
        <v>0</v>
      </c>
      <c r="BG111" s="116">
        <f>IF(N111="zákl. přenesená",J111,0)</f>
        <v>0</v>
      </c>
      <c r="BH111" s="116">
        <f>IF(N111="sníž. přenesená",J111,0)</f>
        <v>0</v>
      </c>
      <c r="BI111" s="116">
        <f>IF(N111="nulová",J111,0)</f>
        <v>0</v>
      </c>
      <c r="BJ111" s="16" t="s">
        <v>80</v>
      </c>
      <c r="BK111" s="116">
        <f>ROUND(I111*H111,2)</f>
        <v>0</v>
      </c>
      <c r="BL111" s="16" t="s">
        <v>162</v>
      </c>
      <c r="BM111" s="115" t="s">
        <v>844</v>
      </c>
    </row>
    <row r="112" spans="2:65" s="1" customFormat="1" ht="19.5">
      <c r="B112" s="30"/>
      <c r="D112" s="263" t="s">
        <v>343</v>
      </c>
      <c r="F112" s="264" t="s">
        <v>1993</v>
      </c>
      <c r="I112" s="122"/>
      <c r="L112" s="30"/>
      <c r="M112" s="123"/>
      <c r="T112" s="48"/>
      <c r="AT112" s="16" t="s">
        <v>343</v>
      </c>
      <c r="AU112" s="16" t="s">
        <v>82</v>
      </c>
    </row>
    <row r="113" spans="2:65" s="11" customFormat="1" ht="22.9" customHeight="1">
      <c r="B113" s="99"/>
      <c r="D113" s="100" t="s">
        <v>71</v>
      </c>
      <c r="E113" s="235" t="s">
        <v>1994</v>
      </c>
      <c r="F113" s="235" t="s">
        <v>1995</v>
      </c>
      <c r="I113" s="101"/>
      <c r="J113" s="246">
        <f>BK113</f>
        <v>0</v>
      </c>
      <c r="L113" s="99"/>
      <c r="M113" s="102"/>
      <c r="P113" s="103">
        <f>SUM(P114:P138)</f>
        <v>0</v>
      </c>
      <c r="R113" s="103">
        <f>SUM(R114:R138)</f>
        <v>0</v>
      </c>
      <c r="T113" s="104">
        <f>SUM(T114:T138)</f>
        <v>0</v>
      </c>
      <c r="AR113" s="100" t="s">
        <v>82</v>
      </c>
      <c r="AT113" s="105" t="s">
        <v>71</v>
      </c>
      <c r="AU113" s="105" t="s">
        <v>80</v>
      </c>
      <c r="AY113" s="100" t="s">
        <v>132</v>
      </c>
      <c r="BK113" s="106">
        <f>SUM(BK114:BK138)</f>
        <v>0</v>
      </c>
    </row>
    <row r="114" spans="2:65" s="1" customFormat="1" ht="16.5" customHeight="1">
      <c r="B114" s="107"/>
      <c r="C114" s="108" t="s">
        <v>145</v>
      </c>
      <c r="D114" s="262" t="s">
        <v>135</v>
      </c>
      <c r="E114" s="236" t="s">
        <v>1996</v>
      </c>
      <c r="F114" s="237" t="s">
        <v>1997</v>
      </c>
      <c r="G114" s="238" t="s">
        <v>173</v>
      </c>
      <c r="H114" s="239">
        <v>1</v>
      </c>
      <c r="I114" s="110"/>
      <c r="J114" s="247">
        <f>ROUND(I114*H114,2)</f>
        <v>0</v>
      </c>
      <c r="K114" s="109" t="s">
        <v>3</v>
      </c>
      <c r="L114" s="30"/>
      <c r="M114" s="111" t="s">
        <v>3</v>
      </c>
      <c r="N114" s="112" t="s">
        <v>43</v>
      </c>
      <c r="P114" s="113">
        <f>O114*H114</f>
        <v>0</v>
      </c>
      <c r="Q114" s="113">
        <v>0</v>
      </c>
      <c r="R114" s="113">
        <f>Q114*H114</f>
        <v>0</v>
      </c>
      <c r="S114" s="113">
        <v>0</v>
      </c>
      <c r="T114" s="114">
        <f>S114*H114</f>
        <v>0</v>
      </c>
      <c r="AR114" s="115" t="s">
        <v>162</v>
      </c>
      <c r="AT114" s="115" t="s">
        <v>135</v>
      </c>
      <c r="AU114" s="115" t="s">
        <v>82</v>
      </c>
      <c r="AY114" s="16" t="s">
        <v>132</v>
      </c>
      <c r="BE114" s="116">
        <f>IF(N114="základní",J114,0)</f>
        <v>0</v>
      </c>
      <c r="BF114" s="116">
        <f>IF(N114="snížená",J114,0)</f>
        <v>0</v>
      </c>
      <c r="BG114" s="116">
        <f>IF(N114="zákl. přenesená",J114,0)</f>
        <v>0</v>
      </c>
      <c r="BH114" s="116">
        <f>IF(N114="sníž. přenesená",J114,0)</f>
        <v>0</v>
      </c>
      <c r="BI114" s="116">
        <f>IF(N114="nulová",J114,0)</f>
        <v>0</v>
      </c>
      <c r="BJ114" s="16" t="s">
        <v>80</v>
      </c>
      <c r="BK114" s="116">
        <f>ROUND(I114*H114,2)</f>
        <v>0</v>
      </c>
      <c r="BL114" s="16" t="s">
        <v>162</v>
      </c>
      <c r="BM114" s="115" t="s">
        <v>82</v>
      </c>
    </row>
    <row r="115" spans="2:65" s="1" customFormat="1" ht="29.25">
      <c r="B115" s="30"/>
      <c r="D115" s="263" t="s">
        <v>343</v>
      </c>
      <c r="F115" s="264" t="s">
        <v>1998</v>
      </c>
      <c r="I115" s="122"/>
      <c r="L115" s="30"/>
      <c r="M115" s="123"/>
      <c r="T115" s="48"/>
      <c r="AT115" s="16" t="s">
        <v>343</v>
      </c>
      <c r="AU115" s="16" t="s">
        <v>82</v>
      </c>
    </row>
    <row r="116" spans="2:65" s="1" customFormat="1" ht="16.5" customHeight="1">
      <c r="B116" s="107"/>
      <c r="C116" s="108" t="s">
        <v>155</v>
      </c>
      <c r="D116" s="262" t="s">
        <v>135</v>
      </c>
      <c r="E116" s="236" t="s">
        <v>1999</v>
      </c>
      <c r="F116" s="237" t="s">
        <v>2000</v>
      </c>
      <c r="G116" s="238" t="s">
        <v>173</v>
      </c>
      <c r="H116" s="239">
        <v>2</v>
      </c>
      <c r="I116" s="110"/>
      <c r="J116" s="247">
        <f>ROUND(I116*H116,2)</f>
        <v>0</v>
      </c>
      <c r="K116" s="109" t="s">
        <v>3</v>
      </c>
      <c r="L116" s="30"/>
      <c r="M116" s="111" t="s">
        <v>3</v>
      </c>
      <c r="N116" s="112" t="s">
        <v>43</v>
      </c>
      <c r="P116" s="113">
        <f>O116*H116</f>
        <v>0</v>
      </c>
      <c r="Q116" s="113">
        <v>0</v>
      </c>
      <c r="R116" s="113">
        <f>Q116*H116</f>
        <v>0</v>
      </c>
      <c r="S116" s="113">
        <v>0</v>
      </c>
      <c r="T116" s="114">
        <f>S116*H116</f>
        <v>0</v>
      </c>
      <c r="AR116" s="115" t="s">
        <v>162</v>
      </c>
      <c r="AT116" s="115" t="s">
        <v>135</v>
      </c>
      <c r="AU116" s="115" t="s">
        <v>82</v>
      </c>
      <c r="AY116" s="16" t="s">
        <v>132</v>
      </c>
      <c r="BE116" s="116">
        <f>IF(N116="základní",J116,0)</f>
        <v>0</v>
      </c>
      <c r="BF116" s="116">
        <f>IF(N116="snížená",J116,0)</f>
        <v>0</v>
      </c>
      <c r="BG116" s="116">
        <f>IF(N116="zákl. přenesená",J116,0)</f>
        <v>0</v>
      </c>
      <c r="BH116" s="116">
        <f>IF(N116="sníž. přenesená",J116,0)</f>
        <v>0</v>
      </c>
      <c r="BI116" s="116">
        <f>IF(N116="nulová",J116,0)</f>
        <v>0</v>
      </c>
      <c r="BJ116" s="16" t="s">
        <v>80</v>
      </c>
      <c r="BK116" s="116">
        <f>ROUND(I116*H116,2)</f>
        <v>0</v>
      </c>
      <c r="BL116" s="16" t="s">
        <v>162</v>
      </c>
      <c r="BM116" s="115" t="s">
        <v>139</v>
      </c>
    </row>
    <row r="117" spans="2:65" s="1" customFormat="1" ht="19.5">
      <c r="B117" s="30"/>
      <c r="D117" s="263" t="s">
        <v>343</v>
      </c>
      <c r="F117" s="264" t="s">
        <v>2001</v>
      </c>
      <c r="I117" s="122"/>
      <c r="L117" s="30"/>
      <c r="M117" s="123"/>
      <c r="T117" s="48"/>
      <c r="AT117" s="16" t="s">
        <v>343</v>
      </c>
      <c r="AU117" s="16" t="s">
        <v>82</v>
      </c>
    </row>
    <row r="118" spans="2:65" s="1" customFormat="1" ht="16.5" customHeight="1">
      <c r="B118" s="107"/>
      <c r="C118" s="108" t="s">
        <v>148</v>
      </c>
      <c r="D118" s="262" t="s">
        <v>135</v>
      </c>
      <c r="E118" s="236" t="s">
        <v>2002</v>
      </c>
      <c r="F118" s="237" t="s">
        <v>2003</v>
      </c>
      <c r="G118" s="238" t="s">
        <v>173</v>
      </c>
      <c r="H118" s="239">
        <v>1</v>
      </c>
      <c r="I118" s="110"/>
      <c r="J118" s="247">
        <f t="shared" ref="J118:J138" si="0">ROUND(I118*H118,2)</f>
        <v>0</v>
      </c>
      <c r="K118" s="109" t="s">
        <v>3</v>
      </c>
      <c r="L118" s="30"/>
      <c r="M118" s="111" t="s">
        <v>3</v>
      </c>
      <c r="N118" s="112" t="s">
        <v>43</v>
      </c>
      <c r="P118" s="113">
        <f t="shared" ref="P118:P138" si="1">O118*H118</f>
        <v>0</v>
      </c>
      <c r="Q118" s="113">
        <v>0</v>
      </c>
      <c r="R118" s="113">
        <f t="shared" ref="R118:R138" si="2">Q118*H118</f>
        <v>0</v>
      </c>
      <c r="S118" s="113">
        <v>0</v>
      </c>
      <c r="T118" s="114">
        <f t="shared" ref="T118:T138" si="3">S118*H118</f>
        <v>0</v>
      </c>
      <c r="AR118" s="115" t="s">
        <v>162</v>
      </c>
      <c r="AT118" s="115" t="s">
        <v>135</v>
      </c>
      <c r="AU118" s="115" t="s">
        <v>82</v>
      </c>
      <c r="AY118" s="16" t="s">
        <v>132</v>
      </c>
      <c r="BE118" s="116">
        <f t="shared" ref="BE118:BE138" si="4">IF(N118="základní",J118,0)</f>
        <v>0</v>
      </c>
      <c r="BF118" s="116">
        <f t="shared" ref="BF118:BF138" si="5">IF(N118="snížená",J118,0)</f>
        <v>0</v>
      </c>
      <c r="BG118" s="116">
        <f t="shared" ref="BG118:BG138" si="6">IF(N118="zákl. přenesená",J118,0)</f>
        <v>0</v>
      </c>
      <c r="BH118" s="116">
        <f t="shared" ref="BH118:BH138" si="7">IF(N118="sníž. přenesená",J118,0)</f>
        <v>0</v>
      </c>
      <c r="BI118" s="116">
        <f t="shared" ref="BI118:BI138" si="8">IF(N118="nulová",J118,0)</f>
        <v>0</v>
      </c>
      <c r="BJ118" s="16" t="s">
        <v>80</v>
      </c>
      <c r="BK118" s="116">
        <f t="shared" ref="BK118:BK138" si="9">ROUND(I118*H118,2)</f>
        <v>0</v>
      </c>
      <c r="BL118" s="16" t="s">
        <v>162</v>
      </c>
      <c r="BM118" s="115" t="s">
        <v>145</v>
      </c>
    </row>
    <row r="119" spans="2:65" s="1" customFormat="1" ht="16.5" customHeight="1">
      <c r="B119" s="107"/>
      <c r="C119" s="108" t="s">
        <v>163</v>
      </c>
      <c r="D119" s="262" t="s">
        <v>135</v>
      </c>
      <c r="E119" s="236" t="s">
        <v>2004</v>
      </c>
      <c r="F119" s="237" t="s">
        <v>2005</v>
      </c>
      <c r="G119" s="238" t="s">
        <v>173</v>
      </c>
      <c r="H119" s="239">
        <v>1</v>
      </c>
      <c r="I119" s="110"/>
      <c r="J119" s="247">
        <f t="shared" si="0"/>
        <v>0</v>
      </c>
      <c r="K119" s="109" t="s">
        <v>3</v>
      </c>
      <c r="L119" s="30"/>
      <c r="M119" s="111" t="s">
        <v>3</v>
      </c>
      <c r="N119" s="112" t="s">
        <v>43</v>
      </c>
      <c r="P119" s="113">
        <f t="shared" si="1"/>
        <v>0</v>
      </c>
      <c r="Q119" s="113">
        <v>0</v>
      </c>
      <c r="R119" s="113">
        <f t="shared" si="2"/>
        <v>0</v>
      </c>
      <c r="S119" s="113">
        <v>0</v>
      </c>
      <c r="T119" s="114">
        <f t="shared" si="3"/>
        <v>0</v>
      </c>
      <c r="AR119" s="115" t="s">
        <v>162</v>
      </c>
      <c r="AT119" s="115" t="s">
        <v>135</v>
      </c>
      <c r="AU119" s="115" t="s">
        <v>82</v>
      </c>
      <c r="AY119" s="16" t="s">
        <v>132</v>
      </c>
      <c r="BE119" s="116">
        <f t="shared" si="4"/>
        <v>0</v>
      </c>
      <c r="BF119" s="116">
        <f t="shared" si="5"/>
        <v>0</v>
      </c>
      <c r="BG119" s="116">
        <f t="shared" si="6"/>
        <v>0</v>
      </c>
      <c r="BH119" s="116">
        <f t="shared" si="7"/>
        <v>0</v>
      </c>
      <c r="BI119" s="116">
        <f t="shared" si="8"/>
        <v>0</v>
      </c>
      <c r="BJ119" s="16" t="s">
        <v>80</v>
      </c>
      <c r="BK119" s="116">
        <f t="shared" si="9"/>
        <v>0</v>
      </c>
      <c r="BL119" s="16" t="s">
        <v>162</v>
      </c>
      <c r="BM119" s="115" t="s">
        <v>148</v>
      </c>
    </row>
    <row r="120" spans="2:65" s="1" customFormat="1" ht="16.5" customHeight="1">
      <c r="B120" s="107"/>
      <c r="C120" s="108" t="s">
        <v>152</v>
      </c>
      <c r="D120" s="262" t="s">
        <v>135</v>
      </c>
      <c r="E120" s="236" t="s">
        <v>2006</v>
      </c>
      <c r="F120" s="237" t="s">
        <v>2007</v>
      </c>
      <c r="G120" s="238" t="s">
        <v>173</v>
      </c>
      <c r="H120" s="239">
        <v>2</v>
      </c>
      <c r="I120" s="110"/>
      <c r="J120" s="247">
        <f t="shared" si="0"/>
        <v>0</v>
      </c>
      <c r="K120" s="109" t="s">
        <v>3</v>
      </c>
      <c r="L120" s="30"/>
      <c r="M120" s="111" t="s">
        <v>3</v>
      </c>
      <c r="N120" s="112" t="s">
        <v>43</v>
      </c>
      <c r="P120" s="113">
        <f t="shared" si="1"/>
        <v>0</v>
      </c>
      <c r="Q120" s="113">
        <v>0</v>
      </c>
      <c r="R120" s="113">
        <f t="shared" si="2"/>
        <v>0</v>
      </c>
      <c r="S120" s="113">
        <v>0</v>
      </c>
      <c r="T120" s="114">
        <f t="shared" si="3"/>
        <v>0</v>
      </c>
      <c r="AR120" s="115" t="s">
        <v>162</v>
      </c>
      <c r="AT120" s="115" t="s">
        <v>135</v>
      </c>
      <c r="AU120" s="115" t="s">
        <v>82</v>
      </c>
      <c r="AY120" s="16" t="s">
        <v>132</v>
      </c>
      <c r="BE120" s="116">
        <f t="shared" si="4"/>
        <v>0</v>
      </c>
      <c r="BF120" s="116">
        <f t="shared" si="5"/>
        <v>0</v>
      </c>
      <c r="BG120" s="116">
        <f t="shared" si="6"/>
        <v>0</v>
      </c>
      <c r="BH120" s="116">
        <f t="shared" si="7"/>
        <v>0</v>
      </c>
      <c r="BI120" s="116">
        <f t="shared" si="8"/>
        <v>0</v>
      </c>
      <c r="BJ120" s="16" t="s">
        <v>80</v>
      </c>
      <c r="BK120" s="116">
        <f t="shared" si="9"/>
        <v>0</v>
      </c>
      <c r="BL120" s="16" t="s">
        <v>162</v>
      </c>
      <c r="BM120" s="115" t="s">
        <v>152</v>
      </c>
    </row>
    <row r="121" spans="2:65" s="1" customFormat="1" ht="16.5" customHeight="1">
      <c r="B121" s="107"/>
      <c r="C121" s="108" t="s">
        <v>170</v>
      </c>
      <c r="D121" s="262" t="s">
        <v>135</v>
      </c>
      <c r="E121" s="236" t="s">
        <v>2008</v>
      </c>
      <c r="F121" s="237" t="s">
        <v>2009</v>
      </c>
      <c r="G121" s="238" t="s">
        <v>173</v>
      </c>
      <c r="H121" s="239">
        <v>12</v>
      </c>
      <c r="I121" s="110"/>
      <c r="J121" s="247">
        <f t="shared" si="0"/>
        <v>0</v>
      </c>
      <c r="K121" s="109" t="s">
        <v>3</v>
      </c>
      <c r="L121" s="30"/>
      <c r="M121" s="111" t="s">
        <v>3</v>
      </c>
      <c r="N121" s="112" t="s">
        <v>43</v>
      </c>
      <c r="P121" s="113">
        <f t="shared" si="1"/>
        <v>0</v>
      </c>
      <c r="Q121" s="113">
        <v>0</v>
      </c>
      <c r="R121" s="113">
        <f t="shared" si="2"/>
        <v>0</v>
      </c>
      <c r="S121" s="113">
        <v>0</v>
      </c>
      <c r="T121" s="114">
        <f t="shared" si="3"/>
        <v>0</v>
      </c>
      <c r="AR121" s="115" t="s">
        <v>162</v>
      </c>
      <c r="AT121" s="115" t="s">
        <v>135</v>
      </c>
      <c r="AU121" s="115" t="s">
        <v>82</v>
      </c>
      <c r="AY121" s="16" t="s">
        <v>132</v>
      </c>
      <c r="BE121" s="116">
        <f t="shared" si="4"/>
        <v>0</v>
      </c>
      <c r="BF121" s="116">
        <f t="shared" si="5"/>
        <v>0</v>
      </c>
      <c r="BG121" s="116">
        <f t="shared" si="6"/>
        <v>0</v>
      </c>
      <c r="BH121" s="116">
        <f t="shared" si="7"/>
        <v>0</v>
      </c>
      <c r="BI121" s="116">
        <f t="shared" si="8"/>
        <v>0</v>
      </c>
      <c r="BJ121" s="16" t="s">
        <v>80</v>
      </c>
      <c r="BK121" s="116">
        <f t="shared" si="9"/>
        <v>0</v>
      </c>
      <c r="BL121" s="16" t="s">
        <v>162</v>
      </c>
      <c r="BM121" s="115" t="s">
        <v>9</v>
      </c>
    </row>
    <row r="122" spans="2:65" s="1" customFormat="1" ht="16.5" customHeight="1">
      <c r="B122" s="107"/>
      <c r="C122" s="108" t="s">
        <v>9</v>
      </c>
      <c r="D122" s="262" t="s">
        <v>135</v>
      </c>
      <c r="E122" s="236" t="s">
        <v>2010</v>
      </c>
      <c r="F122" s="237" t="s">
        <v>2011</v>
      </c>
      <c r="G122" s="238" t="s">
        <v>173</v>
      </c>
      <c r="H122" s="239">
        <v>6</v>
      </c>
      <c r="I122" s="110"/>
      <c r="J122" s="247">
        <f t="shared" si="0"/>
        <v>0</v>
      </c>
      <c r="K122" s="109" t="s">
        <v>3</v>
      </c>
      <c r="L122" s="30"/>
      <c r="M122" s="111" t="s">
        <v>3</v>
      </c>
      <c r="N122" s="112" t="s">
        <v>43</v>
      </c>
      <c r="P122" s="113">
        <f t="shared" si="1"/>
        <v>0</v>
      </c>
      <c r="Q122" s="113">
        <v>0</v>
      </c>
      <c r="R122" s="113">
        <f t="shared" si="2"/>
        <v>0</v>
      </c>
      <c r="S122" s="113">
        <v>0</v>
      </c>
      <c r="T122" s="114">
        <f t="shared" si="3"/>
        <v>0</v>
      </c>
      <c r="AR122" s="115" t="s">
        <v>162</v>
      </c>
      <c r="AT122" s="115" t="s">
        <v>135</v>
      </c>
      <c r="AU122" s="115" t="s">
        <v>82</v>
      </c>
      <c r="AY122" s="16" t="s">
        <v>132</v>
      </c>
      <c r="BE122" s="116">
        <f t="shared" si="4"/>
        <v>0</v>
      </c>
      <c r="BF122" s="116">
        <f t="shared" si="5"/>
        <v>0</v>
      </c>
      <c r="BG122" s="116">
        <f t="shared" si="6"/>
        <v>0</v>
      </c>
      <c r="BH122" s="116">
        <f t="shared" si="7"/>
        <v>0</v>
      </c>
      <c r="BI122" s="116">
        <f t="shared" si="8"/>
        <v>0</v>
      </c>
      <c r="BJ122" s="16" t="s">
        <v>80</v>
      </c>
      <c r="BK122" s="116">
        <f t="shared" si="9"/>
        <v>0</v>
      </c>
      <c r="BL122" s="16" t="s">
        <v>162</v>
      </c>
      <c r="BM122" s="115" t="s">
        <v>159</v>
      </c>
    </row>
    <row r="123" spans="2:65" s="1" customFormat="1" ht="16.5" customHeight="1">
      <c r="B123" s="107"/>
      <c r="C123" s="108" t="s">
        <v>178</v>
      </c>
      <c r="D123" s="262" t="s">
        <v>135</v>
      </c>
      <c r="E123" s="236" t="s">
        <v>2012</v>
      </c>
      <c r="F123" s="237" t="s">
        <v>2013</v>
      </c>
      <c r="G123" s="238" t="s">
        <v>173</v>
      </c>
      <c r="H123" s="239">
        <v>10</v>
      </c>
      <c r="I123" s="110"/>
      <c r="J123" s="247">
        <f t="shared" si="0"/>
        <v>0</v>
      </c>
      <c r="K123" s="109" t="s">
        <v>3</v>
      </c>
      <c r="L123" s="30"/>
      <c r="M123" s="111" t="s">
        <v>3</v>
      </c>
      <c r="N123" s="112" t="s">
        <v>43</v>
      </c>
      <c r="P123" s="113">
        <f t="shared" si="1"/>
        <v>0</v>
      </c>
      <c r="Q123" s="113">
        <v>0</v>
      </c>
      <c r="R123" s="113">
        <f t="shared" si="2"/>
        <v>0</v>
      </c>
      <c r="S123" s="113">
        <v>0</v>
      </c>
      <c r="T123" s="114">
        <f t="shared" si="3"/>
        <v>0</v>
      </c>
      <c r="AR123" s="115" t="s">
        <v>162</v>
      </c>
      <c r="AT123" s="115" t="s">
        <v>135</v>
      </c>
      <c r="AU123" s="115" t="s">
        <v>82</v>
      </c>
      <c r="AY123" s="16" t="s">
        <v>132</v>
      </c>
      <c r="BE123" s="116">
        <f t="shared" si="4"/>
        <v>0</v>
      </c>
      <c r="BF123" s="116">
        <f t="shared" si="5"/>
        <v>0</v>
      </c>
      <c r="BG123" s="116">
        <f t="shared" si="6"/>
        <v>0</v>
      </c>
      <c r="BH123" s="116">
        <f t="shared" si="7"/>
        <v>0</v>
      </c>
      <c r="BI123" s="116">
        <f t="shared" si="8"/>
        <v>0</v>
      </c>
      <c r="BJ123" s="16" t="s">
        <v>80</v>
      </c>
      <c r="BK123" s="116">
        <f t="shared" si="9"/>
        <v>0</v>
      </c>
      <c r="BL123" s="16" t="s">
        <v>162</v>
      </c>
      <c r="BM123" s="115" t="s">
        <v>162</v>
      </c>
    </row>
    <row r="124" spans="2:65" s="1" customFormat="1" ht="16.5" customHeight="1">
      <c r="B124" s="107"/>
      <c r="C124" s="108" t="s">
        <v>159</v>
      </c>
      <c r="D124" s="262" t="s">
        <v>135</v>
      </c>
      <c r="E124" s="236" t="s">
        <v>2014</v>
      </c>
      <c r="F124" s="237" t="s">
        <v>2015</v>
      </c>
      <c r="G124" s="238" t="s">
        <v>173</v>
      </c>
      <c r="H124" s="239">
        <v>2</v>
      </c>
      <c r="I124" s="110"/>
      <c r="J124" s="247">
        <f t="shared" si="0"/>
        <v>0</v>
      </c>
      <c r="K124" s="109" t="s">
        <v>3</v>
      </c>
      <c r="L124" s="30"/>
      <c r="M124" s="111" t="s">
        <v>3</v>
      </c>
      <c r="N124" s="112" t="s">
        <v>43</v>
      </c>
      <c r="P124" s="113">
        <f t="shared" si="1"/>
        <v>0</v>
      </c>
      <c r="Q124" s="113">
        <v>0</v>
      </c>
      <c r="R124" s="113">
        <f t="shared" si="2"/>
        <v>0</v>
      </c>
      <c r="S124" s="113">
        <v>0</v>
      </c>
      <c r="T124" s="114">
        <f t="shared" si="3"/>
        <v>0</v>
      </c>
      <c r="AR124" s="115" t="s">
        <v>162</v>
      </c>
      <c r="AT124" s="115" t="s">
        <v>135</v>
      </c>
      <c r="AU124" s="115" t="s">
        <v>82</v>
      </c>
      <c r="AY124" s="16" t="s">
        <v>132</v>
      </c>
      <c r="BE124" s="116">
        <f t="shared" si="4"/>
        <v>0</v>
      </c>
      <c r="BF124" s="116">
        <f t="shared" si="5"/>
        <v>0</v>
      </c>
      <c r="BG124" s="116">
        <f t="shared" si="6"/>
        <v>0</v>
      </c>
      <c r="BH124" s="116">
        <f t="shared" si="7"/>
        <v>0</v>
      </c>
      <c r="BI124" s="116">
        <f t="shared" si="8"/>
        <v>0</v>
      </c>
      <c r="BJ124" s="16" t="s">
        <v>80</v>
      </c>
      <c r="BK124" s="116">
        <f t="shared" si="9"/>
        <v>0</v>
      </c>
      <c r="BL124" s="16" t="s">
        <v>162</v>
      </c>
      <c r="BM124" s="115" t="s">
        <v>166</v>
      </c>
    </row>
    <row r="125" spans="2:65" s="1" customFormat="1" ht="16.5" customHeight="1">
      <c r="B125" s="107"/>
      <c r="C125" s="108" t="s">
        <v>185</v>
      </c>
      <c r="D125" s="262" t="s">
        <v>135</v>
      </c>
      <c r="E125" s="236" t="s">
        <v>2016</v>
      </c>
      <c r="F125" s="237" t="s">
        <v>2017</v>
      </c>
      <c r="G125" s="238" t="s">
        <v>173</v>
      </c>
      <c r="H125" s="239">
        <v>1</v>
      </c>
      <c r="I125" s="110"/>
      <c r="J125" s="247">
        <f t="shared" si="0"/>
        <v>0</v>
      </c>
      <c r="K125" s="109" t="s">
        <v>3</v>
      </c>
      <c r="L125" s="30"/>
      <c r="M125" s="111" t="s">
        <v>3</v>
      </c>
      <c r="N125" s="112" t="s">
        <v>43</v>
      </c>
      <c r="P125" s="113">
        <f t="shared" si="1"/>
        <v>0</v>
      </c>
      <c r="Q125" s="113">
        <v>0</v>
      </c>
      <c r="R125" s="113">
        <f t="shared" si="2"/>
        <v>0</v>
      </c>
      <c r="S125" s="113">
        <v>0</v>
      </c>
      <c r="T125" s="114">
        <f t="shared" si="3"/>
        <v>0</v>
      </c>
      <c r="AR125" s="115" t="s">
        <v>162</v>
      </c>
      <c r="AT125" s="115" t="s">
        <v>135</v>
      </c>
      <c r="AU125" s="115" t="s">
        <v>82</v>
      </c>
      <c r="AY125" s="16" t="s">
        <v>132</v>
      </c>
      <c r="BE125" s="116">
        <f t="shared" si="4"/>
        <v>0</v>
      </c>
      <c r="BF125" s="116">
        <f t="shared" si="5"/>
        <v>0</v>
      </c>
      <c r="BG125" s="116">
        <f t="shared" si="6"/>
        <v>0</v>
      </c>
      <c r="BH125" s="116">
        <f t="shared" si="7"/>
        <v>0</v>
      </c>
      <c r="BI125" s="116">
        <f t="shared" si="8"/>
        <v>0</v>
      </c>
      <c r="BJ125" s="16" t="s">
        <v>80</v>
      </c>
      <c r="BK125" s="116">
        <f t="shared" si="9"/>
        <v>0</v>
      </c>
      <c r="BL125" s="16" t="s">
        <v>162</v>
      </c>
      <c r="BM125" s="115" t="s">
        <v>169</v>
      </c>
    </row>
    <row r="126" spans="2:65" s="1" customFormat="1" ht="16.5" customHeight="1">
      <c r="B126" s="107"/>
      <c r="C126" s="108" t="s">
        <v>162</v>
      </c>
      <c r="D126" s="262" t="s">
        <v>135</v>
      </c>
      <c r="E126" s="236" t="s">
        <v>2018</v>
      </c>
      <c r="F126" s="237" t="s">
        <v>2019</v>
      </c>
      <c r="G126" s="238" t="s">
        <v>138</v>
      </c>
      <c r="H126" s="239">
        <v>44</v>
      </c>
      <c r="I126" s="110"/>
      <c r="J126" s="247">
        <f t="shared" si="0"/>
        <v>0</v>
      </c>
      <c r="K126" s="109" t="s">
        <v>3</v>
      </c>
      <c r="L126" s="30"/>
      <c r="M126" s="111" t="s">
        <v>3</v>
      </c>
      <c r="N126" s="112" t="s">
        <v>43</v>
      </c>
      <c r="P126" s="113">
        <f t="shared" si="1"/>
        <v>0</v>
      </c>
      <c r="Q126" s="113">
        <v>0</v>
      </c>
      <c r="R126" s="113">
        <f t="shared" si="2"/>
        <v>0</v>
      </c>
      <c r="S126" s="113">
        <v>0</v>
      </c>
      <c r="T126" s="114">
        <f t="shared" si="3"/>
        <v>0</v>
      </c>
      <c r="AR126" s="115" t="s">
        <v>162</v>
      </c>
      <c r="AT126" s="115" t="s">
        <v>135</v>
      </c>
      <c r="AU126" s="115" t="s">
        <v>82</v>
      </c>
      <c r="AY126" s="16" t="s">
        <v>132</v>
      </c>
      <c r="BE126" s="116">
        <f t="shared" si="4"/>
        <v>0</v>
      </c>
      <c r="BF126" s="116">
        <f t="shared" si="5"/>
        <v>0</v>
      </c>
      <c r="BG126" s="116">
        <f t="shared" si="6"/>
        <v>0</v>
      </c>
      <c r="BH126" s="116">
        <f t="shared" si="7"/>
        <v>0</v>
      </c>
      <c r="BI126" s="116">
        <f t="shared" si="8"/>
        <v>0</v>
      </c>
      <c r="BJ126" s="16" t="s">
        <v>80</v>
      </c>
      <c r="BK126" s="116">
        <f t="shared" si="9"/>
        <v>0</v>
      </c>
      <c r="BL126" s="16" t="s">
        <v>162</v>
      </c>
      <c r="BM126" s="115" t="s">
        <v>181</v>
      </c>
    </row>
    <row r="127" spans="2:65" s="1" customFormat="1" ht="16.5" customHeight="1">
      <c r="B127" s="107"/>
      <c r="C127" s="108" t="s">
        <v>192</v>
      </c>
      <c r="D127" s="262" t="s">
        <v>135</v>
      </c>
      <c r="E127" s="236" t="s">
        <v>2020</v>
      </c>
      <c r="F127" s="237" t="s">
        <v>2021</v>
      </c>
      <c r="G127" s="238" t="s">
        <v>138</v>
      </c>
      <c r="H127" s="239">
        <v>4</v>
      </c>
      <c r="I127" s="110"/>
      <c r="J127" s="247">
        <f t="shared" si="0"/>
        <v>0</v>
      </c>
      <c r="K127" s="109" t="s">
        <v>3</v>
      </c>
      <c r="L127" s="30"/>
      <c r="M127" s="111" t="s">
        <v>3</v>
      </c>
      <c r="N127" s="112" t="s">
        <v>43</v>
      </c>
      <c r="P127" s="113">
        <f t="shared" si="1"/>
        <v>0</v>
      </c>
      <c r="Q127" s="113">
        <v>0</v>
      </c>
      <c r="R127" s="113">
        <f t="shared" si="2"/>
        <v>0</v>
      </c>
      <c r="S127" s="113">
        <v>0</v>
      </c>
      <c r="T127" s="114">
        <f t="shared" si="3"/>
        <v>0</v>
      </c>
      <c r="AR127" s="115" t="s">
        <v>162</v>
      </c>
      <c r="AT127" s="115" t="s">
        <v>135</v>
      </c>
      <c r="AU127" s="115" t="s">
        <v>82</v>
      </c>
      <c r="AY127" s="16" t="s">
        <v>132</v>
      </c>
      <c r="BE127" s="116">
        <f t="shared" si="4"/>
        <v>0</v>
      </c>
      <c r="BF127" s="116">
        <f t="shared" si="5"/>
        <v>0</v>
      </c>
      <c r="BG127" s="116">
        <f t="shared" si="6"/>
        <v>0</v>
      </c>
      <c r="BH127" s="116">
        <f t="shared" si="7"/>
        <v>0</v>
      </c>
      <c r="BI127" s="116">
        <f t="shared" si="8"/>
        <v>0</v>
      </c>
      <c r="BJ127" s="16" t="s">
        <v>80</v>
      </c>
      <c r="BK127" s="116">
        <f t="shared" si="9"/>
        <v>0</v>
      </c>
      <c r="BL127" s="16" t="s">
        <v>162</v>
      </c>
      <c r="BM127" s="115" t="s">
        <v>184</v>
      </c>
    </row>
    <row r="128" spans="2:65" s="1" customFormat="1" ht="16.5" customHeight="1">
      <c r="B128" s="107"/>
      <c r="C128" s="108" t="s">
        <v>166</v>
      </c>
      <c r="D128" s="262" t="s">
        <v>135</v>
      </c>
      <c r="E128" s="236" t="s">
        <v>2022</v>
      </c>
      <c r="F128" s="237" t="s">
        <v>2023</v>
      </c>
      <c r="G128" s="238" t="s">
        <v>393</v>
      </c>
      <c r="H128" s="239">
        <v>310</v>
      </c>
      <c r="I128" s="110"/>
      <c r="J128" s="247">
        <f t="shared" si="0"/>
        <v>0</v>
      </c>
      <c r="K128" s="109" t="s">
        <v>3</v>
      </c>
      <c r="L128" s="30"/>
      <c r="M128" s="111" t="s">
        <v>3</v>
      </c>
      <c r="N128" s="112" t="s">
        <v>43</v>
      </c>
      <c r="P128" s="113">
        <f t="shared" si="1"/>
        <v>0</v>
      </c>
      <c r="Q128" s="113">
        <v>0</v>
      </c>
      <c r="R128" s="113">
        <f t="shared" si="2"/>
        <v>0</v>
      </c>
      <c r="S128" s="113">
        <v>0</v>
      </c>
      <c r="T128" s="114">
        <f t="shared" si="3"/>
        <v>0</v>
      </c>
      <c r="AR128" s="115" t="s">
        <v>162</v>
      </c>
      <c r="AT128" s="115" t="s">
        <v>135</v>
      </c>
      <c r="AU128" s="115" t="s">
        <v>82</v>
      </c>
      <c r="AY128" s="16" t="s">
        <v>132</v>
      </c>
      <c r="BE128" s="116">
        <f t="shared" si="4"/>
        <v>0</v>
      </c>
      <c r="BF128" s="116">
        <f t="shared" si="5"/>
        <v>0</v>
      </c>
      <c r="BG128" s="116">
        <f t="shared" si="6"/>
        <v>0</v>
      </c>
      <c r="BH128" s="116">
        <f t="shared" si="7"/>
        <v>0</v>
      </c>
      <c r="BI128" s="116">
        <f t="shared" si="8"/>
        <v>0</v>
      </c>
      <c r="BJ128" s="16" t="s">
        <v>80</v>
      </c>
      <c r="BK128" s="116">
        <f t="shared" si="9"/>
        <v>0</v>
      </c>
      <c r="BL128" s="16" t="s">
        <v>162</v>
      </c>
      <c r="BM128" s="115" t="s">
        <v>188</v>
      </c>
    </row>
    <row r="129" spans="2:65" s="1" customFormat="1" ht="16.5" customHeight="1">
      <c r="B129" s="107"/>
      <c r="C129" s="108" t="s">
        <v>199</v>
      </c>
      <c r="D129" s="262" t="s">
        <v>135</v>
      </c>
      <c r="E129" s="236" t="s">
        <v>2024</v>
      </c>
      <c r="F129" s="237" t="s">
        <v>2025</v>
      </c>
      <c r="G129" s="238" t="s">
        <v>393</v>
      </c>
      <c r="H129" s="239">
        <v>12</v>
      </c>
      <c r="I129" s="110"/>
      <c r="J129" s="247">
        <f t="shared" si="0"/>
        <v>0</v>
      </c>
      <c r="K129" s="109" t="s">
        <v>3</v>
      </c>
      <c r="L129" s="30"/>
      <c r="M129" s="111" t="s">
        <v>3</v>
      </c>
      <c r="N129" s="112" t="s">
        <v>43</v>
      </c>
      <c r="P129" s="113">
        <f t="shared" si="1"/>
        <v>0</v>
      </c>
      <c r="Q129" s="113">
        <v>0</v>
      </c>
      <c r="R129" s="113">
        <f t="shared" si="2"/>
        <v>0</v>
      </c>
      <c r="S129" s="113">
        <v>0</v>
      </c>
      <c r="T129" s="114">
        <f t="shared" si="3"/>
        <v>0</v>
      </c>
      <c r="AR129" s="115" t="s">
        <v>162</v>
      </c>
      <c r="AT129" s="115" t="s">
        <v>135</v>
      </c>
      <c r="AU129" s="115" t="s">
        <v>82</v>
      </c>
      <c r="AY129" s="16" t="s">
        <v>132</v>
      </c>
      <c r="BE129" s="116">
        <f t="shared" si="4"/>
        <v>0</v>
      </c>
      <c r="BF129" s="116">
        <f t="shared" si="5"/>
        <v>0</v>
      </c>
      <c r="BG129" s="116">
        <f t="shared" si="6"/>
        <v>0</v>
      </c>
      <c r="BH129" s="116">
        <f t="shared" si="7"/>
        <v>0</v>
      </c>
      <c r="BI129" s="116">
        <f t="shared" si="8"/>
        <v>0</v>
      </c>
      <c r="BJ129" s="16" t="s">
        <v>80</v>
      </c>
      <c r="BK129" s="116">
        <f t="shared" si="9"/>
        <v>0</v>
      </c>
      <c r="BL129" s="16" t="s">
        <v>162</v>
      </c>
      <c r="BM129" s="115" t="s">
        <v>191</v>
      </c>
    </row>
    <row r="130" spans="2:65" s="1" customFormat="1" ht="16.5" customHeight="1">
      <c r="B130" s="107"/>
      <c r="C130" s="108" t="s">
        <v>169</v>
      </c>
      <c r="D130" s="262" t="s">
        <v>135</v>
      </c>
      <c r="E130" s="236" t="s">
        <v>2026</v>
      </c>
      <c r="F130" s="237" t="s">
        <v>2027</v>
      </c>
      <c r="G130" s="238" t="s">
        <v>393</v>
      </c>
      <c r="H130" s="239">
        <v>55</v>
      </c>
      <c r="I130" s="110"/>
      <c r="J130" s="247">
        <f t="shared" si="0"/>
        <v>0</v>
      </c>
      <c r="K130" s="109" t="s">
        <v>3</v>
      </c>
      <c r="L130" s="30"/>
      <c r="M130" s="111" t="s">
        <v>3</v>
      </c>
      <c r="N130" s="112" t="s">
        <v>43</v>
      </c>
      <c r="P130" s="113">
        <f t="shared" si="1"/>
        <v>0</v>
      </c>
      <c r="Q130" s="113">
        <v>0</v>
      </c>
      <c r="R130" s="113">
        <f t="shared" si="2"/>
        <v>0</v>
      </c>
      <c r="S130" s="113">
        <v>0</v>
      </c>
      <c r="T130" s="114">
        <f t="shared" si="3"/>
        <v>0</v>
      </c>
      <c r="AR130" s="115" t="s">
        <v>162</v>
      </c>
      <c r="AT130" s="115" t="s">
        <v>135</v>
      </c>
      <c r="AU130" s="115" t="s">
        <v>82</v>
      </c>
      <c r="AY130" s="16" t="s">
        <v>132</v>
      </c>
      <c r="BE130" s="116">
        <f t="shared" si="4"/>
        <v>0</v>
      </c>
      <c r="BF130" s="116">
        <f t="shared" si="5"/>
        <v>0</v>
      </c>
      <c r="BG130" s="116">
        <f t="shared" si="6"/>
        <v>0</v>
      </c>
      <c r="BH130" s="116">
        <f t="shared" si="7"/>
        <v>0</v>
      </c>
      <c r="BI130" s="116">
        <f t="shared" si="8"/>
        <v>0</v>
      </c>
      <c r="BJ130" s="16" t="s">
        <v>80</v>
      </c>
      <c r="BK130" s="116">
        <f t="shared" si="9"/>
        <v>0</v>
      </c>
      <c r="BL130" s="16" t="s">
        <v>162</v>
      </c>
      <c r="BM130" s="115" t="s">
        <v>195</v>
      </c>
    </row>
    <row r="131" spans="2:65" s="1" customFormat="1" ht="16.5" customHeight="1">
      <c r="B131" s="107"/>
      <c r="C131" s="108" t="s">
        <v>8</v>
      </c>
      <c r="D131" s="262" t="s">
        <v>135</v>
      </c>
      <c r="E131" s="236" t="s">
        <v>2028</v>
      </c>
      <c r="F131" s="237" t="s">
        <v>2029</v>
      </c>
      <c r="G131" s="238" t="s">
        <v>393</v>
      </c>
      <c r="H131" s="239">
        <v>34</v>
      </c>
      <c r="I131" s="110"/>
      <c r="J131" s="247">
        <f t="shared" si="0"/>
        <v>0</v>
      </c>
      <c r="K131" s="109" t="s">
        <v>3</v>
      </c>
      <c r="L131" s="30"/>
      <c r="M131" s="111" t="s">
        <v>3</v>
      </c>
      <c r="N131" s="112" t="s">
        <v>43</v>
      </c>
      <c r="P131" s="113">
        <f t="shared" si="1"/>
        <v>0</v>
      </c>
      <c r="Q131" s="113">
        <v>0</v>
      </c>
      <c r="R131" s="113">
        <f t="shared" si="2"/>
        <v>0</v>
      </c>
      <c r="S131" s="113">
        <v>0</v>
      </c>
      <c r="T131" s="114">
        <f t="shared" si="3"/>
        <v>0</v>
      </c>
      <c r="AR131" s="115" t="s">
        <v>162</v>
      </c>
      <c r="AT131" s="115" t="s">
        <v>135</v>
      </c>
      <c r="AU131" s="115" t="s">
        <v>82</v>
      </c>
      <c r="AY131" s="16" t="s">
        <v>132</v>
      </c>
      <c r="BE131" s="116">
        <f t="shared" si="4"/>
        <v>0</v>
      </c>
      <c r="BF131" s="116">
        <f t="shared" si="5"/>
        <v>0</v>
      </c>
      <c r="BG131" s="116">
        <f t="shared" si="6"/>
        <v>0</v>
      </c>
      <c r="BH131" s="116">
        <f t="shared" si="7"/>
        <v>0</v>
      </c>
      <c r="BI131" s="116">
        <f t="shared" si="8"/>
        <v>0</v>
      </c>
      <c r="BJ131" s="16" t="s">
        <v>80</v>
      </c>
      <c r="BK131" s="116">
        <f t="shared" si="9"/>
        <v>0</v>
      </c>
      <c r="BL131" s="16" t="s">
        <v>162</v>
      </c>
      <c r="BM131" s="115" t="s">
        <v>198</v>
      </c>
    </row>
    <row r="132" spans="2:65" s="1" customFormat="1" ht="16.5" customHeight="1">
      <c r="B132" s="107"/>
      <c r="C132" s="108" t="s">
        <v>181</v>
      </c>
      <c r="D132" s="262" t="s">
        <v>135</v>
      </c>
      <c r="E132" s="236" t="s">
        <v>2030</v>
      </c>
      <c r="F132" s="237" t="s">
        <v>2031</v>
      </c>
      <c r="G132" s="238" t="s">
        <v>393</v>
      </c>
      <c r="H132" s="239">
        <v>9</v>
      </c>
      <c r="I132" s="110"/>
      <c r="J132" s="247">
        <f t="shared" si="0"/>
        <v>0</v>
      </c>
      <c r="K132" s="109" t="s">
        <v>3</v>
      </c>
      <c r="L132" s="30"/>
      <c r="M132" s="111" t="s">
        <v>3</v>
      </c>
      <c r="N132" s="112" t="s">
        <v>43</v>
      </c>
      <c r="P132" s="113">
        <f t="shared" si="1"/>
        <v>0</v>
      </c>
      <c r="Q132" s="113">
        <v>0</v>
      </c>
      <c r="R132" s="113">
        <f t="shared" si="2"/>
        <v>0</v>
      </c>
      <c r="S132" s="113">
        <v>0</v>
      </c>
      <c r="T132" s="114">
        <f t="shared" si="3"/>
        <v>0</v>
      </c>
      <c r="AR132" s="115" t="s">
        <v>162</v>
      </c>
      <c r="AT132" s="115" t="s">
        <v>135</v>
      </c>
      <c r="AU132" s="115" t="s">
        <v>82</v>
      </c>
      <c r="AY132" s="16" t="s">
        <v>132</v>
      </c>
      <c r="BE132" s="116">
        <f t="shared" si="4"/>
        <v>0</v>
      </c>
      <c r="BF132" s="116">
        <f t="shared" si="5"/>
        <v>0</v>
      </c>
      <c r="BG132" s="116">
        <f t="shared" si="6"/>
        <v>0</v>
      </c>
      <c r="BH132" s="116">
        <f t="shared" si="7"/>
        <v>0</v>
      </c>
      <c r="BI132" s="116">
        <f t="shared" si="8"/>
        <v>0</v>
      </c>
      <c r="BJ132" s="16" t="s">
        <v>80</v>
      </c>
      <c r="BK132" s="116">
        <f t="shared" si="9"/>
        <v>0</v>
      </c>
      <c r="BL132" s="16" t="s">
        <v>162</v>
      </c>
      <c r="BM132" s="115" t="s">
        <v>202</v>
      </c>
    </row>
    <row r="133" spans="2:65" s="1" customFormat="1" ht="16.5" customHeight="1">
      <c r="B133" s="107"/>
      <c r="C133" s="108" t="s">
        <v>212</v>
      </c>
      <c r="D133" s="262" t="s">
        <v>135</v>
      </c>
      <c r="E133" s="236" t="s">
        <v>2032</v>
      </c>
      <c r="F133" s="237" t="s">
        <v>2033</v>
      </c>
      <c r="G133" s="238" t="s">
        <v>393</v>
      </c>
      <c r="H133" s="239">
        <v>14</v>
      </c>
      <c r="I133" s="110"/>
      <c r="J133" s="247">
        <f t="shared" si="0"/>
        <v>0</v>
      </c>
      <c r="K133" s="109" t="s">
        <v>3</v>
      </c>
      <c r="L133" s="30"/>
      <c r="M133" s="111" t="s">
        <v>3</v>
      </c>
      <c r="N133" s="112" t="s">
        <v>43</v>
      </c>
      <c r="P133" s="113">
        <f t="shared" si="1"/>
        <v>0</v>
      </c>
      <c r="Q133" s="113">
        <v>0</v>
      </c>
      <c r="R133" s="113">
        <f t="shared" si="2"/>
        <v>0</v>
      </c>
      <c r="S133" s="113">
        <v>0</v>
      </c>
      <c r="T133" s="114">
        <f t="shared" si="3"/>
        <v>0</v>
      </c>
      <c r="AR133" s="115" t="s">
        <v>162</v>
      </c>
      <c r="AT133" s="115" t="s">
        <v>135</v>
      </c>
      <c r="AU133" s="115" t="s">
        <v>82</v>
      </c>
      <c r="AY133" s="16" t="s">
        <v>132</v>
      </c>
      <c r="BE133" s="116">
        <f t="shared" si="4"/>
        <v>0</v>
      </c>
      <c r="BF133" s="116">
        <f t="shared" si="5"/>
        <v>0</v>
      </c>
      <c r="BG133" s="116">
        <f t="shared" si="6"/>
        <v>0</v>
      </c>
      <c r="BH133" s="116">
        <f t="shared" si="7"/>
        <v>0</v>
      </c>
      <c r="BI133" s="116">
        <f t="shared" si="8"/>
        <v>0</v>
      </c>
      <c r="BJ133" s="16" t="s">
        <v>80</v>
      </c>
      <c r="BK133" s="116">
        <f t="shared" si="9"/>
        <v>0</v>
      </c>
      <c r="BL133" s="16" t="s">
        <v>162</v>
      </c>
      <c r="BM133" s="115" t="s">
        <v>205</v>
      </c>
    </row>
    <row r="134" spans="2:65" s="1" customFormat="1" ht="16.5" customHeight="1">
      <c r="B134" s="107"/>
      <c r="C134" s="108" t="s">
        <v>184</v>
      </c>
      <c r="D134" s="262" t="s">
        <v>135</v>
      </c>
      <c r="E134" s="236" t="s">
        <v>2034</v>
      </c>
      <c r="F134" s="237" t="s">
        <v>2035</v>
      </c>
      <c r="G134" s="238" t="s">
        <v>393</v>
      </c>
      <c r="H134" s="239">
        <v>108</v>
      </c>
      <c r="I134" s="110"/>
      <c r="J134" s="247">
        <f t="shared" si="0"/>
        <v>0</v>
      </c>
      <c r="K134" s="109" t="s">
        <v>3</v>
      </c>
      <c r="L134" s="30"/>
      <c r="M134" s="111" t="s">
        <v>3</v>
      </c>
      <c r="N134" s="112" t="s">
        <v>43</v>
      </c>
      <c r="P134" s="113">
        <f t="shared" si="1"/>
        <v>0</v>
      </c>
      <c r="Q134" s="113">
        <v>0</v>
      </c>
      <c r="R134" s="113">
        <f t="shared" si="2"/>
        <v>0</v>
      </c>
      <c r="S134" s="113">
        <v>0</v>
      </c>
      <c r="T134" s="114">
        <f t="shared" si="3"/>
        <v>0</v>
      </c>
      <c r="AR134" s="115" t="s">
        <v>162</v>
      </c>
      <c r="AT134" s="115" t="s">
        <v>135</v>
      </c>
      <c r="AU134" s="115" t="s">
        <v>82</v>
      </c>
      <c r="AY134" s="16" t="s">
        <v>132</v>
      </c>
      <c r="BE134" s="116">
        <f t="shared" si="4"/>
        <v>0</v>
      </c>
      <c r="BF134" s="116">
        <f t="shared" si="5"/>
        <v>0</v>
      </c>
      <c r="BG134" s="116">
        <f t="shared" si="6"/>
        <v>0</v>
      </c>
      <c r="BH134" s="116">
        <f t="shared" si="7"/>
        <v>0</v>
      </c>
      <c r="BI134" s="116">
        <f t="shared" si="8"/>
        <v>0</v>
      </c>
      <c r="BJ134" s="16" t="s">
        <v>80</v>
      </c>
      <c r="BK134" s="116">
        <f t="shared" si="9"/>
        <v>0</v>
      </c>
      <c r="BL134" s="16" t="s">
        <v>162</v>
      </c>
      <c r="BM134" s="115" t="s">
        <v>208</v>
      </c>
    </row>
    <row r="135" spans="2:65" s="1" customFormat="1" ht="16.5" customHeight="1">
      <c r="B135" s="107"/>
      <c r="C135" s="108" t="s">
        <v>219</v>
      </c>
      <c r="D135" s="262" t="s">
        <v>135</v>
      </c>
      <c r="E135" s="236" t="s">
        <v>2036</v>
      </c>
      <c r="F135" s="237" t="s">
        <v>2037</v>
      </c>
      <c r="G135" s="238" t="s">
        <v>173</v>
      </c>
      <c r="H135" s="239">
        <v>2</v>
      </c>
      <c r="I135" s="110"/>
      <c r="J135" s="247">
        <f t="shared" si="0"/>
        <v>0</v>
      </c>
      <c r="K135" s="109" t="s">
        <v>3</v>
      </c>
      <c r="L135" s="30"/>
      <c r="M135" s="111" t="s">
        <v>3</v>
      </c>
      <c r="N135" s="112" t="s">
        <v>43</v>
      </c>
      <c r="P135" s="113">
        <f t="shared" si="1"/>
        <v>0</v>
      </c>
      <c r="Q135" s="113">
        <v>0</v>
      </c>
      <c r="R135" s="113">
        <f t="shared" si="2"/>
        <v>0</v>
      </c>
      <c r="S135" s="113">
        <v>0</v>
      </c>
      <c r="T135" s="114">
        <f t="shared" si="3"/>
        <v>0</v>
      </c>
      <c r="AR135" s="115" t="s">
        <v>162</v>
      </c>
      <c r="AT135" s="115" t="s">
        <v>135</v>
      </c>
      <c r="AU135" s="115" t="s">
        <v>82</v>
      </c>
      <c r="AY135" s="16" t="s">
        <v>132</v>
      </c>
      <c r="BE135" s="116">
        <f t="shared" si="4"/>
        <v>0</v>
      </c>
      <c r="BF135" s="116">
        <f t="shared" si="5"/>
        <v>0</v>
      </c>
      <c r="BG135" s="116">
        <f t="shared" si="6"/>
        <v>0</v>
      </c>
      <c r="BH135" s="116">
        <f t="shared" si="7"/>
        <v>0</v>
      </c>
      <c r="BI135" s="116">
        <f t="shared" si="8"/>
        <v>0</v>
      </c>
      <c r="BJ135" s="16" t="s">
        <v>80</v>
      </c>
      <c r="BK135" s="116">
        <f t="shared" si="9"/>
        <v>0</v>
      </c>
      <c r="BL135" s="16" t="s">
        <v>162</v>
      </c>
      <c r="BM135" s="115" t="s">
        <v>211</v>
      </c>
    </row>
    <row r="136" spans="2:65" s="1" customFormat="1" ht="16.5" customHeight="1">
      <c r="B136" s="107"/>
      <c r="C136" s="108" t="s">
        <v>188</v>
      </c>
      <c r="D136" s="262" t="s">
        <v>135</v>
      </c>
      <c r="E136" s="236" t="s">
        <v>2038</v>
      </c>
      <c r="F136" s="237" t="s">
        <v>2039</v>
      </c>
      <c r="G136" s="238" t="s">
        <v>173</v>
      </c>
      <c r="H136" s="239">
        <v>1</v>
      </c>
      <c r="I136" s="110"/>
      <c r="J136" s="247">
        <f t="shared" si="0"/>
        <v>0</v>
      </c>
      <c r="K136" s="109" t="s">
        <v>3</v>
      </c>
      <c r="L136" s="30"/>
      <c r="M136" s="111" t="s">
        <v>3</v>
      </c>
      <c r="N136" s="112" t="s">
        <v>43</v>
      </c>
      <c r="P136" s="113">
        <f t="shared" si="1"/>
        <v>0</v>
      </c>
      <c r="Q136" s="113">
        <v>0</v>
      </c>
      <c r="R136" s="113">
        <f t="shared" si="2"/>
        <v>0</v>
      </c>
      <c r="S136" s="113">
        <v>0</v>
      </c>
      <c r="T136" s="114">
        <f t="shared" si="3"/>
        <v>0</v>
      </c>
      <c r="AR136" s="115" t="s">
        <v>162</v>
      </c>
      <c r="AT136" s="115" t="s">
        <v>135</v>
      </c>
      <c r="AU136" s="115" t="s">
        <v>82</v>
      </c>
      <c r="AY136" s="16" t="s">
        <v>132</v>
      </c>
      <c r="BE136" s="116">
        <f t="shared" si="4"/>
        <v>0</v>
      </c>
      <c r="BF136" s="116">
        <f t="shared" si="5"/>
        <v>0</v>
      </c>
      <c r="BG136" s="116">
        <f t="shared" si="6"/>
        <v>0</v>
      </c>
      <c r="BH136" s="116">
        <f t="shared" si="7"/>
        <v>0</v>
      </c>
      <c r="BI136" s="116">
        <f t="shared" si="8"/>
        <v>0</v>
      </c>
      <c r="BJ136" s="16" t="s">
        <v>80</v>
      </c>
      <c r="BK136" s="116">
        <f t="shared" si="9"/>
        <v>0</v>
      </c>
      <c r="BL136" s="16" t="s">
        <v>162</v>
      </c>
      <c r="BM136" s="115" t="s">
        <v>215</v>
      </c>
    </row>
    <row r="137" spans="2:65" s="1" customFormat="1" ht="16.5" customHeight="1">
      <c r="B137" s="107"/>
      <c r="C137" s="108" t="s">
        <v>226</v>
      </c>
      <c r="D137" s="262" t="s">
        <v>135</v>
      </c>
      <c r="E137" s="236" t="s">
        <v>2040</v>
      </c>
      <c r="F137" s="237" t="s">
        <v>2041</v>
      </c>
      <c r="G137" s="238" t="s">
        <v>316</v>
      </c>
      <c r="H137" s="239">
        <v>300</v>
      </c>
      <c r="I137" s="110"/>
      <c r="J137" s="247">
        <f t="shared" si="0"/>
        <v>0</v>
      </c>
      <c r="K137" s="109" t="s">
        <v>3</v>
      </c>
      <c r="L137" s="30"/>
      <c r="M137" s="111" t="s">
        <v>3</v>
      </c>
      <c r="N137" s="112" t="s">
        <v>43</v>
      </c>
      <c r="P137" s="113">
        <f t="shared" si="1"/>
        <v>0</v>
      </c>
      <c r="Q137" s="113">
        <v>0</v>
      </c>
      <c r="R137" s="113">
        <f t="shared" si="2"/>
        <v>0</v>
      </c>
      <c r="S137" s="113">
        <v>0</v>
      </c>
      <c r="T137" s="114">
        <f t="shared" si="3"/>
        <v>0</v>
      </c>
      <c r="AR137" s="115" t="s">
        <v>162</v>
      </c>
      <c r="AT137" s="115" t="s">
        <v>135</v>
      </c>
      <c r="AU137" s="115" t="s">
        <v>82</v>
      </c>
      <c r="AY137" s="16" t="s">
        <v>132</v>
      </c>
      <c r="BE137" s="116">
        <f t="shared" si="4"/>
        <v>0</v>
      </c>
      <c r="BF137" s="116">
        <f t="shared" si="5"/>
        <v>0</v>
      </c>
      <c r="BG137" s="116">
        <f t="shared" si="6"/>
        <v>0</v>
      </c>
      <c r="BH137" s="116">
        <f t="shared" si="7"/>
        <v>0</v>
      </c>
      <c r="BI137" s="116">
        <f t="shared" si="8"/>
        <v>0</v>
      </c>
      <c r="BJ137" s="16" t="s">
        <v>80</v>
      </c>
      <c r="BK137" s="116">
        <f t="shared" si="9"/>
        <v>0</v>
      </c>
      <c r="BL137" s="16" t="s">
        <v>162</v>
      </c>
      <c r="BM137" s="115" t="s">
        <v>218</v>
      </c>
    </row>
    <row r="138" spans="2:65" s="1" customFormat="1" ht="16.5" customHeight="1">
      <c r="B138" s="107"/>
      <c r="C138" s="108" t="s">
        <v>191</v>
      </c>
      <c r="D138" s="262" t="s">
        <v>135</v>
      </c>
      <c r="E138" s="236" t="s">
        <v>2042</v>
      </c>
      <c r="F138" s="237" t="s">
        <v>2043</v>
      </c>
      <c r="G138" s="238" t="s">
        <v>316</v>
      </c>
      <c r="H138" s="239">
        <v>60</v>
      </c>
      <c r="I138" s="110"/>
      <c r="J138" s="247">
        <f t="shared" si="0"/>
        <v>0</v>
      </c>
      <c r="K138" s="109" t="s">
        <v>3</v>
      </c>
      <c r="L138" s="30"/>
      <c r="M138" s="111" t="s">
        <v>3</v>
      </c>
      <c r="N138" s="112" t="s">
        <v>43</v>
      </c>
      <c r="P138" s="113">
        <f t="shared" si="1"/>
        <v>0</v>
      </c>
      <c r="Q138" s="113">
        <v>0</v>
      </c>
      <c r="R138" s="113">
        <f t="shared" si="2"/>
        <v>0</v>
      </c>
      <c r="S138" s="113">
        <v>0</v>
      </c>
      <c r="T138" s="114">
        <f t="shared" si="3"/>
        <v>0</v>
      </c>
      <c r="AR138" s="115" t="s">
        <v>162</v>
      </c>
      <c r="AT138" s="115" t="s">
        <v>135</v>
      </c>
      <c r="AU138" s="115" t="s">
        <v>82</v>
      </c>
      <c r="AY138" s="16" t="s">
        <v>132</v>
      </c>
      <c r="BE138" s="116">
        <f t="shared" si="4"/>
        <v>0</v>
      </c>
      <c r="BF138" s="116">
        <f t="shared" si="5"/>
        <v>0</v>
      </c>
      <c r="BG138" s="116">
        <f t="shared" si="6"/>
        <v>0</v>
      </c>
      <c r="BH138" s="116">
        <f t="shared" si="7"/>
        <v>0</v>
      </c>
      <c r="BI138" s="116">
        <f t="shared" si="8"/>
        <v>0</v>
      </c>
      <c r="BJ138" s="16" t="s">
        <v>80</v>
      </c>
      <c r="BK138" s="116">
        <f t="shared" si="9"/>
        <v>0</v>
      </c>
      <c r="BL138" s="16" t="s">
        <v>162</v>
      </c>
      <c r="BM138" s="115" t="s">
        <v>222</v>
      </c>
    </row>
    <row r="139" spans="2:65" s="11" customFormat="1" ht="22.9" customHeight="1">
      <c r="B139" s="99"/>
      <c r="D139" s="100" t="s">
        <v>71</v>
      </c>
      <c r="E139" s="235" t="s">
        <v>2044</v>
      </c>
      <c r="F139" s="235" t="s">
        <v>2045</v>
      </c>
      <c r="I139" s="101"/>
      <c r="J139" s="246">
        <f>BK139</f>
        <v>0</v>
      </c>
      <c r="L139" s="99"/>
      <c r="M139" s="102"/>
      <c r="P139" s="103">
        <f>SUM(P140:P147)</f>
        <v>0</v>
      </c>
      <c r="R139" s="103">
        <f>SUM(R140:R147)</f>
        <v>0</v>
      </c>
      <c r="T139" s="104">
        <f>SUM(T140:T147)</f>
        <v>0</v>
      </c>
      <c r="AR139" s="100" t="s">
        <v>82</v>
      </c>
      <c r="AT139" s="105" t="s">
        <v>71</v>
      </c>
      <c r="AU139" s="105" t="s">
        <v>80</v>
      </c>
      <c r="AY139" s="100" t="s">
        <v>132</v>
      </c>
      <c r="BK139" s="106">
        <f>SUM(BK140:BK147)</f>
        <v>0</v>
      </c>
    </row>
    <row r="140" spans="2:65" s="1" customFormat="1" ht="16.5" customHeight="1">
      <c r="B140" s="107"/>
      <c r="C140" s="108" t="s">
        <v>233</v>
      </c>
      <c r="D140" s="262" t="s">
        <v>135</v>
      </c>
      <c r="E140" s="236" t="s">
        <v>2046</v>
      </c>
      <c r="F140" s="237" t="s">
        <v>2047</v>
      </c>
      <c r="G140" s="238" t="s">
        <v>173</v>
      </c>
      <c r="H140" s="239">
        <v>1</v>
      </c>
      <c r="I140" s="110"/>
      <c r="J140" s="247">
        <f>ROUND(I140*H140,2)</f>
        <v>0</v>
      </c>
      <c r="K140" s="109" t="s">
        <v>3</v>
      </c>
      <c r="L140" s="30"/>
      <c r="M140" s="111" t="s">
        <v>3</v>
      </c>
      <c r="N140" s="112" t="s">
        <v>43</v>
      </c>
      <c r="P140" s="113">
        <f>O140*H140</f>
        <v>0</v>
      </c>
      <c r="Q140" s="113">
        <v>0</v>
      </c>
      <c r="R140" s="113">
        <f>Q140*H140</f>
        <v>0</v>
      </c>
      <c r="S140" s="113">
        <v>0</v>
      </c>
      <c r="T140" s="114">
        <f>S140*H140</f>
        <v>0</v>
      </c>
      <c r="AR140" s="115" t="s">
        <v>162</v>
      </c>
      <c r="AT140" s="115" t="s">
        <v>135</v>
      </c>
      <c r="AU140" s="115" t="s">
        <v>82</v>
      </c>
      <c r="AY140" s="16" t="s">
        <v>132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6" t="s">
        <v>80</v>
      </c>
      <c r="BK140" s="116">
        <f>ROUND(I140*H140,2)</f>
        <v>0</v>
      </c>
      <c r="BL140" s="16" t="s">
        <v>162</v>
      </c>
      <c r="BM140" s="115" t="s">
        <v>225</v>
      </c>
    </row>
    <row r="141" spans="2:65" s="1" customFormat="1" ht="58.5">
      <c r="B141" s="30"/>
      <c r="D141" s="263" t="s">
        <v>343</v>
      </c>
      <c r="F141" s="264" t="s">
        <v>2048</v>
      </c>
      <c r="I141" s="122"/>
      <c r="L141" s="30"/>
      <c r="M141" s="123"/>
      <c r="T141" s="48"/>
      <c r="AT141" s="16" t="s">
        <v>343</v>
      </c>
      <c r="AU141" s="16" t="s">
        <v>82</v>
      </c>
    </row>
    <row r="142" spans="2:65" s="1" customFormat="1" ht="16.5" customHeight="1">
      <c r="B142" s="107"/>
      <c r="C142" s="108" t="s">
        <v>195</v>
      </c>
      <c r="D142" s="262" t="s">
        <v>135</v>
      </c>
      <c r="E142" s="236" t="s">
        <v>2049</v>
      </c>
      <c r="F142" s="237" t="s">
        <v>2050</v>
      </c>
      <c r="G142" s="238" t="s">
        <v>173</v>
      </c>
      <c r="H142" s="239">
        <v>12</v>
      </c>
      <c r="I142" s="110"/>
      <c r="J142" s="247">
        <f t="shared" ref="J142:J147" si="10">ROUND(I142*H142,2)</f>
        <v>0</v>
      </c>
      <c r="K142" s="109" t="s">
        <v>3</v>
      </c>
      <c r="L142" s="30"/>
      <c r="M142" s="111" t="s">
        <v>3</v>
      </c>
      <c r="N142" s="112" t="s">
        <v>43</v>
      </c>
      <c r="P142" s="113">
        <f t="shared" ref="P142:P147" si="11">O142*H142</f>
        <v>0</v>
      </c>
      <c r="Q142" s="113">
        <v>0</v>
      </c>
      <c r="R142" s="113">
        <f t="shared" ref="R142:R147" si="12">Q142*H142</f>
        <v>0</v>
      </c>
      <c r="S142" s="113">
        <v>0</v>
      </c>
      <c r="T142" s="114">
        <f t="shared" ref="T142:T147" si="13">S142*H142</f>
        <v>0</v>
      </c>
      <c r="AR142" s="115" t="s">
        <v>162</v>
      </c>
      <c r="AT142" s="115" t="s">
        <v>135</v>
      </c>
      <c r="AU142" s="115" t="s">
        <v>82</v>
      </c>
      <c r="AY142" s="16" t="s">
        <v>132</v>
      </c>
      <c r="BE142" s="116">
        <f t="shared" ref="BE142:BE147" si="14">IF(N142="základní",J142,0)</f>
        <v>0</v>
      </c>
      <c r="BF142" s="116">
        <f t="shared" ref="BF142:BF147" si="15">IF(N142="snížená",J142,0)</f>
        <v>0</v>
      </c>
      <c r="BG142" s="116">
        <f t="shared" ref="BG142:BG147" si="16">IF(N142="zákl. přenesená",J142,0)</f>
        <v>0</v>
      </c>
      <c r="BH142" s="116">
        <f t="shared" ref="BH142:BH147" si="17">IF(N142="sníž. přenesená",J142,0)</f>
        <v>0</v>
      </c>
      <c r="BI142" s="116">
        <f t="shared" ref="BI142:BI147" si="18">IF(N142="nulová",J142,0)</f>
        <v>0</v>
      </c>
      <c r="BJ142" s="16" t="s">
        <v>80</v>
      </c>
      <c r="BK142" s="116">
        <f t="shared" ref="BK142:BK147" si="19">ROUND(I142*H142,2)</f>
        <v>0</v>
      </c>
      <c r="BL142" s="16" t="s">
        <v>162</v>
      </c>
      <c r="BM142" s="115" t="s">
        <v>229</v>
      </c>
    </row>
    <row r="143" spans="2:65" s="1" customFormat="1" ht="16.5" customHeight="1">
      <c r="B143" s="107"/>
      <c r="C143" s="108" t="s">
        <v>240</v>
      </c>
      <c r="D143" s="262" t="s">
        <v>135</v>
      </c>
      <c r="E143" s="236" t="s">
        <v>2051</v>
      </c>
      <c r="F143" s="237" t="s">
        <v>2052</v>
      </c>
      <c r="G143" s="238" t="s">
        <v>393</v>
      </c>
      <c r="H143" s="239">
        <v>14</v>
      </c>
      <c r="I143" s="110"/>
      <c r="J143" s="247">
        <f t="shared" si="10"/>
        <v>0</v>
      </c>
      <c r="K143" s="109" t="s">
        <v>3</v>
      </c>
      <c r="L143" s="30"/>
      <c r="M143" s="111" t="s">
        <v>3</v>
      </c>
      <c r="N143" s="112" t="s">
        <v>43</v>
      </c>
      <c r="P143" s="113">
        <f t="shared" si="11"/>
        <v>0</v>
      </c>
      <c r="Q143" s="113">
        <v>0</v>
      </c>
      <c r="R143" s="113">
        <f t="shared" si="12"/>
        <v>0</v>
      </c>
      <c r="S143" s="113">
        <v>0</v>
      </c>
      <c r="T143" s="114">
        <f t="shared" si="13"/>
        <v>0</v>
      </c>
      <c r="AR143" s="115" t="s">
        <v>162</v>
      </c>
      <c r="AT143" s="115" t="s">
        <v>135</v>
      </c>
      <c r="AU143" s="115" t="s">
        <v>82</v>
      </c>
      <c r="AY143" s="16" t="s">
        <v>132</v>
      </c>
      <c r="BE143" s="116">
        <f t="shared" si="14"/>
        <v>0</v>
      </c>
      <c r="BF143" s="116">
        <f t="shared" si="15"/>
        <v>0</v>
      </c>
      <c r="BG143" s="116">
        <f t="shared" si="16"/>
        <v>0</v>
      </c>
      <c r="BH143" s="116">
        <f t="shared" si="17"/>
        <v>0</v>
      </c>
      <c r="BI143" s="116">
        <f t="shared" si="18"/>
        <v>0</v>
      </c>
      <c r="BJ143" s="16" t="s">
        <v>80</v>
      </c>
      <c r="BK143" s="116">
        <f t="shared" si="19"/>
        <v>0</v>
      </c>
      <c r="BL143" s="16" t="s">
        <v>162</v>
      </c>
      <c r="BM143" s="115" t="s">
        <v>232</v>
      </c>
    </row>
    <row r="144" spans="2:65" s="1" customFormat="1" ht="16.5" customHeight="1">
      <c r="B144" s="107"/>
      <c r="C144" s="108" t="s">
        <v>198</v>
      </c>
      <c r="D144" s="262" t="s">
        <v>135</v>
      </c>
      <c r="E144" s="236" t="s">
        <v>2053</v>
      </c>
      <c r="F144" s="237" t="s">
        <v>2054</v>
      </c>
      <c r="G144" s="238" t="s">
        <v>393</v>
      </c>
      <c r="H144" s="239">
        <v>24</v>
      </c>
      <c r="I144" s="110"/>
      <c r="J144" s="247">
        <f t="shared" si="10"/>
        <v>0</v>
      </c>
      <c r="K144" s="109" t="s">
        <v>3</v>
      </c>
      <c r="L144" s="30"/>
      <c r="M144" s="111" t="s">
        <v>3</v>
      </c>
      <c r="N144" s="112" t="s">
        <v>43</v>
      </c>
      <c r="P144" s="113">
        <f t="shared" si="11"/>
        <v>0</v>
      </c>
      <c r="Q144" s="113">
        <v>0</v>
      </c>
      <c r="R144" s="113">
        <f t="shared" si="12"/>
        <v>0</v>
      </c>
      <c r="S144" s="113">
        <v>0</v>
      </c>
      <c r="T144" s="114">
        <f t="shared" si="13"/>
        <v>0</v>
      </c>
      <c r="AR144" s="115" t="s">
        <v>162</v>
      </c>
      <c r="AT144" s="115" t="s">
        <v>135</v>
      </c>
      <c r="AU144" s="115" t="s">
        <v>82</v>
      </c>
      <c r="AY144" s="16" t="s">
        <v>132</v>
      </c>
      <c r="BE144" s="116">
        <f t="shared" si="14"/>
        <v>0</v>
      </c>
      <c r="BF144" s="116">
        <f t="shared" si="15"/>
        <v>0</v>
      </c>
      <c r="BG144" s="116">
        <f t="shared" si="16"/>
        <v>0</v>
      </c>
      <c r="BH144" s="116">
        <f t="shared" si="17"/>
        <v>0</v>
      </c>
      <c r="BI144" s="116">
        <f t="shared" si="18"/>
        <v>0</v>
      </c>
      <c r="BJ144" s="16" t="s">
        <v>80</v>
      </c>
      <c r="BK144" s="116">
        <f t="shared" si="19"/>
        <v>0</v>
      </c>
      <c r="BL144" s="16" t="s">
        <v>162</v>
      </c>
      <c r="BM144" s="115" t="s">
        <v>236</v>
      </c>
    </row>
    <row r="145" spans="2:65" s="1" customFormat="1" ht="16.5" customHeight="1">
      <c r="B145" s="107"/>
      <c r="C145" s="108" t="s">
        <v>247</v>
      </c>
      <c r="D145" s="262" t="s">
        <v>135</v>
      </c>
      <c r="E145" s="236" t="s">
        <v>2055</v>
      </c>
      <c r="F145" s="237" t="s">
        <v>2056</v>
      </c>
      <c r="G145" s="238" t="s">
        <v>393</v>
      </c>
      <c r="H145" s="239">
        <v>14</v>
      </c>
      <c r="I145" s="110"/>
      <c r="J145" s="247">
        <f t="shared" si="10"/>
        <v>0</v>
      </c>
      <c r="K145" s="109" t="s">
        <v>3</v>
      </c>
      <c r="L145" s="30"/>
      <c r="M145" s="111" t="s">
        <v>3</v>
      </c>
      <c r="N145" s="112" t="s">
        <v>43</v>
      </c>
      <c r="P145" s="113">
        <f t="shared" si="11"/>
        <v>0</v>
      </c>
      <c r="Q145" s="113">
        <v>0</v>
      </c>
      <c r="R145" s="113">
        <f t="shared" si="12"/>
        <v>0</v>
      </c>
      <c r="S145" s="113">
        <v>0</v>
      </c>
      <c r="T145" s="114">
        <f t="shared" si="13"/>
        <v>0</v>
      </c>
      <c r="AR145" s="115" t="s">
        <v>162</v>
      </c>
      <c r="AT145" s="115" t="s">
        <v>135</v>
      </c>
      <c r="AU145" s="115" t="s">
        <v>82</v>
      </c>
      <c r="AY145" s="16" t="s">
        <v>132</v>
      </c>
      <c r="BE145" s="116">
        <f t="shared" si="14"/>
        <v>0</v>
      </c>
      <c r="BF145" s="116">
        <f t="shared" si="15"/>
        <v>0</v>
      </c>
      <c r="BG145" s="116">
        <f t="shared" si="16"/>
        <v>0</v>
      </c>
      <c r="BH145" s="116">
        <f t="shared" si="17"/>
        <v>0</v>
      </c>
      <c r="BI145" s="116">
        <f t="shared" si="18"/>
        <v>0</v>
      </c>
      <c r="BJ145" s="16" t="s">
        <v>80</v>
      </c>
      <c r="BK145" s="116">
        <f t="shared" si="19"/>
        <v>0</v>
      </c>
      <c r="BL145" s="16" t="s">
        <v>162</v>
      </c>
      <c r="BM145" s="115" t="s">
        <v>239</v>
      </c>
    </row>
    <row r="146" spans="2:65" s="1" customFormat="1" ht="16.5" customHeight="1">
      <c r="B146" s="107"/>
      <c r="C146" s="108" t="s">
        <v>202</v>
      </c>
      <c r="D146" s="262" t="s">
        <v>135</v>
      </c>
      <c r="E146" s="236" t="s">
        <v>2040</v>
      </c>
      <c r="F146" s="237" t="s">
        <v>2041</v>
      </c>
      <c r="G146" s="238" t="s">
        <v>316</v>
      </c>
      <c r="H146" s="239">
        <v>30</v>
      </c>
      <c r="I146" s="110"/>
      <c r="J146" s="247">
        <f t="shared" si="10"/>
        <v>0</v>
      </c>
      <c r="K146" s="109" t="s">
        <v>3</v>
      </c>
      <c r="L146" s="30"/>
      <c r="M146" s="111" t="s">
        <v>3</v>
      </c>
      <c r="N146" s="112" t="s">
        <v>43</v>
      </c>
      <c r="P146" s="113">
        <f t="shared" si="11"/>
        <v>0</v>
      </c>
      <c r="Q146" s="113">
        <v>0</v>
      </c>
      <c r="R146" s="113">
        <f t="shared" si="12"/>
        <v>0</v>
      </c>
      <c r="S146" s="113">
        <v>0</v>
      </c>
      <c r="T146" s="114">
        <f t="shared" si="13"/>
        <v>0</v>
      </c>
      <c r="AR146" s="115" t="s">
        <v>162</v>
      </c>
      <c r="AT146" s="115" t="s">
        <v>135</v>
      </c>
      <c r="AU146" s="115" t="s">
        <v>82</v>
      </c>
      <c r="AY146" s="16" t="s">
        <v>132</v>
      </c>
      <c r="BE146" s="116">
        <f t="shared" si="14"/>
        <v>0</v>
      </c>
      <c r="BF146" s="116">
        <f t="shared" si="15"/>
        <v>0</v>
      </c>
      <c r="BG146" s="116">
        <f t="shared" si="16"/>
        <v>0</v>
      </c>
      <c r="BH146" s="116">
        <f t="shared" si="17"/>
        <v>0</v>
      </c>
      <c r="BI146" s="116">
        <f t="shared" si="18"/>
        <v>0</v>
      </c>
      <c r="BJ146" s="16" t="s">
        <v>80</v>
      </c>
      <c r="BK146" s="116">
        <f t="shared" si="19"/>
        <v>0</v>
      </c>
      <c r="BL146" s="16" t="s">
        <v>162</v>
      </c>
      <c r="BM146" s="115" t="s">
        <v>243</v>
      </c>
    </row>
    <row r="147" spans="2:65" s="1" customFormat="1" ht="16.5" customHeight="1">
      <c r="B147" s="107"/>
      <c r="C147" s="108" t="s">
        <v>347</v>
      </c>
      <c r="D147" s="262" t="s">
        <v>135</v>
      </c>
      <c r="E147" s="236" t="s">
        <v>2057</v>
      </c>
      <c r="F147" s="237" t="s">
        <v>2058</v>
      </c>
      <c r="G147" s="238" t="s">
        <v>316</v>
      </c>
      <c r="H147" s="239">
        <v>120</v>
      </c>
      <c r="I147" s="110"/>
      <c r="J147" s="247">
        <f t="shared" si="10"/>
        <v>0</v>
      </c>
      <c r="K147" s="109" t="s">
        <v>3</v>
      </c>
      <c r="L147" s="30"/>
      <c r="M147" s="111" t="s">
        <v>3</v>
      </c>
      <c r="N147" s="112" t="s">
        <v>43</v>
      </c>
      <c r="P147" s="113">
        <f t="shared" si="11"/>
        <v>0</v>
      </c>
      <c r="Q147" s="113">
        <v>0</v>
      </c>
      <c r="R147" s="113">
        <f t="shared" si="12"/>
        <v>0</v>
      </c>
      <c r="S147" s="113">
        <v>0</v>
      </c>
      <c r="T147" s="114">
        <f t="shared" si="13"/>
        <v>0</v>
      </c>
      <c r="AR147" s="115" t="s">
        <v>162</v>
      </c>
      <c r="AT147" s="115" t="s">
        <v>135</v>
      </c>
      <c r="AU147" s="115" t="s">
        <v>82</v>
      </c>
      <c r="AY147" s="16" t="s">
        <v>132</v>
      </c>
      <c r="BE147" s="116">
        <f t="shared" si="14"/>
        <v>0</v>
      </c>
      <c r="BF147" s="116">
        <f t="shared" si="15"/>
        <v>0</v>
      </c>
      <c r="BG147" s="116">
        <f t="shared" si="16"/>
        <v>0</v>
      </c>
      <c r="BH147" s="116">
        <f t="shared" si="17"/>
        <v>0</v>
      </c>
      <c r="BI147" s="116">
        <f t="shared" si="18"/>
        <v>0</v>
      </c>
      <c r="BJ147" s="16" t="s">
        <v>80</v>
      </c>
      <c r="BK147" s="116">
        <f t="shared" si="19"/>
        <v>0</v>
      </c>
      <c r="BL147" s="16" t="s">
        <v>162</v>
      </c>
      <c r="BM147" s="115" t="s">
        <v>246</v>
      </c>
    </row>
    <row r="148" spans="2:65" s="11" customFormat="1" ht="22.9" customHeight="1">
      <c r="B148" s="99"/>
      <c r="D148" s="100" t="s">
        <v>71</v>
      </c>
      <c r="E148" s="235" t="s">
        <v>2059</v>
      </c>
      <c r="F148" s="235" t="s">
        <v>2060</v>
      </c>
      <c r="I148" s="101"/>
      <c r="J148" s="246">
        <f>BK148</f>
        <v>0</v>
      </c>
      <c r="L148" s="99"/>
      <c r="M148" s="102"/>
      <c r="P148" s="103">
        <f>SUM(P149:P156)</f>
        <v>0</v>
      </c>
      <c r="R148" s="103">
        <f>SUM(R149:R156)</f>
        <v>0</v>
      </c>
      <c r="T148" s="104">
        <f>SUM(T149:T156)</f>
        <v>0</v>
      </c>
      <c r="AR148" s="100" t="s">
        <v>82</v>
      </c>
      <c r="AT148" s="105" t="s">
        <v>71</v>
      </c>
      <c r="AU148" s="105" t="s">
        <v>80</v>
      </c>
      <c r="AY148" s="100" t="s">
        <v>132</v>
      </c>
      <c r="BK148" s="106">
        <f>SUM(BK149:BK156)</f>
        <v>0</v>
      </c>
    </row>
    <row r="149" spans="2:65" s="1" customFormat="1" ht="16.5" customHeight="1">
      <c r="B149" s="107"/>
      <c r="C149" s="108" t="s">
        <v>205</v>
      </c>
      <c r="D149" s="262" t="s">
        <v>135</v>
      </c>
      <c r="E149" s="236" t="s">
        <v>2046</v>
      </c>
      <c r="F149" s="237" t="s">
        <v>2047</v>
      </c>
      <c r="G149" s="238" t="s">
        <v>173</v>
      </c>
      <c r="H149" s="239">
        <v>1</v>
      </c>
      <c r="I149" s="110"/>
      <c r="J149" s="247">
        <f>ROUND(I149*H149,2)</f>
        <v>0</v>
      </c>
      <c r="K149" s="109" t="s">
        <v>3</v>
      </c>
      <c r="L149" s="30"/>
      <c r="M149" s="111" t="s">
        <v>3</v>
      </c>
      <c r="N149" s="112" t="s">
        <v>43</v>
      </c>
      <c r="P149" s="113">
        <f>O149*H149</f>
        <v>0</v>
      </c>
      <c r="Q149" s="113">
        <v>0</v>
      </c>
      <c r="R149" s="113">
        <f>Q149*H149</f>
        <v>0</v>
      </c>
      <c r="S149" s="113">
        <v>0</v>
      </c>
      <c r="T149" s="114">
        <f>S149*H149</f>
        <v>0</v>
      </c>
      <c r="AR149" s="115" t="s">
        <v>162</v>
      </c>
      <c r="AT149" s="115" t="s">
        <v>135</v>
      </c>
      <c r="AU149" s="115" t="s">
        <v>82</v>
      </c>
      <c r="AY149" s="16" t="s">
        <v>132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6" t="s">
        <v>80</v>
      </c>
      <c r="BK149" s="116">
        <f>ROUND(I149*H149,2)</f>
        <v>0</v>
      </c>
      <c r="BL149" s="16" t="s">
        <v>162</v>
      </c>
      <c r="BM149" s="115" t="s">
        <v>250</v>
      </c>
    </row>
    <row r="150" spans="2:65" s="1" customFormat="1" ht="58.5">
      <c r="B150" s="30"/>
      <c r="D150" s="263" t="s">
        <v>343</v>
      </c>
      <c r="F150" s="264" t="s">
        <v>2048</v>
      </c>
      <c r="I150" s="122"/>
      <c r="L150" s="30"/>
      <c r="M150" s="123"/>
      <c r="T150" s="48"/>
      <c r="AT150" s="16" t="s">
        <v>343</v>
      </c>
      <c r="AU150" s="16" t="s">
        <v>82</v>
      </c>
    </row>
    <row r="151" spans="2:65" s="1" customFormat="1" ht="16.5" customHeight="1">
      <c r="B151" s="107"/>
      <c r="C151" s="108" t="s">
        <v>352</v>
      </c>
      <c r="D151" s="262" t="s">
        <v>135</v>
      </c>
      <c r="E151" s="236" t="s">
        <v>2061</v>
      </c>
      <c r="F151" s="237" t="s">
        <v>2050</v>
      </c>
      <c r="G151" s="238" t="s">
        <v>173</v>
      </c>
      <c r="H151" s="239">
        <v>12</v>
      </c>
      <c r="I151" s="110"/>
      <c r="J151" s="247">
        <f t="shared" ref="J151:J156" si="20">ROUND(I151*H151,2)</f>
        <v>0</v>
      </c>
      <c r="K151" s="109" t="s">
        <v>3</v>
      </c>
      <c r="L151" s="30"/>
      <c r="M151" s="111" t="s">
        <v>3</v>
      </c>
      <c r="N151" s="112" t="s">
        <v>43</v>
      </c>
      <c r="P151" s="113">
        <f t="shared" ref="P151:P156" si="21">O151*H151</f>
        <v>0</v>
      </c>
      <c r="Q151" s="113">
        <v>0</v>
      </c>
      <c r="R151" s="113">
        <f t="shared" ref="R151:R156" si="22">Q151*H151</f>
        <v>0</v>
      </c>
      <c r="S151" s="113">
        <v>0</v>
      </c>
      <c r="T151" s="114">
        <f t="shared" ref="T151:T156" si="23">S151*H151</f>
        <v>0</v>
      </c>
      <c r="AR151" s="115" t="s">
        <v>162</v>
      </c>
      <c r="AT151" s="115" t="s">
        <v>135</v>
      </c>
      <c r="AU151" s="115" t="s">
        <v>82</v>
      </c>
      <c r="AY151" s="16" t="s">
        <v>132</v>
      </c>
      <c r="BE151" s="116">
        <f t="shared" ref="BE151:BE156" si="24">IF(N151="základní",J151,0)</f>
        <v>0</v>
      </c>
      <c r="BF151" s="116">
        <f t="shared" ref="BF151:BF156" si="25">IF(N151="snížená",J151,0)</f>
        <v>0</v>
      </c>
      <c r="BG151" s="116">
        <f t="shared" ref="BG151:BG156" si="26">IF(N151="zákl. přenesená",J151,0)</f>
        <v>0</v>
      </c>
      <c r="BH151" s="116">
        <f t="shared" ref="BH151:BH156" si="27">IF(N151="sníž. přenesená",J151,0)</f>
        <v>0</v>
      </c>
      <c r="BI151" s="116">
        <f t="shared" ref="BI151:BI156" si="28">IF(N151="nulová",J151,0)</f>
        <v>0</v>
      </c>
      <c r="BJ151" s="16" t="s">
        <v>80</v>
      </c>
      <c r="BK151" s="116">
        <f t="shared" ref="BK151:BK156" si="29">ROUND(I151*H151,2)</f>
        <v>0</v>
      </c>
      <c r="BL151" s="16" t="s">
        <v>162</v>
      </c>
      <c r="BM151" s="115" t="s">
        <v>313</v>
      </c>
    </row>
    <row r="152" spans="2:65" s="1" customFormat="1" ht="16.5" customHeight="1">
      <c r="B152" s="107"/>
      <c r="C152" s="108" t="s">
        <v>208</v>
      </c>
      <c r="D152" s="262" t="s">
        <v>135</v>
      </c>
      <c r="E152" s="236" t="s">
        <v>2051</v>
      </c>
      <c r="F152" s="237" t="s">
        <v>2052</v>
      </c>
      <c r="G152" s="238" t="s">
        <v>393</v>
      </c>
      <c r="H152" s="239">
        <v>14</v>
      </c>
      <c r="I152" s="110"/>
      <c r="J152" s="247">
        <f t="shared" si="20"/>
        <v>0</v>
      </c>
      <c r="K152" s="109" t="s">
        <v>3</v>
      </c>
      <c r="L152" s="30"/>
      <c r="M152" s="111" t="s">
        <v>3</v>
      </c>
      <c r="N152" s="112" t="s">
        <v>43</v>
      </c>
      <c r="P152" s="113">
        <f t="shared" si="21"/>
        <v>0</v>
      </c>
      <c r="Q152" s="113">
        <v>0</v>
      </c>
      <c r="R152" s="113">
        <f t="shared" si="22"/>
        <v>0</v>
      </c>
      <c r="S152" s="113">
        <v>0</v>
      </c>
      <c r="T152" s="114">
        <f t="shared" si="23"/>
        <v>0</v>
      </c>
      <c r="AR152" s="115" t="s">
        <v>162</v>
      </c>
      <c r="AT152" s="115" t="s">
        <v>135</v>
      </c>
      <c r="AU152" s="115" t="s">
        <v>82</v>
      </c>
      <c r="AY152" s="16" t="s">
        <v>132</v>
      </c>
      <c r="BE152" s="116">
        <f t="shared" si="24"/>
        <v>0</v>
      </c>
      <c r="BF152" s="116">
        <f t="shared" si="25"/>
        <v>0</v>
      </c>
      <c r="BG152" s="116">
        <f t="shared" si="26"/>
        <v>0</v>
      </c>
      <c r="BH152" s="116">
        <f t="shared" si="27"/>
        <v>0</v>
      </c>
      <c r="BI152" s="116">
        <f t="shared" si="28"/>
        <v>0</v>
      </c>
      <c r="BJ152" s="16" t="s">
        <v>80</v>
      </c>
      <c r="BK152" s="116">
        <f t="shared" si="29"/>
        <v>0</v>
      </c>
      <c r="BL152" s="16" t="s">
        <v>162</v>
      </c>
      <c r="BM152" s="115" t="s">
        <v>317</v>
      </c>
    </row>
    <row r="153" spans="2:65" s="1" customFormat="1" ht="16.5" customHeight="1">
      <c r="B153" s="107"/>
      <c r="C153" s="108" t="s">
        <v>357</v>
      </c>
      <c r="D153" s="262" t="s">
        <v>135</v>
      </c>
      <c r="E153" s="236" t="s">
        <v>2053</v>
      </c>
      <c r="F153" s="237" t="s">
        <v>2054</v>
      </c>
      <c r="G153" s="238" t="s">
        <v>393</v>
      </c>
      <c r="H153" s="239">
        <v>24</v>
      </c>
      <c r="I153" s="110"/>
      <c r="J153" s="247">
        <f t="shared" si="20"/>
        <v>0</v>
      </c>
      <c r="K153" s="109" t="s">
        <v>3</v>
      </c>
      <c r="L153" s="30"/>
      <c r="M153" s="111" t="s">
        <v>3</v>
      </c>
      <c r="N153" s="112" t="s">
        <v>43</v>
      </c>
      <c r="P153" s="113">
        <f t="shared" si="21"/>
        <v>0</v>
      </c>
      <c r="Q153" s="113">
        <v>0</v>
      </c>
      <c r="R153" s="113">
        <f t="shared" si="22"/>
        <v>0</v>
      </c>
      <c r="S153" s="113">
        <v>0</v>
      </c>
      <c r="T153" s="114">
        <f t="shared" si="23"/>
        <v>0</v>
      </c>
      <c r="AR153" s="115" t="s">
        <v>162</v>
      </c>
      <c r="AT153" s="115" t="s">
        <v>135</v>
      </c>
      <c r="AU153" s="115" t="s">
        <v>82</v>
      </c>
      <c r="AY153" s="16" t="s">
        <v>132</v>
      </c>
      <c r="BE153" s="116">
        <f t="shared" si="24"/>
        <v>0</v>
      </c>
      <c r="BF153" s="116">
        <f t="shared" si="25"/>
        <v>0</v>
      </c>
      <c r="BG153" s="116">
        <f t="shared" si="26"/>
        <v>0</v>
      </c>
      <c r="BH153" s="116">
        <f t="shared" si="27"/>
        <v>0</v>
      </c>
      <c r="BI153" s="116">
        <f t="shared" si="28"/>
        <v>0</v>
      </c>
      <c r="BJ153" s="16" t="s">
        <v>80</v>
      </c>
      <c r="BK153" s="116">
        <f t="shared" si="29"/>
        <v>0</v>
      </c>
      <c r="BL153" s="16" t="s">
        <v>162</v>
      </c>
      <c r="BM153" s="115" t="s">
        <v>321</v>
      </c>
    </row>
    <row r="154" spans="2:65" s="1" customFormat="1" ht="16.5" customHeight="1">
      <c r="B154" s="107"/>
      <c r="C154" s="108" t="s">
        <v>211</v>
      </c>
      <c r="D154" s="262" t="s">
        <v>135</v>
      </c>
      <c r="E154" s="236" t="s">
        <v>2055</v>
      </c>
      <c r="F154" s="237" t="s">
        <v>2056</v>
      </c>
      <c r="G154" s="238" t="s">
        <v>393</v>
      </c>
      <c r="H154" s="239">
        <v>14</v>
      </c>
      <c r="I154" s="110"/>
      <c r="J154" s="247">
        <f t="shared" si="20"/>
        <v>0</v>
      </c>
      <c r="K154" s="109" t="s">
        <v>3</v>
      </c>
      <c r="L154" s="30"/>
      <c r="M154" s="111" t="s">
        <v>3</v>
      </c>
      <c r="N154" s="112" t="s">
        <v>43</v>
      </c>
      <c r="P154" s="113">
        <f t="shared" si="21"/>
        <v>0</v>
      </c>
      <c r="Q154" s="113">
        <v>0</v>
      </c>
      <c r="R154" s="113">
        <f t="shared" si="22"/>
        <v>0</v>
      </c>
      <c r="S154" s="113">
        <v>0</v>
      </c>
      <c r="T154" s="114">
        <f t="shared" si="23"/>
        <v>0</v>
      </c>
      <c r="AR154" s="115" t="s">
        <v>162</v>
      </c>
      <c r="AT154" s="115" t="s">
        <v>135</v>
      </c>
      <c r="AU154" s="115" t="s">
        <v>82</v>
      </c>
      <c r="AY154" s="16" t="s">
        <v>132</v>
      </c>
      <c r="BE154" s="116">
        <f t="shared" si="24"/>
        <v>0</v>
      </c>
      <c r="BF154" s="116">
        <f t="shared" si="25"/>
        <v>0</v>
      </c>
      <c r="BG154" s="116">
        <f t="shared" si="26"/>
        <v>0</v>
      </c>
      <c r="BH154" s="116">
        <f t="shared" si="27"/>
        <v>0</v>
      </c>
      <c r="BI154" s="116">
        <f t="shared" si="28"/>
        <v>0</v>
      </c>
      <c r="BJ154" s="16" t="s">
        <v>80</v>
      </c>
      <c r="BK154" s="116">
        <f t="shared" si="29"/>
        <v>0</v>
      </c>
      <c r="BL154" s="16" t="s">
        <v>162</v>
      </c>
      <c r="BM154" s="115" t="s">
        <v>322</v>
      </c>
    </row>
    <row r="155" spans="2:65" s="1" customFormat="1" ht="16.5" customHeight="1">
      <c r="B155" s="107"/>
      <c r="C155" s="108" t="s">
        <v>364</v>
      </c>
      <c r="D155" s="262" t="s">
        <v>135</v>
      </c>
      <c r="E155" s="236" t="s">
        <v>2040</v>
      </c>
      <c r="F155" s="237" t="s">
        <v>2041</v>
      </c>
      <c r="G155" s="238" t="s">
        <v>316</v>
      </c>
      <c r="H155" s="239">
        <v>30</v>
      </c>
      <c r="I155" s="110"/>
      <c r="J155" s="247">
        <f t="shared" si="20"/>
        <v>0</v>
      </c>
      <c r="K155" s="109" t="s">
        <v>3</v>
      </c>
      <c r="L155" s="30"/>
      <c r="M155" s="111" t="s">
        <v>3</v>
      </c>
      <c r="N155" s="112" t="s">
        <v>43</v>
      </c>
      <c r="P155" s="113">
        <f t="shared" si="21"/>
        <v>0</v>
      </c>
      <c r="Q155" s="113">
        <v>0</v>
      </c>
      <c r="R155" s="113">
        <f t="shared" si="22"/>
        <v>0</v>
      </c>
      <c r="S155" s="113">
        <v>0</v>
      </c>
      <c r="T155" s="114">
        <f t="shared" si="23"/>
        <v>0</v>
      </c>
      <c r="AR155" s="115" t="s">
        <v>162</v>
      </c>
      <c r="AT155" s="115" t="s">
        <v>135</v>
      </c>
      <c r="AU155" s="115" t="s">
        <v>82</v>
      </c>
      <c r="AY155" s="16" t="s">
        <v>132</v>
      </c>
      <c r="BE155" s="116">
        <f t="shared" si="24"/>
        <v>0</v>
      </c>
      <c r="BF155" s="116">
        <f t="shared" si="25"/>
        <v>0</v>
      </c>
      <c r="BG155" s="116">
        <f t="shared" si="26"/>
        <v>0</v>
      </c>
      <c r="BH155" s="116">
        <f t="shared" si="27"/>
        <v>0</v>
      </c>
      <c r="BI155" s="116">
        <f t="shared" si="28"/>
        <v>0</v>
      </c>
      <c r="BJ155" s="16" t="s">
        <v>80</v>
      </c>
      <c r="BK155" s="116">
        <f t="shared" si="29"/>
        <v>0</v>
      </c>
      <c r="BL155" s="16" t="s">
        <v>162</v>
      </c>
      <c r="BM155" s="115" t="s">
        <v>271</v>
      </c>
    </row>
    <row r="156" spans="2:65" s="1" customFormat="1" ht="16.5" customHeight="1">
      <c r="B156" s="107"/>
      <c r="C156" s="108" t="s">
        <v>215</v>
      </c>
      <c r="D156" s="262" t="s">
        <v>135</v>
      </c>
      <c r="E156" s="236" t="s">
        <v>2062</v>
      </c>
      <c r="F156" s="237" t="s">
        <v>2058</v>
      </c>
      <c r="G156" s="238" t="s">
        <v>316</v>
      </c>
      <c r="H156" s="239">
        <v>120</v>
      </c>
      <c r="I156" s="110"/>
      <c r="J156" s="247">
        <f t="shared" si="20"/>
        <v>0</v>
      </c>
      <c r="K156" s="109" t="s">
        <v>3</v>
      </c>
      <c r="L156" s="30"/>
      <c r="M156" s="111" t="s">
        <v>3</v>
      </c>
      <c r="N156" s="112" t="s">
        <v>43</v>
      </c>
      <c r="P156" s="113">
        <f t="shared" si="21"/>
        <v>0</v>
      </c>
      <c r="Q156" s="113">
        <v>0</v>
      </c>
      <c r="R156" s="113">
        <f t="shared" si="22"/>
        <v>0</v>
      </c>
      <c r="S156" s="113">
        <v>0</v>
      </c>
      <c r="T156" s="114">
        <f t="shared" si="23"/>
        <v>0</v>
      </c>
      <c r="AR156" s="115" t="s">
        <v>162</v>
      </c>
      <c r="AT156" s="115" t="s">
        <v>135</v>
      </c>
      <c r="AU156" s="115" t="s">
        <v>82</v>
      </c>
      <c r="AY156" s="16" t="s">
        <v>132</v>
      </c>
      <c r="BE156" s="116">
        <f t="shared" si="24"/>
        <v>0</v>
      </c>
      <c r="BF156" s="116">
        <f t="shared" si="25"/>
        <v>0</v>
      </c>
      <c r="BG156" s="116">
        <f t="shared" si="26"/>
        <v>0</v>
      </c>
      <c r="BH156" s="116">
        <f t="shared" si="27"/>
        <v>0</v>
      </c>
      <c r="BI156" s="116">
        <f t="shared" si="28"/>
        <v>0</v>
      </c>
      <c r="BJ156" s="16" t="s">
        <v>80</v>
      </c>
      <c r="BK156" s="116">
        <f t="shared" si="29"/>
        <v>0</v>
      </c>
      <c r="BL156" s="16" t="s">
        <v>162</v>
      </c>
      <c r="BM156" s="115" t="s">
        <v>274</v>
      </c>
    </row>
    <row r="157" spans="2:65" s="11" customFormat="1" ht="22.9" customHeight="1">
      <c r="B157" s="99"/>
      <c r="D157" s="100" t="s">
        <v>71</v>
      </c>
      <c r="E157" s="235" t="s">
        <v>2063</v>
      </c>
      <c r="F157" s="235" t="s">
        <v>2064</v>
      </c>
      <c r="I157" s="101"/>
      <c r="J157" s="246">
        <f>BK157</f>
        <v>0</v>
      </c>
      <c r="L157" s="99"/>
      <c r="M157" s="102"/>
      <c r="P157" s="103">
        <f>SUM(P158:P165)</f>
        <v>0</v>
      </c>
      <c r="R157" s="103">
        <f>SUM(R158:R165)</f>
        <v>0</v>
      </c>
      <c r="T157" s="104">
        <f>SUM(T158:T165)</f>
        <v>0</v>
      </c>
      <c r="AR157" s="100" t="s">
        <v>82</v>
      </c>
      <c r="AT157" s="105" t="s">
        <v>71</v>
      </c>
      <c r="AU157" s="105" t="s">
        <v>80</v>
      </c>
      <c r="AY157" s="100" t="s">
        <v>132</v>
      </c>
      <c r="BK157" s="106">
        <f>SUM(BK158:BK165)</f>
        <v>0</v>
      </c>
    </row>
    <row r="158" spans="2:65" s="1" customFormat="1" ht="16.5" customHeight="1">
      <c r="B158" s="107"/>
      <c r="C158" s="108" t="s">
        <v>371</v>
      </c>
      <c r="D158" s="262" t="s">
        <v>135</v>
      </c>
      <c r="E158" s="236" t="s">
        <v>2065</v>
      </c>
      <c r="F158" s="237" t="s">
        <v>2047</v>
      </c>
      <c r="G158" s="238" t="s">
        <v>173</v>
      </c>
      <c r="H158" s="239">
        <v>1</v>
      </c>
      <c r="I158" s="110"/>
      <c r="J158" s="247">
        <f>ROUND(I158*H158,2)</f>
        <v>0</v>
      </c>
      <c r="K158" s="109" t="s">
        <v>3</v>
      </c>
      <c r="L158" s="30"/>
      <c r="M158" s="111" t="s">
        <v>3</v>
      </c>
      <c r="N158" s="112" t="s">
        <v>43</v>
      </c>
      <c r="P158" s="113">
        <f>O158*H158</f>
        <v>0</v>
      </c>
      <c r="Q158" s="113">
        <v>0</v>
      </c>
      <c r="R158" s="113">
        <f>Q158*H158</f>
        <v>0</v>
      </c>
      <c r="S158" s="113">
        <v>0</v>
      </c>
      <c r="T158" s="114">
        <f>S158*H158</f>
        <v>0</v>
      </c>
      <c r="AR158" s="115" t="s">
        <v>162</v>
      </c>
      <c r="AT158" s="115" t="s">
        <v>135</v>
      </c>
      <c r="AU158" s="115" t="s">
        <v>82</v>
      </c>
      <c r="AY158" s="16" t="s">
        <v>132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6" t="s">
        <v>80</v>
      </c>
      <c r="BK158" s="116">
        <f>ROUND(I158*H158,2)</f>
        <v>0</v>
      </c>
      <c r="BL158" s="16" t="s">
        <v>162</v>
      </c>
      <c r="BM158" s="115" t="s">
        <v>277</v>
      </c>
    </row>
    <row r="159" spans="2:65" s="1" customFormat="1" ht="58.5">
      <c r="B159" s="30"/>
      <c r="D159" s="263" t="s">
        <v>343</v>
      </c>
      <c r="F159" s="264" t="s">
        <v>2066</v>
      </c>
      <c r="I159" s="122"/>
      <c r="L159" s="30"/>
      <c r="M159" s="123"/>
      <c r="T159" s="48"/>
      <c r="AT159" s="16" t="s">
        <v>343</v>
      </c>
      <c r="AU159" s="16" t="s">
        <v>82</v>
      </c>
    </row>
    <row r="160" spans="2:65" s="1" customFormat="1" ht="16.5" customHeight="1">
      <c r="B160" s="107"/>
      <c r="C160" s="108" t="s">
        <v>218</v>
      </c>
      <c r="D160" s="262" t="s">
        <v>135</v>
      </c>
      <c r="E160" s="236" t="s">
        <v>2061</v>
      </c>
      <c r="F160" s="237" t="s">
        <v>2050</v>
      </c>
      <c r="G160" s="238" t="s">
        <v>173</v>
      </c>
      <c r="H160" s="239">
        <v>12</v>
      </c>
      <c r="I160" s="110"/>
      <c r="J160" s="247">
        <f t="shared" ref="J160:J165" si="30">ROUND(I160*H160,2)</f>
        <v>0</v>
      </c>
      <c r="K160" s="109" t="s">
        <v>3</v>
      </c>
      <c r="L160" s="30"/>
      <c r="M160" s="111" t="s">
        <v>3</v>
      </c>
      <c r="N160" s="112" t="s">
        <v>43</v>
      </c>
      <c r="P160" s="113">
        <f t="shared" ref="P160:P165" si="31">O160*H160</f>
        <v>0</v>
      </c>
      <c r="Q160" s="113">
        <v>0</v>
      </c>
      <c r="R160" s="113">
        <f t="shared" ref="R160:R165" si="32">Q160*H160</f>
        <v>0</v>
      </c>
      <c r="S160" s="113">
        <v>0</v>
      </c>
      <c r="T160" s="114">
        <f t="shared" ref="T160:T165" si="33">S160*H160</f>
        <v>0</v>
      </c>
      <c r="AR160" s="115" t="s">
        <v>162</v>
      </c>
      <c r="AT160" s="115" t="s">
        <v>135</v>
      </c>
      <c r="AU160" s="115" t="s">
        <v>82</v>
      </c>
      <c r="AY160" s="16" t="s">
        <v>132</v>
      </c>
      <c r="BE160" s="116">
        <f t="shared" ref="BE160:BE165" si="34">IF(N160="základní",J160,0)</f>
        <v>0</v>
      </c>
      <c r="BF160" s="116">
        <f t="shared" ref="BF160:BF165" si="35">IF(N160="snížená",J160,0)</f>
        <v>0</v>
      </c>
      <c r="BG160" s="116">
        <f t="shared" ref="BG160:BG165" si="36">IF(N160="zákl. přenesená",J160,0)</f>
        <v>0</v>
      </c>
      <c r="BH160" s="116">
        <f t="shared" ref="BH160:BH165" si="37">IF(N160="sníž. přenesená",J160,0)</f>
        <v>0</v>
      </c>
      <c r="BI160" s="116">
        <f t="shared" ref="BI160:BI165" si="38">IF(N160="nulová",J160,0)</f>
        <v>0</v>
      </c>
      <c r="BJ160" s="16" t="s">
        <v>80</v>
      </c>
      <c r="BK160" s="116">
        <f t="shared" ref="BK160:BK165" si="39">ROUND(I160*H160,2)</f>
        <v>0</v>
      </c>
      <c r="BL160" s="16" t="s">
        <v>162</v>
      </c>
      <c r="BM160" s="115" t="s">
        <v>281</v>
      </c>
    </row>
    <row r="161" spans="2:65" s="1" customFormat="1" ht="16.5" customHeight="1">
      <c r="B161" s="107"/>
      <c r="C161" s="108" t="s">
        <v>378</v>
      </c>
      <c r="D161" s="262" t="s">
        <v>135</v>
      </c>
      <c r="E161" s="236" t="s">
        <v>2051</v>
      </c>
      <c r="F161" s="237" t="s">
        <v>2052</v>
      </c>
      <c r="G161" s="238" t="s">
        <v>393</v>
      </c>
      <c r="H161" s="239">
        <v>14</v>
      </c>
      <c r="I161" s="110"/>
      <c r="J161" s="247">
        <f t="shared" si="30"/>
        <v>0</v>
      </c>
      <c r="K161" s="109" t="s">
        <v>3</v>
      </c>
      <c r="L161" s="30"/>
      <c r="M161" s="111" t="s">
        <v>3</v>
      </c>
      <c r="N161" s="112" t="s">
        <v>43</v>
      </c>
      <c r="P161" s="113">
        <f t="shared" si="31"/>
        <v>0</v>
      </c>
      <c r="Q161" s="113">
        <v>0</v>
      </c>
      <c r="R161" s="113">
        <f t="shared" si="32"/>
        <v>0</v>
      </c>
      <c r="S161" s="113">
        <v>0</v>
      </c>
      <c r="T161" s="114">
        <f t="shared" si="33"/>
        <v>0</v>
      </c>
      <c r="AR161" s="115" t="s">
        <v>162</v>
      </c>
      <c r="AT161" s="115" t="s">
        <v>135</v>
      </c>
      <c r="AU161" s="115" t="s">
        <v>82</v>
      </c>
      <c r="AY161" s="16" t="s">
        <v>132</v>
      </c>
      <c r="BE161" s="116">
        <f t="shared" si="34"/>
        <v>0</v>
      </c>
      <c r="BF161" s="116">
        <f t="shared" si="35"/>
        <v>0</v>
      </c>
      <c r="BG161" s="116">
        <f t="shared" si="36"/>
        <v>0</v>
      </c>
      <c r="BH161" s="116">
        <f t="shared" si="37"/>
        <v>0</v>
      </c>
      <c r="BI161" s="116">
        <f t="shared" si="38"/>
        <v>0</v>
      </c>
      <c r="BJ161" s="16" t="s">
        <v>80</v>
      </c>
      <c r="BK161" s="116">
        <f t="shared" si="39"/>
        <v>0</v>
      </c>
      <c r="BL161" s="16" t="s">
        <v>162</v>
      </c>
      <c r="BM161" s="115" t="s">
        <v>284</v>
      </c>
    </row>
    <row r="162" spans="2:65" s="1" customFormat="1" ht="16.5" customHeight="1">
      <c r="B162" s="107"/>
      <c r="C162" s="108" t="s">
        <v>222</v>
      </c>
      <c r="D162" s="262" t="s">
        <v>135</v>
      </c>
      <c r="E162" s="236" t="s">
        <v>2053</v>
      </c>
      <c r="F162" s="237" t="s">
        <v>2054</v>
      </c>
      <c r="G162" s="238" t="s">
        <v>393</v>
      </c>
      <c r="H162" s="239">
        <v>8</v>
      </c>
      <c r="I162" s="110"/>
      <c r="J162" s="247">
        <f t="shared" si="30"/>
        <v>0</v>
      </c>
      <c r="K162" s="109" t="s">
        <v>3</v>
      </c>
      <c r="L162" s="30"/>
      <c r="M162" s="111" t="s">
        <v>3</v>
      </c>
      <c r="N162" s="112" t="s">
        <v>43</v>
      </c>
      <c r="P162" s="113">
        <f t="shared" si="31"/>
        <v>0</v>
      </c>
      <c r="Q162" s="113">
        <v>0</v>
      </c>
      <c r="R162" s="113">
        <f t="shared" si="32"/>
        <v>0</v>
      </c>
      <c r="S162" s="113">
        <v>0</v>
      </c>
      <c r="T162" s="114">
        <f t="shared" si="33"/>
        <v>0</v>
      </c>
      <c r="AR162" s="115" t="s">
        <v>162</v>
      </c>
      <c r="AT162" s="115" t="s">
        <v>135</v>
      </c>
      <c r="AU162" s="115" t="s">
        <v>82</v>
      </c>
      <c r="AY162" s="16" t="s">
        <v>132</v>
      </c>
      <c r="BE162" s="116">
        <f t="shared" si="34"/>
        <v>0</v>
      </c>
      <c r="BF162" s="116">
        <f t="shared" si="35"/>
        <v>0</v>
      </c>
      <c r="BG162" s="116">
        <f t="shared" si="36"/>
        <v>0</v>
      </c>
      <c r="BH162" s="116">
        <f t="shared" si="37"/>
        <v>0</v>
      </c>
      <c r="BI162" s="116">
        <f t="shared" si="38"/>
        <v>0</v>
      </c>
      <c r="BJ162" s="16" t="s">
        <v>80</v>
      </c>
      <c r="BK162" s="116">
        <f t="shared" si="39"/>
        <v>0</v>
      </c>
      <c r="BL162" s="16" t="s">
        <v>162</v>
      </c>
      <c r="BM162" s="115" t="s">
        <v>367</v>
      </c>
    </row>
    <row r="163" spans="2:65" s="1" customFormat="1" ht="16.5" customHeight="1">
      <c r="B163" s="107"/>
      <c r="C163" s="108" t="s">
        <v>731</v>
      </c>
      <c r="D163" s="262" t="s">
        <v>135</v>
      </c>
      <c r="E163" s="236" t="s">
        <v>2067</v>
      </c>
      <c r="F163" s="237" t="s">
        <v>2019</v>
      </c>
      <c r="G163" s="238" t="s">
        <v>393</v>
      </c>
      <c r="H163" s="239">
        <v>12</v>
      </c>
      <c r="I163" s="110"/>
      <c r="J163" s="247">
        <f t="shared" si="30"/>
        <v>0</v>
      </c>
      <c r="K163" s="109" t="s">
        <v>3</v>
      </c>
      <c r="L163" s="30"/>
      <c r="M163" s="111" t="s">
        <v>3</v>
      </c>
      <c r="N163" s="112" t="s">
        <v>43</v>
      </c>
      <c r="P163" s="113">
        <f t="shared" si="31"/>
        <v>0</v>
      </c>
      <c r="Q163" s="113">
        <v>0</v>
      </c>
      <c r="R163" s="113">
        <f t="shared" si="32"/>
        <v>0</v>
      </c>
      <c r="S163" s="113">
        <v>0</v>
      </c>
      <c r="T163" s="114">
        <f t="shared" si="33"/>
        <v>0</v>
      </c>
      <c r="AR163" s="115" t="s">
        <v>162</v>
      </c>
      <c r="AT163" s="115" t="s">
        <v>135</v>
      </c>
      <c r="AU163" s="115" t="s">
        <v>82</v>
      </c>
      <c r="AY163" s="16" t="s">
        <v>132</v>
      </c>
      <c r="BE163" s="116">
        <f t="shared" si="34"/>
        <v>0</v>
      </c>
      <c r="BF163" s="116">
        <f t="shared" si="35"/>
        <v>0</v>
      </c>
      <c r="BG163" s="116">
        <f t="shared" si="36"/>
        <v>0</v>
      </c>
      <c r="BH163" s="116">
        <f t="shared" si="37"/>
        <v>0</v>
      </c>
      <c r="BI163" s="116">
        <f t="shared" si="38"/>
        <v>0</v>
      </c>
      <c r="BJ163" s="16" t="s">
        <v>80</v>
      </c>
      <c r="BK163" s="116">
        <f t="shared" si="39"/>
        <v>0</v>
      </c>
      <c r="BL163" s="16" t="s">
        <v>162</v>
      </c>
      <c r="BM163" s="115" t="s">
        <v>370</v>
      </c>
    </row>
    <row r="164" spans="2:65" s="1" customFormat="1" ht="16.5" customHeight="1">
      <c r="B164" s="107"/>
      <c r="C164" s="108" t="s">
        <v>225</v>
      </c>
      <c r="D164" s="262" t="s">
        <v>135</v>
      </c>
      <c r="E164" s="236" t="s">
        <v>2068</v>
      </c>
      <c r="F164" s="237" t="s">
        <v>2041</v>
      </c>
      <c r="G164" s="238" t="s">
        <v>316</v>
      </c>
      <c r="H164" s="239">
        <v>20</v>
      </c>
      <c r="I164" s="110"/>
      <c r="J164" s="247">
        <f t="shared" si="30"/>
        <v>0</v>
      </c>
      <c r="K164" s="109" t="s">
        <v>3</v>
      </c>
      <c r="L164" s="30"/>
      <c r="M164" s="111" t="s">
        <v>3</v>
      </c>
      <c r="N164" s="112" t="s">
        <v>43</v>
      </c>
      <c r="P164" s="113">
        <f t="shared" si="31"/>
        <v>0</v>
      </c>
      <c r="Q164" s="113">
        <v>0</v>
      </c>
      <c r="R164" s="113">
        <f t="shared" si="32"/>
        <v>0</v>
      </c>
      <c r="S164" s="113">
        <v>0</v>
      </c>
      <c r="T164" s="114">
        <f t="shared" si="33"/>
        <v>0</v>
      </c>
      <c r="AR164" s="115" t="s">
        <v>162</v>
      </c>
      <c r="AT164" s="115" t="s">
        <v>135</v>
      </c>
      <c r="AU164" s="115" t="s">
        <v>82</v>
      </c>
      <c r="AY164" s="16" t="s">
        <v>132</v>
      </c>
      <c r="BE164" s="116">
        <f t="shared" si="34"/>
        <v>0</v>
      </c>
      <c r="BF164" s="116">
        <f t="shared" si="35"/>
        <v>0</v>
      </c>
      <c r="BG164" s="116">
        <f t="shared" si="36"/>
        <v>0</v>
      </c>
      <c r="BH164" s="116">
        <f t="shared" si="37"/>
        <v>0</v>
      </c>
      <c r="BI164" s="116">
        <f t="shared" si="38"/>
        <v>0</v>
      </c>
      <c r="BJ164" s="16" t="s">
        <v>80</v>
      </c>
      <c r="BK164" s="116">
        <f t="shared" si="39"/>
        <v>0</v>
      </c>
      <c r="BL164" s="16" t="s">
        <v>162</v>
      </c>
      <c r="BM164" s="115" t="s">
        <v>374</v>
      </c>
    </row>
    <row r="165" spans="2:65" s="1" customFormat="1" ht="16.5" customHeight="1">
      <c r="B165" s="107"/>
      <c r="C165" s="108" t="s">
        <v>734</v>
      </c>
      <c r="D165" s="262" t="s">
        <v>135</v>
      </c>
      <c r="E165" s="236" t="s">
        <v>2062</v>
      </c>
      <c r="F165" s="237" t="s">
        <v>2058</v>
      </c>
      <c r="G165" s="238" t="s">
        <v>316</v>
      </c>
      <c r="H165" s="239">
        <v>120</v>
      </c>
      <c r="I165" s="110"/>
      <c r="J165" s="247">
        <f t="shared" si="30"/>
        <v>0</v>
      </c>
      <c r="K165" s="109" t="s">
        <v>3</v>
      </c>
      <c r="L165" s="30"/>
      <c r="M165" s="111" t="s">
        <v>3</v>
      </c>
      <c r="N165" s="112" t="s">
        <v>43</v>
      </c>
      <c r="P165" s="113">
        <f t="shared" si="31"/>
        <v>0</v>
      </c>
      <c r="Q165" s="113">
        <v>0</v>
      </c>
      <c r="R165" s="113">
        <f t="shared" si="32"/>
        <v>0</v>
      </c>
      <c r="S165" s="113">
        <v>0</v>
      </c>
      <c r="T165" s="114">
        <f t="shared" si="33"/>
        <v>0</v>
      </c>
      <c r="AR165" s="115" t="s">
        <v>162</v>
      </c>
      <c r="AT165" s="115" t="s">
        <v>135</v>
      </c>
      <c r="AU165" s="115" t="s">
        <v>82</v>
      </c>
      <c r="AY165" s="16" t="s">
        <v>132</v>
      </c>
      <c r="BE165" s="116">
        <f t="shared" si="34"/>
        <v>0</v>
      </c>
      <c r="BF165" s="116">
        <f t="shared" si="35"/>
        <v>0</v>
      </c>
      <c r="BG165" s="116">
        <f t="shared" si="36"/>
        <v>0</v>
      </c>
      <c r="BH165" s="116">
        <f t="shared" si="37"/>
        <v>0</v>
      </c>
      <c r="BI165" s="116">
        <f t="shared" si="38"/>
        <v>0</v>
      </c>
      <c r="BJ165" s="16" t="s">
        <v>80</v>
      </c>
      <c r="BK165" s="116">
        <f t="shared" si="39"/>
        <v>0</v>
      </c>
      <c r="BL165" s="16" t="s">
        <v>162</v>
      </c>
      <c r="BM165" s="115" t="s">
        <v>377</v>
      </c>
    </row>
    <row r="166" spans="2:65" s="11" customFormat="1" ht="22.9" customHeight="1">
      <c r="B166" s="99"/>
      <c r="D166" s="100" t="s">
        <v>71</v>
      </c>
      <c r="E166" s="235" t="s">
        <v>2069</v>
      </c>
      <c r="F166" s="235" t="s">
        <v>2070</v>
      </c>
      <c r="I166" s="101"/>
      <c r="J166" s="246">
        <f>BK166</f>
        <v>0</v>
      </c>
      <c r="L166" s="99"/>
      <c r="M166" s="102"/>
      <c r="P166" s="103">
        <f>SUM(P167:P174)</f>
        <v>0</v>
      </c>
      <c r="R166" s="103">
        <f>SUM(R167:R174)</f>
        <v>0</v>
      </c>
      <c r="T166" s="104">
        <f>SUM(T167:T174)</f>
        <v>0</v>
      </c>
      <c r="AR166" s="100" t="s">
        <v>82</v>
      </c>
      <c r="AT166" s="105" t="s">
        <v>71</v>
      </c>
      <c r="AU166" s="105" t="s">
        <v>80</v>
      </c>
      <c r="AY166" s="100" t="s">
        <v>132</v>
      </c>
      <c r="BK166" s="106">
        <f>SUM(BK167:BK174)</f>
        <v>0</v>
      </c>
    </row>
    <row r="167" spans="2:65" s="1" customFormat="1" ht="16.5" customHeight="1">
      <c r="B167" s="107"/>
      <c r="C167" s="108" t="s">
        <v>229</v>
      </c>
      <c r="D167" s="262" t="s">
        <v>135</v>
      </c>
      <c r="E167" s="236" t="s">
        <v>2065</v>
      </c>
      <c r="F167" s="237" t="s">
        <v>2047</v>
      </c>
      <c r="G167" s="238" t="s">
        <v>173</v>
      </c>
      <c r="H167" s="239">
        <v>1</v>
      </c>
      <c r="I167" s="110"/>
      <c r="J167" s="247">
        <f>ROUND(I167*H167,2)</f>
        <v>0</v>
      </c>
      <c r="K167" s="109" t="s">
        <v>3</v>
      </c>
      <c r="L167" s="30"/>
      <c r="M167" s="111" t="s">
        <v>3</v>
      </c>
      <c r="N167" s="112" t="s">
        <v>43</v>
      </c>
      <c r="P167" s="113">
        <f>O167*H167</f>
        <v>0</v>
      </c>
      <c r="Q167" s="113">
        <v>0</v>
      </c>
      <c r="R167" s="113">
        <f>Q167*H167</f>
        <v>0</v>
      </c>
      <c r="S167" s="113">
        <v>0</v>
      </c>
      <c r="T167" s="114">
        <f>S167*H167</f>
        <v>0</v>
      </c>
      <c r="AR167" s="115" t="s">
        <v>162</v>
      </c>
      <c r="AT167" s="115" t="s">
        <v>135</v>
      </c>
      <c r="AU167" s="115" t="s">
        <v>82</v>
      </c>
      <c r="AY167" s="16" t="s">
        <v>132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6" t="s">
        <v>80</v>
      </c>
      <c r="BK167" s="116">
        <f>ROUND(I167*H167,2)</f>
        <v>0</v>
      </c>
      <c r="BL167" s="16" t="s">
        <v>162</v>
      </c>
      <c r="BM167" s="115" t="s">
        <v>381</v>
      </c>
    </row>
    <row r="168" spans="2:65" s="1" customFormat="1" ht="58.5">
      <c r="B168" s="30"/>
      <c r="D168" s="263" t="s">
        <v>343</v>
      </c>
      <c r="F168" s="264" t="s">
        <v>2066</v>
      </c>
      <c r="I168" s="122"/>
      <c r="L168" s="30"/>
      <c r="M168" s="123"/>
      <c r="T168" s="48"/>
      <c r="AT168" s="16" t="s">
        <v>343</v>
      </c>
      <c r="AU168" s="16" t="s">
        <v>82</v>
      </c>
    </row>
    <row r="169" spans="2:65" s="1" customFormat="1" ht="16.5" customHeight="1">
      <c r="B169" s="107"/>
      <c r="C169" s="108" t="s">
        <v>737</v>
      </c>
      <c r="D169" s="262" t="s">
        <v>135</v>
      </c>
      <c r="E169" s="236" t="s">
        <v>2061</v>
      </c>
      <c r="F169" s="237" t="s">
        <v>2050</v>
      </c>
      <c r="G169" s="238" t="s">
        <v>173</v>
      </c>
      <c r="H169" s="239">
        <v>8</v>
      </c>
      <c r="I169" s="110"/>
      <c r="J169" s="247">
        <f t="shared" ref="J169:J174" si="40">ROUND(I169*H169,2)</f>
        <v>0</v>
      </c>
      <c r="K169" s="109" t="s">
        <v>3</v>
      </c>
      <c r="L169" s="30"/>
      <c r="M169" s="111" t="s">
        <v>3</v>
      </c>
      <c r="N169" s="112" t="s">
        <v>43</v>
      </c>
      <c r="P169" s="113">
        <f t="shared" ref="P169:P174" si="41">O169*H169</f>
        <v>0</v>
      </c>
      <c r="Q169" s="113">
        <v>0</v>
      </c>
      <c r="R169" s="113">
        <f t="shared" ref="R169:R174" si="42">Q169*H169</f>
        <v>0</v>
      </c>
      <c r="S169" s="113">
        <v>0</v>
      </c>
      <c r="T169" s="114">
        <f t="shared" ref="T169:T174" si="43">S169*H169</f>
        <v>0</v>
      </c>
      <c r="AR169" s="115" t="s">
        <v>162</v>
      </c>
      <c r="AT169" s="115" t="s">
        <v>135</v>
      </c>
      <c r="AU169" s="115" t="s">
        <v>82</v>
      </c>
      <c r="AY169" s="16" t="s">
        <v>132</v>
      </c>
      <c r="BE169" s="116">
        <f t="shared" ref="BE169:BE174" si="44">IF(N169="základní",J169,0)</f>
        <v>0</v>
      </c>
      <c r="BF169" s="116">
        <f t="shared" ref="BF169:BF174" si="45">IF(N169="snížená",J169,0)</f>
        <v>0</v>
      </c>
      <c r="BG169" s="116">
        <f t="shared" ref="BG169:BG174" si="46">IF(N169="zákl. přenesená",J169,0)</f>
        <v>0</v>
      </c>
      <c r="BH169" s="116">
        <f t="shared" ref="BH169:BH174" si="47">IF(N169="sníž. přenesená",J169,0)</f>
        <v>0</v>
      </c>
      <c r="BI169" s="116">
        <f t="shared" ref="BI169:BI174" si="48">IF(N169="nulová",J169,0)</f>
        <v>0</v>
      </c>
      <c r="BJ169" s="16" t="s">
        <v>80</v>
      </c>
      <c r="BK169" s="116">
        <f t="shared" ref="BK169:BK174" si="49">ROUND(I169*H169,2)</f>
        <v>0</v>
      </c>
      <c r="BL169" s="16" t="s">
        <v>162</v>
      </c>
      <c r="BM169" s="115" t="s">
        <v>754</v>
      </c>
    </row>
    <row r="170" spans="2:65" s="1" customFormat="1" ht="16.5" customHeight="1">
      <c r="B170" s="107"/>
      <c r="C170" s="108" t="s">
        <v>232</v>
      </c>
      <c r="D170" s="262" t="s">
        <v>135</v>
      </c>
      <c r="E170" s="236" t="s">
        <v>2051</v>
      </c>
      <c r="F170" s="237" t="s">
        <v>2052</v>
      </c>
      <c r="G170" s="238" t="s">
        <v>393</v>
      </c>
      <c r="H170" s="239">
        <v>14</v>
      </c>
      <c r="I170" s="110"/>
      <c r="J170" s="247">
        <f t="shared" si="40"/>
        <v>0</v>
      </c>
      <c r="K170" s="109" t="s">
        <v>3</v>
      </c>
      <c r="L170" s="30"/>
      <c r="M170" s="111" t="s">
        <v>3</v>
      </c>
      <c r="N170" s="112" t="s">
        <v>43</v>
      </c>
      <c r="P170" s="113">
        <f t="shared" si="41"/>
        <v>0</v>
      </c>
      <c r="Q170" s="113">
        <v>0</v>
      </c>
      <c r="R170" s="113">
        <f t="shared" si="42"/>
        <v>0</v>
      </c>
      <c r="S170" s="113">
        <v>0</v>
      </c>
      <c r="T170" s="114">
        <f t="shared" si="43"/>
        <v>0</v>
      </c>
      <c r="AR170" s="115" t="s">
        <v>162</v>
      </c>
      <c r="AT170" s="115" t="s">
        <v>135</v>
      </c>
      <c r="AU170" s="115" t="s">
        <v>82</v>
      </c>
      <c r="AY170" s="16" t="s">
        <v>132</v>
      </c>
      <c r="BE170" s="116">
        <f t="shared" si="44"/>
        <v>0</v>
      </c>
      <c r="BF170" s="116">
        <f t="shared" si="45"/>
        <v>0</v>
      </c>
      <c r="BG170" s="116">
        <f t="shared" si="46"/>
        <v>0</v>
      </c>
      <c r="BH170" s="116">
        <f t="shared" si="47"/>
        <v>0</v>
      </c>
      <c r="BI170" s="116">
        <f t="shared" si="48"/>
        <v>0</v>
      </c>
      <c r="BJ170" s="16" t="s">
        <v>80</v>
      </c>
      <c r="BK170" s="116">
        <f t="shared" si="49"/>
        <v>0</v>
      </c>
      <c r="BL170" s="16" t="s">
        <v>162</v>
      </c>
      <c r="BM170" s="115" t="s">
        <v>757</v>
      </c>
    </row>
    <row r="171" spans="2:65" s="1" customFormat="1" ht="16.5" customHeight="1">
      <c r="B171" s="107"/>
      <c r="C171" s="108" t="s">
        <v>741</v>
      </c>
      <c r="D171" s="262" t="s">
        <v>135</v>
      </c>
      <c r="E171" s="236" t="s">
        <v>2053</v>
      </c>
      <c r="F171" s="237" t="s">
        <v>2054</v>
      </c>
      <c r="G171" s="238" t="s">
        <v>393</v>
      </c>
      <c r="H171" s="239">
        <v>8</v>
      </c>
      <c r="I171" s="110"/>
      <c r="J171" s="247">
        <f t="shared" si="40"/>
        <v>0</v>
      </c>
      <c r="K171" s="109" t="s">
        <v>3</v>
      </c>
      <c r="L171" s="30"/>
      <c r="M171" s="111" t="s">
        <v>3</v>
      </c>
      <c r="N171" s="112" t="s">
        <v>43</v>
      </c>
      <c r="P171" s="113">
        <f t="shared" si="41"/>
        <v>0</v>
      </c>
      <c r="Q171" s="113">
        <v>0</v>
      </c>
      <c r="R171" s="113">
        <f t="shared" si="42"/>
        <v>0</v>
      </c>
      <c r="S171" s="113">
        <v>0</v>
      </c>
      <c r="T171" s="114">
        <f t="shared" si="43"/>
        <v>0</v>
      </c>
      <c r="AR171" s="115" t="s">
        <v>162</v>
      </c>
      <c r="AT171" s="115" t="s">
        <v>135</v>
      </c>
      <c r="AU171" s="115" t="s">
        <v>82</v>
      </c>
      <c r="AY171" s="16" t="s">
        <v>132</v>
      </c>
      <c r="BE171" s="116">
        <f t="shared" si="44"/>
        <v>0</v>
      </c>
      <c r="BF171" s="116">
        <f t="shared" si="45"/>
        <v>0</v>
      </c>
      <c r="BG171" s="116">
        <f t="shared" si="46"/>
        <v>0</v>
      </c>
      <c r="BH171" s="116">
        <f t="shared" si="47"/>
        <v>0</v>
      </c>
      <c r="BI171" s="116">
        <f t="shared" si="48"/>
        <v>0</v>
      </c>
      <c r="BJ171" s="16" t="s">
        <v>80</v>
      </c>
      <c r="BK171" s="116">
        <f t="shared" si="49"/>
        <v>0</v>
      </c>
      <c r="BL171" s="16" t="s">
        <v>162</v>
      </c>
      <c r="BM171" s="115" t="s">
        <v>759</v>
      </c>
    </row>
    <row r="172" spans="2:65" s="1" customFormat="1" ht="16.5" customHeight="1">
      <c r="B172" s="107"/>
      <c r="C172" s="108" t="s">
        <v>236</v>
      </c>
      <c r="D172" s="262" t="s">
        <v>135</v>
      </c>
      <c r="E172" s="236" t="s">
        <v>2067</v>
      </c>
      <c r="F172" s="237" t="s">
        <v>2019</v>
      </c>
      <c r="G172" s="238" t="s">
        <v>393</v>
      </c>
      <c r="H172" s="239">
        <v>12</v>
      </c>
      <c r="I172" s="110"/>
      <c r="J172" s="247">
        <f t="shared" si="40"/>
        <v>0</v>
      </c>
      <c r="K172" s="109" t="s">
        <v>3</v>
      </c>
      <c r="L172" s="30"/>
      <c r="M172" s="111" t="s">
        <v>3</v>
      </c>
      <c r="N172" s="112" t="s">
        <v>43</v>
      </c>
      <c r="P172" s="113">
        <f t="shared" si="41"/>
        <v>0</v>
      </c>
      <c r="Q172" s="113">
        <v>0</v>
      </c>
      <c r="R172" s="113">
        <f t="shared" si="42"/>
        <v>0</v>
      </c>
      <c r="S172" s="113">
        <v>0</v>
      </c>
      <c r="T172" s="114">
        <f t="shared" si="43"/>
        <v>0</v>
      </c>
      <c r="AR172" s="115" t="s">
        <v>162</v>
      </c>
      <c r="AT172" s="115" t="s">
        <v>135</v>
      </c>
      <c r="AU172" s="115" t="s">
        <v>82</v>
      </c>
      <c r="AY172" s="16" t="s">
        <v>132</v>
      </c>
      <c r="BE172" s="116">
        <f t="shared" si="44"/>
        <v>0</v>
      </c>
      <c r="BF172" s="116">
        <f t="shared" si="45"/>
        <v>0</v>
      </c>
      <c r="BG172" s="116">
        <f t="shared" si="46"/>
        <v>0</v>
      </c>
      <c r="BH172" s="116">
        <f t="shared" si="47"/>
        <v>0</v>
      </c>
      <c r="BI172" s="116">
        <f t="shared" si="48"/>
        <v>0</v>
      </c>
      <c r="BJ172" s="16" t="s">
        <v>80</v>
      </c>
      <c r="BK172" s="116">
        <f t="shared" si="49"/>
        <v>0</v>
      </c>
      <c r="BL172" s="16" t="s">
        <v>162</v>
      </c>
      <c r="BM172" s="115" t="s">
        <v>762</v>
      </c>
    </row>
    <row r="173" spans="2:65" s="1" customFormat="1" ht="16.5" customHeight="1">
      <c r="B173" s="107"/>
      <c r="C173" s="108" t="s">
        <v>745</v>
      </c>
      <c r="D173" s="262" t="s">
        <v>135</v>
      </c>
      <c r="E173" s="236" t="s">
        <v>2068</v>
      </c>
      <c r="F173" s="237" t="s">
        <v>2041</v>
      </c>
      <c r="G173" s="238" t="s">
        <v>316</v>
      </c>
      <c r="H173" s="239">
        <v>20</v>
      </c>
      <c r="I173" s="110"/>
      <c r="J173" s="247">
        <f t="shared" si="40"/>
        <v>0</v>
      </c>
      <c r="K173" s="109" t="s">
        <v>3</v>
      </c>
      <c r="L173" s="30"/>
      <c r="M173" s="111" t="s">
        <v>3</v>
      </c>
      <c r="N173" s="112" t="s">
        <v>43</v>
      </c>
      <c r="P173" s="113">
        <f t="shared" si="41"/>
        <v>0</v>
      </c>
      <c r="Q173" s="113">
        <v>0</v>
      </c>
      <c r="R173" s="113">
        <f t="shared" si="42"/>
        <v>0</v>
      </c>
      <c r="S173" s="113">
        <v>0</v>
      </c>
      <c r="T173" s="114">
        <f t="shared" si="43"/>
        <v>0</v>
      </c>
      <c r="AR173" s="115" t="s">
        <v>162</v>
      </c>
      <c r="AT173" s="115" t="s">
        <v>135</v>
      </c>
      <c r="AU173" s="115" t="s">
        <v>82</v>
      </c>
      <c r="AY173" s="16" t="s">
        <v>132</v>
      </c>
      <c r="BE173" s="116">
        <f t="shared" si="44"/>
        <v>0</v>
      </c>
      <c r="BF173" s="116">
        <f t="shared" si="45"/>
        <v>0</v>
      </c>
      <c r="BG173" s="116">
        <f t="shared" si="46"/>
        <v>0</v>
      </c>
      <c r="BH173" s="116">
        <f t="shared" si="47"/>
        <v>0</v>
      </c>
      <c r="BI173" s="116">
        <f t="shared" si="48"/>
        <v>0</v>
      </c>
      <c r="BJ173" s="16" t="s">
        <v>80</v>
      </c>
      <c r="BK173" s="116">
        <f t="shared" si="49"/>
        <v>0</v>
      </c>
      <c r="BL173" s="16" t="s">
        <v>162</v>
      </c>
      <c r="BM173" s="115" t="s">
        <v>764</v>
      </c>
    </row>
    <row r="174" spans="2:65" s="1" customFormat="1" ht="16.5" customHeight="1">
      <c r="B174" s="107"/>
      <c r="C174" s="108" t="s">
        <v>239</v>
      </c>
      <c r="D174" s="262" t="s">
        <v>135</v>
      </c>
      <c r="E174" s="236" t="s">
        <v>2062</v>
      </c>
      <c r="F174" s="237" t="s">
        <v>2058</v>
      </c>
      <c r="G174" s="238" t="s">
        <v>316</v>
      </c>
      <c r="H174" s="239">
        <v>120</v>
      </c>
      <c r="I174" s="110"/>
      <c r="J174" s="247">
        <f t="shared" si="40"/>
        <v>0</v>
      </c>
      <c r="K174" s="109" t="s">
        <v>3</v>
      </c>
      <c r="L174" s="30"/>
      <c r="M174" s="111" t="s">
        <v>3</v>
      </c>
      <c r="N174" s="112" t="s">
        <v>43</v>
      </c>
      <c r="P174" s="113">
        <f t="shared" si="41"/>
        <v>0</v>
      </c>
      <c r="Q174" s="113">
        <v>0</v>
      </c>
      <c r="R174" s="113">
        <f t="shared" si="42"/>
        <v>0</v>
      </c>
      <c r="S174" s="113">
        <v>0</v>
      </c>
      <c r="T174" s="114">
        <f t="shared" si="43"/>
        <v>0</v>
      </c>
      <c r="AR174" s="115" t="s">
        <v>162</v>
      </c>
      <c r="AT174" s="115" t="s">
        <v>135</v>
      </c>
      <c r="AU174" s="115" t="s">
        <v>82</v>
      </c>
      <c r="AY174" s="16" t="s">
        <v>132</v>
      </c>
      <c r="BE174" s="116">
        <f t="shared" si="44"/>
        <v>0</v>
      </c>
      <c r="BF174" s="116">
        <f t="shared" si="45"/>
        <v>0</v>
      </c>
      <c r="BG174" s="116">
        <f t="shared" si="46"/>
        <v>0</v>
      </c>
      <c r="BH174" s="116">
        <f t="shared" si="47"/>
        <v>0</v>
      </c>
      <c r="BI174" s="116">
        <f t="shared" si="48"/>
        <v>0</v>
      </c>
      <c r="BJ174" s="16" t="s">
        <v>80</v>
      </c>
      <c r="BK174" s="116">
        <f t="shared" si="49"/>
        <v>0</v>
      </c>
      <c r="BL174" s="16" t="s">
        <v>162</v>
      </c>
      <c r="BM174" s="115" t="s">
        <v>767</v>
      </c>
    </row>
    <row r="175" spans="2:65" s="11" customFormat="1" ht="22.9" customHeight="1">
      <c r="B175" s="99"/>
      <c r="D175" s="100" t="s">
        <v>71</v>
      </c>
      <c r="E175" s="235" t="s">
        <v>2071</v>
      </c>
      <c r="F175" s="235" t="s">
        <v>2072</v>
      </c>
      <c r="I175" s="101"/>
      <c r="J175" s="246">
        <f>BK175</f>
        <v>0</v>
      </c>
      <c r="L175" s="99"/>
      <c r="M175" s="102"/>
      <c r="P175" s="103">
        <f>SUM(P176:P183)</f>
        <v>0</v>
      </c>
      <c r="R175" s="103">
        <f>SUM(R176:R183)</f>
        <v>0</v>
      </c>
      <c r="T175" s="104">
        <f>SUM(T176:T183)</f>
        <v>0</v>
      </c>
      <c r="AR175" s="100" t="s">
        <v>82</v>
      </c>
      <c r="AT175" s="105" t="s">
        <v>71</v>
      </c>
      <c r="AU175" s="105" t="s">
        <v>80</v>
      </c>
      <c r="AY175" s="100" t="s">
        <v>132</v>
      </c>
      <c r="BK175" s="106">
        <f>SUM(BK176:BK183)</f>
        <v>0</v>
      </c>
    </row>
    <row r="176" spans="2:65" s="1" customFormat="1" ht="16.5" customHeight="1">
      <c r="B176" s="107"/>
      <c r="C176" s="108" t="s">
        <v>748</v>
      </c>
      <c r="D176" s="262" t="s">
        <v>135</v>
      </c>
      <c r="E176" s="236" t="s">
        <v>2046</v>
      </c>
      <c r="F176" s="237" t="s">
        <v>2047</v>
      </c>
      <c r="G176" s="238" t="s">
        <v>173</v>
      </c>
      <c r="H176" s="239">
        <v>1</v>
      </c>
      <c r="I176" s="110"/>
      <c r="J176" s="247">
        <f>ROUND(I176*H176,2)</f>
        <v>0</v>
      </c>
      <c r="K176" s="109" t="s">
        <v>3</v>
      </c>
      <c r="L176" s="30"/>
      <c r="M176" s="111" t="s">
        <v>3</v>
      </c>
      <c r="N176" s="112" t="s">
        <v>43</v>
      </c>
      <c r="P176" s="113">
        <f>O176*H176</f>
        <v>0</v>
      </c>
      <c r="Q176" s="113">
        <v>0</v>
      </c>
      <c r="R176" s="113">
        <f>Q176*H176</f>
        <v>0</v>
      </c>
      <c r="S176" s="113">
        <v>0</v>
      </c>
      <c r="T176" s="114">
        <f>S176*H176</f>
        <v>0</v>
      </c>
      <c r="AR176" s="115" t="s">
        <v>162</v>
      </c>
      <c r="AT176" s="115" t="s">
        <v>135</v>
      </c>
      <c r="AU176" s="115" t="s">
        <v>82</v>
      </c>
      <c r="AY176" s="16" t="s">
        <v>132</v>
      </c>
      <c r="BE176" s="116">
        <f>IF(N176="základní",J176,0)</f>
        <v>0</v>
      </c>
      <c r="BF176" s="116">
        <f>IF(N176="snížená",J176,0)</f>
        <v>0</v>
      </c>
      <c r="BG176" s="116">
        <f>IF(N176="zákl. přenesená",J176,0)</f>
        <v>0</v>
      </c>
      <c r="BH176" s="116">
        <f>IF(N176="sníž. přenesená",J176,0)</f>
        <v>0</v>
      </c>
      <c r="BI176" s="116">
        <f>IF(N176="nulová",J176,0)</f>
        <v>0</v>
      </c>
      <c r="BJ176" s="16" t="s">
        <v>80</v>
      </c>
      <c r="BK176" s="116">
        <f>ROUND(I176*H176,2)</f>
        <v>0</v>
      </c>
      <c r="BL176" s="16" t="s">
        <v>162</v>
      </c>
      <c r="BM176" s="115" t="s">
        <v>769</v>
      </c>
    </row>
    <row r="177" spans="2:65" s="1" customFormat="1" ht="58.5">
      <c r="B177" s="30"/>
      <c r="D177" s="263" t="s">
        <v>343</v>
      </c>
      <c r="F177" s="264" t="s">
        <v>2048</v>
      </c>
      <c r="I177" s="122"/>
      <c r="L177" s="30"/>
      <c r="M177" s="123"/>
      <c r="T177" s="48"/>
      <c r="AT177" s="16" t="s">
        <v>343</v>
      </c>
      <c r="AU177" s="16" t="s">
        <v>82</v>
      </c>
    </row>
    <row r="178" spans="2:65" s="1" customFormat="1" ht="16.5" customHeight="1">
      <c r="B178" s="107"/>
      <c r="C178" s="108" t="s">
        <v>243</v>
      </c>
      <c r="D178" s="262" t="s">
        <v>135</v>
      </c>
      <c r="E178" s="236" t="s">
        <v>2061</v>
      </c>
      <c r="F178" s="237" t="s">
        <v>2050</v>
      </c>
      <c r="G178" s="238" t="s">
        <v>173</v>
      </c>
      <c r="H178" s="239">
        <v>12</v>
      </c>
      <c r="I178" s="110"/>
      <c r="J178" s="247">
        <f t="shared" ref="J178:J183" si="50">ROUND(I178*H178,2)</f>
        <v>0</v>
      </c>
      <c r="K178" s="109" t="s">
        <v>3</v>
      </c>
      <c r="L178" s="30"/>
      <c r="M178" s="111" t="s">
        <v>3</v>
      </c>
      <c r="N178" s="112" t="s">
        <v>43</v>
      </c>
      <c r="P178" s="113">
        <f t="shared" ref="P178:P183" si="51">O178*H178</f>
        <v>0</v>
      </c>
      <c r="Q178" s="113">
        <v>0</v>
      </c>
      <c r="R178" s="113">
        <f t="shared" ref="R178:R183" si="52">Q178*H178</f>
        <v>0</v>
      </c>
      <c r="S178" s="113">
        <v>0</v>
      </c>
      <c r="T178" s="114">
        <f t="shared" ref="T178:T183" si="53">S178*H178</f>
        <v>0</v>
      </c>
      <c r="AR178" s="115" t="s">
        <v>162</v>
      </c>
      <c r="AT178" s="115" t="s">
        <v>135</v>
      </c>
      <c r="AU178" s="115" t="s">
        <v>82</v>
      </c>
      <c r="AY178" s="16" t="s">
        <v>132</v>
      </c>
      <c r="BE178" s="116">
        <f t="shared" ref="BE178:BE183" si="54">IF(N178="základní",J178,0)</f>
        <v>0</v>
      </c>
      <c r="BF178" s="116">
        <f t="shared" ref="BF178:BF183" si="55">IF(N178="snížená",J178,0)</f>
        <v>0</v>
      </c>
      <c r="BG178" s="116">
        <f t="shared" ref="BG178:BG183" si="56">IF(N178="zákl. přenesená",J178,0)</f>
        <v>0</v>
      </c>
      <c r="BH178" s="116">
        <f t="shared" ref="BH178:BH183" si="57">IF(N178="sníž. přenesená",J178,0)</f>
        <v>0</v>
      </c>
      <c r="BI178" s="116">
        <f t="shared" ref="BI178:BI183" si="58">IF(N178="nulová",J178,0)</f>
        <v>0</v>
      </c>
      <c r="BJ178" s="16" t="s">
        <v>80</v>
      </c>
      <c r="BK178" s="116">
        <f t="shared" ref="BK178:BK183" si="59">ROUND(I178*H178,2)</f>
        <v>0</v>
      </c>
      <c r="BL178" s="16" t="s">
        <v>162</v>
      </c>
      <c r="BM178" s="115" t="s">
        <v>772</v>
      </c>
    </row>
    <row r="179" spans="2:65" s="1" customFormat="1" ht="16.5" customHeight="1">
      <c r="B179" s="107"/>
      <c r="C179" s="108" t="s">
        <v>751</v>
      </c>
      <c r="D179" s="262" t="s">
        <v>135</v>
      </c>
      <c r="E179" s="236" t="s">
        <v>2051</v>
      </c>
      <c r="F179" s="237" t="s">
        <v>2052</v>
      </c>
      <c r="G179" s="238" t="s">
        <v>393</v>
      </c>
      <c r="H179" s="239">
        <v>14</v>
      </c>
      <c r="I179" s="110"/>
      <c r="J179" s="247">
        <f t="shared" si="50"/>
        <v>0</v>
      </c>
      <c r="K179" s="109" t="s">
        <v>3</v>
      </c>
      <c r="L179" s="30"/>
      <c r="M179" s="111" t="s">
        <v>3</v>
      </c>
      <c r="N179" s="112" t="s">
        <v>43</v>
      </c>
      <c r="P179" s="113">
        <f t="shared" si="51"/>
        <v>0</v>
      </c>
      <c r="Q179" s="113">
        <v>0</v>
      </c>
      <c r="R179" s="113">
        <f t="shared" si="52"/>
        <v>0</v>
      </c>
      <c r="S179" s="113">
        <v>0</v>
      </c>
      <c r="T179" s="114">
        <f t="shared" si="53"/>
        <v>0</v>
      </c>
      <c r="AR179" s="115" t="s">
        <v>162</v>
      </c>
      <c r="AT179" s="115" t="s">
        <v>135</v>
      </c>
      <c r="AU179" s="115" t="s">
        <v>82</v>
      </c>
      <c r="AY179" s="16" t="s">
        <v>132</v>
      </c>
      <c r="BE179" s="116">
        <f t="shared" si="54"/>
        <v>0</v>
      </c>
      <c r="BF179" s="116">
        <f t="shared" si="55"/>
        <v>0</v>
      </c>
      <c r="BG179" s="116">
        <f t="shared" si="56"/>
        <v>0</v>
      </c>
      <c r="BH179" s="116">
        <f t="shared" si="57"/>
        <v>0</v>
      </c>
      <c r="BI179" s="116">
        <f t="shared" si="58"/>
        <v>0</v>
      </c>
      <c r="BJ179" s="16" t="s">
        <v>80</v>
      </c>
      <c r="BK179" s="116">
        <f t="shared" si="59"/>
        <v>0</v>
      </c>
      <c r="BL179" s="16" t="s">
        <v>162</v>
      </c>
      <c r="BM179" s="115" t="s">
        <v>774</v>
      </c>
    </row>
    <row r="180" spans="2:65" s="1" customFormat="1" ht="16.5" customHeight="1">
      <c r="B180" s="107"/>
      <c r="C180" s="108" t="s">
        <v>246</v>
      </c>
      <c r="D180" s="262" t="s">
        <v>135</v>
      </c>
      <c r="E180" s="236" t="s">
        <v>2053</v>
      </c>
      <c r="F180" s="237" t="s">
        <v>2054</v>
      </c>
      <c r="G180" s="238" t="s">
        <v>393</v>
      </c>
      <c r="H180" s="239">
        <v>24</v>
      </c>
      <c r="I180" s="110"/>
      <c r="J180" s="247">
        <f t="shared" si="50"/>
        <v>0</v>
      </c>
      <c r="K180" s="109" t="s">
        <v>3</v>
      </c>
      <c r="L180" s="30"/>
      <c r="M180" s="111" t="s">
        <v>3</v>
      </c>
      <c r="N180" s="112" t="s">
        <v>43</v>
      </c>
      <c r="P180" s="113">
        <f t="shared" si="51"/>
        <v>0</v>
      </c>
      <c r="Q180" s="113">
        <v>0</v>
      </c>
      <c r="R180" s="113">
        <f t="shared" si="52"/>
        <v>0</v>
      </c>
      <c r="S180" s="113">
        <v>0</v>
      </c>
      <c r="T180" s="114">
        <f t="shared" si="53"/>
        <v>0</v>
      </c>
      <c r="AR180" s="115" t="s">
        <v>162</v>
      </c>
      <c r="AT180" s="115" t="s">
        <v>135</v>
      </c>
      <c r="AU180" s="115" t="s">
        <v>82</v>
      </c>
      <c r="AY180" s="16" t="s">
        <v>132</v>
      </c>
      <c r="BE180" s="116">
        <f t="shared" si="54"/>
        <v>0</v>
      </c>
      <c r="BF180" s="116">
        <f t="shared" si="55"/>
        <v>0</v>
      </c>
      <c r="BG180" s="116">
        <f t="shared" si="56"/>
        <v>0</v>
      </c>
      <c r="BH180" s="116">
        <f t="shared" si="57"/>
        <v>0</v>
      </c>
      <c r="BI180" s="116">
        <f t="shared" si="58"/>
        <v>0</v>
      </c>
      <c r="BJ180" s="16" t="s">
        <v>80</v>
      </c>
      <c r="BK180" s="116">
        <f t="shared" si="59"/>
        <v>0</v>
      </c>
      <c r="BL180" s="16" t="s">
        <v>162</v>
      </c>
      <c r="BM180" s="115" t="s">
        <v>777</v>
      </c>
    </row>
    <row r="181" spans="2:65" s="1" customFormat="1" ht="16.5" customHeight="1">
      <c r="B181" s="107"/>
      <c r="C181" s="108" t="s">
        <v>755</v>
      </c>
      <c r="D181" s="262" t="s">
        <v>135</v>
      </c>
      <c r="E181" s="236" t="s">
        <v>2055</v>
      </c>
      <c r="F181" s="237" t="s">
        <v>2056</v>
      </c>
      <c r="G181" s="238" t="s">
        <v>393</v>
      </c>
      <c r="H181" s="239">
        <v>14</v>
      </c>
      <c r="I181" s="110"/>
      <c r="J181" s="247">
        <f t="shared" si="50"/>
        <v>0</v>
      </c>
      <c r="K181" s="109" t="s">
        <v>3</v>
      </c>
      <c r="L181" s="30"/>
      <c r="M181" s="111" t="s">
        <v>3</v>
      </c>
      <c r="N181" s="112" t="s">
        <v>43</v>
      </c>
      <c r="P181" s="113">
        <f t="shared" si="51"/>
        <v>0</v>
      </c>
      <c r="Q181" s="113">
        <v>0</v>
      </c>
      <c r="R181" s="113">
        <f t="shared" si="52"/>
        <v>0</v>
      </c>
      <c r="S181" s="113">
        <v>0</v>
      </c>
      <c r="T181" s="114">
        <f t="shared" si="53"/>
        <v>0</v>
      </c>
      <c r="AR181" s="115" t="s">
        <v>162</v>
      </c>
      <c r="AT181" s="115" t="s">
        <v>135</v>
      </c>
      <c r="AU181" s="115" t="s">
        <v>82</v>
      </c>
      <c r="AY181" s="16" t="s">
        <v>132</v>
      </c>
      <c r="BE181" s="116">
        <f t="shared" si="54"/>
        <v>0</v>
      </c>
      <c r="BF181" s="116">
        <f t="shared" si="55"/>
        <v>0</v>
      </c>
      <c r="BG181" s="116">
        <f t="shared" si="56"/>
        <v>0</v>
      </c>
      <c r="BH181" s="116">
        <f t="shared" si="57"/>
        <v>0</v>
      </c>
      <c r="BI181" s="116">
        <f t="shared" si="58"/>
        <v>0</v>
      </c>
      <c r="BJ181" s="16" t="s">
        <v>80</v>
      </c>
      <c r="BK181" s="116">
        <f t="shared" si="59"/>
        <v>0</v>
      </c>
      <c r="BL181" s="16" t="s">
        <v>162</v>
      </c>
      <c r="BM181" s="115" t="s">
        <v>779</v>
      </c>
    </row>
    <row r="182" spans="2:65" s="1" customFormat="1" ht="16.5" customHeight="1">
      <c r="B182" s="107"/>
      <c r="C182" s="108" t="s">
        <v>250</v>
      </c>
      <c r="D182" s="262" t="s">
        <v>135</v>
      </c>
      <c r="E182" s="236" t="s">
        <v>2068</v>
      </c>
      <c r="F182" s="237" t="s">
        <v>2041</v>
      </c>
      <c r="G182" s="238" t="s">
        <v>316</v>
      </c>
      <c r="H182" s="239">
        <v>30</v>
      </c>
      <c r="I182" s="110"/>
      <c r="J182" s="247">
        <f t="shared" si="50"/>
        <v>0</v>
      </c>
      <c r="K182" s="109" t="s">
        <v>3</v>
      </c>
      <c r="L182" s="30"/>
      <c r="M182" s="111" t="s">
        <v>3</v>
      </c>
      <c r="N182" s="112" t="s">
        <v>43</v>
      </c>
      <c r="P182" s="113">
        <f t="shared" si="51"/>
        <v>0</v>
      </c>
      <c r="Q182" s="113">
        <v>0</v>
      </c>
      <c r="R182" s="113">
        <f t="shared" si="52"/>
        <v>0</v>
      </c>
      <c r="S182" s="113">
        <v>0</v>
      </c>
      <c r="T182" s="114">
        <f t="shared" si="53"/>
        <v>0</v>
      </c>
      <c r="AR182" s="115" t="s">
        <v>162</v>
      </c>
      <c r="AT182" s="115" t="s">
        <v>135</v>
      </c>
      <c r="AU182" s="115" t="s">
        <v>82</v>
      </c>
      <c r="AY182" s="16" t="s">
        <v>132</v>
      </c>
      <c r="BE182" s="116">
        <f t="shared" si="54"/>
        <v>0</v>
      </c>
      <c r="BF182" s="116">
        <f t="shared" si="55"/>
        <v>0</v>
      </c>
      <c r="BG182" s="116">
        <f t="shared" si="56"/>
        <v>0</v>
      </c>
      <c r="BH182" s="116">
        <f t="shared" si="57"/>
        <v>0</v>
      </c>
      <c r="BI182" s="116">
        <f t="shared" si="58"/>
        <v>0</v>
      </c>
      <c r="BJ182" s="16" t="s">
        <v>80</v>
      </c>
      <c r="BK182" s="116">
        <f t="shared" si="59"/>
        <v>0</v>
      </c>
      <c r="BL182" s="16" t="s">
        <v>162</v>
      </c>
      <c r="BM182" s="115" t="s">
        <v>782</v>
      </c>
    </row>
    <row r="183" spans="2:65" s="1" customFormat="1" ht="16.5" customHeight="1">
      <c r="B183" s="107"/>
      <c r="C183" s="108" t="s">
        <v>760</v>
      </c>
      <c r="D183" s="262" t="s">
        <v>135</v>
      </c>
      <c r="E183" s="236" t="s">
        <v>2062</v>
      </c>
      <c r="F183" s="237" t="s">
        <v>2058</v>
      </c>
      <c r="G183" s="238" t="s">
        <v>316</v>
      </c>
      <c r="H183" s="239">
        <v>120</v>
      </c>
      <c r="I183" s="110"/>
      <c r="J183" s="247">
        <f t="shared" si="50"/>
        <v>0</v>
      </c>
      <c r="K183" s="109" t="s">
        <v>3</v>
      </c>
      <c r="L183" s="30"/>
      <c r="M183" s="111" t="s">
        <v>3</v>
      </c>
      <c r="N183" s="112" t="s">
        <v>43</v>
      </c>
      <c r="P183" s="113">
        <f t="shared" si="51"/>
        <v>0</v>
      </c>
      <c r="Q183" s="113">
        <v>0</v>
      </c>
      <c r="R183" s="113">
        <f t="shared" si="52"/>
        <v>0</v>
      </c>
      <c r="S183" s="113">
        <v>0</v>
      </c>
      <c r="T183" s="114">
        <f t="shared" si="53"/>
        <v>0</v>
      </c>
      <c r="AR183" s="115" t="s">
        <v>162</v>
      </c>
      <c r="AT183" s="115" t="s">
        <v>135</v>
      </c>
      <c r="AU183" s="115" t="s">
        <v>82</v>
      </c>
      <c r="AY183" s="16" t="s">
        <v>132</v>
      </c>
      <c r="BE183" s="116">
        <f t="shared" si="54"/>
        <v>0</v>
      </c>
      <c r="BF183" s="116">
        <f t="shared" si="55"/>
        <v>0</v>
      </c>
      <c r="BG183" s="116">
        <f t="shared" si="56"/>
        <v>0</v>
      </c>
      <c r="BH183" s="116">
        <f t="shared" si="57"/>
        <v>0</v>
      </c>
      <c r="BI183" s="116">
        <f t="shared" si="58"/>
        <v>0</v>
      </c>
      <c r="BJ183" s="16" t="s">
        <v>80</v>
      </c>
      <c r="BK183" s="116">
        <f t="shared" si="59"/>
        <v>0</v>
      </c>
      <c r="BL183" s="16" t="s">
        <v>162</v>
      </c>
      <c r="BM183" s="115" t="s">
        <v>784</v>
      </c>
    </row>
    <row r="184" spans="2:65" s="11" customFormat="1" ht="22.9" customHeight="1">
      <c r="B184" s="99"/>
      <c r="D184" s="100" t="s">
        <v>71</v>
      </c>
      <c r="E184" s="235" t="s">
        <v>2073</v>
      </c>
      <c r="F184" s="235" t="s">
        <v>2074</v>
      </c>
      <c r="I184" s="101"/>
      <c r="J184" s="246">
        <f>BK184</f>
        <v>0</v>
      </c>
      <c r="L184" s="99"/>
      <c r="M184" s="102"/>
      <c r="P184" s="103">
        <f>SUM(P185:P192)</f>
        <v>0</v>
      </c>
      <c r="R184" s="103">
        <f>SUM(R185:R192)</f>
        <v>0</v>
      </c>
      <c r="T184" s="104">
        <f>SUM(T185:T192)</f>
        <v>0</v>
      </c>
      <c r="AR184" s="100" t="s">
        <v>82</v>
      </c>
      <c r="AT184" s="105" t="s">
        <v>71</v>
      </c>
      <c r="AU184" s="105" t="s">
        <v>80</v>
      </c>
      <c r="AY184" s="100" t="s">
        <v>132</v>
      </c>
      <c r="BK184" s="106">
        <f>SUM(BK185:BK192)</f>
        <v>0</v>
      </c>
    </row>
    <row r="185" spans="2:65" s="1" customFormat="1" ht="16.5" customHeight="1">
      <c r="B185" s="107"/>
      <c r="C185" s="108" t="s">
        <v>313</v>
      </c>
      <c r="D185" s="262" t="s">
        <v>135</v>
      </c>
      <c r="E185" s="236" t="s">
        <v>2065</v>
      </c>
      <c r="F185" s="237" t="s">
        <v>2047</v>
      </c>
      <c r="G185" s="238" t="s">
        <v>173</v>
      </c>
      <c r="H185" s="239">
        <v>1</v>
      </c>
      <c r="I185" s="110"/>
      <c r="J185" s="247">
        <f>ROUND(I185*H185,2)</f>
        <v>0</v>
      </c>
      <c r="K185" s="109" t="s">
        <v>3</v>
      </c>
      <c r="L185" s="30"/>
      <c r="M185" s="111" t="s">
        <v>3</v>
      </c>
      <c r="N185" s="112" t="s">
        <v>43</v>
      </c>
      <c r="P185" s="113">
        <f>O185*H185</f>
        <v>0</v>
      </c>
      <c r="Q185" s="113">
        <v>0</v>
      </c>
      <c r="R185" s="113">
        <f>Q185*H185</f>
        <v>0</v>
      </c>
      <c r="S185" s="113">
        <v>0</v>
      </c>
      <c r="T185" s="114">
        <f>S185*H185</f>
        <v>0</v>
      </c>
      <c r="AR185" s="115" t="s">
        <v>162</v>
      </c>
      <c r="AT185" s="115" t="s">
        <v>135</v>
      </c>
      <c r="AU185" s="115" t="s">
        <v>82</v>
      </c>
      <c r="AY185" s="16" t="s">
        <v>132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6" t="s">
        <v>80</v>
      </c>
      <c r="BK185" s="116">
        <f>ROUND(I185*H185,2)</f>
        <v>0</v>
      </c>
      <c r="BL185" s="16" t="s">
        <v>162</v>
      </c>
      <c r="BM185" s="115" t="s">
        <v>787</v>
      </c>
    </row>
    <row r="186" spans="2:65" s="1" customFormat="1" ht="58.5">
      <c r="B186" s="30"/>
      <c r="D186" s="263" t="s">
        <v>343</v>
      </c>
      <c r="F186" s="264" t="s">
        <v>2066</v>
      </c>
      <c r="I186" s="122"/>
      <c r="L186" s="30"/>
      <c r="M186" s="123"/>
      <c r="T186" s="48"/>
      <c r="AT186" s="16" t="s">
        <v>343</v>
      </c>
      <c r="AU186" s="16" t="s">
        <v>82</v>
      </c>
    </row>
    <row r="187" spans="2:65" s="1" customFormat="1" ht="16.5" customHeight="1">
      <c r="B187" s="107"/>
      <c r="C187" s="108" t="s">
        <v>765</v>
      </c>
      <c r="D187" s="262" t="s">
        <v>135</v>
      </c>
      <c r="E187" s="236" t="s">
        <v>2061</v>
      </c>
      <c r="F187" s="237" t="s">
        <v>2050</v>
      </c>
      <c r="G187" s="238" t="s">
        <v>173</v>
      </c>
      <c r="H187" s="239">
        <v>8</v>
      </c>
      <c r="I187" s="110"/>
      <c r="J187" s="247">
        <f t="shared" ref="J187:J192" si="60">ROUND(I187*H187,2)</f>
        <v>0</v>
      </c>
      <c r="K187" s="109" t="s">
        <v>3</v>
      </c>
      <c r="L187" s="30"/>
      <c r="M187" s="111" t="s">
        <v>3</v>
      </c>
      <c r="N187" s="112" t="s">
        <v>43</v>
      </c>
      <c r="P187" s="113">
        <f t="shared" ref="P187:P192" si="61">O187*H187</f>
        <v>0</v>
      </c>
      <c r="Q187" s="113">
        <v>0</v>
      </c>
      <c r="R187" s="113">
        <f t="shared" ref="R187:R192" si="62">Q187*H187</f>
        <v>0</v>
      </c>
      <c r="S187" s="113">
        <v>0</v>
      </c>
      <c r="T187" s="114">
        <f t="shared" ref="T187:T192" si="63">S187*H187</f>
        <v>0</v>
      </c>
      <c r="AR187" s="115" t="s">
        <v>162</v>
      </c>
      <c r="AT187" s="115" t="s">
        <v>135</v>
      </c>
      <c r="AU187" s="115" t="s">
        <v>82</v>
      </c>
      <c r="AY187" s="16" t="s">
        <v>132</v>
      </c>
      <c r="BE187" s="116">
        <f t="shared" ref="BE187:BE192" si="64">IF(N187="základní",J187,0)</f>
        <v>0</v>
      </c>
      <c r="BF187" s="116">
        <f t="shared" ref="BF187:BF192" si="65">IF(N187="snížená",J187,0)</f>
        <v>0</v>
      </c>
      <c r="BG187" s="116">
        <f t="shared" ref="BG187:BG192" si="66">IF(N187="zákl. přenesená",J187,0)</f>
        <v>0</v>
      </c>
      <c r="BH187" s="116">
        <f t="shared" ref="BH187:BH192" si="67">IF(N187="sníž. přenesená",J187,0)</f>
        <v>0</v>
      </c>
      <c r="BI187" s="116">
        <f t="shared" ref="BI187:BI192" si="68">IF(N187="nulová",J187,0)</f>
        <v>0</v>
      </c>
      <c r="BJ187" s="16" t="s">
        <v>80</v>
      </c>
      <c r="BK187" s="116">
        <f t="shared" ref="BK187:BK192" si="69">ROUND(I187*H187,2)</f>
        <v>0</v>
      </c>
      <c r="BL187" s="16" t="s">
        <v>162</v>
      </c>
      <c r="BM187" s="115" t="s">
        <v>789</v>
      </c>
    </row>
    <row r="188" spans="2:65" s="1" customFormat="1" ht="16.5" customHeight="1">
      <c r="B188" s="107"/>
      <c r="C188" s="108" t="s">
        <v>317</v>
      </c>
      <c r="D188" s="262" t="s">
        <v>135</v>
      </c>
      <c r="E188" s="236" t="s">
        <v>2051</v>
      </c>
      <c r="F188" s="237" t="s">
        <v>2052</v>
      </c>
      <c r="G188" s="238" t="s">
        <v>393</v>
      </c>
      <c r="H188" s="239">
        <v>14</v>
      </c>
      <c r="I188" s="110"/>
      <c r="J188" s="247">
        <f t="shared" si="60"/>
        <v>0</v>
      </c>
      <c r="K188" s="109" t="s">
        <v>3</v>
      </c>
      <c r="L188" s="30"/>
      <c r="M188" s="111" t="s">
        <v>3</v>
      </c>
      <c r="N188" s="112" t="s">
        <v>43</v>
      </c>
      <c r="P188" s="113">
        <f t="shared" si="61"/>
        <v>0</v>
      </c>
      <c r="Q188" s="113">
        <v>0</v>
      </c>
      <c r="R188" s="113">
        <f t="shared" si="62"/>
        <v>0</v>
      </c>
      <c r="S188" s="113">
        <v>0</v>
      </c>
      <c r="T188" s="114">
        <f t="shared" si="63"/>
        <v>0</v>
      </c>
      <c r="AR188" s="115" t="s">
        <v>162</v>
      </c>
      <c r="AT188" s="115" t="s">
        <v>135</v>
      </c>
      <c r="AU188" s="115" t="s">
        <v>82</v>
      </c>
      <c r="AY188" s="16" t="s">
        <v>132</v>
      </c>
      <c r="BE188" s="116">
        <f t="shared" si="64"/>
        <v>0</v>
      </c>
      <c r="BF188" s="116">
        <f t="shared" si="65"/>
        <v>0</v>
      </c>
      <c r="BG188" s="116">
        <f t="shared" si="66"/>
        <v>0</v>
      </c>
      <c r="BH188" s="116">
        <f t="shared" si="67"/>
        <v>0</v>
      </c>
      <c r="BI188" s="116">
        <f t="shared" si="68"/>
        <v>0</v>
      </c>
      <c r="BJ188" s="16" t="s">
        <v>80</v>
      </c>
      <c r="BK188" s="116">
        <f t="shared" si="69"/>
        <v>0</v>
      </c>
      <c r="BL188" s="16" t="s">
        <v>162</v>
      </c>
      <c r="BM188" s="115" t="s">
        <v>792</v>
      </c>
    </row>
    <row r="189" spans="2:65" s="1" customFormat="1" ht="16.5" customHeight="1">
      <c r="B189" s="107"/>
      <c r="C189" s="108" t="s">
        <v>770</v>
      </c>
      <c r="D189" s="262" t="s">
        <v>135</v>
      </c>
      <c r="E189" s="236" t="s">
        <v>2053</v>
      </c>
      <c r="F189" s="237" t="s">
        <v>2054</v>
      </c>
      <c r="G189" s="238" t="s">
        <v>393</v>
      </c>
      <c r="H189" s="239">
        <v>8</v>
      </c>
      <c r="I189" s="110"/>
      <c r="J189" s="247">
        <f t="shared" si="60"/>
        <v>0</v>
      </c>
      <c r="K189" s="109" t="s">
        <v>3</v>
      </c>
      <c r="L189" s="30"/>
      <c r="M189" s="111" t="s">
        <v>3</v>
      </c>
      <c r="N189" s="112" t="s">
        <v>43</v>
      </c>
      <c r="P189" s="113">
        <f t="shared" si="61"/>
        <v>0</v>
      </c>
      <c r="Q189" s="113">
        <v>0</v>
      </c>
      <c r="R189" s="113">
        <f t="shared" si="62"/>
        <v>0</v>
      </c>
      <c r="S189" s="113">
        <v>0</v>
      </c>
      <c r="T189" s="114">
        <f t="shared" si="63"/>
        <v>0</v>
      </c>
      <c r="AR189" s="115" t="s">
        <v>162</v>
      </c>
      <c r="AT189" s="115" t="s">
        <v>135</v>
      </c>
      <c r="AU189" s="115" t="s">
        <v>82</v>
      </c>
      <c r="AY189" s="16" t="s">
        <v>132</v>
      </c>
      <c r="BE189" s="116">
        <f t="shared" si="64"/>
        <v>0</v>
      </c>
      <c r="BF189" s="116">
        <f t="shared" si="65"/>
        <v>0</v>
      </c>
      <c r="BG189" s="116">
        <f t="shared" si="66"/>
        <v>0</v>
      </c>
      <c r="BH189" s="116">
        <f t="shared" si="67"/>
        <v>0</v>
      </c>
      <c r="BI189" s="116">
        <f t="shared" si="68"/>
        <v>0</v>
      </c>
      <c r="BJ189" s="16" t="s">
        <v>80</v>
      </c>
      <c r="BK189" s="116">
        <f t="shared" si="69"/>
        <v>0</v>
      </c>
      <c r="BL189" s="16" t="s">
        <v>162</v>
      </c>
      <c r="BM189" s="115" t="s">
        <v>794</v>
      </c>
    </row>
    <row r="190" spans="2:65" s="1" customFormat="1" ht="16.5" customHeight="1">
      <c r="B190" s="107"/>
      <c r="C190" s="108" t="s">
        <v>321</v>
      </c>
      <c r="D190" s="262" t="s">
        <v>135</v>
      </c>
      <c r="E190" s="236" t="s">
        <v>2018</v>
      </c>
      <c r="F190" s="237" t="s">
        <v>2019</v>
      </c>
      <c r="G190" s="238" t="s">
        <v>138</v>
      </c>
      <c r="H190" s="239">
        <v>12</v>
      </c>
      <c r="I190" s="110"/>
      <c r="J190" s="247">
        <f t="shared" si="60"/>
        <v>0</v>
      </c>
      <c r="K190" s="109" t="s">
        <v>3</v>
      </c>
      <c r="L190" s="30"/>
      <c r="M190" s="111" t="s">
        <v>3</v>
      </c>
      <c r="N190" s="112" t="s">
        <v>43</v>
      </c>
      <c r="P190" s="113">
        <f t="shared" si="61"/>
        <v>0</v>
      </c>
      <c r="Q190" s="113">
        <v>0</v>
      </c>
      <c r="R190" s="113">
        <f t="shared" si="62"/>
        <v>0</v>
      </c>
      <c r="S190" s="113">
        <v>0</v>
      </c>
      <c r="T190" s="114">
        <f t="shared" si="63"/>
        <v>0</v>
      </c>
      <c r="AR190" s="115" t="s">
        <v>162</v>
      </c>
      <c r="AT190" s="115" t="s">
        <v>135</v>
      </c>
      <c r="AU190" s="115" t="s">
        <v>82</v>
      </c>
      <c r="AY190" s="16" t="s">
        <v>132</v>
      </c>
      <c r="BE190" s="116">
        <f t="shared" si="64"/>
        <v>0</v>
      </c>
      <c r="BF190" s="116">
        <f t="shared" si="65"/>
        <v>0</v>
      </c>
      <c r="BG190" s="116">
        <f t="shared" si="66"/>
        <v>0</v>
      </c>
      <c r="BH190" s="116">
        <f t="shared" si="67"/>
        <v>0</v>
      </c>
      <c r="BI190" s="116">
        <f t="shared" si="68"/>
        <v>0</v>
      </c>
      <c r="BJ190" s="16" t="s">
        <v>80</v>
      </c>
      <c r="BK190" s="116">
        <f t="shared" si="69"/>
        <v>0</v>
      </c>
      <c r="BL190" s="16" t="s">
        <v>162</v>
      </c>
      <c r="BM190" s="115" t="s">
        <v>797</v>
      </c>
    </row>
    <row r="191" spans="2:65" s="1" customFormat="1" ht="16.5" customHeight="1">
      <c r="B191" s="107"/>
      <c r="C191" s="108" t="s">
        <v>775</v>
      </c>
      <c r="D191" s="262" t="s">
        <v>135</v>
      </c>
      <c r="E191" s="236" t="s">
        <v>2068</v>
      </c>
      <c r="F191" s="237" t="s">
        <v>2041</v>
      </c>
      <c r="G191" s="238" t="s">
        <v>316</v>
      </c>
      <c r="H191" s="239">
        <v>20</v>
      </c>
      <c r="I191" s="110"/>
      <c r="J191" s="247">
        <f t="shared" si="60"/>
        <v>0</v>
      </c>
      <c r="K191" s="109" t="s">
        <v>3</v>
      </c>
      <c r="L191" s="30"/>
      <c r="M191" s="111" t="s">
        <v>3</v>
      </c>
      <c r="N191" s="112" t="s">
        <v>43</v>
      </c>
      <c r="P191" s="113">
        <f t="shared" si="61"/>
        <v>0</v>
      </c>
      <c r="Q191" s="113">
        <v>0</v>
      </c>
      <c r="R191" s="113">
        <f t="shared" si="62"/>
        <v>0</v>
      </c>
      <c r="S191" s="113">
        <v>0</v>
      </c>
      <c r="T191" s="114">
        <f t="shared" si="63"/>
        <v>0</v>
      </c>
      <c r="AR191" s="115" t="s">
        <v>162</v>
      </c>
      <c r="AT191" s="115" t="s">
        <v>135</v>
      </c>
      <c r="AU191" s="115" t="s">
        <v>82</v>
      </c>
      <c r="AY191" s="16" t="s">
        <v>132</v>
      </c>
      <c r="BE191" s="116">
        <f t="shared" si="64"/>
        <v>0</v>
      </c>
      <c r="BF191" s="116">
        <f t="shared" si="65"/>
        <v>0</v>
      </c>
      <c r="BG191" s="116">
        <f t="shared" si="66"/>
        <v>0</v>
      </c>
      <c r="BH191" s="116">
        <f t="shared" si="67"/>
        <v>0</v>
      </c>
      <c r="BI191" s="116">
        <f t="shared" si="68"/>
        <v>0</v>
      </c>
      <c r="BJ191" s="16" t="s">
        <v>80</v>
      </c>
      <c r="BK191" s="116">
        <f t="shared" si="69"/>
        <v>0</v>
      </c>
      <c r="BL191" s="16" t="s">
        <v>162</v>
      </c>
      <c r="BM191" s="115" t="s">
        <v>799</v>
      </c>
    </row>
    <row r="192" spans="2:65" s="1" customFormat="1" ht="16.5" customHeight="1">
      <c r="B192" s="107"/>
      <c r="C192" s="108" t="s">
        <v>322</v>
      </c>
      <c r="D192" s="262" t="s">
        <v>135</v>
      </c>
      <c r="E192" s="236" t="s">
        <v>2062</v>
      </c>
      <c r="F192" s="237" t="s">
        <v>2058</v>
      </c>
      <c r="G192" s="238" t="s">
        <v>316</v>
      </c>
      <c r="H192" s="239">
        <v>120</v>
      </c>
      <c r="I192" s="110"/>
      <c r="J192" s="247">
        <f t="shared" si="60"/>
        <v>0</v>
      </c>
      <c r="K192" s="109" t="s">
        <v>3</v>
      </c>
      <c r="L192" s="30"/>
      <c r="M192" s="111" t="s">
        <v>3</v>
      </c>
      <c r="N192" s="112" t="s">
        <v>43</v>
      </c>
      <c r="P192" s="113">
        <f t="shared" si="61"/>
        <v>0</v>
      </c>
      <c r="Q192" s="113">
        <v>0</v>
      </c>
      <c r="R192" s="113">
        <f t="shared" si="62"/>
        <v>0</v>
      </c>
      <c r="S192" s="113">
        <v>0</v>
      </c>
      <c r="T192" s="114">
        <f t="shared" si="63"/>
        <v>0</v>
      </c>
      <c r="AR192" s="115" t="s">
        <v>162</v>
      </c>
      <c r="AT192" s="115" t="s">
        <v>135</v>
      </c>
      <c r="AU192" s="115" t="s">
        <v>82</v>
      </c>
      <c r="AY192" s="16" t="s">
        <v>132</v>
      </c>
      <c r="BE192" s="116">
        <f t="shared" si="64"/>
        <v>0</v>
      </c>
      <c r="BF192" s="116">
        <f t="shared" si="65"/>
        <v>0</v>
      </c>
      <c r="BG192" s="116">
        <f t="shared" si="66"/>
        <v>0</v>
      </c>
      <c r="BH192" s="116">
        <f t="shared" si="67"/>
        <v>0</v>
      </c>
      <c r="BI192" s="116">
        <f t="shared" si="68"/>
        <v>0</v>
      </c>
      <c r="BJ192" s="16" t="s">
        <v>80</v>
      </c>
      <c r="BK192" s="116">
        <f t="shared" si="69"/>
        <v>0</v>
      </c>
      <c r="BL192" s="16" t="s">
        <v>162</v>
      </c>
      <c r="BM192" s="115" t="s">
        <v>802</v>
      </c>
    </row>
    <row r="193" spans="2:65" s="11" customFormat="1" ht="22.9" customHeight="1">
      <c r="B193" s="99"/>
      <c r="D193" s="100" t="s">
        <v>71</v>
      </c>
      <c r="E193" s="235" t="s">
        <v>2075</v>
      </c>
      <c r="F193" s="235" t="s">
        <v>2076</v>
      </c>
      <c r="I193" s="101"/>
      <c r="J193" s="246">
        <f>BK193</f>
        <v>0</v>
      </c>
      <c r="L193" s="99"/>
      <c r="M193" s="102"/>
      <c r="P193" s="103">
        <f>SUM(P194:P201)</f>
        <v>0</v>
      </c>
      <c r="R193" s="103">
        <f>SUM(R194:R201)</f>
        <v>0</v>
      </c>
      <c r="T193" s="104">
        <f>SUM(T194:T201)</f>
        <v>0</v>
      </c>
      <c r="AR193" s="100" t="s">
        <v>82</v>
      </c>
      <c r="AT193" s="105" t="s">
        <v>71</v>
      </c>
      <c r="AU193" s="105" t="s">
        <v>80</v>
      </c>
      <c r="AY193" s="100" t="s">
        <v>132</v>
      </c>
      <c r="BK193" s="106">
        <f>SUM(BK194:BK201)</f>
        <v>0</v>
      </c>
    </row>
    <row r="194" spans="2:65" s="1" customFormat="1" ht="16.5" customHeight="1">
      <c r="B194" s="107"/>
      <c r="C194" s="108" t="s">
        <v>780</v>
      </c>
      <c r="D194" s="262" t="s">
        <v>135</v>
      </c>
      <c r="E194" s="236" t="s">
        <v>2046</v>
      </c>
      <c r="F194" s="237" t="s">
        <v>2047</v>
      </c>
      <c r="G194" s="238" t="s">
        <v>173</v>
      </c>
      <c r="H194" s="239">
        <v>1</v>
      </c>
      <c r="I194" s="110"/>
      <c r="J194" s="247">
        <f>ROUND(I194*H194,2)</f>
        <v>0</v>
      </c>
      <c r="K194" s="109" t="s">
        <v>3</v>
      </c>
      <c r="L194" s="30"/>
      <c r="M194" s="111" t="s">
        <v>3</v>
      </c>
      <c r="N194" s="112" t="s">
        <v>43</v>
      </c>
      <c r="P194" s="113">
        <f>O194*H194</f>
        <v>0</v>
      </c>
      <c r="Q194" s="113">
        <v>0</v>
      </c>
      <c r="R194" s="113">
        <f>Q194*H194</f>
        <v>0</v>
      </c>
      <c r="S194" s="113">
        <v>0</v>
      </c>
      <c r="T194" s="114">
        <f>S194*H194</f>
        <v>0</v>
      </c>
      <c r="AR194" s="115" t="s">
        <v>162</v>
      </c>
      <c r="AT194" s="115" t="s">
        <v>135</v>
      </c>
      <c r="AU194" s="115" t="s">
        <v>82</v>
      </c>
      <c r="AY194" s="16" t="s">
        <v>132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6" t="s">
        <v>80</v>
      </c>
      <c r="BK194" s="116">
        <f>ROUND(I194*H194,2)</f>
        <v>0</v>
      </c>
      <c r="BL194" s="16" t="s">
        <v>162</v>
      </c>
      <c r="BM194" s="115" t="s">
        <v>804</v>
      </c>
    </row>
    <row r="195" spans="2:65" s="1" customFormat="1" ht="58.5">
      <c r="B195" s="30"/>
      <c r="D195" s="263" t="s">
        <v>343</v>
      </c>
      <c r="F195" s="264" t="s">
        <v>2048</v>
      </c>
      <c r="I195" s="122"/>
      <c r="L195" s="30"/>
      <c r="M195" s="123"/>
      <c r="T195" s="48"/>
      <c r="AT195" s="16" t="s">
        <v>343</v>
      </c>
      <c r="AU195" s="16" t="s">
        <v>82</v>
      </c>
    </row>
    <row r="196" spans="2:65" s="1" customFormat="1" ht="16.5" customHeight="1">
      <c r="B196" s="107"/>
      <c r="C196" s="108" t="s">
        <v>271</v>
      </c>
      <c r="D196" s="262" t="s">
        <v>135</v>
      </c>
      <c r="E196" s="236" t="s">
        <v>2061</v>
      </c>
      <c r="F196" s="237" t="s">
        <v>2050</v>
      </c>
      <c r="G196" s="238" t="s">
        <v>173</v>
      </c>
      <c r="H196" s="239">
        <v>12</v>
      </c>
      <c r="I196" s="110"/>
      <c r="J196" s="247">
        <f t="shared" ref="J196:J201" si="70">ROUND(I196*H196,2)</f>
        <v>0</v>
      </c>
      <c r="K196" s="109" t="s">
        <v>3</v>
      </c>
      <c r="L196" s="30"/>
      <c r="M196" s="111" t="s">
        <v>3</v>
      </c>
      <c r="N196" s="112" t="s">
        <v>43</v>
      </c>
      <c r="P196" s="113">
        <f t="shared" ref="P196:P201" si="71">O196*H196</f>
        <v>0</v>
      </c>
      <c r="Q196" s="113">
        <v>0</v>
      </c>
      <c r="R196" s="113">
        <f t="shared" ref="R196:R201" si="72">Q196*H196</f>
        <v>0</v>
      </c>
      <c r="S196" s="113">
        <v>0</v>
      </c>
      <c r="T196" s="114">
        <f t="shared" ref="T196:T201" si="73">S196*H196</f>
        <v>0</v>
      </c>
      <c r="AR196" s="115" t="s">
        <v>162</v>
      </c>
      <c r="AT196" s="115" t="s">
        <v>135</v>
      </c>
      <c r="AU196" s="115" t="s">
        <v>82</v>
      </c>
      <c r="AY196" s="16" t="s">
        <v>132</v>
      </c>
      <c r="BE196" s="116">
        <f t="shared" ref="BE196:BE201" si="74">IF(N196="základní",J196,0)</f>
        <v>0</v>
      </c>
      <c r="BF196" s="116">
        <f t="shared" ref="BF196:BF201" si="75">IF(N196="snížená",J196,0)</f>
        <v>0</v>
      </c>
      <c r="BG196" s="116">
        <f t="shared" ref="BG196:BG201" si="76">IF(N196="zákl. přenesená",J196,0)</f>
        <v>0</v>
      </c>
      <c r="BH196" s="116">
        <f t="shared" ref="BH196:BH201" si="77">IF(N196="sníž. přenesená",J196,0)</f>
        <v>0</v>
      </c>
      <c r="BI196" s="116">
        <f t="shared" ref="BI196:BI201" si="78">IF(N196="nulová",J196,0)</f>
        <v>0</v>
      </c>
      <c r="BJ196" s="16" t="s">
        <v>80</v>
      </c>
      <c r="BK196" s="116">
        <f t="shared" ref="BK196:BK201" si="79">ROUND(I196*H196,2)</f>
        <v>0</v>
      </c>
      <c r="BL196" s="16" t="s">
        <v>162</v>
      </c>
      <c r="BM196" s="115" t="s">
        <v>807</v>
      </c>
    </row>
    <row r="197" spans="2:65" s="1" customFormat="1" ht="16.5" customHeight="1">
      <c r="B197" s="107"/>
      <c r="C197" s="108" t="s">
        <v>785</v>
      </c>
      <c r="D197" s="262" t="s">
        <v>135</v>
      </c>
      <c r="E197" s="236" t="s">
        <v>2051</v>
      </c>
      <c r="F197" s="237" t="s">
        <v>2052</v>
      </c>
      <c r="G197" s="238" t="s">
        <v>393</v>
      </c>
      <c r="H197" s="239">
        <v>14</v>
      </c>
      <c r="I197" s="110"/>
      <c r="J197" s="247">
        <f t="shared" si="70"/>
        <v>0</v>
      </c>
      <c r="K197" s="109" t="s">
        <v>3</v>
      </c>
      <c r="L197" s="30"/>
      <c r="M197" s="111" t="s">
        <v>3</v>
      </c>
      <c r="N197" s="112" t="s">
        <v>43</v>
      </c>
      <c r="P197" s="113">
        <f t="shared" si="71"/>
        <v>0</v>
      </c>
      <c r="Q197" s="113">
        <v>0</v>
      </c>
      <c r="R197" s="113">
        <f t="shared" si="72"/>
        <v>0</v>
      </c>
      <c r="S197" s="113">
        <v>0</v>
      </c>
      <c r="T197" s="114">
        <f t="shared" si="73"/>
        <v>0</v>
      </c>
      <c r="AR197" s="115" t="s">
        <v>162</v>
      </c>
      <c r="AT197" s="115" t="s">
        <v>135</v>
      </c>
      <c r="AU197" s="115" t="s">
        <v>82</v>
      </c>
      <c r="AY197" s="16" t="s">
        <v>132</v>
      </c>
      <c r="BE197" s="116">
        <f t="shared" si="74"/>
        <v>0</v>
      </c>
      <c r="BF197" s="116">
        <f t="shared" si="75"/>
        <v>0</v>
      </c>
      <c r="BG197" s="116">
        <f t="shared" si="76"/>
        <v>0</v>
      </c>
      <c r="BH197" s="116">
        <f t="shared" si="77"/>
        <v>0</v>
      </c>
      <c r="BI197" s="116">
        <f t="shared" si="78"/>
        <v>0</v>
      </c>
      <c r="BJ197" s="16" t="s">
        <v>80</v>
      </c>
      <c r="BK197" s="116">
        <f t="shared" si="79"/>
        <v>0</v>
      </c>
      <c r="BL197" s="16" t="s">
        <v>162</v>
      </c>
      <c r="BM197" s="115" t="s">
        <v>809</v>
      </c>
    </row>
    <row r="198" spans="2:65" s="1" customFormat="1" ht="16.5" customHeight="1">
      <c r="B198" s="107"/>
      <c r="C198" s="108" t="s">
        <v>274</v>
      </c>
      <c r="D198" s="262" t="s">
        <v>135</v>
      </c>
      <c r="E198" s="236" t="s">
        <v>2053</v>
      </c>
      <c r="F198" s="237" t="s">
        <v>2054</v>
      </c>
      <c r="G198" s="238" t="s">
        <v>393</v>
      </c>
      <c r="H198" s="239">
        <v>24</v>
      </c>
      <c r="I198" s="110"/>
      <c r="J198" s="247">
        <f t="shared" si="70"/>
        <v>0</v>
      </c>
      <c r="K198" s="109" t="s">
        <v>3</v>
      </c>
      <c r="L198" s="30"/>
      <c r="M198" s="111" t="s">
        <v>3</v>
      </c>
      <c r="N198" s="112" t="s">
        <v>43</v>
      </c>
      <c r="P198" s="113">
        <f t="shared" si="71"/>
        <v>0</v>
      </c>
      <c r="Q198" s="113">
        <v>0</v>
      </c>
      <c r="R198" s="113">
        <f t="shared" si="72"/>
        <v>0</v>
      </c>
      <c r="S198" s="113">
        <v>0</v>
      </c>
      <c r="T198" s="114">
        <f t="shared" si="73"/>
        <v>0</v>
      </c>
      <c r="AR198" s="115" t="s">
        <v>162</v>
      </c>
      <c r="AT198" s="115" t="s">
        <v>135</v>
      </c>
      <c r="AU198" s="115" t="s">
        <v>82</v>
      </c>
      <c r="AY198" s="16" t="s">
        <v>132</v>
      </c>
      <c r="BE198" s="116">
        <f t="shared" si="74"/>
        <v>0</v>
      </c>
      <c r="BF198" s="116">
        <f t="shared" si="75"/>
        <v>0</v>
      </c>
      <c r="BG198" s="116">
        <f t="shared" si="76"/>
        <v>0</v>
      </c>
      <c r="BH198" s="116">
        <f t="shared" si="77"/>
        <v>0</v>
      </c>
      <c r="BI198" s="116">
        <f t="shared" si="78"/>
        <v>0</v>
      </c>
      <c r="BJ198" s="16" t="s">
        <v>80</v>
      </c>
      <c r="BK198" s="116">
        <f t="shared" si="79"/>
        <v>0</v>
      </c>
      <c r="BL198" s="16" t="s">
        <v>162</v>
      </c>
      <c r="BM198" s="115" t="s">
        <v>812</v>
      </c>
    </row>
    <row r="199" spans="2:65" s="1" customFormat="1" ht="16.5" customHeight="1">
      <c r="B199" s="107"/>
      <c r="C199" s="108" t="s">
        <v>790</v>
      </c>
      <c r="D199" s="262" t="s">
        <v>135</v>
      </c>
      <c r="E199" s="236" t="s">
        <v>2055</v>
      </c>
      <c r="F199" s="237" t="s">
        <v>2056</v>
      </c>
      <c r="G199" s="238" t="s">
        <v>393</v>
      </c>
      <c r="H199" s="239">
        <v>14</v>
      </c>
      <c r="I199" s="110"/>
      <c r="J199" s="247">
        <f t="shared" si="70"/>
        <v>0</v>
      </c>
      <c r="K199" s="109" t="s">
        <v>3</v>
      </c>
      <c r="L199" s="30"/>
      <c r="M199" s="111" t="s">
        <v>3</v>
      </c>
      <c r="N199" s="112" t="s">
        <v>43</v>
      </c>
      <c r="P199" s="113">
        <f t="shared" si="71"/>
        <v>0</v>
      </c>
      <c r="Q199" s="113">
        <v>0</v>
      </c>
      <c r="R199" s="113">
        <f t="shared" si="72"/>
        <v>0</v>
      </c>
      <c r="S199" s="113">
        <v>0</v>
      </c>
      <c r="T199" s="114">
        <f t="shared" si="73"/>
        <v>0</v>
      </c>
      <c r="AR199" s="115" t="s">
        <v>162</v>
      </c>
      <c r="AT199" s="115" t="s">
        <v>135</v>
      </c>
      <c r="AU199" s="115" t="s">
        <v>82</v>
      </c>
      <c r="AY199" s="16" t="s">
        <v>132</v>
      </c>
      <c r="BE199" s="116">
        <f t="shared" si="74"/>
        <v>0</v>
      </c>
      <c r="BF199" s="116">
        <f t="shared" si="75"/>
        <v>0</v>
      </c>
      <c r="BG199" s="116">
        <f t="shared" si="76"/>
        <v>0</v>
      </c>
      <c r="BH199" s="116">
        <f t="shared" si="77"/>
        <v>0</v>
      </c>
      <c r="BI199" s="116">
        <f t="shared" si="78"/>
        <v>0</v>
      </c>
      <c r="BJ199" s="16" t="s">
        <v>80</v>
      </c>
      <c r="BK199" s="116">
        <f t="shared" si="79"/>
        <v>0</v>
      </c>
      <c r="BL199" s="16" t="s">
        <v>162</v>
      </c>
      <c r="BM199" s="115" t="s">
        <v>814</v>
      </c>
    </row>
    <row r="200" spans="2:65" s="1" customFormat="1" ht="16.5" customHeight="1">
      <c r="B200" s="107"/>
      <c r="C200" s="108" t="s">
        <v>277</v>
      </c>
      <c r="D200" s="262" t="s">
        <v>135</v>
      </c>
      <c r="E200" s="236" t="s">
        <v>2068</v>
      </c>
      <c r="F200" s="237" t="s">
        <v>2041</v>
      </c>
      <c r="G200" s="238" t="s">
        <v>316</v>
      </c>
      <c r="H200" s="239">
        <v>30</v>
      </c>
      <c r="I200" s="110"/>
      <c r="J200" s="247">
        <f t="shared" si="70"/>
        <v>0</v>
      </c>
      <c r="K200" s="109" t="s">
        <v>3</v>
      </c>
      <c r="L200" s="30"/>
      <c r="M200" s="111" t="s">
        <v>3</v>
      </c>
      <c r="N200" s="112" t="s">
        <v>43</v>
      </c>
      <c r="P200" s="113">
        <f t="shared" si="71"/>
        <v>0</v>
      </c>
      <c r="Q200" s="113">
        <v>0</v>
      </c>
      <c r="R200" s="113">
        <f t="shared" si="72"/>
        <v>0</v>
      </c>
      <c r="S200" s="113">
        <v>0</v>
      </c>
      <c r="T200" s="114">
        <f t="shared" si="73"/>
        <v>0</v>
      </c>
      <c r="AR200" s="115" t="s">
        <v>162</v>
      </c>
      <c r="AT200" s="115" t="s">
        <v>135</v>
      </c>
      <c r="AU200" s="115" t="s">
        <v>82</v>
      </c>
      <c r="AY200" s="16" t="s">
        <v>132</v>
      </c>
      <c r="BE200" s="116">
        <f t="shared" si="74"/>
        <v>0</v>
      </c>
      <c r="BF200" s="116">
        <f t="shared" si="75"/>
        <v>0</v>
      </c>
      <c r="BG200" s="116">
        <f t="shared" si="76"/>
        <v>0</v>
      </c>
      <c r="BH200" s="116">
        <f t="shared" si="77"/>
        <v>0</v>
      </c>
      <c r="BI200" s="116">
        <f t="shared" si="78"/>
        <v>0</v>
      </c>
      <c r="BJ200" s="16" t="s">
        <v>80</v>
      </c>
      <c r="BK200" s="116">
        <f t="shared" si="79"/>
        <v>0</v>
      </c>
      <c r="BL200" s="16" t="s">
        <v>162</v>
      </c>
      <c r="BM200" s="115" t="s">
        <v>817</v>
      </c>
    </row>
    <row r="201" spans="2:65" s="1" customFormat="1" ht="16.5" customHeight="1">
      <c r="B201" s="107"/>
      <c r="C201" s="108" t="s">
        <v>795</v>
      </c>
      <c r="D201" s="262" t="s">
        <v>135</v>
      </c>
      <c r="E201" s="236" t="s">
        <v>2062</v>
      </c>
      <c r="F201" s="237" t="s">
        <v>2058</v>
      </c>
      <c r="G201" s="238" t="s">
        <v>316</v>
      </c>
      <c r="H201" s="239">
        <v>120</v>
      </c>
      <c r="I201" s="110"/>
      <c r="J201" s="247">
        <f t="shared" si="70"/>
        <v>0</v>
      </c>
      <c r="K201" s="109" t="s">
        <v>3</v>
      </c>
      <c r="L201" s="30"/>
      <c r="M201" s="111" t="s">
        <v>3</v>
      </c>
      <c r="N201" s="112" t="s">
        <v>43</v>
      </c>
      <c r="P201" s="113">
        <f t="shared" si="71"/>
        <v>0</v>
      </c>
      <c r="Q201" s="113">
        <v>0</v>
      </c>
      <c r="R201" s="113">
        <f t="shared" si="72"/>
        <v>0</v>
      </c>
      <c r="S201" s="113">
        <v>0</v>
      </c>
      <c r="T201" s="114">
        <f t="shared" si="73"/>
        <v>0</v>
      </c>
      <c r="AR201" s="115" t="s">
        <v>162</v>
      </c>
      <c r="AT201" s="115" t="s">
        <v>135</v>
      </c>
      <c r="AU201" s="115" t="s">
        <v>82</v>
      </c>
      <c r="AY201" s="16" t="s">
        <v>132</v>
      </c>
      <c r="BE201" s="116">
        <f t="shared" si="74"/>
        <v>0</v>
      </c>
      <c r="BF201" s="116">
        <f t="shared" si="75"/>
        <v>0</v>
      </c>
      <c r="BG201" s="116">
        <f t="shared" si="76"/>
        <v>0</v>
      </c>
      <c r="BH201" s="116">
        <f t="shared" si="77"/>
        <v>0</v>
      </c>
      <c r="BI201" s="116">
        <f t="shared" si="78"/>
        <v>0</v>
      </c>
      <c r="BJ201" s="16" t="s">
        <v>80</v>
      </c>
      <c r="BK201" s="116">
        <f t="shared" si="79"/>
        <v>0</v>
      </c>
      <c r="BL201" s="16" t="s">
        <v>162</v>
      </c>
      <c r="BM201" s="115" t="s">
        <v>819</v>
      </c>
    </row>
    <row r="202" spans="2:65" s="11" customFormat="1" ht="22.9" customHeight="1">
      <c r="B202" s="99"/>
      <c r="D202" s="100" t="s">
        <v>71</v>
      </c>
      <c r="E202" s="235" t="s">
        <v>2077</v>
      </c>
      <c r="F202" s="235" t="s">
        <v>2078</v>
      </c>
      <c r="I202" s="101"/>
      <c r="J202" s="246">
        <f>BK202</f>
        <v>0</v>
      </c>
      <c r="L202" s="99"/>
      <c r="M202" s="102"/>
      <c r="P202" s="103">
        <f>P203+SUM(P204:P209)</f>
        <v>0</v>
      </c>
      <c r="R202" s="103">
        <f>R203+SUM(R204:R209)</f>
        <v>0</v>
      </c>
      <c r="T202" s="104">
        <f>T203+SUM(T204:T209)</f>
        <v>0</v>
      </c>
      <c r="AR202" s="100" t="s">
        <v>82</v>
      </c>
      <c r="AT202" s="105" t="s">
        <v>71</v>
      </c>
      <c r="AU202" s="105" t="s">
        <v>80</v>
      </c>
      <c r="AY202" s="100" t="s">
        <v>132</v>
      </c>
      <c r="BK202" s="106">
        <f>BK203+SUM(BK204:BK209)</f>
        <v>0</v>
      </c>
    </row>
    <row r="203" spans="2:65" s="1" customFormat="1" ht="16.5" customHeight="1">
      <c r="B203" s="107"/>
      <c r="C203" s="108" t="s">
        <v>281</v>
      </c>
      <c r="D203" s="262" t="s">
        <v>135</v>
      </c>
      <c r="E203" s="236" t="s">
        <v>2079</v>
      </c>
      <c r="F203" s="237" t="s">
        <v>2080</v>
      </c>
      <c r="G203" s="238" t="s">
        <v>173</v>
      </c>
      <c r="H203" s="239">
        <v>1</v>
      </c>
      <c r="I203" s="110"/>
      <c r="J203" s="247">
        <f>ROUND(I203*H203,2)</f>
        <v>0</v>
      </c>
      <c r="K203" s="109" t="s">
        <v>3</v>
      </c>
      <c r="L203" s="30"/>
      <c r="M203" s="111" t="s">
        <v>3</v>
      </c>
      <c r="N203" s="112" t="s">
        <v>43</v>
      </c>
      <c r="P203" s="113">
        <f>O203*H203</f>
        <v>0</v>
      </c>
      <c r="Q203" s="113">
        <v>0</v>
      </c>
      <c r="R203" s="113">
        <f>Q203*H203</f>
        <v>0</v>
      </c>
      <c r="S203" s="113">
        <v>0</v>
      </c>
      <c r="T203" s="114">
        <f>S203*H203</f>
        <v>0</v>
      </c>
      <c r="AR203" s="115" t="s">
        <v>162</v>
      </c>
      <c r="AT203" s="115" t="s">
        <v>135</v>
      </c>
      <c r="AU203" s="115" t="s">
        <v>82</v>
      </c>
      <c r="AY203" s="16" t="s">
        <v>132</v>
      </c>
      <c r="BE203" s="116">
        <f>IF(N203="základní",J203,0)</f>
        <v>0</v>
      </c>
      <c r="BF203" s="116">
        <f>IF(N203="snížená",J203,0)</f>
        <v>0</v>
      </c>
      <c r="BG203" s="116">
        <f>IF(N203="zákl. přenesená",J203,0)</f>
        <v>0</v>
      </c>
      <c r="BH203" s="116">
        <f>IF(N203="sníž. přenesená",J203,0)</f>
        <v>0</v>
      </c>
      <c r="BI203" s="116">
        <f>IF(N203="nulová",J203,0)</f>
        <v>0</v>
      </c>
      <c r="BJ203" s="16" t="s">
        <v>80</v>
      </c>
      <c r="BK203" s="116">
        <f>ROUND(I203*H203,2)</f>
        <v>0</v>
      </c>
      <c r="BL203" s="16" t="s">
        <v>162</v>
      </c>
      <c r="BM203" s="115" t="s">
        <v>822</v>
      </c>
    </row>
    <row r="204" spans="2:65" s="1" customFormat="1" ht="29.25">
      <c r="B204" s="30"/>
      <c r="D204" s="263" t="s">
        <v>343</v>
      </c>
      <c r="F204" s="264" t="s">
        <v>2081</v>
      </c>
      <c r="I204" s="122"/>
      <c r="L204" s="30"/>
      <c r="M204" s="123"/>
      <c r="T204" s="48"/>
      <c r="AT204" s="16" t="s">
        <v>343</v>
      </c>
      <c r="AU204" s="16" t="s">
        <v>82</v>
      </c>
    </row>
    <row r="205" spans="2:65" s="1" customFormat="1" ht="16.5" customHeight="1">
      <c r="B205" s="107"/>
      <c r="C205" s="108" t="s">
        <v>800</v>
      </c>
      <c r="D205" s="262" t="s">
        <v>135</v>
      </c>
      <c r="E205" s="236" t="s">
        <v>2082</v>
      </c>
      <c r="F205" s="237" t="s">
        <v>2083</v>
      </c>
      <c r="G205" s="238" t="s">
        <v>393</v>
      </c>
      <c r="H205" s="239">
        <v>32</v>
      </c>
      <c r="I205" s="110"/>
      <c r="J205" s="247">
        <f>ROUND(I205*H205,2)</f>
        <v>0</v>
      </c>
      <c r="K205" s="109" t="s">
        <v>3</v>
      </c>
      <c r="L205" s="30"/>
      <c r="M205" s="111" t="s">
        <v>3</v>
      </c>
      <c r="N205" s="112" t="s">
        <v>43</v>
      </c>
      <c r="P205" s="113">
        <f>O205*H205</f>
        <v>0</v>
      </c>
      <c r="Q205" s="113">
        <v>0</v>
      </c>
      <c r="R205" s="113">
        <f>Q205*H205</f>
        <v>0</v>
      </c>
      <c r="S205" s="113">
        <v>0</v>
      </c>
      <c r="T205" s="114">
        <f>S205*H205</f>
        <v>0</v>
      </c>
      <c r="AR205" s="115" t="s">
        <v>162</v>
      </c>
      <c r="AT205" s="115" t="s">
        <v>135</v>
      </c>
      <c r="AU205" s="115" t="s">
        <v>82</v>
      </c>
      <c r="AY205" s="16" t="s">
        <v>132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6" t="s">
        <v>80</v>
      </c>
      <c r="BK205" s="116">
        <f>ROUND(I205*H205,2)</f>
        <v>0</v>
      </c>
      <c r="BL205" s="16" t="s">
        <v>162</v>
      </c>
      <c r="BM205" s="115" t="s">
        <v>824</v>
      </c>
    </row>
    <row r="206" spans="2:65" s="1" customFormat="1" ht="19.5">
      <c r="B206" s="30"/>
      <c r="D206" s="263" t="s">
        <v>343</v>
      </c>
      <c r="F206" s="264" t="s">
        <v>2084</v>
      </c>
      <c r="I206" s="122"/>
      <c r="L206" s="30"/>
      <c r="M206" s="123"/>
      <c r="T206" s="48"/>
      <c r="AT206" s="16" t="s">
        <v>343</v>
      </c>
      <c r="AU206" s="16" t="s">
        <v>82</v>
      </c>
    </row>
    <row r="207" spans="2:65" s="1" customFormat="1" ht="16.5" customHeight="1">
      <c r="B207" s="107"/>
      <c r="C207" s="108" t="s">
        <v>284</v>
      </c>
      <c r="D207" s="262" t="s">
        <v>135</v>
      </c>
      <c r="E207" s="236" t="s">
        <v>2068</v>
      </c>
      <c r="F207" s="237" t="s">
        <v>2041</v>
      </c>
      <c r="G207" s="238" t="s">
        <v>316</v>
      </c>
      <c r="H207" s="239">
        <v>10</v>
      </c>
      <c r="I207" s="110"/>
      <c r="J207" s="247">
        <f>ROUND(I207*H207,2)</f>
        <v>0</v>
      </c>
      <c r="K207" s="109" t="s">
        <v>3</v>
      </c>
      <c r="L207" s="30"/>
      <c r="M207" s="111" t="s">
        <v>3</v>
      </c>
      <c r="N207" s="112" t="s">
        <v>43</v>
      </c>
      <c r="P207" s="113">
        <f>O207*H207</f>
        <v>0</v>
      </c>
      <c r="Q207" s="113">
        <v>0</v>
      </c>
      <c r="R207" s="113">
        <f>Q207*H207</f>
        <v>0</v>
      </c>
      <c r="S207" s="113">
        <v>0</v>
      </c>
      <c r="T207" s="114">
        <f>S207*H207</f>
        <v>0</v>
      </c>
      <c r="AR207" s="115" t="s">
        <v>162</v>
      </c>
      <c r="AT207" s="115" t="s">
        <v>135</v>
      </c>
      <c r="AU207" s="115" t="s">
        <v>82</v>
      </c>
      <c r="AY207" s="16" t="s">
        <v>132</v>
      </c>
      <c r="BE207" s="116">
        <f>IF(N207="základní",J207,0)</f>
        <v>0</v>
      </c>
      <c r="BF207" s="116">
        <f>IF(N207="snížená",J207,0)</f>
        <v>0</v>
      </c>
      <c r="BG207" s="116">
        <f>IF(N207="zákl. přenesená",J207,0)</f>
        <v>0</v>
      </c>
      <c r="BH207" s="116">
        <f>IF(N207="sníž. přenesená",J207,0)</f>
        <v>0</v>
      </c>
      <c r="BI207" s="116">
        <f>IF(N207="nulová",J207,0)</f>
        <v>0</v>
      </c>
      <c r="BJ207" s="16" t="s">
        <v>80</v>
      </c>
      <c r="BK207" s="116">
        <f>ROUND(I207*H207,2)</f>
        <v>0</v>
      </c>
      <c r="BL207" s="16" t="s">
        <v>162</v>
      </c>
      <c r="BM207" s="115" t="s">
        <v>827</v>
      </c>
    </row>
    <row r="208" spans="2:65" s="1" customFormat="1" ht="16.5" customHeight="1">
      <c r="B208" s="107"/>
      <c r="C208" s="108" t="s">
        <v>805</v>
      </c>
      <c r="D208" s="262" t="s">
        <v>135</v>
      </c>
      <c r="E208" s="236" t="s">
        <v>2085</v>
      </c>
      <c r="F208" s="237" t="s">
        <v>2043</v>
      </c>
      <c r="G208" s="238" t="s">
        <v>316</v>
      </c>
      <c r="H208" s="239">
        <v>60</v>
      </c>
      <c r="I208" s="110"/>
      <c r="J208" s="247">
        <f>ROUND(I208*H208,2)</f>
        <v>0</v>
      </c>
      <c r="K208" s="109" t="s">
        <v>3</v>
      </c>
      <c r="L208" s="30"/>
      <c r="M208" s="111" t="s">
        <v>3</v>
      </c>
      <c r="N208" s="112" t="s">
        <v>43</v>
      </c>
      <c r="P208" s="113">
        <f>O208*H208</f>
        <v>0</v>
      </c>
      <c r="Q208" s="113">
        <v>0</v>
      </c>
      <c r="R208" s="113">
        <f>Q208*H208</f>
        <v>0</v>
      </c>
      <c r="S208" s="113">
        <v>0</v>
      </c>
      <c r="T208" s="114">
        <f>S208*H208</f>
        <v>0</v>
      </c>
      <c r="AR208" s="115" t="s">
        <v>162</v>
      </c>
      <c r="AT208" s="115" t="s">
        <v>135</v>
      </c>
      <c r="AU208" s="115" t="s">
        <v>82</v>
      </c>
      <c r="AY208" s="16" t="s">
        <v>132</v>
      </c>
      <c r="BE208" s="116">
        <f>IF(N208="základní",J208,0)</f>
        <v>0</v>
      </c>
      <c r="BF208" s="116">
        <f>IF(N208="snížená",J208,0)</f>
        <v>0</v>
      </c>
      <c r="BG208" s="116">
        <f>IF(N208="zákl. přenesená",J208,0)</f>
        <v>0</v>
      </c>
      <c r="BH208" s="116">
        <f>IF(N208="sníž. přenesená",J208,0)</f>
        <v>0</v>
      </c>
      <c r="BI208" s="116">
        <f>IF(N208="nulová",J208,0)</f>
        <v>0</v>
      </c>
      <c r="BJ208" s="16" t="s">
        <v>80</v>
      </c>
      <c r="BK208" s="116">
        <f>ROUND(I208*H208,2)</f>
        <v>0</v>
      </c>
      <c r="BL208" s="16" t="s">
        <v>162</v>
      </c>
      <c r="BM208" s="115" t="s">
        <v>829</v>
      </c>
    </row>
    <row r="209" spans="2:65" s="11" customFormat="1" ht="20.85" customHeight="1">
      <c r="B209" s="99"/>
      <c r="D209" s="100" t="s">
        <v>71</v>
      </c>
      <c r="E209" s="235" t="s">
        <v>2086</v>
      </c>
      <c r="F209" s="235" t="s">
        <v>2087</v>
      </c>
      <c r="I209" s="101"/>
      <c r="J209" s="246">
        <f>BK209</f>
        <v>0</v>
      </c>
      <c r="L209" s="99"/>
      <c r="M209" s="102"/>
      <c r="P209" s="103">
        <f>SUM(P210:P211)</f>
        <v>0</v>
      </c>
      <c r="R209" s="103">
        <f>SUM(R210:R211)</f>
        <v>0</v>
      </c>
      <c r="T209" s="104">
        <f>SUM(T210:T211)</f>
        <v>0</v>
      </c>
      <c r="AR209" s="100" t="s">
        <v>82</v>
      </c>
      <c r="AT209" s="105" t="s">
        <v>71</v>
      </c>
      <c r="AU209" s="105" t="s">
        <v>82</v>
      </c>
      <c r="AY209" s="100" t="s">
        <v>132</v>
      </c>
      <c r="BK209" s="106">
        <f>SUM(BK210:BK211)</f>
        <v>0</v>
      </c>
    </row>
    <row r="210" spans="2:65" s="1" customFormat="1" ht="16.5" customHeight="1">
      <c r="B210" s="107"/>
      <c r="C210" s="108" t="s">
        <v>367</v>
      </c>
      <c r="D210" s="262" t="s">
        <v>135</v>
      </c>
      <c r="E210" s="236" t="s">
        <v>2088</v>
      </c>
      <c r="F210" s="237" t="s">
        <v>2089</v>
      </c>
      <c r="G210" s="238" t="s">
        <v>2090</v>
      </c>
      <c r="H210" s="239">
        <v>152</v>
      </c>
      <c r="I210" s="110"/>
      <c r="J210" s="247">
        <f>ROUND(I210*H210,2)</f>
        <v>0</v>
      </c>
      <c r="K210" s="109" t="s">
        <v>3</v>
      </c>
      <c r="L210" s="30"/>
      <c r="M210" s="111" t="s">
        <v>3</v>
      </c>
      <c r="N210" s="112" t="s">
        <v>43</v>
      </c>
      <c r="P210" s="113">
        <f>O210*H210</f>
        <v>0</v>
      </c>
      <c r="Q210" s="113">
        <v>0</v>
      </c>
      <c r="R210" s="113">
        <f>Q210*H210</f>
        <v>0</v>
      </c>
      <c r="S210" s="113">
        <v>0</v>
      </c>
      <c r="T210" s="114">
        <f>S210*H210</f>
        <v>0</v>
      </c>
      <c r="AR210" s="115" t="s">
        <v>162</v>
      </c>
      <c r="AT210" s="115" t="s">
        <v>135</v>
      </c>
      <c r="AU210" s="115" t="s">
        <v>142</v>
      </c>
      <c r="AY210" s="16" t="s">
        <v>132</v>
      </c>
      <c r="BE210" s="116">
        <f>IF(N210="základní",J210,0)</f>
        <v>0</v>
      </c>
      <c r="BF210" s="116">
        <f>IF(N210="snížená",J210,0)</f>
        <v>0</v>
      </c>
      <c r="BG210" s="116">
        <f>IF(N210="zákl. přenesená",J210,0)</f>
        <v>0</v>
      </c>
      <c r="BH210" s="116">
        <f>IF(N210="sníž. přenesená",J210,0)</f>
        <v>0</v>
      </c>
      <c r="BI210" s="116">
        <f>IF(N210="nulová",J210,0)</f>
        <v>0</v>
      </c>
      <c r="BJ210" s="16" t="s">
        <v>80</v>
      </c>
      <c r="BK210" s="116">
        <f>ROUND(I210*H210,2)</f>
        <v>0</v>
      </c>
      <c r="BL210" s="16" t="s">
        <v>162</v>
      </c>
      <c r="BM210" s="115" t="s">
        <v>832</v>
      </c>
    </row>
    <row r="211" spans="2:65" s="1" customFormat="1" ht="16.5" customHeight="1">
      <c r="B211" s="107"/>
      <c r="C211" s="108" t="s">
        <v>810</v>
      </c>
      <c r="D211" s="262" t="s">
        <v>135</v>
      </c>
      <c r="E211" s="236" t="s">
        <v>2091</v>
      </c>
      <c r="F211" s="237" t="s">
        <v>2092</v>
      </c>
      <c r="G211" s="238" t="s">
        <v>2090</v>
      </c>
      <c r="H211" s="239">
        <v>152</v>
      </c>
      <c r="I211" s="110"/>
      <c r="J211" s="247">
        <f>ROUND(I211*H211,2)</f>
        <v>0</v>
      </c>
      <c r="K211" s="109" t="s">
        <v>3</v>
      </c>
      <c r="L211" s="30"/>
      <c r="M211" s="111" t="s">
        <v>3</v>
      </c>
      <c r="N211" s="112" t="s">
        <v>43</v>
      </c>
      <c r="P211" s="113">
        <f>O211*H211</f>
        <v>0</v>
      </c>
      <c r="Q211" s="113">
        <v>0</v>
      </c>
      <c r="R211" s="113">
        <f>Q211*H211</f>
        <v>0</v>
      </c>
      <c r="S211" s="113">
        <v>0</v>
      </c>
      <c r="T211" s="114">
        <f>S211*H211</f>
        <v>0</v>
      </c>
      <c r="AR211" s="115" t="s">
        <v>162</v>
      </c>
      <c r="AT211" s="115" t="s">
        <v>135</v>
      </c>
      <c r="AU211" s="115" t="s">
        <v>142</v>
      </c>
      <c r="AY211" s="16" t="s">
        <v>132</v>
      </c>
      <c r="BE211" s="116">
        <f>IF(N211="základní",J211,0)</f>
        <v>0</v>
      </c>
      <c r="BF211" s="116">
        <f>IF(N211="snížená",J211,0)</f>
        <v>0</v>
      </c>
      <c r="BG211" s="116">
        <f>IF(N211="zákl. přenesená",J211,0)</f>
        <v>0</v>
      </c>
      <c r="BH211" s="116">
        <f>IF(N211="sníž. přenesená",J211,0)</f>
        <v>0</v>
      </c>
      <c r="BI211" s="116">
        <f>IF(N211="nulová",J211,0)</f>
        <v>0</v>
      </c>
      <c r="BJ211" s="16" t="s">
        <v>80</v>
      </c>
      <c r="BK211" s="116">
        <f>ROUND(I211*H211,2)</f>
        <v>0</v>
      </c>
      <c r="BL211" s="16" t="s">
        <v>162</v>
      </c>
      <c r="BM211" s="115" t="s">
        <v>834</v>
      </c>
    </row>
    <row r="212" spans="2:65" s="11" customFormat="1" ht="22.9" customHeight="1">
      <c r="B212" s="99"/>
      <c r="D212" s="100" t="s">
        <v>71</v>
      </c>
      <c r="E212" s="235" t="s">
        <v>596</v>
      </c>
      <c r="F212" s="235" t="s">
        <v>597</v>
      </c>
      <c r="I212" s="101"/>
      <c r="J212" s="246">
        <f>BK212</f>
        <v>0</v>
      </c>
      <c r="L212" s="99"/>
      <c r="M212" s="102"/>
      <c r="P212" s="103">
        <f>P213</f>
        <v>0</v>
      </c>
      <c r="R212" s="103">
        <f>R213</f>
        <v>0</v>
      </c>
      <c r="T212" s="104">
        <f>T213</f>
        <v>0</v>
      </c>
      <c r="AR212" s="100" t="s">
        <v>82</v>
      </c>
      <c r="AT212" s="105" t="s">
        <v>71</v>
      </c>
      <c r="AU212" s="105" t="s">
        <v>80</v>
      </c>
      <c r="AY212" s="100" t="s">
        <v>132</v>
      </c>
      <c r="BK212" s="106">
        <f>BK213</f>
        <v>0</v>
      </c>
    </row>
    <row r="213" spans="2:65" s="1" customFormat="1" ht="16.5" customHeight="1">
      <c r="B213" s="107"/>
      <c r="C213" s="108" t="s">
        <v>370</v>
      </c>
      <c r="D213" s="262" t="s">
        <v>135</v>
      </c>
      <c r="E213" s="236" t="s">
        <v>2093</v>
      </c>
      <c r="F213" s="237" t="s">
        <v>2094</v>
      </c>
      <c r="G213" s="238" t="s">
        <v>393</v>
      </c>
      <c r="H213" s="239">
        <v>40</v>
      </c>
      <c r="I213" s="110"/>
      <c r="J213" s="247">
        <f>ROUND(I213*H213,2)</f>
        <v>0</v>
      </c>
      <c r="K213" s="109" t="s">
        <v>3</v>
      </c>
      <c r="L213" s="30"/>
      <c r="M213" s="111" t="s">
        <v>3</v>
      </c>
      <c r="N213" s="112" t="s">
        <v>43</v>
      </c>
      <c r="P213" s="113">
        <f>O213*H213</f>
        <v>0</v>
      </c>
      <c r="Q213" s="113">
        <v>0</v>
      </c>
      <c r="R213" s="113">
        <f>Q213*H213</f>
        <v>0</v>
      </c>
      <c r="S213" s="113">
        <v>0</v>
      </c>
      <c r="T213" s="114">
        <f>S213*H213</f>
        <v>0</v>
      </c>
      <c r="AR213" s="115" t="s">
        <v>162</v>
      </c>
      <c r="AT213" s="115" t="s">
        <v>135</v>
      </c>
      <c r="AU213" s="115" t="s">
        <v>82</v>
      </c>
      <c r="AY213" s="16" t="s">
        <v>132</v>
      </c>
      <c r="BE213" s="116">
        <f>IF(N213="základní",J213,0)</f>
        <v>0</v>
      </c>
      <c r="BF213" s="116">
        <f>IF(N213="snížená",J213,0)</f>
        <v>0</v>
      </c>
      <c r="BG213" s="116">
        <f>IF(N213="zákl. přenesená",J213,0)</f>
        <v>0</v>
      </c>
      <c r="BH213" s="116">
        <f>IF(N213="sníž. přenesená",J213,0)</f>
        <v>0</v>
      </c>
      <c r="BI213" s="116">
        <f>IF(N213="nulová",J213,0)</f>
        <v>0</v>
      </c>
      <c r="BJ213" s="16" t="s">
        <v>80</v>
      </c>
      <c r="BK213" s="116">
        <f>ROUND(I213*H213,2)</f>
        <v>0</v>
      </c>
      <c r="BL213" s="16" t="s">
        <v>162</v>
      </c>
      <c r="BM213" s="115" t="s">
        <v>847</v>
      </c>
    </row>
    <row r="214" spans="2:65" s="11" customFormat="1" ht="25.9" customHeight="1">
      <c r="B214" s="99"/>
      <c r="D214" s="100" t="s">
        <v>71</v>
      </c>
      <c r="E214" s="234" t="s">
        <v>1412</v>
      </c>
      <c r="F214" s="234" t="s">
        <v>2095</v>
      </c>
      <c r="I214" s="101"/>
      <c r="J214" s="245">
        <f>BK214</f>
        <v>0</v>
      </c>
      <c r="L214" s="99"/>
      <c r="M214" s="102"/>
      <c r="P214" s="103">
        <f>SUM(P215:P222)</f>
        <v>0</v>
      </c>
      <c r="R214" s="103">
        <f>SUM(R215:R222)</f>
        <v>0</v>
      </c>
      <c r="T214" s="104">
        <f>SUM(T215:T222)</f>
        <v>0</v>
      </c>
      <c r="AR214" s="100" t="s">
        <v>139</v>
      </c>
      <c r="AT214" s="105" t="s">
        <v>71</v>
      </c>
      <c r="AU214" s="105" t="s">
        <v>72</v>
      </c>
      <c r="AY214" s="100" t="s">
        <v>132</v>
      </c>
      <c r="BK214" s="106">
        <f>SUM(BK215:BK222)</f>
        <v>0</v>
      </c>
    </row>
    <row r="215" spans="2:65" s="1" customFormat="1" ht="16.5" customHeight="1">
      <c r="B215" s="107"/>
      <c r="C215" s="108" t="s">
        <v>815</v>
      </c>
      <c r="D215" s="262" t="s">
        <v>135</v>
      </c>
      <c r="E215" s="236" t="s">
        <v>2096</v>
      </c>
      <c r="F215" s="237" t="s">
        <v>2097</v>
      </c>
      <c r="G215" s="238" t="s">
        <v>173</v>
      </c>
      <c r="H215" s="239">
        <v>1</v>
      </c>
      <c r="I215" s="110"/>
      <c r="J215" s="247">
        <f t="shared" ref="J215:J222" si="80">ROUND(I215*H215,2)</f>
        <v>0</v>
      </c>
      <c r="K215" s="109" t="s">
        <v>3</v>
      </c>
      <c r="L215" s="30"/>
      <c r="M215" s="111" t="s">
        <v>3</v>
      </c>
      <c r="N215" s="112" t="s">
        <v>43</v>
      </c>
      <c r="P215" s="113">
        <f t="shared" ref="P215:P222" si="81">O215*H215</f>
        <v>0</v>
      </c>
      <c r="Q215" s="113">
        <v>0</v>
      </c>
      <c r="R215" s="113">
        <f t="shared" ref="R215:R222" si="82">Q215*H215</f>
        <v>0</v>
      </c>
      <c r="S215" s="113">
        <v>0</v>
      </c>
      <c r="T215" s="114">
        <f t="shared" ref="T215:T222" si="83">S215*H215</f>
        <v>0</v>
      </c>
      <c r="AR215" s="115" t="s">
        <v>162</v>
      </c>
      <c r="AT215" s="115" t="s">
        <v>135</v>
      </c>
      <c r="AU215" s="115" t="s">
        <v>80</v>
      </c>
      <c r="AY215" s="16" t="s">
        <v>132</v>
      </c>
      <c r="BE215" s="116">
        <f t="shared" ref="BE215:BE222" si="84">IF(N215="základní",J215,0)</f>
        <v>0</v>
      </c>
      <c r="BF215" s="116">
        <f t="shared" ref="BF215:BF222" si="85">IF(N215="snížená",J215,0)</f>
        <v>0</v>
      </c>
      <c r="BG215" s="116">
        <f t="shared" ref="BG215:BG222" si="86">IF(N215="zákl. přenesená",J215,0)</f>
        <v>0</v>
      </c>
      <c r="BH215" s="116">
        <f t="shared" ref="BH215:BH222" si="87">IF(N215="sníž. přenesená",J215,0)</f>
        <v>0</v>
      </c>
      <c r="BI215" s="116">
        <f t="shared" ref="BI215:BI222" si="88">IF(N215="nulová",J215,0)</f>
        <v>0</v>
      </c>
      <c r="BJ215" s="16" t="s">
        <v>80</v>
      </c>
      <c r="BK215" s="116">
        <f t="shared" ref="BK215:BK222" si="89">ROUND(I215*H215,2)</f>
        <v>0</v>
      </c>
      <c r="BL215" s="16" t="s">
        <v>162</v>
      </c>
      <c r="BM215" s="115" t="s">
        <v>849</v>
      </c>
    </row>
    <row r="216" spans="2:65" s="1" customFormat="1" ht="16.5" customHeight="1">
      <c r="B216" s="107"/>
      <c r="C216" s="108" t="s">
        <v>374</v>
      </c>
      <c r="D216" s="262" t="s">
        <v>135</v>
      </c>
      <c r="E216" s="236" t="s">
        <v>2098</v>
      </c>
      <c r="F216" s="237" t="s">
        <v>2099</v>
      </c>
      <c r="G216" s="238" t="s">
        <v>173</v>
      </c>
      <c r="H216" s="239">
        <v>1</v>
      </c>
      <c r="I216" s="110"/>
      <c r="J216" s="247">
        <f t="shared" si="80"/>
        <v>0</v>
      </c>
      <c r="K216" s="109" t="s">
        <v>3</v>
      </c>
      <c r="L216" s="30"/>
      <c r="M216" s="111" t="s">
        <v>3</v>
      </c>
      <c r="N216" s="112" t="s">
        <v>43</v>
      </c>
      <c r="P216" s="113">
        <f t="shared" si="81"/>
        <v>0</v>
      </c>
      <c r="Q216" s="113">
        <v>0</v>
      </c>
      <c r="R216" s="113">
        <f t="shared" si="82"/>
        <v>0</v>
      </c>
      <c r="S216" s="113">
        <v>0</v>
      </c>
      <c r="T216" s="114">
        <f t="shared" si="83"/>
        <v>0</v>
      </c>
      <c r="AR216" s="115" t="s">
        <v>162</v>
      </c>
      <c r="AT216" s="115" t="s">
        <v>135</v>
      </c>
      <c r="AU216" s="115" t="s">
        <v>80</v>
      </c>
      <c r="AY216" s="16" t="s">
        <v>132</v>
      </c>
      <c r="BE216" s="116">
        <f t="shared" si="84"/>
        <v>0</v>
      </c>
      <c r="BF216" s="116">
        <f t="shared" si="85"/>
        <v>0</v>
      </c>
      <c r="BG216" s="116">
        <f t="shared" si="86"/>
        <v>0</v>
      </c>
      <c r="BH216" s="116">
        <f t="shared" si="87"/>
        <v>0</v>
      </c>
      <c r="BI216" s="116">
        <f t="shared" si="88"/>
        <v>0</v>
      </c>
      <c r="BJ216" s="16" t="s">
        <v>80</v>
      </c>
      <c r="BK216" s="116">
        <f t="shared" si="89"/>
        <v>0</v>
      </c>
      <c r="BL216" s="16" t="s">
        <v>162</v>
      </c>
      <c r="BM216" s="115" t="s">
        <v>852</v>
      </c>
    </row>
    <row r="217" spans="2:65" s="1" customFormat="1" ht="16.5" customHeight="1">
      <c r="B217" s="107"/>
      <c r="C217" s="108" t="s">
        <v>820</v>
      </c>
      <c r="D217" s="262" t="s">
        <v>135</v>
      </c>
      <c r="E217" s="236" t="s">
        <v>2100</v>
      </c>
      <c r="F217" s="237" t="s">
        <v>2101</v>
      </c>
      <c r="G217" s="238" t="s">
        <v>316</v>
      </c>
      <c r="H217" s="239">
        <v>25</v>
      </c>
      <c r="I217" s="110"/>
      <c r="J217" s="247">
        <f t="shared" si="80"/>
        <v>0</v>
      </c>
      <c r="K217" s="109" t="s">
        <v>3</v>
      </c>
      <c r="L217" s="30"/>
      <c r="M217" s="111" t="s">
        <v>3</v>
      </c>
      <c r="N217" s="112" t="s">
        <v>43</v>
      </c>
      <c r="P217" s="113">
        <f t="shared" si="81"/>
        <v>0</v>
      </c>
      <c r="Q217" s="113">
        <v>0</v>
      </c>
      <c r="R217" s="113">
        <f t="shared" si="82"/>
        <v>0</v>
      </c>
      <c r="S217" s="113">
        <v>0</v>
      </c>
      <c r="T217" s="114">
        <f t="shared" si="83"/>
        <v>0</v>
      </c>
      <c r="AR217" s="115" t="s">
        <v>162</v>
      </c>
      <c r="AT217" s="115" t="s">
        <v>135</v>
      </c>
      <c r="AU217" s="115" t="s">
        <v>80</v>
      </c>
      <c r="AY217" s="16" t="s">
        <v>132</v>
      </c>
      <c r="BE217" s="116">
        <f t="shared" si="84"/>
        <v>0</v>
      </c>
      <c r="BF217" s="116">
        <f t="shared" si="85"/>
        <v>0</v>
      </c>
      <c r="BG217" s="116">
        <f t="shared" si="86"/>
        <v>0</v>
      </c>
      <c r="BH217" s="116">
        <f t="shared" si="87"/>
        <v>0</v>
      </c>
      <c r="BI217" s="116">
        <f t="shared" si="88"/>
        <v>0</v>
      </c>
      <c r="BJ217" s="16" t="s">
        <v>80</v>
      </c>
      <c r="BK217" s="116">
        <f t="shared" si="89"/>
        <v>0</v>
      </c>
      <c r="BL217" s="16" t="s">
        <v>162</v>
      </c>
      <c r="BM217" s="115" t="s">
        <v>854</v>
      </c>
    </row>
    <row r="218" spans="2:65" s="1" customFormat="1" ht="16.5" customHeight="1">
      <c r="B218" s="107"/>
      <c r="C218" s="108" t="s">
        <v>377</v>
      </c>
      <c r="D218" s="262" t="s">
        <v>135</v>
      </c>
      <c r="E218" s="236" t="s">
        <v>2102</v>
      </c>
      <c r="F218" s="237" t="s">
        <v>2103</v>
      </c>
      <c r="G218" s="238" t="s">
        <v>173</v>
      </c>
      <c r="H218" s="239">
        <v>10</v>
      </c>
      <c r="I218" s="110"/>
      <c r="J218" s="247">
        <f t="shared" si="80"/>
        <v>0</v>
      </c>
      <c r="K218" s="109" t="s">
        <v>3</v>
      </c>
      <c r="L218" s="30"/>
      <c r="M218" s="111" t="s">
        <v>3</v>
      </c>
      <c r="N218" s="112" t="s">
        <v>43</v>
      </c>
      <c r="P218" s="113">
        <f t="shared" si="81"/>
        <v>0</v>
      </c>
      <c r="Q218" s="113">
        <v>0</v>
      </c>
      <c r="R218" s="113">
        <f t="shared" si="82"/>
        <v>0</v>
      </c>
      <c r="S218" s="113">
        <v>0</v>
      </c>
      <c r="T218" s="114">
        <f t="shared" si="83"/>
        <v>0</v>
      </c>
      <c r="AR218" s="115" t="s">
        <v>162</v>
      </c>
      <c r="AT218" s="115" t="s">
        <v>135</v>
      </c>
      <c r="AU218" s="115" t="s">
        <v>80</v>
      </c>
      <c r="AY218" s="16" t="s">
        <v>132</v>
      </c>
      <c r="BE218" s="116">
        <f t="shared" si="84"/>
        <v>0</v>
      </c>
      <c r="BF218" s="116">
        <f t="shared" si="85"/>
        <v>0</v>
      </c>
      <c r="BG218" s="116">
        <f t="shared" si="86"/>
        <v>0</v>
      </c>
      <c r="BH218" s="116">
        <f t="shared" si="87"/>
        <v>0</v>
      </c>
      <c r="BI218" s="116">
        <f t="shared" si="88"/>
        <v>0</v>
      </c>
      <c r="BJ218" s="16" t="s">
        <v>80</v>
      </c>
      <c r="BK218" s="116">
        <f t="shared" si="89"/>
        <v>0</v>
      </c>
      <c r="BL218" s="16" t="s">
        <v>162</v>
      </c>
      <c r="BM218" s="115" t="s">
        <v>857</v>
      </c>
    </row>
    <row r="219" spans="2:65" s="1" customFormat="1" ht="16.5" customHeight="1">
      <c r="B219" s="107"/>
      <c r="C219" s="108" t="s">
        <v>825</v>
      </c>
      <c r="D219" s="262" t="s">
        <v>135</v>
      </c>
      <c r="E219" s="236" t="s">
        <v>2104</v>
      </c>
      <c r="F219" s="237" t="s">
        <v>2105</v>
      </c>
      <c r="G219" s="238" t="s">
        <v>2106</v>
      </c>
      <c r="H219" s="239">
        <v>1</v>
      </c>
      <c r="I219" s="110"/>
      <c r="J219" s="247">
        <f t="shared" si="80"/>
        <v>0</v>
      </c>
      <c r="K219" s="109" t="s">
        <v>3</v>
      </c>
      <c r="L219" s="30"/>
      <c r="M219" s="111" t="s">
        <v>3</v>
      </c>
      <c r="N219" s="112" t="s">
        <v>43</v>
      </c>
      <c r="P219" s="113">
        <f t="shared" si="81"/>
        <v>0</v>
      </c>
      <c r="Q219" s="113">
        <v>0</v>
      </c>
      <c r="R219" s="113">
        <f t="shared" si="82"/>
        <v>0</v>
      </c>
      <c r="S219" s="113">
        <v>0</v>
      </c>
      <c r="T219" s="114">
        <f t="shared" si="83"/>
        <v>0</v>
      </c>
      <c r="AR219" s="115" t="s">
        <v>162</v>
      </c>
      <c r="AT219" s="115" t="s">
        <v>135</v>
      </c>
      <c r="AU219" s="115" t="s">
        <v>80</v>
      </c>
      <c r="AY219" s="16" t="s">
        <v>132</v>
      </c>
      <c r="BE219" s="116">
        <f t="shared" si="84"/>
        <v>0</v>
      </c>
      <c r="BF219" s="116">
        <f t="shared" si="85"/>
        <v>0</v>
      </c>
      <c r="BG219" s="116">
        <f t="shared" si="86"/>
        <v>0</v>
      </c>
      <c r="BH219" s="116">
        <f t="shared" si="87"/>
        <v>0</v>
      </c>
      <c r="BI219" s="116">
        <f t="shared" si="88"/>
        <v>0</v>
      </c>
      <c r="BJ219" s="16" t="s">
        <v>80</v>
      </c>
      <c r="BK219" s="116">
        <f t="shared" si="89"/>
        <v>0</v>
      </c>
      <c r="BL219" s="16" t="s">
        <v>162</v>
      </c>
      <c r="BM219" s="115" t="s">
        <v>859</v>
      </c>
    </row>
    <row r="220" spans="2:65" s="1" customFormat="1" ht="16.5" customHeight="1">
      <c r="B220" s="107"/>
      <c r="C220" s="108" t="s">
        <v>381</v>
      </c>
      <c r="D220" s="262" t="s">
        <v>135</v>
      </c>
      <c r="E220" s="236" t="s">
        <v>2107</v>
      </c>
      <c r="F220" s="237" t="s">
        <v>2108</v>
      </c>
      <c r="G220" s="238" t="s">
        <v>2106</v>
      </c>
      <c r="H220" s="239">
        <v>1</v>
      </c>
      <c r="I220" s="110"/>
      <c r="J220" s="247">
        <f t="shared" si="80"/>
        <v>0</v>
      </c>
      <c r="K220" s="109" t="s">
        <v>3</v>
      </c>
      <c r="L220" s="30"/>
      <c r="M220" s="111" t="s">
        <v>3</v>
      </c>
      <c r="N220" s="112" t="s">
        <v>43</v>
      </c>
      <c r="P220" s="113">
        <f t="shared" si="81"/>
        <v>0</v>
      </c>
      <c r="Q220" s="113">
        <v>0</v>
      </c>
      <c r="R220" s="113">
        <f t="shared" si="82"/>
        <v>0</v>
      </c>
      <c r="S220" s="113">
        <v>0</v>
      </c>
      <c r="T220" s="114">
        <f t="shared" si="83"/>
        <v>0</v>
      </c>
      <c r="AR220" s="115" t="s">
        <v>162</v>
      </c>
      <c r="AT220" s="115" t="s">
        <v>135</v>
      </c>
      <c r="AU220" s="115" t="s">
        <v>80</v>
      </c>
      <c r="AY220" s="16" t="s">
        <v>132</v>
      </c>
      <c r="BE220" s="116">
        <f t="shared" si="84"/>
        <v>0</v>
      </c>
      <c r="BF220" s="116">
        <f t="shared" si="85"/>
        <v>0</v>
      </c>
      <c r="BG220" s="116">
        <f t="shared" si="86"/>
        <v>0</v>
      </c>
      <c r="BH220" s="116">
        <f t="shared" si="87"/>
        <v>0</v>
      </c>
      <c r="BI220" s="116">
        <f t="shared" si="88"/>
        <v>0</v>
      </c>
      <c r="BJ220" s="16" t="s">
        <v>80</v>
      </c>
      <c r="BK220" s="116">
        <f t="shared" si="89"/>
        <v>0</v>
      </c>
      <c r="BL220" s="16" t="s">
        <v>162</v>
      </c>
      <c r="BM220" s="115" t="s">
        <v>862</v>
      </c>
    </row>
    <row r="221" spans="2:65" s="1" customFormat="1" ht="16.5" customHeight="1">
      <c r="B221" s="107"/>
      <c r="C221" s="108" t="s">
        <v>830</v>
      </c>
      <c r="D221" s="262" t="s">
        <v>135</v>
      </c>
      <c r="E221" s="236" t="s">
        <v>2109</v>
      </c>
      <c r="F221" s="237" t="s">
        <v>2110</v>
      </c>
      <c r="G221" s="238" t="s">
        <v>2106</v>
      </c>
      <c r="H221" s="239">
        <v>1</v>
      </c>
      <c r="I221" s="110"/>
      <c r="J221" s="247">
        <f t="shared" si="80"/>
        <v>0</v>
      </c>
      <c r="K221" s="109" t="s">
        <v>3</v>
      </c>
      <c r="L221" s="30"/>
      <c r="M221" s="111" t="s">
        <v>3</v>
      </c>
      <c r="N221" s="112" t="s">
        <v>43</v>
      </c>
      <c r="P221" s="113">
        <f t="shared" si="81"/>
        <v>0</v>
      </c>
      <c r="Q221" s="113">
        <v>0</v>
      </c>
      <c r="R221" s="113">
        <f t="shared" si="82"/>
        <v>0</v>
      </c>
      <c r="S221" s="113">
        <v>0</v>
      </c>
      <c r="T221" s="114">
        <f t="shared" si="83"/>
        <v>0</v>
      </c>
      <c r="AR221" s="115" t="s">
        <v>162</v>
      </c>
      <c r="AT221" s="115" t="s">
        <v>135</v>
      </c>
      <c r="AU221" s="115" t="s">
        <v>80</v>
      </c>
      <c r="AY221" s="16" t="s">
        <v>132</v>
      </c>
      <c r="BE221" s="116">
        <f t="shared" si="84"/>
        <v>0</v>
      </c>
      <c r="BF221" s="116">
        <f t="shared" si="85"/>
        <v>0</v>
      </c>
      <c r="BG221" s="116">
        <f t="shared" si="86"/>
        <v>0</v>
      </c>
      <c r="BH221" s="116">
        <f t="shared" si="87"/>
        <v>0</v>
      </c>
      <c r="BI221" s="116">
        <f t="shared" si="88"/>
        <v>0</v>
      </c>
      <c r="BJ221" s="16" t="s">
        <v>80</v>
      </c>
      <c r="BK221" s="116">
        <f t="shared" si="89"/>
        <v>0</v>
      </c>
      <c r="BL221" s="16" t="s">
        <v>162</v>
      </c>
      <c r="BM221" s="115" t="s">
        <v>864</v>
      </c>
    </row>
    <row r="222" spans="2:65" s="1" customFormat="1" ht="16.5" customHeight="1">
      <c r="B222" s="107"/>
      <c r="C222" s="108" t="s">
        <v>754</v>
      </c>
      <c r="D222" s="262" t="s">
        <v>135</v>
      </c>
      <c r="E222" s="236" t="s">
        <v>2111</v>
      </c>
      <c r="F222" s="237" t="s">
        <v>2112</v>
      </c>
      <c r="G222" s="238" t="s">
        <v>2106</v>
      </c>
      <c r="H222" s="239">
        <v>1</v>
      </c>
      <c r="I222" s="110"/>
      <c r="J222" s="247">
        <f t="shared" si="80"/>
        <v>0</v>
      </c>
      <c r="K222" s="109" t="s">
        <v>3</v>
      </c>
      <c r="L222" s="30"/>
      <c r="M222" s="117" t="s">
        <v>3</v>
      </c>
      <c r="N222" s="118" t="s">
        <v>43</v>
      </c>
      <c r="O222" s="119"/>
      <c r="P222" s="120">
        <f t="shared" si="81"/>
        <v>0</v>
      </c>
      <c r="Q222" s="120">
        <v>0</v>
      </c>
      <c r="R222" s="120">
        <f t="shared" si="82"/>
        <v>0</v>
      </c>
      <c r="S222" s="120">
        <v>0</v>
      </c>
      <c r="T222" s="121">
        <f t="shared" si="83"/>
        <v>0</v>
      </c>
      <c r="AR222" s="115" t="s">
        <v>162</v>
      </c>
      <c r="AT222" s="115" t="s">
        <v>135</v>
      </c>
      <c r="AU222" s="115" t="s">
        <v>80</v>
      </c>
      <c r="AY222" s="16" t="s">
        <v>132</v>
      </c>
      <c r="BE222" s="116">
        <f t="shared" si="84"/>
        <v>0</v>
      </c>
      <c r="BF222" s="116">
        <f t="shared" si="85"/>
        <v>0</v>
      </c>
      <c r="BG222" s="116">
        <f t="shared" si="86"/>
        <v>0</v>
      </c>
      <c r="BH222" s="116">
        <f t="shared" si="87"/>
        <v>0</v>
      </c>
      <c r="BI222" s="116">
        <f t="shared" si="88"/>
        <v>0</v>
      </c>
      <c r="BJ222" s="16" t="s">
        <v>80</v>
      </c>
      <c r="BK222" s="116">
        <f t="shared" si="89"/>
        <v>0</v>
      </c>
      <c r="BL222" s="16" t="s">
        <v>162</v>
      </c>
      <c r="BM222" s="115" t="s">
        <v>867</v>
      </c>
    </row>
    <row r="223" spans="2:65" s="1" customFormat="1" ht="6.95" customHeight="1">
      <c r="B223" s="38"/>
      <c r="C223" s="39"/>
      <c r="D223" s="39"/>
      <c r="E223" s="39"/>
      <c r="F223" s="39"/>
      <c r="G223" s="39"/>
      <c r="H223" s="39"/>
      <c r="I223" s="256"/>
      <c r="J223" s="39"/>
      <c r="K223" s="39"/>
      <c r="L223" s="30"/>
    </row>
  </sheetData>
  <sheetProtection password="CA50" sheet="1" objects="1" scenarios="1"/>
  <autoFilter ref="C94:K222" xr:uid="{00000000-0009-0000-0000-000008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0"/>
  <sheetViews>
    <sheetView showGridLines="0" topLeftCell="A22" workbookViewId="0">
      <selection activeCell="F85" sqref="F8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style="248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 t="s">
        <v>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249"/>
      <c r="J3" s="18"/>
      <c r="K3" s="18"/>
      <c r="L3" s="19"/>
      <c r="AT3" s="16" t="s">
        <v>82</v>
      </c>
    </row>
    <row r="4" spans="2:46" ht="24.95" customHeight="1">
      <c r="B4" s="19"/>
      <c r="D4" s="20" t="s">
        <v>108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24" t="str">
        <f>'Rekapitulace stavby'!K6</f>
        <v>VŠE 3.np</v>
      </c>
      <c r="F7" s="325"/>
      <c r="G7" s="325"/>
      <c r="H7" s="325"/>
      <c r="L7" s="19"/>
    </row>
    <row r="8" spans="2:46" s="1" customFormat="1" ht="12" customHeight="1">
      <c r="B8" s="30"/>
      <c r="D8" s="26" t="s">
        <v>109</v>
      </c>
      <c r="I8" s="122"/>
      <c r="L8" s="30"/>
    </row>
    <row r="9" spans="2:46" s="1" customFormat="1" ht="16.5" customHeight="1">
      <c r="B9" s="30"/>
      <c r="E9" s="314" t="s">
        <v>2113</v>
      </c>
      <c r="F9" s="323"/>
      <c r="G9" s="323"/>
      <c r="H9" s="323"/>
      <c r="I9" s="122"/>
      <c r="L9" s="30"/>
    </row>
    <row r="10" spans="2:46" s="1" customFormat="1" ht="11.25">
      <c r="B10" s="30"/>
      <c r="I10" s="122"/>
      <c r="L10" s="30"/>
    </row>
    <row r="11" spans="2:46" s="1" customFormat="1" ht="12" customHeight="1">
      <c r="B11" s="30"/>
      <c r="D11" s="26" t="s">
        <v>19</v>
      </c>
      <c r="F11" s="24" t="s">
        <v>3</v>
      </c>
      <c r="I11" s="250" t="s">
        <v>20</v>
      </c>
      <c r="J11" s="24" t="s">
        <v>3</v>
      </c>
      <c r="L11" s="30"/>
    </row>
    <row r="12" spans="2:46" s="1" customFormat="1" ht="12" customHeight="1">
      <c r="B12" s="30"/>
      <c r="D12" s="26" t="s">
        <v>21</v>
      </c>
      <c r="F12" s="24" t="s">
        <v>22</v>
      </c>
      <c r="I12" s="250" t="s">
        <v>23</v>
      </c>
      <c r="J12" s="224" t="str">
        <f>'Rekapitulace stavby'!AN8</f>
        <v>9. 5. 2024</v>
      </c>
      <c r="L12" s="30"/>
    </row>
    <row r="13" spans="2:46" s="1" customFormat="1" ht="10.9" customHeight="1">
      <c r="B13" s="30"/>
      <c r="I13" s="122"/>
      <c r="L13" s="30"/>
    </row>
    <row r="14" spans="2:46" s="1" customFormat="1" ht="12" customHeight="1">
      <c r="B14" s="30"/>
      <c r="D14" s="26" t="s">
        <v>25</v>
      </c>
      <c r="I14" s="250" t="s">
        <v>26</v>
      </c>
      <c r="J14" s="24" t="str">
        <f>IF('Rekapitulace stavby'!AN10="","",'Rekapitulace stavby'!AN10)</f>
        <v/>
      </c>
      <c r="L14" s="30"/>
    </row>
    <row r="15" spans="2:46" s="1" customFormat="1" ht="18" customHeight="1">
      <c r="B15" s="30"/>
      <c r="E15" s="24" t="str">
        <f>IF('Rekapitulace stavby'!E11="","",'Rekapitulace stavby'!E11)</f>
        <v xml:space="preserve"> </v>
      </c>
      <c r="I15" s="250" t="s">
        <v>28</v>
      </c>
      <c r="J15" s="24" t="str">
        <f>IF('Rekapitulace stavby'!AN11="","",'Rekapitulace stavby'!AN11)</f>
        <v/>
      </c>
      <c r="L15" s="30"/>
    </row>
    <row r="16" spans="2:46" s="1" customFormat="1" ht="6.95" customHeight="1">
      <c r="B16" s="30"/>
      <c r="I16" s="122"/>
      <c r="L16" s="30"/>
    </row>
    <row r="17" spans="2:12" s="1" customFormat="1" ht="12" customHeight="1">
      <c r="B17" s="30"/>
      <c r="D17" s="26" t="s">
        <v>29</v>
      </c>
      <c r="I17" s="250" t="s">
        <v>26</v>
      </c>
      <c r="J17" s="228" t="str">
        <f>'Rekapitulace stavby'!AN13</f>
        <v>Vyplň údaj</v>
      </c>
      <c r="L17" s="30"/>
    </row>
    <row r="18" spans="2:12" s="1" customFormat="1" ht="18" customHeight="1">
      <c r="B18" s="30"/>
      <c r="E18" s="326" t="str">
        <f>'Rekapitulace stavby'!E14</f>
        <v>Vyplň údaj</v>
      </c>
      <c r="F18" s="298"/>
      <c r="G18" s="298"/>
      <c r="H18" s="298"/>
      <c r="I18" s="250" t="s">
        <v>28</v>
      </c>
      <c r="J18" s="228" t="str">
        <f>'Rekapitulace stavby'!AN14</f>
        <v>Vyplň údaj</v>
      </c>
      <c r="L18" s="30"/>
    </row>
    <row r="19" spans="2:12" s="1" customFormat="1" ht="6.95" customHeight="1">
      <c r="B19" s="30"/>
      <c r="I19" s="122"/>
      <c r="L19" s="30"/>
    </row>
    <row r="20" spans="2:12" s="1" customFormat="1" ht="12" customHeight="1">
      <c r="B20" s="30"/>
      <c r="D20" s="26" t="s">
        <v>31</v>
      </c>
      <c r="I20" s="250" t="s">
        <v>26</v>
      </c>
      <c r="J20" s="24" t="str">
        <f>IF('Rekapitulace stavby'!AN16="","",'Rekapitulace stavby'!AN16)</f>
        <v/>
      </c>
      <c r="L20" s="30"/>
    </row>
    <row r="21" spans="2:12" s="1" customFormat="1" ht="18" customHeight="1">
      <c r="B21" s="30"/>
      <c r="E21" s="24" t="str">
        <f>IF('Rekapitulace stavby'!E17="","",'Rekapitulace stavby'!E17)</f>
        <v xml:space="preserve"> </v>
      </c>
      <c r="I21" s="250" t="s">
        <v>28</v>
      </c>
      <c r="J21" s="24" t="str">
        <f>IF('Rekapitulace stavby'!AN17="","",'Rekapitulace stavby'!AN17)</f>
        <v/>
      </c>
      <c r="L21" s="30"/>
    </row>
    <row r="22" spans="2:12" s="1" customFormat="1" ht="6.95" customHeight="1">
      <c r="B22" s="30"/>
      <c r="I22" s="122"/>
      <c r="L22" s="30"/>
    </row>
    <row r="23" spans="2:12" s="1" customFormat="1" ht="12" customHeight="1">
      <c r="B23" s="30"/>
      <c r="D23" s="26" t="s">
        <v>33</v>
      </c>
      <c r="I23" s="250" t="s">
        <v>26</v>
      </c>
      <c r="J23" s="24" t="s">
        <v>3</v>
      </c>
      <c r="L23" s="30"/>
    </row>
    <row r="24" spans="2:12" s="1" customFormat="1" ht="18" customHeight="1">
      <c r="B24" s="30"/>
      <c r="E24" s="24" t="s">
        <v>34</v>
      </c>
      <c r="I24" s="250" t="s">
        <v>28</v>
      </c>
      <c r="J24" s="24" t="s">
        <v>3</v>
      </c>
      <c r="L24" s="30"/>
    </row>
    <row r="25" spans="2:12" s="1" customFormat="1" ht="6.95" customHeight="1">
      <c r="B25" s="30"/>
      <c r="I25" s="122"/>
      <c r="L25" s="30"/>
    </row>
    <row r="26" spans="2:12" s="1" customFormat="1" ht="12" customHeight="1">
      <c r="B26" s="30"/>
      <c r="D26" s="26" t="s">
        <v>35</v>
      </c>
      <c r="I26" s="122"/>
      <c r="L26" s="30"/>
    </row>
    <row r="27" spans="2:12" s="7" customFormat="1" ht="47.25" customHeight="1">
      <c r="B27" s="80"/>
      <c r="E27" s="287" t="s">
        <v>36</v>
      </c>
      <c r="F27" s="287"/>
      <c r="G27" s="287"/>
      <c r="H27" s="287"/>
      <c r="I27" s="251"/>
      <c r="L27" s="80"/>
    </row>
    <row r="28" spans="2:12" s="1" customFormat="1" ht="6.95" customHeight="1">
      <c r="B28" s="30"/>
      <c r="I28" s="122"/>
      <c r="L28" s="30"/>
    </row>
    <row r="29" spans="2:12" s="1" customFormat="1" ht="6.95" customHeight="1">
      <c r="B29" s="30"/>
      <c r="D29" s="46"/>
      <c r="E29" s="46"/>
      <c r="F29" s="46"/>
      <c r="G29" s="46"/>
      <c r="H29" s="46"/>
      <c r="I29" s="252"/>
      <c r="J29" s="46"/>
      <c r="K29" s="46"/>
      <c r="L29" s="30"/>
    </row>
    <row r="30" spans="2:12" s="1" customFormat="1" ht="25.35" customHeight="1">
      <c r="B30" s="30"/>
      <c r="D30" s="81" t="s">
        <v>38</v>
      </c>
      <c r="I30" s="122"/>
      <c r="J30" s="225">
        <f>ROUND(J82, 2)</f>
        <v>0</v>
      </c>
      <c r="L30" s="30"/>
    </row>
    <row r="31" spans="2:12" s="1" customFormat="1" ht="6.95" customHeight="1">
      <c r="B31" s="30"/>
      <c r="D31" s="46"/>
      <c r="E31" s="46"/>
      <c r="F31" s="46"/>
      <c r="G31" s="46"/>
      <c r="H31" s="46"/>
      <c r="I31" s="252"/>
      <c r="J31" s="46"/>
      <c r="K31" s="46"/>
      <c r="L31" s="30"/>
    </row>
    <row r="32" spans="2:12" s="1" customFormat="1" ht="14.45" customHeight="1">
      <c r="B32" s="30"/>
      <c r="F32" s="227" t="s">
        <v>40</v>
      </c>
      <c r="I32" s="253" t="s">
        <v>39</v>
      </c>
      <c r="J32" s="227" t="s">
        <v>41</v>
      </c>
      <c r="L32" s="30"/>
    </row>
    <row r="33" spans="2:12" s="1" customFormat="1" ht="14.45" customHeight="1">
      <c r="B33" s="30"/>
      <c r="D33" s="82" t="s">
        <v>42</v>
      </c>
      <c r="E33" s="26" t="s">
        <v>43</v>
      </c>
      <c r="F33" s="229">
        <f>ROUND((SUM(BE82:BE89)),  2)</f>
        <v>0</v>
      </c>
      <c r="I33" s="254">
        <v>0.21</v>
      </c>
      <c r="J33" s="229">
        <f>ROUND(((SUM(BE82:BE89))*I33),  2)</f>
        <v>0</v>
      </c>
      <c r="L33" s="30"/>
    </row>
    <row r="34" spans="2:12" s="1" customFormat="1" ht="14.45" customHeight="1">
      <c r="B34" s="30"/>
      <c r="E34" s="26" t="s">
        <v>44</v>
      </c>
      <c r="F34" s="229">
        <f>ROUND((SUM(BF82:BF89)),  2)</f>
        <v>0</v>
      </c>
      <c r="I34" s="254">
        <v>0.12</v>
      </c>
      <c r="J34" s="229">
        <f>ROUND(((SUM(BF82:BF89))*I34),  2)</f>
        <v>0</v>
      </c>
      <c r="L34" s="30"/>
    </row>
    <row r="35" spans="2:12" s="1" customFormat="1" ht="14.45" hidden="1" customHeight="1">
      <c r="B35" s="30"/>
      <c r="E35" s="26" t="s">
        <v>45</v>
      </c>
      <c r="F35" s="229">
        <f>ROUND((SUM(BG82:BG89)),  2)</f>
        <v>0</v>
      </c>
      <c r="I35" s="254">
        <v>0.21</v>
      </c>
      <c r="J35" s="229">
        <f>0</f>
        <v>0</v>
      </c>
      <c r="L35" s="30"/>
    </row>
    <row r="36" spans="2:12" s="1" customFormat="1" ht="14.45" hidden="1" customHeight="1">
      <c r="B36" s="30"/>
      <c r="E36" s="26" t="s">
        <v>46</v>
      </c>
      <c r="F36" s="229">
        <f>ROUND((SUM(BH82:BH89)),  2)</f>
        <v>0</v>
      </c>
      <c r="I36" s="254">
        <v>0.12</v>
      </c>
      <c r="J36" s="229">
        <f>0</f>
        <v>0</v>
      </c>
      <c r="L36" s="30"/>
    </row>
    <row r="37" spans="2:12" s="1" customFormat="1" ht="14.45" hidden="1" customHeight="1">
      <c r="B37" s="30"/>
      <c r="E37" s="26" t="s">
        <v>47</v>
      </c>
      <c r="F37" s="229">
        <f>ROUND((SUM(BI82:BI89)),  2)</f>
        <v>0</v>
      </c>
      <c r="I37" s="254">
        <v>0</v>
      </c>
      <c r="J37" s="229">
        <f>0</f>
        <v>0</v>
      </c>
      <c r="L37" s="30"/>
    </row>
    <row r="38" spans="2:12" s="1" customFormat="1" ht="6.95" customHeight="1">
      <c r="B38" s="30"/>
      <c r="I38" s="122"/>
      <c r="L38" s="30"/>
    </row>
    <row r="39" spans="2:12" s="1" customFormat="1" ht="25.35" customHeight="1">
      <c r="B39" s="30"/>
      <c r="C39" s="83"/>
      <c r="D39" s="84" t="s">
        <v>48</v>
      </c>
      <c r="E39" s="49"/>
      <c r="F39" s="49"/>
      <c r="G39" s="230" t="s">
        <v>49</v>
      </c>
      <c r="H39" s="231" t="s">
        <v>50</v>
      </c>
      <c r="I39" s="255"/>
      <c r="J39" s="240">
        <f>SUM(J30:J37)</f>
        <v>0</v>
      </c>
      <c r="K39" s="85"/>
      <c r="L39" s="30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256"/>
      <c r="J40" s="39"/>
      <c r="K40" s="39"/>
      <c r="L40" s="30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257"/>
      <c r="J44" s="41"/>
      <c r="K44" s="41"/>
      <c r="L44" s="30"/>
    </row>
    <row r="45" spans="2:12" s="1" customFormat="1" ht="24.95" customHeight="1">
      <c r="B45" s="30"/>
      <c r="C45" s="20" t="s">
        <v>111</v>
      </c>
      <c r="I45" s="122"/>
      <c r="L45" s="30"/>
    </row>
    <row r="46" spans="2:12" s="1" customFormat="1" ht="6.95" customHeight="1">
      <c r="B46" s="30"/>
      <c r="I46" s="122"/>
      <c r="L46" s="30"/>
    </row>
    <row r="47" spans="2:12" s="1" customFormat="1" ht="12" customHeight="1">
      <c r="B47" s="30"/>
      <c r="C47" s="26" t="s">
        <v>17</v>
      </c>
      <c r="I47" s="122"/>
      <c r="L47" s="30"/>
    </row>
    <row r="48" spans="2:12" s="1" customFormat="1" ht="16.5" customHeight="1">
      <c r="B48" s="30"/>
      <c r="E48" s="324" t="str">
        <f>E7</f>
        <v>VŠE 3.np</v>
      </c>
      <c r="F48" s="325"/>
      <c r="G48" s="325"/>
      <c r="H48" s="325"/>
      <c r="I48" s="122"/>
      <c r="L48" s="30"/>
    </row>
    <row r="49" spans="2:47" s="1" customFormat="1" ht="12" customHeight="1">
      <c r="B49" s="30"/>
      <c r="C49" s="26" t="s">
        <v>109</v>
      </c>
      <c r="I49" s="122"/>
      <c r="L49" s="30"/>
    </row>
    <row r="50" spans="2:47" s="1" customFormat="1" ht="16.5" customHeight="1">
      <c r="B50" s="30"/>
      <c r="E50" s="314" t="str">
        <f>E9</f>
        <v>09 - VRN</v>
      </c>
      <c r="F50" s="323"/>
      <c r="G50" s="323"/>
      <c r="H50" s="323"/>
      <c r="I50" s="122"/>
      <c r="L50" s="30"/>
    </row>
    <row r="51" spans="2:47" s="1" customFormat="1" ht="6.95" customHeight="1">
      <c r="B51" s="30"/>
      <c r="I51" s="122"/>
      <c r="L51" s="30"/>
    </row>
    <row r="52" spans="2:47" s="1" customFormat="1" ht="12" customHeight="1">
      <c r="B52" s="30"/>
      <c r="C52" s="26" t="s">
        <v>21</v>
      </c>
      <c r="F52" s="24" t="str">
        <f>F12</f>
        <v>Praha</v>
      </c>
      <c r="I52" s="250" t="s">
        <v>23</v>
      </c>
      <c r="J52" s="224" t="str">
        <f>IF(J12="","",J12)</f>
        <v>9. 5. 2024</v>
      </c>
      <c r="L52" s="30"/>
    </row>
    <row r="53" spans="2:47" s="1" customFormat="1" ht="6.95" customHeight="1">
      <c r="B53" s="30"/>
      <c r="I53" s="122"/>
      <c r="L53" s="30"/>
    </row>
    <row r="54" spans="2:47" s="1" customFormat="1" ht="15.2" customHeight="1">
      <c r="B54" s="30"/>
      <c r="C54" s="26" t="s">
        <v>25</v>
      </c>
      <c r="F54" s="24" t="str">
        <f>E15</f>
        <v xml:space="preserve"> </v>
      </c>
      <c r="I54" s="250" t="s">
        <v>31</v>
      </c>
      <c r="J54" s="226" t="str">
        <f>E21</f>
        <v xml:space="preserve"> </v>
      </c>
      <c r="L54" s="30"/>
    </row>
    <row r="55" spans="2:47" s="1" customFormat="1" ht="15.2" customHeight="1">
      <c r="B55" s="30"/>
      <c r="C55" s="26" t="s">
        <v>29</v>
      </c>
      <c r="F55" s="24" t="str">
        <f>IF(E18="","",E18)</f>
        <v>Vyplň údaj</v>
      </c>
      <c r="I55" s="250" t="s">
        <v>33</v>
      </c>
      <c r="J55" s="226" t="str">
        <f>E24</f>
        <v>Ing.Milan Dusek</v>
      </c>
      <c r="L55" s="30"/>
    </row>
    <row r="56" spans="2:47" s="1" customFormat="1" ht="10.35" customHeight="1">
      <c r="B56" s="30"/>
      <c r="I56" s="122"/>
      <c r="L56" s="30"/>
    </row>
    <row r="57" spans="2:47" s="1" customFormat="1" ht="29.25" customHeight="1">
      <c r="B57" s="30"/>
      <c r="C57" s="86" t="s">
        <v>112</v>
      </c>
      <c r="D57" s="83"/>
      <c r="E57" s="83"/>
      <c r="F57" s="83"/>
      <c r="G57" s="83"/>
      <c r="H57" s="83"/>
      <c r="I57" s="258"/>
      <c r="J57" s="241" t="s">
        <v>113</v>
      </c>
      <c r="K57" s="83"/>
      <c r="L57" s="30"/>
    </row>
    <row r="58" spans="2:47" s="1" customFormat="1" ht="10.35" customHeight="1">
      <c r="B58" s="30"/>
      <c r="I58" s="122"/>
      <c r="L58" s="30"/>
    </row>
    <row r="59" spans="2:47" s="1" customFormat="1" ht="22.9" customHeight="1">
      <c r="B59" s="30"/>
      <c r="C59" s="87" t="s">
        <v>70</v>
      </c>
      <c r="I59" s="122"/>
      <c r="J59" s="225">
        <f>J82</f>
        <v>0</v>
      </c>
      <c r="L59" s="30"/>
      <c r="AU59" s="16" t="s">
        <v>114</v>
      </c>
    </row>
    <row r="60" spans="2:47" s="8" customFormat="1" ht="24.95" customHeight="1">
      <c r="B60" s="88"/>
      <c r="D60" s="89" t="s">
        <v>2114</v>
      </c>
      <c r="E60" s="232"/>
      <c r="F60" s="232"/>
      <c r="G60" s="232"/>
      <c r="H60" s="232"/>
      <c r="I60" s="259"/>
      <c r="J60" s="242">
        <f>J83</f>
        <v>0</v>
      </c>
      <c r="L60" s="88"/>
    </row>
    <row r="61" spans="2:47" s="9" customFormat="1" ht="19.899999999999999" customHeight="1">
      <c r="B61" s="90"/>
      <c r="D61" s="91" t="s">
        <v>2115</v>
      </c>
      <c r="E61" s="233"/>
      <c r="F61" s="233"/>
      <c r="G61" s="233"/>
      <c r="H61" s="233"/>
      <c r="I61" s="260"/>
      <c r="J61" s="243">
        <f>J84</f>
        <v>0</v>
      </c>
      <c r="L61" s="90"/>
    </row>
    <row r="62" spans="2:47" s="9" customFormat="1" ht="19.899999999999999" customHeight="1">
      <c r="B62" s="90"/>
      <c r="D62" s="91" t="s">
        <v>2116</v>
      </c>
      <c r="E62" s="233"/>
      <c r="F62" s="233"/>
      <c r="G62" s="233"/>
      <c r="H62" s="233"/>
      <c r="I62" s="260"/>
      <c r="J62" s="243">
        <f>J87</f>
        <v>0</v>
      </c>
      <c r="L62" s="90"/>
    </row>
    <row r="63" spans="2:47" s="1" customFormat="1" ht="21.75" customHeight="1">
      <c r="B63" s="30"/>
      <c r="I63" s="122"/>
      <c r="L63" s="30"/>
    </row>
    <row r="64" spans="2:47" s="1" customFormat="1" ht="6.95" customHeight="1">
      <c r="B64" s="38"/>
      <c r="C64" s="39"/>
      <c r="D64" s="39"/>
      <c r="E64" s="39"/>
      <c r="F64" s="39"/>
      <c r="G64" s="39"/>
      <c r="H64" s="39"/>
      <c r="I64" s="256"/>
      <c r="J64" s="39"/>
      <c r="K64" s="39"/>
      <c r="L64" s="30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257"/>
      <c r="J68" s="41"/>
      <c r="K68" s="41"/>
      <c r="L68" s="30"/>
    </row>
    <row r="69" spans="2:12" s="1" customFormat="1" ht="24.95" customHeight="1">
      <c r="B69" s="30"/>
      <c r="C69" s="20" t="s">
        <v>117</v>
      </c>
      <c r="I69" s="122"/>
      <c r="L69" s="30"/>
    </row>
    <row r="70" spans="2:12" s="1" customFormat="1" ht="6.95" customHeight="1">
      <c r="B70" s="30"/>
      <c r="I70" s="122"/>
      <c r="L70" s="30"/>
    </row>
    <row r="71" spans="2:12" s="1" customFormat="1" ht="12" customHeight="1">
      <c r="B71" s="30"/>
      <c r="C71" s="26" t="s">
        <v>17</v>
      </c>
      <c r="I71" s="122"/>
      <c r="L71" s="30"/>
    </row>
    <row r="72" spans="2:12" s="1" customFormat="1" ht="16.5" customHeight="1">
      <c r="B72" s="30"/>
      <c r="E72" s="324" t="str">
        <f>E7</f>
        <v>VŠE 3.np</v>
      </c>
      <c r="F72" s="325"/>
      <c r="G72" s="325"/>
      <c r="H72" s="325"/>
      <c r="I72" s="122"/>
      <c r="L72" s="30"/>
    </row>
    <row r="73" spans="2:12" s="1" customFormat="1" ht="12" customHeight="1">
      <c r="B73" s="30"/>
      <c r="C73" s="26" t="s">
        <v>109</v>
      </c>
      <c r="I73" s="122"/>
      <c r="L73" s="30"/>
    </row>
    <row r="74" spans="2:12" s="1" customFormat="1" ht="16.5" customHeight="1">
      <c r="B74" s="30"/>
      <c r="E74" s="314" t="str">
        <f>E9</f>
        <v>09 - VRN</v>
      </c>
      <c r="F74" s="323"/>
      <c r="G74" s="323"/>
      <c r="H74" s="323"/>
      <c r="I74" s="122"/>
      <c r="L74" s="30"/>
    </row>
    <row r="75" spans="2:12" s="1" customFormat="1" ht="6.95" customHeight="1">
      <c r="B75" s="30"/>
      <c r="I75" s="122"/>
      <c r="L75" s="30"/>
    </row>
    <row r="76" spans="2:12" s="1" customFormat="1" ht="12" customHeight="1">
      <c r="B76" s="30"/>
      <c r="C76" s="26" t="s">
        <v>21</v>
      </c>
      <c r="F76" s="24" t="str">
        <f>F12</f>
        <v>Praha</v>
      </c>
      <c r="I76" s="250" t="s">
        <v>23</v>
      </c>
      <c r="J76" s="224" t="str">
        <f>IF(J12="","",J12)</f>
        <v>9. 5. 2024</v>
      </c>
      <c r="L76" s="30"/>
    </row>
    <row r="77" spans="2:12" s="1" customFormat="1" ht="6.95" customHeight="1">
      <c r="B77" s="30"/>
      <c r="I77" s="122"/>
      <c r="L77" s="30"/>
    </row>
    <row r="78" spans="2:12" s="1" customFormat="1" ht="15.2" customHeight="1">
      <c r="B78" s="30"/>
      <c r="C78" s="26" t="s">
        <v>25</v>
      </c>
      <c r="F78" s="24" t="str">
        <f>E15</f>
        <v xml:space="preserve"> </v>
      </c>
      <c r="I78" s="250" t="s">
        <v>31</v>
      </c>
      <c r="J78" s="226" t="str">
        <f>E21</f>
        <v xml:space="preserve"> </v>
      </c>
      <c r="L78" s="30"/>
    </row>
    <row r="79" spans="2:12" s="1" customFormat="1" ht="15.2" customHeight="1">
      <c r="B79" s="30"/>
      <c r="C79" s="26" t="s">
        <v>29</v>
      </c>
      <c r="F79" s="24" t="str">
        <f>IF(E18="","",E18)</f>
        <v>Vyplň údaj</v>
      </c>
      <c r="I79" s="250" t="s">
        <v>33</v>
      </c>
      <c r="J79" s="226" t="str">
        <f>E24</f>
        <v>Ing.Milan Dusek</v>
      </c>
      <c r="L79" s="30"/>
    </row>
    <row r="80" spans="2:12" s="1" customFormat="1" ht="10.35" customHeight="1">
      <c r="B80" s="30"/>
      <c r="I80" s="122"/>
      <c r="L80" s="30"/>
    </row>
    <row r="81" spans="2:65" s="10" customFormat="1" ht="29.25" customHeight="1">
      <c r="B81" s="92"/>
      <c r="C81" s="93" t="s">
        <v>118</v>
      </c>
      <c r="D81" s="94" t="s">
        <v>57</v>
      </c>
      <c r="E81" s="94" t="s">
        <v>53</v>
      </c>
      <c r="F81" s="94" t="s">
        <v>54</v>
      </c>
      <c r="G81" s="94" t="s">
        <v>119</v>
      </c>
      <c r="H81" s="94" t="s">
        <v>120</v>
      </c>
      <c r="I81" s="261" t="s">
        <v>121</v>
      </c>
      <c r="J81" s="94" t="s">
        <v>113</v>
      </c>
      <c r="K81" s="95" t="s">
        <v>122</v>
      </c>
      <c r="L81" s="92"/>
      <c r="M81" s="51" t="s">
        <v>3</v>
      </c>
      <c r="N81" s="52" t="s">
        <v>42</v>
      </c>
      <c r="O81" s="52" t="s">
        <v>123</v>
      </c>
      <c r="P81" s="52" t="s">
        <v>124</v>
      </c>
      <c r="Q81" s="52" t="s">
        <v>125</v>
      </c>
      <c r="R81" s="52" t="s">
        <v>126</v>
      </c>
      <c r="S81" s="52" t="s">
        <v>127</v>
      </c>
      <c r="T81" s="53" t="s">
        <v>128</v>
      </c>
    </row>
    <row r="82" spans="2:65" s="1" customFormat="1" ht="22.9" customHeight="1">
      <c r="B82" s="30"/>
      <c r="C82" s="56" t="s">
        <v>129</v>
      </c>
      <c r="I82" s="122"/>
      <c r="J82" s="244">
        <f>BK82</f>
        <v>0</v>
      </c>
      <c r="L82" s="30"/>
      <c r="M82" s="54"/>
      <c r="N82" s="46"/>
      <c r="O82" s="46"/>
      <c r="P82" s="96">
        <f>P83</f>
        <v>0</v>
      </c>
      <c r="Q82" s="46"/>
      <c r="R82" s="96">
        <f>R83</f>
        <v>0</v>
      </c>
      <c r="S82" s="46"/>
      <c r="T82" s="97">
        <f>T83</f>
        <v>0</v>
      </c>
      <c r="AT82" s="16" t="s">
        <v>71</v>
      </c>
      <c r="AU82" s="16" t="s">
        <v>114</v>
      </c>
      <c r="BK82" s="98">
        <f>BK83</f>
        <v>0</v>
      </c>
    </row>
    <row r="83" spans="2:65" s="11" customFormat="1" ht="25.9" customHeight="1">
      <c r="B83" s="99"/>
      <c r="D83" s="100" t="s">
        <v>71</v>
      </c>
      <c r="E83" s="234" t="s">
        <v>105</v>
      </c>
      <c r="F83" s="234" t="s">
        <v>2117</v>
      </c>
      <c r="I83" s="101"/>
      <c r="J83" s="245">
        <f>BK83</f>
        <v>0</v>
      </c>
      <c r="L83" s="99"/>
      <c r="M83" s="102"/>
      <c r="P83" s="103">
        <f>P84+P87</f>
        <v>0</v>
      </c>
      <c r="R83" s="103">
        <f>R84+R87</f>
        <v>0</v>
      </c>
      <c r="T83" s="104">
        <f>T84+T87</f>
        <v>0</v>
      </c>
      <c r="AR83" s="100" t="s">
        <v>149</v>
      </c>
      <c r="AT83" s="105" t="s">
        <v>71</v>
      </c>
      <c r="AU83" s="105" t="s">
        <v>72</v>
      </c>
      <c r="AY83" s="100" t="s">
        <v>132</v>
      </c>
      <c r="BK83" s="106">
        <f>BK84+BK87</f>
        <v>0</v>
      </c>
    </row>
    <row r="84" spans="2:65" s="11" customFormat="1" ht="22.9" customHeight="1">
      <c r="B84" s="99"/>
      <c r="D84" s="100" t="s">
        <v>71</v>
      </c>
      <c r="E84" s="235" t="s">
        <v>2118</v>
      </c>
      <c r="F84" s="235" t="s">
        <v>2119</v>
      </c>
      <c r="I84" s="101"/>
      <c r="J84" s="246">
        <f>BK84</f>
        <v>0</v>
      </c>
      <c r="L84" s="99"/>
      <c r="M84" s="102"/>
      <c r="P84" s="103">
        <f>SUM(P85:P86)</f>
        <v>0</v>
      </c>
      <c r="R84" s="103">
        <f>SUM(R85:R86)</f>
        <v>0</v>
      </c>
      <c r="T84" s="104">
        <f>SUM(T85:T86)</f>
        <v>0</v>
      </c>
      <c r="AR84" s="100" t="s">
        <v>149</v>
      </c>
      <c r="AT84" s="105" t="s">
        <v>71</v>
      </c>
      <c r="AU84" s="105" t="s">
        <v>80</v>
      </c>
      <c r="AY84" s="100" t="s">
        <v>132</v>
      </c>
      <c r="BK84" s="106">
        <f>SUM(BK85:BK86)</f>
        <v>0</v>
      </c>
    </row>
    <row r="85" spans="2:65" s="1" customFormat="1" ht="16.5" customHeight="1">
      <c r="B85" s="107"/>
      <c r="C85" s="108" t="s">
        <v>80</v>
      </c>
      <c r="D85" s="262" t="s">
        <v>135</v>
      </c>
      <c r="E85" s="236" t="s">
        <v>2120</v>
      </c>
      <c r="F85" s="237" t="s">
        <v>2119</v>
      </c>
      <c r="G85" s="238" t="s">
        <v>2121</v>
      </c>
      <c r="H85" s="239">
        <v>1</v>
      </c>
      <c r="I85" s="110"/>
      <c r="J85" s="247">
        <f>ROUND(I85*H85,2)</f>
        <v>0</v>
      </c>
      <c r="K85" s="109" t="s">
        <v>394</v>
      </c>
      <c r="L85" s="30"/>
      <c r="M85" s="111" t="s">
        <v>3</v>
      </c>
      <c r="N85" s="112" t="s">
        <v>43</v>
      </c>
      <c r="P85" s="113">
        <f>O85*H85</f>
        <v>0</v>
      </c>
      <c r="Q85" s="113">
        <v>0</v>
      </c>
      <c r="R85" s="113">
        <f>Q85*H85</f>
        <v>0</v>
      </c>
      <c r="S85" s="113">
        <v>0</v>
      </c>
      <c r="T85" s="114">
        <f>S85*H85</f>
        <v>0</v>
      </c>
      <c r="AR85" s="115" t="s">
        <v>2122</v>
      </c>
      <c r="AT85" s="115" t="s">
        <v>135</v>
      </c>
      <c r="AU85" s="115" t="s">
        <v>82</v>
      </c>
      <c r="AY85" s="16" t="s">
        <v>132</v>
      </c>
      <c r="BE85" s="116">
        <f>IF(N85="základní",J85,0)</f>
        <v>0</v>
      </c>
      <c r="BF85" s="116">
        <f>IF(N85="snížená",J85,0)</f>
        <v>0</v>
      </c>
      <c r="BG85" s="116">
        <f>IF(N85="zákl. přenesená",J85,0)</f>
        <v>0</v>
      </c>
      <c r="BH85" s="116">
        <f>IF(N85="sníž. přenesená",J85,0)</f>
        <v>0</v>
      </c>
      <c r="BI85" s="116">
        <f>IF(N85="nulová",J85,0)</f>
        <v>0</v>
      </c>
      <c r="BJ85" s="16" t="s">
        <v>80</v>
      </c>
      <c r="BK85" s="116">
        <f>ROUND(I85*H85,2)</f>
        <v>0</v>
      </c>
      <c r="BL85" s="16" t="s">
        <v>2122</v>
      </c>
      <c r="BM85" s="115" t="s">
        <v>2123</v>
      </c>
    </row>
    <row r="86" spans="2:65" s="1" customFormat="1" ht="11.25">
      <c r="B86" s="30"/>
      <c r="D86" s="265" t="s">
        <v>396</v>
      </c>
      <c r="F86" s="266" t="s">
        <v>2124</v>
      </c>
      <c r="I86" s="122"/>
      <c r="L86" s="30"/>
      <c r="M86" s="123"/>
      <c r="T86" s="48"/>
      <c r="AT86" s="16" t="s">
        <v>396</v>
      </c>
      <c r="AU86" s="16" t="s">
        <v>82</v>
      </c>
    </row>
    <row r="87" spans="2:65" s="11" customFormat="1" ht="22.9" customHeight="1">
      <c r="B87" s="99"/>
      <c r="D87" s="100" t="s">
        <v>71</v>
      </c>
      <c r="E87" s="235" t="s">
        <v>2125</v>
      </c>
      <c r="F87" s="235" t="s">
        <v>2126</v>
      </c>
      <c r="I87" s="101"/>
      <c r="J87" s="246">
        <f>BK87</f>
        <v>0</v>
      </c>
      <c r="L87" s="99"/>
      <c r="M87" s="102"/>
      <c r="P87" s="103">
        <f>SUM(P88:P89)</f>
        <v>0</v>
      </c>
      <c r="R87" s="103">
        <f>SUM(R88:R89)</f>
        <v>0</v>
      </c>
      <c r="T87" s="104">
        <f>SUM(T88:T89)</f>
        <v>0</v>
      </c>
      <c r="AR87" s="100" t="s">
        <v>149</v>
      </c>
      <c r="AT87" s="105" t="s">
        <v>71</v>
      </c>
      <c r="AU87" s="105" t="s">
        <v>80</v>
      </c>
      <c r="AY87" s="100" t="s">
        <v>132</v>
      </c>
      <c r="BK87" s="106">
        <f>SUM(BK88:BK89)</f>
        <v>0</v>
      </c>
    </row>
    <row r="88" spans="2:65" s="1" customFormat="1" ht="16.5" customHeight="1">
      <c r="B88" s="107"/>
      <c r="C88" s="108" t="s">
        <v>82</v>
      </c>
      <c r="D88" s="262" t="s">
        <v>135</v>
      </c>
      <c r="E88" s="236" t="s">
        <v>2127</v>
      </c>
      <c r="F88" s="237" t="s">
        <v>2128</v>
      </c>
      <c r="G88" s="238" t="s">
        <v>2121</v>
      </c>
      <c r="H88" s="239">
        <v>1</v>
      </c>
      <c r="I88" s="110"/>
      <c r="J88" s="247">
        <f>ROUND(I88*H88,2)</f>
        <v>0</v>
      </c>
      <c r="K88" s="109" t="s">
        <v>394</v>
      </c>
      <c r="L88" s="30"/>
      <c r="M88" s="111" t="s">
        <v>3</v>
      </c>
      <c r="N88" s="112" t="s">
        <v>43</v>
      </c>
      <c r="P88" s="113">
        <f>O88*H88</f>
        <v>0</v>
      </c>
      <c r="Q88" s="113">
        <v>0</v>
      </c>
      <c r="R88" s="113">
        <f>Q88*H88</f>
        <v>0</v>
      </c>
      <c r="S88" s="113">
        <v>0</v>
      </c>
      <c r="T88" s="114">
        <f>S88*H88</f>
        <v>0</v>
      </c>
      <c r="AR88" s="115" t="s">
        <v>2122</v>
      </c>
      <c r="AT88" s="115" t="s">
        <v>135</v>
      </c>
      <c r="AU88" s="115" t="s">
        <v>82</v>
      </c>
      <c r="AY88" s="16" t="s">
        <v>132</v>
      </c>
      <c r="BE88" s="116">
        <f>IF(N88="základní",J88,0)</f>
        <v>0</v>
      </c>
      <c r="BF88" s="116">
        <f>IF(N88="snížená",J88,0)</f>
        <v>0</v>
      </c>
      <c r="BG88" s="116">
        <f>IF(N88="zákl. přenesená",J88,0)</f>
        <v>0</v>
      </c>
      <c r="BH88" s="116">
        <f>IF(N88="sníž. přenesená",J88,0)</f>
        <v>0</v>
      </c>
      <c r="BI88" s="116">
        <f>IF(N88="nulová",J88,0)</f>
        <v>0</v>
      </c>
      <c r="BJ88" s="16" t="s">
        <v>80</v>
      </c>
      <c r="BK88" s="116">
        <f>ROUND(I88*H88,2)</f>
        <v>0</v>
      </c>
      <c r="BL88" s="16" t="s">
        <v>2122</v>
      </c>
      <c r="BM88" s="115" t="s">
        <v>2129</v>
      </c>
    </row>
    <row r="89" spans="2:65" s="1" customFormat="1" ht="11.25">
      <c r="B89" s="30"/>
      <c r="D89" s="265" t="s">
        <v>396</v>
      </c>
      <c r="F89" s="266" t="s">
        <v>2130</v>
      </c>
      <c r="I89" s="122"/>
      <c r="L89" s="30"/>
      <c r="M89" s="135"/>
      <c r="N89" s="119"/>
      <c r="O89" s="119"/>
      <c r="P89" s="119"/>
      <c r="Q89" s="119"/>
      <c r="R89" s="119"/>
      <c r="S89" s="119"/>
      <c r="T89" s="136"/>
      <c r="AT89" s="16" t="s">
        <v>396</v>
      </c>
      <c r="AU89" s="16" t="s">
        <v>82</v>
      </c>
    </row>
    <row r="90" spans="2:65" s="1" customFormat="1" ht="6.95" customHeight="1">
      <c r="B90" s="38"/>
      <c r="C90" s="39"/>
      <c r="D90" s="39"/>
      <c r="E90" s="39"/>
      <c r="F90" s="39"/>
      <c r="G90" s="39"/>
      <c r="H90" s="39"/>
      <c r="I90" s="256"/>
      <c r="J90" s="39"/>
      <c r="K90" s="39"/>
      <c r="L90" s="30"/>
    </row>
  </sheetData>
  <sheetProtection password="CA50" sheet="1" objects="1" scenarios="1"/>
  <autoFilter ref="C81:K89" xr:uid="{00000000-0009-0000-0000-00000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89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45" customWidth="1"/>
    <col min="2" max="2" width="1.6640625" style="145" customWidth="1"/>
    <col min="3" max="4" width="5" style="145" customWidth="1"/>
    <col min="5" max="5" width="11.6640625" style="145" customWidth="1"/>
    <col min="6" max="6" width="9.1640625" style="145" customWidth="1"/>
    <col min="7" max="7" width="5" style="145" customWidth="1"/>
    <col min="8" max="8" width="77.83203125" style="145" customWidth="1"/>
    <col min="9" max="10" width="20" style="145" customWidth="1"/>
    <col min="11" max="11" width="1.6640625" style="145" customWidth="1"/>
  </cols>
  <sheetData>
    <row r="1" spans="2:11" customFormat="1" ht="37.5" customHeight="1"/>
    <row r="2" spans="2:11" customFormat="1" ht="7.5" customHeight="1">
      <c r="B2" s="146"/>
      <c r="C2" s="147"/>
      <c r="D2" s="147"/>
      <c r="E2" s="147"/>
      <c r="F2" s="147"/>
      <c r="G2" s="147"/>
      <c r="H2" s="147"/>
      <c r="I2" s="147"/>
      <c r="J2" s="147"/>
      <c r="K2" s="148"/>
    </row>
    <row r="3" spans="2:11" s="14" customFormat="1" ht="45" customHeight="1">
      <c r="B3" s="149"/>
      <c r="C3" s="329" t="s">
        <v>2131</v>
      </c>
      <c r="D3" s="329"/>
      <c r="E3" s="329"/>
      <c r="F3" s="329"/>
      <c r="G3" s="329"/>
      <c r="H3" s="329"/>
      <c r="I3" s="329"/>
      <c r="J3" s="329"/>
      <c r="K3" s="150"/>
    </row>
    <row r="4" spans="2:11" customFormat="1" ht="25.5" customHeight="1">
      <c r="B4" s="151"/>
      <c r="C4" s="334" t="s">
        <v>2132</v>
      </c>
      <c r="D4" s="334"/>
      <c r="E4" s="334"/>
      <c r="F4" s="334"/>
      <c r="G4" s="334"/>
      <c r="H4" s="334"/>
      <c r="I4" s="334"/>
      <c r="J4" s="334"/>
      <c r="K4" s="152"/>
    </row>
    <row r="5" spans="2:11" customFormat="1" ht="5.25" customHeight="1">
      <c r="B5" s="151"/>
      <c r="C5" s="153"/>
      <c r="D5" s="153"/>
      <c r="E5" s="153"/>
      <c r="F5" s="153"/>
      <c r="G5" s="153"/>
      <c r="H5" s="153"/>
      <c r="I5" s="153"/>
      <c r="J5" s="153"/>
      <c r="K5" s="152"/>
    </row>
    <row r="6" spans="2:11" customFormat="1" ht="15" customHeight="1">
      <c r="B6" s="151"/>
      <c r="C6" s="333" t="s">
        <v>2133</v>
      </c>
      <c r="D6" s="333"/>
      <c r="E6" s="333"/>
      <c r="F6" s="333"/>
      <c r="G6" s="333"/>
      <c r="H6" s="333"/>
      <c r="I6" s="333"/>
      <c r="J6" s="333"/>
      <c r="K6" s="152"/>
    </row>
    <row r="7" spans="2:11" customFormat="1" ht="15" customHeight="1">
      <c r="B7" s="155"/>
      <c r="C7" s="333" t="s">
        <v>2134</v>
      </c>
      <c r="D7" s="333"/>
      <c r="E7" s="333"/>
      <c r="F7" s="333"/>
      <c r="G7" s="333"/>
      <c r="H7" s="333"/>
      <c r="I7" s="333"/>
      <c r="J7" s="333"/>
      <c r="K7" s="152"/>
    </row>
    <row r="8" spans="2:11" customFormat="1" ht="12.75" customHeight="1">
      <c r="B8" s="155"/>
      <c r="C8" s="154"/>
      <c r="D8" s="154"/>
      <c r="E8" s="154"/>
      <c r="F8" s="154"/>
      <c r="G8" s="154"/>
      <c r="H8" s="154"/>
      <c r="I8" s="154"/>
      <c r="J8" s="154"/>
      <c r="K8" s="152"/>
    </row>
    <row r="9" spans="2:11" customFormat="1" ht="15" customHeight="1">
      <c r="B9" s="155"/>
      <c r="C9" s="333" t="s">
        <v>2135</v>
      </c>
      <c r="D9" s="333"/>
      <c r="E9" s="333"/>
      <c r="F9" s="333"/>
      <c r="G9" s="333"/>
      <c r="H9" s="333"/>
      <c r="I9" s="333"/>
      <c r="J9" s="333"/>
      <c r="K9" s="152"/>
    </row>
    <row r="10" spans="2:11" customFormat="1" ht="15" customHeight="1">
      <c r="B10" s="155"/>
      <c r="C10" s="154"/>
      <c r="D10" s="333" t="s">
        <v>2136</v>
      </c>
      <c r="E10" s="333"/>
      <c r="F10" s="333"/>
      <c r="G10" s="333"/>
      <c r="H10" s="333"/>
      <c r="I10" s="333"/>
      <c r="J10" s="333"/>
      <c r="K10" s="152"/>
    </row>
    <row r="11" spans="2:11" customFormat="1" ht="15" customHeight="1">
      <c r="B11" s="155"/>
      <c r="C11" s="156"/>
      <c r="D11" s="333" t="s">
        <v>2137</v>
      </c>
      <c r="E11" s="333"/>
      <c r="F11" s="333"/>
      <c r="G11" s="333"/>
      <c r="H11" s="333"/>
      <c r="I11" s="333"/>
      <c r="J11" s="333"/>
      <c r="K11" s="152"/>
    </row>
    <row r="12" spans="2:11" customFormat="1" ht="15" customHeight="1">
      <c r="B12" s="155"/>
      <c r="C12" s="156"/>
      <c r="D12" s="154"/>
      <c r="E12" s="154"/>
      <c r="F12" s="154"/>
      <c r="G12" s="154"/>
      <c r="H12" s="154"/>
      <c r="I12" s="154"/>
      <c r="J12" s="154"/>
      <c r="K12" s="152"/>
    </row>
    <row r="13" spans="2:11" customFormat="1" ht="15" customHeight="1">
      <c r="B13" s="155"/>
      <c r="C13" s="156"/>
      <c r="D13" s="157" t="s">
        <v>2138</v>
      </c>
      <c r="E13" s="154"/>
      <c r="F13" s="154"/>
      <c r="G13" s="154"/>
      <c r="H13" s="154"/>
      <c r="I13" s="154"/>
      <c r="J13" s="154"/>
      <c r="K13" s="152"/>
    </row>
    <row r="14" spans="2:11" customFormat="1" ht="12.75" customHeight="1">
      <c r="B14" s="155"/>
      <c r="C14" s="156"/>
      <c r="D14" s="156"/>
      <c r="E14" s="156"/>
      <c r="F14" s="156"/>
      <c r="G14" s="156"/>
      <c r="H14" s="156"/>
      <c r="I14" s="156"/>
      <c r="J14" s="156"/>
      <c r="K14" s="152"/>
    </row>
    <row r="15" spans="2:11" customFormat="1" ht="15" customHeight="1">
      <c r="B15" s="155"/>
      <c r="C15" s="156"/>
      <c r="D15" s="333" t="s">
        <v>2139</v>
      </c>
      <c r="E15" s="333"/>
      <c r="F15" s="333"/>
      <c r="G15" s="333"/>
      <c r="H15" s="333"/>
      <c r="I15" s="333"/>
      <c r="J15" s="333"/>
      <c r="K15" s="152"/>
    </row>
    <row r="16" spans="2:11" customFormat="1" ht="15" customHeight="1">
      <c r="B16" s="155"/>
      <c r="C16" s="156"/>
      <c r="D16" s="333" t="s">
        <v>2140</v>
      </c>
      <c r="E16" s="333"/>
      <c r="F16" s="333"/>
      <c r="G16" s="333"/>
      <c r="H16" s="333"/>
      <c r="I16" s="333"/>
      <c r="J16" s="333"/>
      <c r="K16" s="152"/>
    </row>
    <row r="17" spans="2:11" customFormat="1" ht="15" customHeight="1">
      <c r="B17" s="155"/>
      <c r="C17" s="156"/>
      <c r="D17" s="333" t="s">
        <v>2141</v>
      </c>
      <c r="E17" s="333"/>
      <c r="F17" s="333"/>
      <c r="G17" s="333"/>
      <c r="H17" s="333"/>
      <c r="I17" s="333"/>
      <c r="J17" s="333"/>
      <c r="K17" s="152"/>
    </row>
    <row r="18" spans="2:11" customFormat="1" ht="15" customHeight="1">
      <c r="B18" s="155"/>
      <c r="C18" s="156"/>
      <c r="D18" s="156"/>
      <c r="E18" s="158" t="s">
        <v>79</v>
      </c>
      <c r="F18" s="333" t="s">
        <v>2142</v>
      </c>
      <c r="G18" s="333"/>
      <c r="H18" s="333"/>
      <c r="I18" s="333"/>
      <c r="J18" s="333"/>
      <c r="K18" s="152"/>
    </row>
    <row r="19" spans="2:11" customFormat="1" ht="15" customHeight="1">
      <c r="B19" s="155"/>
      <c r="C19" s="156"/>
      <c r="D19" s="156"/>
      <c r="E19" s="158" t="s">
        <v>2143</v>
      </c>
      <c r="F19" s="333" t="s">
        <v>2144</v>
      </c>
      <c r="G19" s="333"/>
      <c r="H19" s="333"/>
      <c r="I19" s="333"/>
      <c r="J19" s="333"/>
      <c r="K19" s="152"/>
    </row>
    <row r="20" spans="2:11" customFormat="1" ht="15" customHeight="1">
      <c r="B20" s="155"/>
      <c r="C20" s="156"/>
      <c r="D20" s="156"/>
      <c r="E20" s="158" t="s">
        <v>2145</v>
      </c>
      <c r="F20" s="333" t="s">
        <v>2146</v>
      </c>
      <c r="G20" s="333"/>
      <c r="H20" s="333"/>
      <c r="I20" s="333"/>
      <c r="J20" s="333"/>
      <c r="K20" s="152"/>
    </row>
    <row r="21" spans="2:11" customFormat="1" ht="15" customHeight="1">
      <c r="B21" s="155"/>
      <c r="C21" s="156"/>
      <c r="D21" s="156"/>
      <c r="E21" s="158" t="s">
        <v>106</v>
      </c>
      <c r="F21" s="333" t="s">
        <v>2147</v>
      </c>
      <c r="G21" s="333"/>
      <c r="H21" s="333"/>
      <c r="I21" s="333"/>
      <c r="J21" s="333"/>
      <c r="K21" s="152"/>
    </row>
    <row r="22" spans="2:11" customFormat="1" ht="15" customHeight="1">
      <c r="B22" s="155"/>
      <c r="C22" s="156"/>
      <c r="D22" s="156"/>
      <c r="E22" s="158" t="s">
        <v>1412</v>
      </c>
      <c r="F22" s="333" t="s">
        <v>588</v>
      </c>
      <c r="G22" s="333"/>
      <c r="H22" s="333"/>
      <c r="I22" s="333"/>
      <c r="J22" s="333"/>
      <c r="K22" s="152"/>
    </row>
    <row r="23" spans="2:11" customFormat="1" ht="15" customHeight="1">
      <c r="B23" s="155"/>
      <c r="C23" s="156"/>
      <c r="D23" s="156"/>
      <c r="E23" s="158" t="s">
        <v>2148</v>
      </c>
      <c r="F23" s="333" t="s">
        <v>2149</v>
      </c>
      <c r="G23" s="333"/>
      <c r="H23" s="333"/>
      <c r="I23" s="333"/>
      <c r="J23" s="333"/>
      <c r="K23" s="152"/>
    </row>
    <row r="24" spans="2:11" customFormat="1" ht="12.75" customHeight="1">
      <c r="B24" s="155"/>
      <c r="C24" s="156"/>
      <c r="D24" s="156"/>
      <c r="E24" s="156"/>
      <c r="F24" s="156"/>
      <c r="G24" s="156"/>
      <c r="H24" s="156"/>
      <c r="I24" s="156"/>
      <c r="J24" s="156"/>
      <c r="K24" s="152"/>
    </row>
    <row r="25" spans="2:11" customFormat="1" ht="15" customHeight="1">
      <c r="B25" s="155"/>
      <c r="C25" s="333" t="s">
        <v>2150</v>
      </c>
      <c r="D25" s="333"/>
      <c r="E25" s="333"/>
      <c r="F25" s="333"/>
      <c r="G25" s="333"/>
      <c r="H25" s="333"/>
      <c r="I25" s="333"/>
      <c r="J25" s="333"/>
      <c r="K25" s="152"/>
    </row>
    <row r="26" spans="2:11" customFormat="1" ht="15" customHeight="1">
      <c r="B26" s="155"/>
      <c r="C26" s="333" t="s">
        <v>2151</v>
      </c>
      <c r="D26" s="333"/>
      <c r="E26" s="333"/>
      <c r="F26" s="333"/>
      <c r="G26" s="333"/>
      <c r="H26" s="333"/>
      <c r="I26" s="333"/>
      <c r="J26" s="333"/>
      <c r="K26" s="152"/>
    </row>
    <row r="27" spans="2:11" customFormat="1" ht="15" customHeight="1">
      <c r="B27" s="155"/>
      <c r="C27" s="154"/>
      <c r="D27" s="333" t="s">
        <v>2152</v>
      </c>
      <c r="E27" s="333"/>
      <c r="F27" s="333"/>
      <c r="G27" s="333"/>
      <c r="H27" s="333"/>
      <c r="I27" s="333"/>
      <c r="J27" s="333"/>
      <c r="K27" s="152"/>
    </row>
    <row r="28" spans="2:11" customFormat="1" ht="15" customHeight="1">
      <c r="B28" s="155"/>
      <c r="C28" s="156"/>
      <c r="D28" s="333" t="s">
        <v>2153</v>
      </c>
      <c r="E28" s="333"/>
      <c r="F28" s="333"/>
      <c r="G28" s="333"/>
      <c r="H28" s="333"/>
      <c r="I28" s="333"/>
      <c r="J28" s="333"/>
      <c r="K28" s="152"/>
    </row>
    <row r="29" spans="2:11" customFormat="1" ht="12.75" customHeight="1">
      <c r="B29" s="155"/>
      <c r="C29" s="156"/>
      <c r="D29" s="156"/>
      <c r="E29" s="156"/>
      <c r="F29" s="156"/>
      <c r="G29" s="156"/>
      <c r="H29" s="156"/>
      <c r="I29" s="156"/>
      <c r="J29" s="156"/>
      <c r="K29" s="152"/>
    </row>
    <row r="30" spans="2:11" customFormat="1" ht="15" customHeight="1">
      <c r="B30" s="155"/>
      <c r="C30" s="156"/>
      <c r="D30" s="333" t="s">
        <v>2154</v>
      </c>
      <c r="E30" s="333"/>
      <c r="F30" s="333"/>
      <c r="G30" s="333"/>
      <c r="H30" s="333"/>
      <c r="I30" s="333"/>
      <c r="J30" s="333"/>
      <c r="K30" s="152"/>
    </row>
    <row r="31" spans="2:11" customFormat="1" ht="15" customHeight="1">
      <c r="B31" s="155"/>
      <c r="C31" s="156"/>
      <c r="D31" s="333" t="s">
        <v>2155</v>
      </c>
      <c r="E31" s="333"/>
      <c r="F31" s="333"/>
      <c r="G31" s="333"/>
      <c r="H31" s="333"/>
      <c r="I31" s="333"/>
      <c r="J31" s="333"/>
      <c r="K31" s="152"/>
    </row>
    <row r="32" spans="2:11" customFormat="1" ht="12.75" customHeight="1">
      <c r="B32" s="155"/>
      <c r="C32" s="156"/>
      <c r="D32" s="156"/>
      <c r="E32" s="156"/>
      <c r="F32" s="156"/>
      <c r="G32" s="156"/>
      <c r="H32" s="156"/>
      <c r="I32" s="156"/>
      <c r="J32" s="156"/>
      <c r="K32" s="152"/>
    </row>
    <row r="33" spans="2:11" customFormat="1" ht="15" customHeight="1">
      <c r="B33" s="155"/>
      <c r="C33" s="156"/>
      <c r="D33" s="333" t="s">
        <v>2156</v>
      </c>
      <c r="E33" s="333"/>
      <c r="F33" s="333"/>
      <c r="G33" s="333"/>
      <c r="H33" s="333"/>
      <c r="I33" s="333"/>
      <c r="J33" s="333"/>
      <c r="K33" s="152"/>
    </row>
    <row r="34" spans="2:11" customFormat="1" ht="15" customHeight="1">
      <c r="B34" s="155"/>
      <c r="C34" s="156"/>
      <c r="D34" s="333" t="s">
        <v>2157</v>
      </c>
      <c r="E34" s="333"/>
      <c r="F34" s="333"/>
      <c r="G34" s="333"/>
      <c r="H34" s="333"/>
      <c r="I34" s="333"/>
      <c r="J34" s="333"/>
      <c r="K34" s="152"/>
    </row>
    <row r="35" spans="2:11" customFormat="1" ht="15" customHeight="1">
      <c r="B35" s="155"/>
      <c r="C35" s="156"/>
      <c r="D35" s="333" t="s">
        <v>2158</v>
      </c>
      <c r="E35" s="333"/>
      <c r="F35" s="333"/>
      <c r="G35" s="333"/>
      <c r="H35" s="333"/>
      <c r="I35" s="333"/>
      <c r="J35" s="333"/>
      <c r="K35" s="152"/>
    </row>
    <row r="36" spans="2:11" customFormat="1" ht="15" customHeight="1">
      <c r="B36" s="155"/>
      <c r="C36" s="156"/>
      <c r="D36" s="154"/>
      <c r="E36" s="157" t="s">
        <v>118</v>
      </c>
      <c r="F36" s="154"/>
      <c r="G36" s="333" t="s">
        <v>2159</v>
      </c>
      <c r="H36" s="333"/>
      <c r="I36" s="333"/>
      <c r="J36" s="333"/>
      <c r="K36" s="152"/>
    </row>
    <row r="37" spans="2:11" customFormat="1" ht="30.75" customHeight="1">
      <c r="B37" s="155"/>
      <c r="C37" s="156"/>
      <c r="D37" s="154"/>
      <c r="E37" s="157" t="s">
        <v>2160</v>
      </c>
      <c r="F37" s="154"/>
      <c r="G37" s="333" t="s">
        <v>2161</v>
      </c>
      <c r="H37" s="333"/>
      <c r="I37" s="333"/>
      <c r="J37" s="333"/>
      <c r="K37" s="152"/>
    </row>
    <row r="38" spans="2:11" customFormat="1" ht="15" customHeight="1">
      <c r="B38" s="155"/>
      <c r="C38" s="156"/>
      <c r="D38" s="154"/>
      <c r="E38" s="157" t="s">
        <v>53</v>
      </c>
      <c r="F38" s="154"/>
      <c r="G38" s="333" t="s">
        <v>2162</v>
      </c>
      <c r="H38" s="333"/>
      <c r="I38" s="333"/>
      <c r="J38" s="333"/>
      <c r="K38" s="152"/>
    </row>
    <row r="39" spans="2:11" customFormat="1" ht="15" customHeight="1">
      <c r="B39" s="155"/>
      <c r="C39" s="156"/>
      <c r="D39" s="154"/>
      <c r="E39" s="157" t="s">
        <v>54</v>
      </c>
      <c r="F39" s="154"/>
      <c r="G39" s="333" t="s">
        <v>2163</v>
      </c>
      <c r="H39" s="333"/>
      <c r="I39" s="333"/>
      <c r="J39" s="333"/>
      <c r="K39" s="152"/>
    </row>
    <row r="40" spans="2:11" customFormat="1" ht="15" customHeight="1">
      <c r="B40" s="155"/>
      <c r="C40" s="156"/>
      <c r="D40" s="154"/>
      <c r="E40" s="157" t="s">
        <v>119</v>
      </c>
      <c r="F40" s="154"/>
      <c r="G40" s="333" t="s">
        <v>2164</v>
      </c>
      <c r="H40" s="333"/>
      <c r="I40" s="333"/>
      <c r="J40" s="333"/>
      <c r="K40" s="152"/>
    </row>
    <row r="41" spans="2:11" customFormat="1" ht="15" customHeight="1">
      <c r="B41" s="155"/>
      <c r="C41" s="156"/>
      <c r="D41" s="154"/>
      <c r="E41" s="157" t="s">
        <v>120</v>
      </c>
      <c r="F41" s="154"/>
      <c r="G41" s="333" t="s">
        <v>2165</v>
      </c>
      <c r="H41" s="333"/>
      <c r="I41" s="333"/>
      <c r="J41" s="333"/>
      <c r="K41" s="152"/>
    </row>
    <row r="42" spans="2:11" customFormat="1" ht="15" customHeight="1">
      <c r="B42" s="155"/>
      <c r="C42" s="156"/>
      <c r="D42" s="154"/>
      <c r="E42" s="157" t="s">
        <v>2166</v>
      </c>
      <c r="F42" s="154"/>
      <c r="G42" s="333" t="s">
        <v>2167</v>
      </c>
      <c r="H42" s="333"/>
      <c r="I42" s="333"/>
      <c r="J42" s="333"/>
      <c r="K42" s="152"/>
    </row>
    <row r="43" spans="2:11" customFormat="1" ht="15" customHeight="1">
      <c r="B43" s="155"/>
      <c r="C43" s="156"/>
      <c r="D43" s="154"/>
      <c r="E43" s="157"/>
      <c r="F43" s="154"/>
      <c r="G43" s="333" t="s">
        <v>2168</v>
      </c>
      <c r="H43" s="333"/>
      <c r="I43" s="333"/>
      <c r="J43" s="333"/>
      <c r="K43" s="152"/>
    </row>
    <row r="44" spans="2:11" customFormat="1" ht="15" customHeight="1">
      <c r="B44" s="155"/>
      <c r="C44" s="156"/>
      <c r="D44" s="154"/>
      <c r="E44" s="157" t="s">
        <v>2169</v>
      </c>
      <c r="F44" s="154"/>
      <c r="G44" s="333" t="s">
        <v>2170</v>
      </c>
      <c r="H44" s="333"/>
      <c r="I44" s="333"/>
      <c r="J44" s="333"/>
      <c r="K44" s="152"/>
    </row>
    <row r="45" spans="2:11" customFormat="1" ht="15" customHeight="1">
      <c r="B45" s="155"/>
      <c r="C45" s="156"/>
      <c r="D45" s="154"/>
      <c r="E45" s="157" t="s">
        <v>122</v>
      </c>
      <c r="F45" s="154"/>
      <c r="G45" s="333" t="s">
        <v>2171</v>
      </c>
      <c r="H45" s="333"/>
      <c r="I45" s="333"/>
      <c r="J45" s="333"/>
      <c r="K45" s="152"/>
    </row>
    <row r="46" spans="2:11" customFormat="1" ht="12.75" customHeight="1">
      <c r="B46" s="155"/>
      <c r="C46" s="156"/>
      <c r="D46" s="154"/>
      <c r="E46" s="154"/>
      <c r="F46" s="154"/>
      <c r="G46" s="154"/>
      <c r="H46" s="154"/>
      <c r="I46" s="154"/>
      <c r="J46" s="154"/>
      <c r="K46" s="152"/>
    </row>
    <row r="47" spans="2:11" customFormat="1" ht="15" customHeight="1">
      <c r="B47" s="155"/>
      <c r="C47" s="156"/>
      <c r="D47" s="333" t="s">
        <v>2172</v>
      </c>
      <c r="E47" s="333"/>
      <c r="F47" s="333"/>
      <c r="G47" s="333"/>
      <c r="H47" s="333"/>
      <c r="I47" s="333"/>
      <c r="J47" s="333"/>
      <c r="K47" s="152"/>
    </row>
    <row r="48" spans="2:11" customFormat="1" ht="15" customHeight="1">
      <c r="B48" s="155"/>
      <c r="C48" s="156"/>
      <c r="D48" s="156"/>
      <c r="E48" s="333" t="s">
        <v>2173</v>
      </c>
      <c r="F48" s="333"/>
      <c r="G48" s="333"/>
      <c r="H48" s="333"/>
      <c r="I48" s="333"/>
      <c r="J48" s="333"/>
      <c r="K48" s="152"/>
    </row>
    <row r="49" spans="2:11" customFormat="1" ht="15" customHeight="1">
      <c r="B49" s="155"/>
      <c r="C49" s="156"/>
      <c r="D49" s="156"/>
      <c r="E49" s="333" t="s">
        <v>2174</v>
      </c>
      <c r="F49" s="333"/>
      <c r="G49" s="333"/>
      <c r="H49" s="333"/>
      <c r="I49" s="333"/>
      <c r="J49" s="333"/>
      <c r="K49" s="152"/>
    </row>
    <row r="50" spans="2:11" customFormat="1" ht="15" customHeight="1">
      <c r="B50" s="155"/>
      <c r="C50" s="156"/>
      <c r="D50" s="156"/>
      <c r="E50" s="333" t="s">
        <v>2175</v>
      </c>
      <c r="F50" s="333"/>
      <c r="G50" s="333"/>
      <c r="H50" s="333"/>
      <c r="I50" s="333"/>
      <c r="J50" s="333"/>
      <c r="K50" s="152"/>
    </row>
    <row r="51" spans="2:11" customFormat="1" ht="15" customHeight="1">
      <c r="B51" s="155"/>
      <c r="C51" s="156"/>
      <c r="D51" s="333" t="s">
        <v>2176</v>
      </c>
      <c r="E51" s="333"/>
      <c r="F51" s="333"/>
      <c r="G51" s="333"/>
      <c r="H51" s="333"/>
      <c r="I51" s="333"/>
      <c r="J51" s="333"/>
      <c r="K51" s="152"/>
    </row>
    <row r="52" spans="2:11" customFormat="1" ht="25.5" customHeight="1">
      <c r="B52" s="151"/>
      <c r="C52" s="334" t="s">
        <v>2177</v>
      </c>
      <c r="D52" s="334"/>
      <c r="E52" s="334"/>
      <c r="F52" s="334"/>
      <c r="G52" s="334"/>
      <c r="H52" s="334"/>
      <c r="I52" s="334"/>
      <c r="J52" s="334"/>
      <c r="K52" s="152"/>
    </row>
    <row r="53" spans="2:11" customFormat="1" ht="5.25" customHeight="1">
      <c r="B53" s="151"/>
      <c r="C53" s="153"/>
      <c r="D53" s="153"/>
      <c r="E53" s="153"/>
      <c r="F53" s="153"/>
      <c r="G53" s="153"/>
      <c r="H53" s="153"/>
      <c r="I53" s="153"/>
      <c r="J53" s="153"/>
      <c r="K53" s="152"/>
    </row>
    <row r="54" spans="2:11" customFormat="1" ht="15" customHeight="1">
      <c r="B54" s="151"/>
      <c r="C54" s="333" t="s">
        <v>2178</v>
      </c>
      <c r="D54" s="333"/>
      <c r="E54" s="333"/>
      <c r="F54" s="333"/>
      <c r="G54" s="333"/>
      <c r="H54" s="333"/>
      <c r="I54" s="333"/>
      <c r="J54" s="333"/>
      <c r="K54" s="152"/>
    </row>
    <row r="55" spans="2:11" customFormat="1" ht="15" customHeight="1">
      <c r="B55" s="151"/>
      <c r="C55" s="333" t="s">
        <v>2179</v>
      </c>
      <c r="D55" s="333"/>
      <c r="E55" s="333"/>
      <c r="F55" s="333"/>
      <c r="G55" s="333"/>
      <c r="H55" s="333"/>
      <c r="I55" s="333"/>
      <c r="J55" s="333"/>
      <c r="K55" s="152"/>
    </row>
    <row r="56" spans="2:11" customFormat="1" ht="12.75" customHeight="1">
      <c r="B56" s="151"/>
      <c r="C56" s="154"/>
      <c r="D56" s="154"/>
      <c r="E56" s="154"/>
      <c r="F56" s="154"/>
      <c r="G56" s="154"/>
      <c r="H56" s="154"/>
      <c r="I56" s="154"/>
      <c r="J56" s="154"/>
      <c r="K56" s="152"/>
    </row>
    <row r="57" spans="2:11" customFormat="1" ht="15" customHeight="1">
      <c r="B57" s="151"/>
      <c r="C57" s="333" t="s">
        <v>2180</v>
      </c>
      <c r="D57" s="333"/>
      <c r="E57" s="333"/>
      <c r="F57" s="333"/>
      <c r="G57" s="333"/>
      <c r="H57" s="333"/>
      <c r="I57" s="333"/>
      <c r="J57" s="333"/>
      <c r="K57" s="152"/>
    </row>
    <row r="58" spans="2:11" customFormat="1" ht="15" customHeight="1">
      <c r="B58" s="151"/>
      <c r="C58" s="156"/>
      <c r="D58" s="333" t="s">
        <v>2181</v>
      </c>
      <c r="E58" s="333"/>
      <c r="F58" s="333"/>
      <c r="G58" s="333"/>
      <c r="H58" s="333"/>
      <c r="I58" s="333"/>
      <c r="J58" s="333"/>
      <c r="K58" s="152"/>
    </row>
    <row r="59" spans="2:11" customFormat="1" ht="15" customHeight="1">
      <c r="B59" s="151"/>
      <c r="C59" s="156"/>
      <c r="D59" s="333" t="s">
        <v>2182</v>
      </c>
      <c r="E59" s="333"/>
      <c r="F59" s="333"/>
      <c r="G59" s="333"/>
      <c r="H59" s="333"/>
      <c r="I59" s="333"/>
      <c r="J59" s="333"/>
      <c r="K59" s="152"/>
    </row>
    <row r="60" spans="2:11" customFormat="1" ht="15" customHeight="1">
      <c r="B60" s="151"/>
      <c r="C60" s="156"/>
      <c r="D60" s="333" t="s">
        <v>2183</v>
      </c>
      <c r="E60" s="333"/>
      <c r="F60" s="333"/>
      <c r="G60" s="333"/>
      <c r="H60" s="333"/>
      <c r="I60" s="333"/>
      <c r="J60" s="333"/>
      <c r="K60" s="152"/>
    </row>
    <row r="61" spans="2:11" customFormat="1" ht="15" customHeight="1">
      <c r="B61" s="151"/>
      <c r="C61" s="156"/>
      <c r="D61" s="333" t="s">
        <v>2184</v>
      </c>
      <c r="E61" s="333"/>
      <c r="F61" s="333"/>
      <c r="G61" s="333"/>
      <c r="H61" s="333"/>
      <c r="I61" s="333"/>
      <c r="J61" s="333"/>
      <c r="K61" s="152"/>
    </row>
    <row r="62" spans="2:11" customFormat="1" ht="15" customHeight="1">
      <c r="B62" s="151"/>
      <c r="C62" s="156"/>
      <c r="D62" s="332" t="s">
        <v>2185</v>
      </c>
      <c r="E62" s="332"/>
      <c r="F62" s="332"/>
      <c r="G62" s="332"/>
      <c r="H62" s="332"/>
      <c r="I62" s="332"/>
      <c r="J62" s="332"/>
      <c r="K62" s="152"/>
    </row>
    <row r="63" spans="2:11" customFormat="1" ht="15" customHeight="1">
      <c r="B63" s="151"/>
      <c r="C63" s="156"/>
      <c r="D63" s="333" t="s">
        <v>2186</v>
      </c>
      <c r="E63" s="333"/>
      <c r="F63" s="333"/>
      <c r="G63" s="333"/>
      <c r="H63" s="333"/>
      <c r="I63" s="333"/>
      <c r="J63" s="333"/>
      <c r="K63" s="152"/>
    </row>
    <row r="64" spans="2:11" customFormat="1" ht="12.75" customHeight="1">
      <c r="B64" s="151"/>
      <c r="C64" s="156"/>
      <c r="D64" s="156"/>
      <c r="E64" s="159"/>
      <c r="F64" s="156"/>
      <c r="G64" s="156"/>
      <c r="H64" s="156"/>
      <c r="I64" s="156"/>
      <c r="J64" s="156"/>
      <c r="K64" s="152"/>
    </row>
    <row r="65" spans="2:11" customFormat="1" ht="15" customHeight="1">
      <c r="B65" s="151"/>
      <c r="C65" s="156"/>
      <c r="D65" s="333" t="s">
        <v>2187</v>
      </c>
      <c r="E65" s="333"/>
      <c r="F65" s="333"/>
      <c r="G65" s="333"/>
      <c r="H65" s="333"/>
      <c r="I65" s="333"/>
      <c r="J65" s="333"/>
      <c r="K65" s="152"/>
    </row>
    <row r="66" spans="2:11" customFormat="1" ht="15" customHeight="1">
      <c r="B66" s="151"/>
      <c r="C66" s="156"/>
      <c r="D66" s="332" t="s">
        <v>2188</v>
      </c>
      <c r="E66" s="332"/>
      <c r="F66" s="332"/>
      <c r="G66" s="332"/>
      <c r="H66" s="332"/>
      <c r="I66" s="332"/>
      <c r="J66" s="332"/>
      <c r="K66" s="152"/>
    </row>
    <row r="67" spans="2:11" customFormat="1" ht="15" customHeight="1">
      <c r="B67" s="151"/>
      <c r="C67" s="156"/>
      <c r="D67" s="333" t="s">
        <v>2189</v>
      </c>
      <c r="E67" s="333"/>
      <c r="F67" s="333"/>
      <c r="G67" s="333"/>
      <c r="H67" s="333"/>
      <c r="I67" s="333"/>
      <c r="J67" s="333"/>
      <c r="K67" s="152"/>
    </row>
    <row r="68" spans="2:11" customFormat="1" ht="15" customHeight="1">
      <c r="B68" s="151"/>
      <c r="C68" s="156"/>
      <c r="D68" s="333" t="s">
        <v>2190</v>
      </c>
      <c r="E68" s="333"/>
      <c r="F68" s="333"/>
      <c r="G68" s="333"/>
      <c r="H68" s="333"/>
      <c r="I68" s="333"/>
      <c r="J68" s="333"/>
      <c r="K68" s="152"/>
    </row>
    <row r="69" spans="2:11" customFormat="1" ht="15" customHeight="1">
      <c r="B69" s="151"/>
      <c r="C69" s="156"/>
      <c r="D69" s="333" t="s">
        <v>2191</v>
      </c>
      <c r="E69" s="333"/>
      <c r="F69" s="333"/>
      <c r="G69" s="333"/>
      <c r="H69" s="333"/>
      <c r="I69" s="333"/>
      <c r="J69" s="333"/>
      <c r="K69" s="152"/>
    </row>
    <row r="70" spans="2:11" customFormat="1" ht="15" customHeight="1">
      <c r="B70" s="151"/>
      <c r="C70" s="156"/>
      <c r="D70" s="333" t="s">
        <v>2192</v>
      </c>
      <c r="E70" s="333"/>
      <c r="F70" s="333"/>
      <c r="G70" s="333"/>
      <c r="H70" s="333"/>
      <c r="I70" s="333"/>
      <c r="J70" s="333"/>
      <c r="K70" s="152"/>
    </row>
    <row r="71" spans="2:11" customFormat="1" ht="12.75" customHeight="1">
      <c r="B71" s="160"/>
      <c r="C71" s="161"/>
      <c r="D71" s="161"/>
      <c r="E71" s="161"/>
      <c r="F71" s="161"/>
      <c r="G71" s="161"/>
      <c r="H71" s="161"/>
      <c r="I71" s="161"/>
      <c r="J71" s="161"/>
      <c r="K71" s="162"/>
    </row>
    <row r="72" spans="2:11" customFormat="1" ht="18.75" customHeight="1">
      <c r="B72" s="163"/>
      <c r="C72" s="163"/>
      <c r="D72" s="163"/>
      <c r="E72" s="163"/>
      <c r="F72" s="163"/>
      <c r="G72" s="163"/>
      <c r="H72" s="163"/>
      <c r="I72" s="163"/>
      <c r="J72" s="163"/>
      <c r="K72" s="164"/>
    </row>
    <row r="73" spans="2:11" customFormat="1" ht="18.75" customHeight="1"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2:11" customFormat="1" ht="7.5" customHeight="1">
      <c r="B74" s="165"/>
      <c r="C74" s="166"/>
      <c r="D74" s="166"/>
      <c r="E74" s="166"/>
      <c r="F74" s="166"/>
      <c r="G74" s="166"/>
      <c r="H74" s="166"/>
      <c r="I74" s="166"/>
      <c r="J74" s="166"/>
      <c r="K74" s="167"/>
    </row>
    <row r="75" spans="2:11" customFormat="1" ht="45" customHeight="1">
      <c r="B75" s="168"/>
      <c r="C75" s="331" t="s">
        <v>2193</v>
      </c>
      <c r="D75" s="331"/>
      <c r="E75" s="331"/>
      <c r="F75" s="331"/>
      <c r="G75" s="331"/>
      <c r="H75" s="331"/>
      <c r="I75" s="331"/>
      <c r="J75" s="331"/>
      <c r="K75" s="169"/>
    </row>
    <row r="76" spans="2:11" customFormat="1" ht="17.25" customHeight="1">
      <c r="B76" s="168"/>
      <c r="C76" s="170" t="s">
        <v>2194</v>
      </c>
      <c r="D76" s="170"/>
      <c r="E76" s="170"/>
      <c r="F76" s="170" t="s">
        <v>2195</v>
      </c>
      <c r="G76" s="171"/>
      <c r="H76" s="170" t="s">
        <v>54</v>
      </c>
      <c r="I76" s="170" t="s">
        <v>57</v>
      </c>
      <c r="J76" s="170" t="s">
        <v>2196</v>
      </c>
      <c r="K76" s="169"/>
    </row>
    <row r="77" spans="2:11" customFormat="1" ht="17.25" customHeight="1">
      <c r="B77" s="168"/>
      <c r="C77" s="172" t="s">
        <v>2197</v>
      </c>
      <c r="D77" s="172"/>
      <c r="E77" s="172"/>
      <c r="F77" s="173" t="s">
        <v>2198</v>
      </c>
      <c r="G77" s="174"/>
      <c r="H77" s="172"/>
      <c r="I77" s="172"/>
      <c r="J77" s="172" t="s">
        <v>2199</v>
      </c>
      <c r="K77" s="169"/>
    </row>
    <row r="78" spans="2:11" customFormat="1" ht="5.25" customHeight="1">
      <c r="B78" s="168"/>
      <c r="C78" s="175"/>
      <c r="D78" s="175"/>
      <c r="E78" s="175"/>
      <c r="F78" s="175"/>
      <c r="G78" s="176"/>
      <c r="H78" s="175"/>
      <c r="I78" s="175"/>
      <c r="J78" s="175"/>
      <c r="K78" s="169"/>
    </row>
    <row r="79" spans="2:11" customFormat="1" ht="15" customHeight="1">
      <c r="B79" s="168"/>
      <c r="C79" s="157" t="s">
        <v>53</v>
      </c>
      <c r="D79" s="177"/>
      <c r="E79" s="177"/>
      <c r="F79" s="178" t="s">
        <v>2200</v>
      </c>
      <c r="G79" s="179"/>
      <c r="H79" s="157" t="s">
        <v>2201</v>
      </c>
      <c r="I79" s="157" t="s">
        <v>2202</v>
      </c>
      <c r="J79" s="157">
        <v>20</v>
      </c>
      <c r="K79" s="169"/>
    </row>
    <row r="80" spans="2:11" customFormat="1" ht="15" customHeight="1">
      <c r="B80" s="168"/>
      <c r="C80" s="157" t="s">
        <v>2203</v>
      </c>
      <c r="D80" s="157"/>
      <c r="E80" s="157"/>
      <c r="F80" s="178" t="s">
        <v>2200</v>
      </c>
      <c r="G80" s="179"/>
      <c r="H80" s="157" t="s">
        <v>2204</v>
      </c>
      <c r="I80" s="157" t="s">
        <v>2202</v>
      </c>
      <c r="J80" s="157">
        <v>120</v>
      </c>
      <c r="K80" s="169"/>
    </row>
    <row r="81" spans="2:11" customFormat="1" ht="15" customHeight="1">
      <c r="B81" s="180"/>
      <c r="C81" s="157" t="s">
        <v>2205</v>
      </c>
      <c r="D81" s="157"/>
      <c r="E81" s="157"/>
      <c r="F81" s="178" t="s">
        <v>2206</v>
      </c>
      <c r="G81" s="179"/>
      <c r="H81" s="157" t="s">
        <v>2207</v>
      </c>
      <c r="I81" s="157" t="s">
        <v>2202</v>
      </c>
      <c r="J81" s="157">
        <v>50</v>
      </c>
      <c r="K81" s="169"/>
    </row>
    <row r="82" spans="2:11" customFormat="1" ht="15" customHeight="1">
      <c r="B82" s="180"/>
      <c r="C82" s="157" t="s">
        <v>2208</v>
      </c>
      <c r="D82" s="157"/>
      <c r="E82" s="157"/>
      <c r="F82" s="178" t="s">
        <v>2200</v>
      </c>
      <c r="G82" s="179"/>
      <c r="H82" s="157" t="s">
        <v>2209</v>
      </c>
      <c r="I82" s="157" t="s">
        <v>2210</v>
      </c>
      <c r="J82" s="157"/>
      <c r="K82" s="169"/>
    </row>
    <row r="83" spans="2:11" customFormat="1" ht="15" customHeight="1">
      <c r="B83" s="180"/>
      <c r="C83" s="157" t="s">
        <v>2211</v>
      </c>
      <c r="D83" s="157"/>
      <c r="E83" s="157"/>
      <c r="F83" s="178" t="s">
        <v>2206</v>
      </c>
      <c r="G83" s="157"/>
      <c r="H83" s="157" t="s">
        <v>2212</v>
      </c>
      <c r="I83" s="157" t="s">
        <v>2202</v>
      </c>
      <c r="J83" s="157">
        <v>15</v>
      </c>
      <c r="K83" s="169"/>
    </row>
    <row r="84" spans="2:11" customFormat="1" ht="15" customHeight="1">
      <c r="B84" s="180"/>
      <c r="C84" s="157" t="s">
        <v>2213</v>
      </c>
      <c r="D84" s="157"/>
      <c r="E84" s="157"/>
      <c r="F84" s="178" t="s">
        <v>2206</v>
      </c>
      <c r="G84" s="157"/>
      <c r="H84" s="157" t="s">
        <v>2214</v>
      </c>
      <c r="I84" s="157" t="s">
        <v>2202</v>
      </c>
      <c r="J84" s="157">
        <v>15</v>
      </c>
      <c r="K84" s="169"/>
    </row>
    <row r="85" spans="2:11" customFormat="1" ht="15" customHeight="1">
      <c r="B85" s="180"/>
      <c r="C85" s="157" t="s">
        <v>2215</v>
      </c>
      <c r="D85" s="157"/>
      <c r="E85" s="157"/>
      <c r="F85" s="178" t="s">
        <v>2206</v>
      </c>
      <c r="G85" s="157"/>
      <c r="H85" s="157" t="s">
        <v>2216</v>
      </c>
      <c r="I85" s="157" t="s">
        <v>2202</v>
      </c>
      <c r="J85" s="157">
        <v>20</v>
      </c>
      <c r="K85" s="169"/>
    </row>
    <row r="86" spans="2:11" customFormat="1" ht="15" customHeight="1">
      <c r="B86" s="180"/>
      <c r="C86" s="157" t="s">
        <v>2217</v>
      </c>
      <c r="D86" s="157"/>
      <c r="E86" s="157"/>
      <c r="F86" s="178" t="s">
        <v>2206</v>
      </c>
      <c r="G86" s="157"/>
      <c r="H86" s="157" t="s">
        <v>2218</v>
      </c>
      <c r="I86" s="157" t="s">
        <v>2202</v>
      </c>
      <c r="J86" s="157">
        <v>20</v>
      </c>
      <c r="K86" s="169"/>
    </row>
    <row r="87" spans="2:11" customFormat="1" ht="15" customHeight="1">
      <c r="B87" s="180"/>
      <c r="C87" s="157" t="s">
        <v>2219</v>
      </c>
      <c r="D87" s="157"/>
      <c r="E87" s="157"/>
      <c r="F87" s="178" t="s">
        <v>2206</v>
      </c>
      <c r="G87" s="179"/>
      <c r="H87" s="157" t="s">
        <v>2220</v>
      </c>
      <c r="I87" s="157" t="s">
        <v>2202</v>
      </c>
      <c r="J87" s="157">
        <v>50</v>
      </c>
      <c r="K87" s="169"/>
    </row>
    <row r="88" spans="2:11" customFormat="1" ht="15" customHeight="1">
      <c r="B88" s="180"/>
      <c r="C88" s="157" t="s">
        <v>2221</v>
      </c>
      <c r="D88" s="157"/>
      <c r="E88" s="157"/>
      <c r="F88" s="178" t="s">
        <v>2206</v>
      </c>
      <c r="G88" s="179"/>
      <c r="H88" s="157" t="s">
        <v>2222</v>
      </c>
      <c r="I88" s="157" t="s">
        <v>2202</v>
      </c>
      <c r="J88" s="157">
        <v>20</v>
      </c>
      <c r="K88" s="169"/>
    </row>
    <row r="89" spans="2:11" customFormat="1" ht="15" customHeight="1">
      <c r="B89" s="180"/>
      <c r="C89" s="157" t="s">
        <v>2223</v>
      </c>
      <c r="D89" s="157"/>
      <c r="E89" s="157"/>
      <c r="F89" s="178" t="s">
        <v>2206</v>
      </c>
      <c r="G89" s="179"/>
      <c r="H89" s="157" t="s">
        <v>2224</v>
      </c>
      <c r="I89" s="157" t="s">
        <v>2202</v>
      </c>
      <c r="J89" s="157">
        <v>20</v>
      </c>
      <c r="K89" s="169"/>
    </row>
    <row r="90" spans="2:11" customFormat="1" ht="15" customHeight="1">
      <c r="B90" s="180"/>
      <c r="C90" s="157" t="s">
        <v>2225</v>
      </c>
      <c r="D90" s="157"/>
      <c r="E90" s="157"/>
      <c r="F90" s="178" t="s">
        <v>2206</v>
      </c>
      <c r="G90" s="179"/>
      <c r="H90" s="157" t="s">
        <v>2226</v>
      </c>
      <c r="I90" s="157" t="s">
        <v>2202</v>
      </c>
      <c r="J90" s="157">
        <v>50</v>
      </c>
      <c r="K90" s="169"/>
    </row>
    <row r="91" spans="2:11" customFormat="1" ht="15" customHeight="1">
      <c r="B91" s="180"/>
      <c r="C91" s="157" t="s">
        <v>2227</v>
      </c>
      <c r="D91" s="157"/>
      <c r="E91" s="157"/>
      <c r="F91" s="178" t="s">
        <v>2206</v>
      </c>
      <c r="G91" s="179"/>
      <c r="H91" s="157" t="s">
        <v>2227</v>
      </c>
      <c r="I91" s="157" t="s">
        <v>2202</v>
      </c>
      <c r="J91" s="157">
        <v>50</v>
      </c>
      <c r="K91" s="169"/>
    </row>
    <row r="92" spans="2:11" customFormat="1" ht="15" customHeight="1">
      <c r="B92" s="180"/>
      <c r="C92" s="157" t="s">
        <v>2228</v>
      </c>
      <c r="D92" s="157"/>
      <c r="E92" s="157"/>
      <c r="F92" s="178" t="s">
        <v>2206</v>
      </c>
      <c r="G92" s="179"/>
      <c r="H92" s="157" t="s">
        <v>2229</v>
      </c>
      <c r="I92" s="157" t="s">
        <v>2202</v>
      </c>
      <c r="J92" s="157">
        <v>255</v>
      </c>
      <c r="K92" s="169"/>
    </row>
    <row r="93" spans="2:11" customFormat="1" ht="15" customHeight="1">
      <c r="B93" s="180"/>
      <c r="C93" s="157" t="s">
        <v>2230</v>
      </c>
      <c r="D93" s="157"/>
      <c r="E93" s="157"/>
      <c r="F93" s="178" t="s">
        <v>2200</v>
      </c>
      <c r="G93" s="179"/>
      <c r="H93" s="157" t="s">
        <v>2231</v>
      </c>
      <c r="I93" s="157" t="s">
        <v>2232</v>
      </c>
      <c r="J93" s="157"/>
      <c r="K93" s="169"/>
    </row>
    <row r="94" spans="2:11" customFormat="1" ht="15" customHeight="1">
      <c r="B94" s="180"/>
      <c r="C94" s="157" t="s">
        <v>2233</v>
      </c>
      <c r="D94" s="157"/>
      <c r="E94" s="157"/>
      <c r="F94" s="178" t="s">
        <v>2200</v>
      </c>
      <c r="G94" s="179"/>
      <c r="H94" s="157" t="s">
        <v>2234</v>
      </c>
      <c r="I94" s="157" t="s">
        <v>2235</v>
      </c>
      <c r="J94" s="157"/>
      <c r="K94" s="169"/>
    </row>
    <row r="95" spans="2:11" customFormat="1" ht="15" customHeight="1">
      <c r="B95" s="180"/>
      <c r="C95" s="157" t="s">
        <v>2236</v>
      </c>
      <c r="D95" s="157"/>
      <c r="E95" s="157"/>
      <c r="F95" s="178" t="s">
        <v>2200</v>
      </c>
      <c r="G95" s="179"/>
      <c r="H95" s="157" t="s">
        <v>2236</v>
      </c>
      <c r="I95" s="157" t="s">
        <v>2235</v>
      </c>
      <c r="J95" s="157"/>
      <c r="K95" s="169"/>
    </row>
    <row r="96" spans="2:11" customFormat="1" ht="15" customHeight="1">
      <c r="B96" s="180"/>
      <c r="C96" s="157" t="s">
        <v>38</v>
      </c>
      <c r="D96" s="157"/>
      <c r="E96" s="157"/>
      <c r="F96" s="178" t="s">
        <v>2200</v>
      </c>
      <c r="G96" s="179"/>
      <c r="H96" s="157" t="s">
        <v>2237</v>
      </c>
      <c r="I96" s="157" t="s">
        <v>2235</v>
      </c>
      <c r="J96" s="157"/>
      <c r="K96" s="169"/>
    </row>
    <row r="97" spans="2:11" customFormat="1" ht="15" customHeight="1">
      <c r="B97" s="180"/>
      <c r="C97" s="157" t="s">
        <v>48</v>
      </c>
      <c r="D97" s="157"/>
      <c r="E97" s="157"/>
      <c r="F97" s="178" t="s">
        <v>2200</v>
      </c>
      <c r="G97" s="179"/>
      <c r="H97" s="157" t="s">
        <v>2238</v>
      </c>
      <c r="I97" s="157" t="s">
        <v>2235</v>
      </c>
      <c r="J97" s="157"/>
      <c r="K97" s="169"/>
    </row>
    <row r="98" spans="2:11" customFormat="1" ht="15" customHeight="1">
      <c r="B98" s="181"/>
      <c r="C98" s="182"/>
      <c r="D98" s="182"/>
      <c r="E98" s="182"/>
      <c r="F98" s="182"/>
      <c r="G98" s="182"/>
      <c r="H98" s="182"/>
      <c r="I98" s="182"/>
      <c r="J98" s="182"/>
      <c r="K98" s="183"/>
    </row>
    <row r="99" spans="2:11" customFormat="1" ht="18.75" customHeight="1">
      <c r="B99" s="184"/>
      <c r="C99" s="185"/>
      <c r="D99" s="185"/>
      <c r="E99" s="185"/>
      <c r="F99" s="185"/>
      <c r="G99" s="185"/>
      <c r="H99" s="185"/>
      <c r="I99" s="185"/>
      <c r="J99" s="185"/>
      <c r="K99" s="184"/>
    </row>
    <row r="100" spans="2:11" customFormat="1" ht="18.75" customHeight="1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</row>
    <row r="101" spans="2:11" customFormat="1" ht="7.5" customHeight="1">
      <c r="B101" s="165"/>
      <c r="C101" s="166"/>
      <c r="D101" s="166"/>
      <c r="E101" s="166"/>
      <c r="F101" s="166"/>
      <c r="G101" s="166"/>
      <c r="H101" s="166"/>
      <c r="I101" s="166"/>
      <c r="J101" s="166"/>
      <c r="K101" s="167"/>
    </row>
    <row r="102" spans="2:11" customFormat="1" ht="45" customHeight="1">
      <c r="B102" s="168"/>
      <c r="C102" s="331" t="s">
        <v>2239</v>
      </c>
      <c r="D102" s="331"/>
      <c r="E102" s="331"/>
      <c r="F102" s="331"/>
      <c r="G102" s="331"/>
      <c r="H102" s="331"/>
      <c r="I102" s="331"/>
      <c r="J102" s="331"/>
      <c r="K102" s="169"/>
    </row>
    <row r="103" spans="2:11" customFormat="1" ht="17.25" customHeight="1">
      <c r="B103" s="168"/>
      <c r="C103" s="170" t="s">
        <v>2194</v>
      </c>
      <c r="D103" s="170"/>
      <c r="E103" s="170"/>
      <c r="F103" s="170" t="s">
        <v>2195</v>
      </c>
      <c r="G103" s="171"/>
      <c r="H103" s="170" t="s">
        <v>54</v>
      </c>
      <c r="I103" s="170" t="s">
        <v>57</v>
      </c>
      <c r="J103" s="170" t="s">
        <v>2196</v>
      </c>
      <c r="K103" s="169"/>
    </row>
    <row r="104" spans="2:11" customFormat="1" ht="17.25" customHeight="1">
      <c r="B104" s="168"/>
      <c r="C104" s="172" t="s">
        <v>2197</v>
      </c>
      <c r="D104" s="172"/>
      <c r="E104" s="172"/>
      <c r="F104" s="173" t="s">
        <v>2198</v>
      </c>
      <c r="G104" s="174"/>
      <c r="H104" s="172"/>
      <c r="I104" s="172"/>
      <c r="J104" s="172" t="s">
        <v>2199</v>
      </c>
      <c r="K104" s="169"/>
    </row>
    <row r="105" spans="2:11" customFormat="1" ht="5.25" customHeight="1">
      <c r="B105" s="168"/>
      <c r="C105" s="170"/>
      <c r="D105" s="170"/>
      <c r="E105" s="170"/>
      <c r="F105" s="170"/>
      <c r="G105" s="186"/>
      <c r="H105" s="170"/>
      <c r="I105" s="170"/>
      <c r="J105" s="170"/>
      <c r="K105" s="169"/>
    </row>
    <row r="106" spans="2:11" customFormat="1" ht="15" customHeight="1">
      <c r="B106" s="168"/>
      <c r="C106" s="157" t="s">
        <v>53</v>
      </c>
      <c r="D106" s="177"/>
      <c r="E106" s="177"/>
      <c r="F106" s="178" t="s">
        <v>2200</v>
      </c>
      <c r="G106" s="157"/>
      <c r="H106" s="157" t="s">
        <v>2240</v>
      </c>
      <c r="I106" s="157" t="s">
        <v>2202</v>
      </c>
      <c r="J106" s="157">
        <v>20</v>
      </c>
      <c r="K106" s="169"/>
    </row>
    <row r="107" spans="2:11" customFormat="1" ht="15" customHeight="1">
      <c r="B107" s="168"/>
      <c r="C107" s="157" t="s">
        <v>2203</v>
      </c>
      <c r="D107" s="157"/>
      <c r="E107" s="157"/>
      <c r="F107" s="178" t="s">
        <v>2200</v>
      </c>
      <c r="G107" s="157"/>
      <c r="H107" s="157" t="s">
        <v>2240</v>
      </c>
      <c r="I107" s="157" t="s">
        <v>2202</v>
      </c>
      <c r="J107" s="157">
        <v>120</v>
      </c>
      <c r="K107" s="169"/>
    </row>
    <row r="108" spans="2:11" customFormat="1" ht="15" customHeight="1">
      <c r="B108" s="180"/>
      <c r="C108" s="157" t="s">
        <v>2205</v>
      </c>
      <c r="D108" s="157"/>
      <c r="E108" s="157"/>
      <c r="F108" s="178" t="s">
        <v>2206</v>
      </c>
      <c r="G108" s="157"/>
      <c r="H108" s="157" t="s">
        <v>2240</v>
      </c>
      <c r="I108" s="157" t="s">
        <v>2202</v>
      </c>
      <c r="J108" s="157">
        <v>50</v>
      </c>
      <c r="K108" s="169"/>
    </row>
    <row r="109" spans="2:11" customFormat="1" ht="15" customHeight="1">
      <c r="B109" s="180"/>
      <c r="C109" s="157" t="s">
        <v>2208</v>
      </c>
      <c r="D109" s="157"/>
      <c r="E109" s="157"/>
      <c r="F109" s="178" t="s">
        <v>2200</v>
      </c>
      <c r="G109" s="157"/>
      <c r="H109" s="157" t="s">
        <v>2240</v>
      </c>
      <c r="I109" s="157" t="s">
        <v>2210</v>
      </c>
      <c r="J109" s="157"/>
      <c r="K109" s="169"/>
    </row>
    <row r="110" spans="2:11" customFormat="1" ht="15" customHeight="1">
      <c r="B110" s="180"/>
      <c r="C110" s="157" t="s">
        <v>2219</v>
      </c>
      <c r="D110" s="157"/>
      <c r="E110" s="157"/>
      <c r="F110" s="178" t="s">
        <v>2206</v>
      </c>
      <c r="G110" s="157"/>
      <c r="H110" s="157" t="s">
        <v>2240</v>
      </c>
      <c r="I110" s="157" t="s">
        <v>2202</v>
      </c>
      <c r="J110" s="157">
        <v>50</v>
      </c>
      <c r="K110" s="169"/>
    </row>
    <row r="111" spans="2:11" customFormat="1" ht="15" customHeight="1">
      <c r="B111" s="180"/>
      <c r="C111" s="157" t="s">
        <v>2227</v>
      </c>
      <c r="D111" s="157"/>
      <c r="E111" s="157"/>
      <c r="F111" s="178" t="s">
        <v>2206</v>
      </c>
      <c r="G111" s="157"/>
      <c r="H111" s="157" t="s">
        <v>2240</v>
      </c>
      <c r="I111" s="157" t="s">
        <v>2202</v>
      </c>
      <c r="J111" s="157">
        <v>50</v>
      </c>
      <c r="K111" s="169"/>
    </row>
    <row r="112" spans="2:11" customFormat="1" ht="15" customHeight="1">
      <c r="B112" s="180"/>
      <c r="C112" s="157" t="s">
        <v>2225</v>
      </c>
      <c r="D112" s="157"/>
      <c r="E112" s="157"/>
      <c r="F112" s="178" t="s">
        <v>2206</v>
      </c>
      <c r="G112" s="157"/>
      <c r="H112" s="157" t="s">
        <v>2240</v>
      </c>
      <c r="I112" s="157" t="s">
        <v>2202</v>
      </c>
      <c r="J112" s="157">
        <v>50</v>
      </c>
      <c r="K112" s="169"/>
    </row>
    <row r="113" spans="2:11" customFormat="1" ht="15" customHeight="1">
      <c r="B113" s="180"/>
      <c r="C113" s="157" t="s">
        <v>53</v>
      </c>
      <c r="D113" s="157"/>
      <c r="E113" s="157"/>
      <c r="F113" s="178" t="s">
        <v>2200</v>
      </c>
      <c r="G113" s="157"/>
      <c r="H113" s="157" t="s">
        <v>2241</v>
      </c>
      <c r="I113" s="157" t="s">
        <v>2202</v>
      </c>
      <c r="J113" s="157">
        <v>20</v>
      </c>
      <c r="K113" s="169"/>
    </row>
    <row r="114" spans="2:11" customFormat="1" ht="15" customHeight="1">
      <c r="B114" s="180"/>
      <c r="C114" s="157" t="s">
        <v>2242</v>
      </c>
      <c r="D114" s="157"/>
      <c r="E114" s="157"/>
      <c r="F114" s="178" t="s">
        <v>2200</v>
      </c>
      <c r="G114" s="157"/>
      <c r="H114" s="157" t="s">
        <v>2243</v>
      </c>
      <c r="I114" s="157" t="s">
        <v>2202</v>
      </c>
      <c r="J114" s="157">
        <v>120</v>
      </c>
      <c r="K114" s="169"/>
    </row>
    <row r="115" spans="2:11" customFormat="1" ht="15" customHeight="1">
      <c r="B115" s="180"/>
      <c r="C115" s="157" t="s">
        <v>38</v>
      </c>
      <c r="D115" s="157"/>
      <c r="E115" s="157"/>
      <c r="F115" s="178" t="s">
        <v>2200</v>
      </c>
      <c r="G115" s="157"/>
      <c r="H115" s="157" t="s">
        <v>2244</v>
      </c>
      <c r="I115" s="157" t="s">
        <v>2235</v>
      </c>
      <c r="J115" s="157"/>
      <c r="K115" s="169"/>
    </row>
    <row r="116" spans="2:11" customFormat="1" ht="15" customHeight="1">
      <c r="B116" s="180"/>
      <c r="C116" s="157" t="s">
        <v>48</v>
      </c>
      <c r="D116" s="157"/>
      <c r="E116" s="157"/>
      <c r="F116" s="178" t="s">
        <v>2200</v>
      </c>
      <c r="G116" s="157"/>
      <c r="H116" s="157" t="s">
        <v>2245</v>
      </c>
      <c r="I116" s="157" t="s">
        <v>2235</v>
      </c>
      <c r="J116" s="157"/>
      <c r="K116" s="169"/>
    </row>
    <row r="117" spans="2:11" customFormat="1" ht="15" customHeight="1">
      <c r="B117" s="180"/>
      <c r="C117" s="157" t="s">
        <v>57</v>
      </c>
      <c r="D117" s="157"/>
      <c r="E117" s="157"/>
      <c r="F117" s="178" t="s">
        <v>2200</v>
      </c>
      <c r="G117" s="157"/>
      <c r="H117" s="157" t="s">
        <v>2246</v>
      </c>
      <c r="I117" s="157" t="s">
        <v>2247</v>
      </c>
      <c r="J117" s="157"/>
      <c r="K117" s="169"/>
    </row>
    <row r="118" spans="2:11" customFormat="1" ht="15" customHeight="1">
      <c r="B118" s="181"/>
      <c r="C118" s="187"/>
      <c r="D118" s="187"/>
      <c r="E118" s="187"/>
      <c r="F118" s="187"/>
      <c r="G118" s="187"/>
      <c r="H118" s="187"/>
      <c r="I118" s="187"/>
      <c r="J118" s="187"/>
      <c r="K118" s="183"/>
    </row>
    <row r="119" spans="2:11" customFormat="1" ht="18.75" customHeight="1">
      <c r="B119" s="188"/>
      <c r="C119" s="189"/>
      <c r="D119" s="189"/>
      <c r="E119" s="189"/>
      <c r="F119" s="190"/>
      <c r="G119" s="189"/>
      <c r="H119" s="189"/>
      <c r="I119" s="189"/>
      <c r="J119" s="189"/>
      <c r="K119" s="188"/>
    </row>
    <row r="120" spans="2:11" customFormat="1" ht="18.75" customHeight="1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2:11" customFormat="1" ht="7.5" customHeight="1">
      <c r="B121" s="191"/>
      <c r="C121" s="192"/>
      <c r="D121" s="192"/>
      <c r="E121" s="192"/>
      <c r="F121" s="192"/>
      <c r="G121" s="192"/>
      <c r="H121" s="192"/>
      <c r="I121" s="192"/>
      <c r="J121" s="192"/>
      <c r="K121" s="193"/>
    </row>
    <row r="122" spans="2:11" customFormat="1" ht="45" customHeight="1">
      <c r="B122" s="194"/>
      <c r="C122" s="329" t="s">
        <v>2248</v>
      </c>
      <c r="D122" s="329"/>
      <c r="E122" s="329"/>
      <c r="F122" s="329"/>
      <c r="G122" s="329"/>
      <c r="H122" s="329"/>
      <c r="I122" s="329"/>
      <c r="J122" s="329"/>
      <c r="K122" s="195"/>
    </row>
    <row r="123" spans="2:11" customFormat="1" ht="17.25" customHeight="1">
      <c r="B123" s="196"/>
      <c r="C123" s="170" t="s">
        <v>2194</v>
      </c>
      <c r="D123" s="170"/>
      <c r="E123" s="170"/>
      <c r="F123" s="170" t="s">
        <v>2195</v>
      </c>
      <c r="G123" s="171"/>
      <c r="H123" s="170" t="s">
        <v>54</v>
      </c>
      <c r="I123" s="170" t="s">
        <v>57</v>
      </c>
      <c r="J123" s="170" t="s">
        <v>2196</v>
      </c>
      <c r="K123" s="197"/>
    </row>
    <row r="124" spans="2:11" customFormat="1" ht="17.25" customHeight="1">
      <c r="B124" s="196"/>
      <c r="C124" s="172" t="s">
        <v>2197</v>
      </c>
      <c r="D124" s="172"/>
      <c r="E124" s="172"/>
      <c r="F124" s="173" t="s">
        <v>2198</v>
      </c>
      <c r="G124" s="174"/>
      <c r="H124" s="172"/>
      <c r="I124" s="172"/>
      <c r="J124" s="172" t="s">
        <v>2199</v>
      </c>
      <c r="K124" s="197"/>
    </row>
    <row r="125" spans="2:11" customFormat="1" ht="5.25" customHeight="1">
      <c r="B125" s="198"/>
      <c r="C125" s="175"/>
      <c r="D125" s="175"/>
      <c r="E125" s="175"/>
      <c r="F125" s="175"/>
      <c r="G125" s="199"/>
      <c r="H125" s="175"/>
      <c r="I125" s="175"/>
      <c r="J125" s="175"/>
      <c r="K125" s="200"/>
    </row>
    <row r="126" spans="2:11" customFormat="1" ht="15" customHeight="1">
      <c r="B126" s="198"/>
      <c r="C126" s="157" t="s">
        <v>2203</v>
      </c>
      <c r="D126" s="177"/>
      <c r="E126" s="177"/>
      <c r="F126" s="178" t="s">
        <v>2200</v>
      </c>
      <c r="G126" s="157"/>
      <c r="H126" s="157" t="s">
        <v>2240</v>
      </c>
      <c r="I126" s="157" t="s">
        <v>2202</v>
      </c>
      <c r="J126" s="157">
        <v>120</v>
      </c>
      <c r="K126" s="201"/>
    </row>
    <row r="127" spans="2:11" customFormat="1" ht="15" customHeight="1">
      <c r="B127" s="198"/>
      <c r="C127" s="157" t="s">
        <v>2249</v>
      </c>
      <c r="D127" s="157"/>
      <c r="E127" s="157"/>
      <c r="F127" s="178" t="s">
        <v>2200</v>
      </c>
      <c r="G127" s="157"/>
      <c r="H127" s="157" t="s">
        <v>2250</v>
      </c>
      <c r="I127" s="157" t="s">
        <v>2202</v>
      </c>
      <c r="J127" s="157" t="s">
        <v>2251</v>
      </c>
      <c r="K127" s="201"/>
    </row>
    <row r="128" spans="2:11" customFormat="1" ht="15" customHeight="1">
      <c r="B128" s="198"/>
      <c r="C128" s="157" t="s">
        <v>2148</v>
      </c>
      <c r="D128" s="157"/>
      <c r="E128" s="157"/>
      <c r="F128" s="178" t="s">
        <v>2200</v>
      </c>
      <c r="G128" s="157"/>
      <c r="H128" s="157" t="s">
        <v>2252</v>
      </c>
      <c r="I128" s="157" t="s">
        <v>2202</v>
      </c>
      <c r="J128" s="157" t="s">
        <v>2251</v>
      </c>
      <c r="K128" s="201"/>
    </row>
    <row r="129" spans="2:11" customFormat="1" ht="15" customHeight="1">
      <c r="B129" s="198"/>
      <c r="C129" s="157" t="s">
        <v>2211</v>
      </c>
      <c r="D129" s="157"/>
      <c r="E129" s="157"/>
      <c r="F129" s="178" t="s">
        <v>2206</v>
      </c>
      <c r="G129" s="157"/>
      <c r="H129" s="157" t="s">
        <v>2212</v>
      </c>
      <c r="I129" s="157" t="s">
        <v>2202</v>
      </c>
      <c r="J129" s="157">
        <v>15</v>
      </c>
      <c r="K129" s="201"/>
    </row>
    <row r="130" spans="2:11" customFormat="1" ht="15" customHeight="1">
      <c r="B130" s="198"/>
      <c r="C130" s="157" t="s">
        <v>2213</v>
      </c>
      <c r="D130" s="157"/>
      <c r="E130" s="157"/>
      <c r="F130" s="178" t="s">
        <v>2206</v>
      </c>
      <c r="G130" s="157"/>
      <c r="H130" s="157" t="s">
        <v>2214</v>
      </c>
      <c r="I130" s="157" t="s">
        <v>2202</v>
      </c>
      <c r="J130" s="157">
        <v>15</v>
      </c>
      <c r="K130" s="201"/>
    </row>
    <row r="131" spans="2:11" customFormat="1" ht="15" customHeight="1">
      <c r="B131" s="198"/>
      <c r="C131" s="157" t="s">
        <v>2215</v>
      </c>
      <c r="D131" s="157"/>
      <c r="E131" s="157"/>
      <c r="F131" s="178" t="s">
        <v>2206</v>
      </c>
      <c r="G131" s="157"/>
      <c r="H131" s="157" t="s">
        <v>2216</v>
      </c>
      <c r="I131" s="157" t="s">
        <v>2202</v>
      </c>
      <c r="J131" s="157">
        <v>20</v>
      </c>
      <c r="K131" s="201"/>
    </row>
    <row r="132" spans="2:11" customFormat="1" ht="15" customHeight="1">
      <c r="B132" s="198"/>
      <c r="C132" s="157" t="s">
        <v>2217</v>
      </c>
      <c r="D132" s="157"/>
      <c r="E132" s="157"/>
      <c r="F132" s="178" t="s">
        <v>2206</v>
      </c>
      <c r="G132" s="157"/>
      <c r="H132" s="157" t="s">
        <v>2218</v>
      </c>
      <c r="I132" s="157" t="s">
        <v>2202</v>
      </c>
      <c r="J132" s="157">
        <v>20</v>
      </c>
      <c r="K132" s="201"/>
    </row>
    <row r="133" spans="2:11" customFormat="1" ht="15" customHeight="1">
      <c r="B133" s="198"/>
      <c r="C133" s="157" t="s">
        <v>2205</v>
      </c>
      <c r="D133" s="157"/>
      <c r="E133" s="157"/>
      <c r="F133" s="178" t="s">
        <v>2206</v>
      </c>
      <c r="G133" s="157"/>
      <c r="H133" s="157" t="s">
        <v>2240</v>
      </c>
      <c r="I133" s="157" t="s">
        <v>2202</v>
      </c>
      <c r="J133" s="157">
        <v>50</v>
      </c>
      <c r="K133" s="201"/>
    </row>
    <row r="134" spans="2:11" customFormat="1" ht="15" customHeight="1">
      <c r="B134" s="198"/>
      <c r="C134" s="157" t="s">
        <v>2219</v>
      </c>
      <c r="D134" s="157"/>
      <c r="E134" s="157"/>
      <c r="F134" s="178" t="s">
        <v>2206</v>
      </c>
      <c r="G134" s="157"/>
      <c r="H134" s="157" t="s">
        <v>2240</v>
      </c>
      <c r="I134" s="157" t="s">
        <v>2202</v>
      </c>
      <c r="J134" s="157">
        <v>50</v>
      </c>
      <c r="K134" s="201"/>
    </row>
    <row r="135" spans="2:11" customFormat="1" ht="15" customHeight="1">
      <c r="B135" s="198"/>
      <c r="C135" s="157" t="s">
        <v>2225</v>
      </c>
      <c r="D135" s="157"/>
      <c r="E135" s="157"/>
      <c r="F135" s="178" t="s">
        <v>2206</v>
      </c>
      <c r="G135" s="157"/>
      <c r="H135" s="157" t="s">
        <v>2240</v>
      </c>
      <c r="I135" s="157" t="s">
        <v>2202</v>
      </c>
      <c r="J135" s="157">
        <v>50</v>
      </c>
      <c r="K135" s="201"/>
    </row>
    <row r="136" spans="2:11" customFormat="1" ht="15" customHeight="1">
      <c r="B136" s="198"/>
      <c r="C136" s="157" t="s">
        <v>2227</v>
      </c>
      <c r="D136" s="157"/>
      <c r="E136" s="157"/>
      <c r="F136" s="178" t="s">
        <v>2206</v>
      </c>
      <c r="G136" s="157"/>
      <c r="H136" s="157" t="s">
        <v>2240</v>
      </c>
      <c r="I136" s="157" t="s">
        <v>2202</v>
      </c>
      <c r="J136" s="157">
        <v>50</v>
      </c>
      <c r="K136" s="201"/>
    </row>
    <row r="137" spans="2:11" customFormat="1" ht="15" customHeight="1">
      <c r="B137" s="198"/>
      <c r="C137" s="157" t="s">
        <v>2228</v>
      </c>
      <c r="D137" s="157"/>
      <c r="E137" s="157"/>
      <c r="F137" s="178" t="s">
        <v>2206</v>
      </c>
      <c r="G137" s="157"/>
      <c r="H137" s="157" t="s">
        <v>2253</v>
      </c>
      <c r="I137" s="157" t="s">
        <v>2202</v>
      </c>
      <c r="J137" s="157">
        <v>255</v>
      </c>
      <c r="K137" s="201"/>
    </row>
    <row r="138" spans="2:11" customFormat="1" ht="15" customHeight="1">
      <c r="B138" s="198"/>
      <c r="C138" s="157" t="s">
        <v>2230</v>
      </c>
      <c r="D138" s="157"/>
      <c r="E138" s="157"/>
      <c r="F138" s="178" t="s">
        <v>2200</v>
      </c>
      <c r="G138" s="157"/>
      <c r="H138" s="157" t="s">
        <v>2254</v>
      </c>
      <c r="I138" s="157" t="s">
        <v>2232</v>
      </c>
      <c r="J138" s="157"/>
      <c r="K138" s="201"/>
    </row>
    <row r="139" spans="2:11" customFormat="1" ht="15" customHeight="1">
      <c r="B139" s="198"/>
      <c r="C139" s="157" t="s">
        <v>2233</v>
      </c>
      <c r="D139" s="157"/>
      <c r="E139" s="157"/>
      <c r="F139" s="178" t="s">
        <v>2200</v>
      </c>
      <c r="G139" s="157"/>
      <c r="H139" s="157" t="s">
        <v>2255</v>
      </c>
      <c r="I139" s="157" t="s">
        <v>2235</v>
      </c>
      <c r="J139" s="157"/>
      <c r="K139" s="201"/>
    </row>
    <row r="140" spans="2:11" customFormat="1" ht="15" customHeight="1">
      <c r="B140" s="198"/>
      <c r="C140" s="157" t="s">
        <v>2236</v>
      </c>
      <c r="D140" s="157"/>
      <c r="E140" s="157"/>
      <c r="F140" s="178" t="s">
        <v>2200</v>
      </c>
      <c r="G140" s="157"/>
      <c r="H140" s="157" t="s">
        <v>2236</v>
      </c>
      <c r="I140" s="157" t="s">
        <v>2235</v>
      </c>
      <c r="J140" s="157"/>
      <c r="K140" s="201"/>
    </row>
    <row r="141" spans="2:11" customFormat="1" ht="15" customHeight="1">
      <c r="B141" s="198"/>
      <c r="C141" s="157" t="s">
        <v>38</v>
      </c>
      <c r="D141" s="157"/>
      <c r="E141" s="157"/>
      <c r="F141" s="178" t="s">
        <v>2200</v>
      </c>
      <c r="G141" s="157"/>
      <c r="H141" s="157" t="s">
        <v>2256</v>
      </c>
      <c r="I141" s="157" t="s">
        <v>2235</v>
      </c>
      <c r="J141" s="157"/>
      <c r="K141" s="201"/>
    </row>
    <row r="142" spans="2:11" customFormat="1" ht="15" customHeight="1">
      <c r="B142" s="198"/>
      <c r="C142" s="157" t="s">
        <v>2257</v>
      </c>
      <c r="D142" s="157"/>
      <c r="E142" s="157"/>
      <c r="F142" s="178" t="s">
        <v>2200</v>
      </c>
      <c r="G142" s="157"/>
      <c r="H142" s="157" t="s">
        <v>2258</v>
      </c>
      <c r="I142" s="157" t="s">
        <v>2235</v>
      </c>
      <c r="J142" s="157"/>
      <c r="K142" s="201"/>
    </row>
    <row r="143" spans="2:11" customFormat="1" ht="15" customHeight="1">
      <c r="B143" s="202"/>
      <c r="C143" s="203"/>
      <c r="D143" s="203"/>
      <c r="E143" s="203"/>
      <c r="F143" s="203"/>
      <c r="G143" s="203"/>
      <c r="H143" s="203"/>
      <c r="I143" s="203"/>
      <c r="J143" s="203"/>
      <c r="K143" s="204"/>
    </row>
    <row r="144" spans="2:11" customFormat="1" ht="18.75" customHeight="1">
      <c r="B144" s="189"/>
      <c r="C144" s="189"/>
      <c r="D144" s="189"/>
      <c r="E144" s="189"/>
      <c r="F144" s="190"/>
      <c r="G144" s="189"/>
      <c r="H144" s="189"/>
      <c r="I144" s="189"/>
      <c r="J144" s="189"/>
      <c r="K144" s="189"/>
    </row>
    <row r="145" spans="2:11" customFormat="1" ht="18.75" customHeight="1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</row>
    <row r="146" spans="2:11" customFormat="1" ht="7.5" customHeight="1">
      <c r="B146" s="165"/>
      <c r="C146" s="166"/>
      <c r="D146" s="166"/>
      <c r="E146" s="166"/>
      <c r="F146" s="166"/>
      <c r="G146" s="166"/>
      <c r="H146" s="166"/>
      <c r="I146" s="166"/>
      <c r="J146" s="166"/>
      <c r="K146" s="167"/>
    </row>
    <row r="147" spans="2:11" customFormat="1" ht="45" customHeight="1">
      <c r="B147" s="168"/>
      <c r="C147" s="331" t="s">
        <v>2259</v>
      </c>
      <c r="D147" s="331"/>
      <c r="E147" s="331"/>
      <c r="F147" s="331"/>
      <c r="G147" s="331"/>
      <c r="H147" s="331"/>
      <c r="I147" s="331"/>
      <c r="J147" s="331"/>
      <c r="K147" s="169"/>
    </row>
    <row r="148" spans="2:11" customFormat="1" ht="17.25" customHeight="1">
      <c r="B148" s="168"/>
      <c r="C148" s="170" t="s">
        <v>2194</v>
      </c>
      <c r="D148" s="170"/>
      <c r="E148" s="170"/>
      <c r="F148" s="170" t="s">
        <v>2195</v>
      </c>
      <c r="G148" s="171"/>
      <c r="H148" s="170" t="s">
        <v>54</v>
      </c>
      <c r="I148" s="170" t="s">
        <v>57</v>
      </c>
      <c r="J148" s="170" t="s">
        <v>2196</v>
      </c>
      <c r="K148" s="169"/>
    </row>
    <row r="149" spans="2:11" customFormat="1" ht="17.25" customHeight="1">
      <c r="B149" s="168"/>
      <c r="C149" s="172" t="s">
        <v>2197</v>
      </c>
      <c r="D149" s="172"/>
      <c r="E149" s="172"/>
      <c r="F149" s="173" t="s">
        <v>2198</v>
      </c>
      <c r="G149" s="174"/>
      <c r="H149" s="172"/>
      <c r="I149" s="172"/>
      <c r="J149" s="172" t="s">
        <v>2199</v>
      </c>
      <c r="K149" s="169"/>
    </row>
    <row r="150" spans="2:11" customFormat="1" ht="5.25" customHeight="1">
      <c r="B150" s="180"/>
      <c r="C150" s="175"/>
      <c r="D150" s="175"/>
      <c r="E150" s="175"/>
      <c r="F150" s="175"/>
      <c r="G150" s="176"/>
      <c r="H150" s="175"/>
      <c r="I150" s="175"/>
      <c r="J150" s="175"/>
      <c r="K150" s="201"/>
    </row>
    <row r="151" spans="2:11" customFormat="1" ht="15" customHeight="1">
      <c r="B151" s="180"/>
      <c r="C151" s="205" t="s">
        <v>2203</v>
      </c>
      <c r="D151" s="157"/>
      <c r="E151" s="157"/>
      <c r="F151" s="206" t="s">
        <v>2200</v>
      </c>
      <c r="G151" s="157"/>
      <c r="H151" s="205" t="s">
        <v>2240</v>
      </c>
      <c r="I151" s="205" t="s">
        <v>2202</v>
      </c>
      <c r="J151" s="205">
        <v>120</v>
      </c>
      <c r="K151" s="201"/>
    </row>
    <row r="152" spans="2:11" customFormat="1" ht="15" customHeight="1">
      <c r="B152" s="180"/>
      <c r="C152" s="205" t="s">
        <v>2249</v>
      </c>
      <c r="D152" s="157"/>
      <c r="E152" s="157"/>
      <c r="F152" s="206" t="s">
        <v>2200</v>
      </c>
      <c r="G152" s="157"/>
      <c r="H152" s="205" t="s">
        <v>2260</v>
      </c>
      <c r="I152" s="205" t="s">
        <v>2202</v>
      </c>
      <c r="J152" s="205" t="s">
        <v>2251</v>
      </c>
      <c r="K152" s="201"/>
    </row>
    <row r="153" spans="2:11" customFormat="1" ht="15" customHeight="1">
      <c r="B153" s="180"/>
      <c r="C153" s="205" t="s">
        <v>2148</v>
      </c>
      <c r="D153" s="157"/>
      <c r="E153" s="157"/>
      <c r="F153" s="206" t="s">
        <v>2200</v>
      </c>
      <c r="G153" s="157"/>
      <c r="H153" s="205" t="s">
        <v>2261</v>
      </c>
      <c r="I153" s="205" t="s">
        <v>2202</v>
      </c>
      <c r="J153" s="205" t="s">
        <v>2251</v>
      </c>
      <c r="K153" s="201"/>
    </row>
    <row r="154" spans="2:11" customFormat="1" ht="15" customHeight="1">
      <c r="B154" s="180"/>
      <c r="C154" s="205" t="s">
        <v>2205</v>
      </c>
      <c r="D154" s="157"/>
      <c r="E154" s="157"/>
      <c r="F154" s="206" t="s">
        <v>2206</v>
      </c>
      <c r="G154" s="157"/>
      <c r="H154" s="205" t="s">
        <v>2240</v>
      </c>
      <c r="I154" s="205" t="s">
        <v>2202</v>
      </c>
      <c r="J154" s="205">
        <v>50</v>
      </c>
      <c r="K154" s="201"/>
    </row>
    <row r="155" spans="2:11" customFormat="1" ht="15" customHeight="1">
      <c r="B155" s="180"/>
      <c r="C155" s="205" t="s">
        <v>2208</v>
      </c>
      <c r="D155" s="157"/>
      <c r="E155" s="157"/>
      <c r="F155" s="206" t="s">
        <v>2200</v>
      </c>
      <c r="G155" s="157"/>
      <c r="H155" s="205" t="s">
        <v>2240</v>
      </c>
      <c r="I155" s="205" t="s">
        <v>2210</v>
      </c>
      <c r="J155" s="205"/>
      <c r="K155" s="201"/>
    </row>
    <row r="156" spans="2:11" customFormat="1" ht="15" customHeight="1">
      <c r="B156" s="180"/>
      <c r="C156" s="205" t="s">
        <v>2219</v>
      </c>
      <c r="D156" s="157"/>
      <c r="E156" s="157"/>
      <c r="F156" s="206" t="s">
        <v>2206</v>
      </c>
      <c r="G156" s="157"/>
      <c r="H156" s="205" t="s">
        <v>2240</v>
      </c>
      <c r="I156" s="205" t="s">
        <v>2202</v>
      </c>
      <c r="J156" s="205">
        <v>50</v>
      </c>
      <c r="K156" s="201"/>
    </row>
    <row r="157" spans="2:11" customFormat="1" ht="15" customHeight="1">
      <c r="B157" s="180"/>
      <c r="C157" s="205" t="s">
        <v>2227</v>
      </c>
      <c r="D157" s="157"/>
      <c r="E157" s="157"/>
      <c r="F157" s="206" t="s">
        <v>2206</v>
      </c>
      <c r="G157" s="157"/>
      <c r="H157" s="205" t="s">
        <v>2240</v>
      </c>
      <c r="I157" s="205" t="s">
        <v>2202</v>
      </c>
      <c r="J157" s="205">
        <v>50</v>
      </c>
      <c r="K157" s="201"/>
    </row>
    <row r="158" spans="2:11" customFormat="1" ht="15" customHeight="1">
      <c r="B158" s="180"/>
      <c r="C158" s="205" t="s">
        <v>2225</v>
      </c>
      <c r="D158" s="157"/>
      <c r="E158" s="157"/>
      <c r="F158" s="206" t="s">
        <v>2206</v>
      </c>
      <c r="G158" s="157"/>
      <c r="H158" s="205" t="s">
        <v>2240</v>
      </c>
      <c r="I158" s="205" t="s">
        <v>2202</v>
      </c>
      <c r="J158" s="205">
        <v>50</v>
      </c>
      <c r="K158" s="201"/>
    </row>
    <row r="159" spans="2:11" customFormat="1" ht="15" customHeight="1">
      <c r="B159" s="180"/>
      <c r="C159" s="205" t="s">
        <v>112</v>
      </c>
      <c r="D159" s="157"/>
      <c r="E159" s="157"/>
      <c r="F159" s="206" t="s">
        <v>2200</v>
      </c>
      <c r="G159" s="157"/>
      <c r="H159" s="205" t="s">
        <v>2262</v>
      </c>
      <c r="I159" s="205" t="s">
        <v>2202</v>
      </c>
      <c r="J159" s="205" t="s">
        <v>2263</v>
      </c>
      <c r="K159" s="201"/>
    </row>
    <row r="160" spans="2:11" customFormat="1" ht="15" customHeight="1">
      <c r="B160" s="180"/>
      <c r="C160" s="205" t="s">
        <v>2264</v>
      </c>
      <c r="D160" s="157"/>
      <c r="E160" s="157"/>
      <c r="F160" s="206" t="s">
        <v>2200</v>
      </c>
      <c r="G160" s="157"/>
      <c r="H160" s="205" t="s">
        <v>2265</v>
      </c>
      <c r="I160" s="205" t="s">
        <v>2235</v>
      </c>
      <c r="J160" s="205"/>
      <c r="K160" s="201"/>
    </row>
    <row r="161" spans="2:11" customFormat="1" ht="15" customHeight="1">
      <c r="B161" s="207"/>
      <c r="C161" s="187"/>
      <c r="D161" s="187"/>
      <c r="E161" s="187"/>
      <c r="F161" s="187"/>
      <c r="G161" s="187"/>
      <c r="H161" s="187"/>
      <c r="I161" s="187"/>
      <c r="J161" s="187"/>
      <c r="K161" s="208"/>
    </row>
    <row r="162" spans="2:11" customFormat="1" ht="18.75" customHeight="1">
      <c r="B162" s="189"/>
      <c r="C162" s="199"/>
      <c r="D162" s="199"/>
      <c r="E162" s="199"/>
      <c r="F162" s="209"/>
      <c r="G162" s="199"/>
      <c r="H162" s="199"/>
      <c r="I162" s="199"/>
      <c r="J162" s="199"/>
      <c r="K162" s="189"/>
    </row>
    <row r="163" spans="2:11" customFormat="1" ht="18.75" customHeight="1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</row>
    <row r="164" spans="2:11" customFormat="1" ht="7.5" customHeight="1">
      <c r="B164" s="146"/>
      <c r="C164" s="147"/>
      <c r="D164" s="147"/>
      <c r="E164" s="147"/>
      <c r="F164" s="147"/>
      <c r="G164" s="147"/>
      <c r="H164" s="147"/>
      <c r="I164" s="147"/>
      <c r="J164" s="147"/>
      <c r="K164" s="148"/>
    </row>
    <row r="165" spans="2:11" customFormat="1" ht="45" customHeight="1">
      <c r="B165" s="149"/>
      <c r="C165" s="329" t="s">
        <v>2266</v>
      </c>
      <c r="D165" s="329"/>
      <c r="E165" s="329"/>
      <c r="F165" s="329"/>
      <c r="G165" s="329"/>
      <c r="H165" s="329"/>
      <c r="I165" s="329"/>
      <c r="J165" s="329"/>
      <c r="K165" s="150"/>
    </row>
    <row r="166" spans="2:11" customFormat="1" ht="17.25" customHeight="1">
      <c r="B166" s="149"/>
      <c r="C166" s="170" t="s">
        <v>2194</v>
      </c>
      <c r="D166" s="170"/>
      <c r="E166" s="170"/>
      <c r="F166" s="170" t="s">
        <v>2195</v>
      </c>
      <c r="G166" s="210"/>
      <c r="H166" s="211" t="s">
        <v>54</v>
      </c>
      <c r="I166" s="211" t="s">
        <v>57</v>
      </c>
      <c r="J166" s="170" t="s">
        <v>2196</v>
      </c>
      <c r="K166" s="150"/>
    </row>
    <row r="167" spans="2:11" customFormat="1" ht="17.25" customHeight="1">
      <c r="B167" s="151"/>
      <c r="C167" s="172" t="s">
        <v>2197</v>
      </c>
      <c r="D167" s="172"/>
      <c r="E167" s="172"/>
      <c r="F167" s="173" t="s">
        <v>2198</v>
      </c>
      <c r="G167" s="212"/>
      <c r="H167" s="213"/>
      <c r="I167" s="213"/>
      <c r="J167" s="172" t="s">
        <v>2199</v>
      </c>
      <c r="K167" s="152"/>
    </row>
    <row r="168" spans="2:11" customFormat="1" ht="5.25" customHeight="1">
      <c r="B168" s="180"/>
      <c r="C168" s="175"/>
      <c r="D168" s="175"/>
      <c r="E168" s="175"/>
      <c r="F168" s="175"/>
      <c r="G168" s="176"/>
      <c r="H168" s="175"/>
      <c r="I168" s="175"/>
      <c r="J168" s="175"/>
      <c r="K168" s="201"/>
    </row>
    <row r="169" spans="2:11" customFormat="1" ht="15" customHeight="1">
      <c r="B169" s="180"/>
      <c r="C169" s="157" t="s">
        <v>2203</v>
      </c>
      <c r="D169" s="157"/>
      <c r="E169" s="157"/>
      <c r="F169" s="178" t="s">
        <v>2200</v>
      </c>
      <c r="G169" s="157"/>
      <c r="H169" s="157" t="s">
        <v>2240</v>
      </c>
      <c r="I169" s="157" t="s">
        <v>2202</v>
      </c>
      <c r="J169" s="157">
        <v>120</v>
      </c>
      <c r="K169" s="201"/>
    </row>
    <row r="170" spans="2:11" customFormat="1" ht="15" customHeight="1">
      <c r="B170" s="180"/>
      <c r="C170" s="157" t="s">
        <v>2249</v>
      </c>
      <c r="D170" s="157"/>
      <c r="E170" s="157"/>
      <c r="F170" s="178" t="s">
        <v>2200</v>
      </c>
      <c r="G170" s="157"/>
      <c r="H170" s="157" t="s">
        <v>2250</v>
      </c>
      <c r="I170" s="157" t="s">
        <v>2202</v>
      </c>
      <c r="J170" s="157" t="s">
        <v>2251</v>
      </c>
      <c r="K170" s="201"/>
    </row>
    <row r="171" spans="2:11" customFormat="1" ht="15" customHeight="1">
      <c r="B171" s="180"/>
      <c r="C171" s="157" t="s">
        <v>2148</v>
      </c>
      <c r="D171" s="157"/>
      <c r="E171" s="157"/>
      <c r="F171" s="178" t="s">
        <v>2200</v>
      </c>
      <c r="G171" s="157"/>
      <c r="H171" s="157" t="s">
        <v>2267</v>
      </c>
      <c r="I171" s="157" t="s">
        <v>2202</v>
      </c>
      <c r="J171" s="157" t="s">
        <v>2251</v>
      </c>
      <c r="K171" s="201"/>
    </row>
    <row r="172" spans="2:11" customFormat="1" ht="15" customHeight="1">
      <c r="B172" s="180"/>
      <c r="C172" s="157" t="s">
        <v>2205</v>
      </c>
      <c r="D172" s="157"/>
      <c r="E172" s="157"/>
      <c r="F172" s="178" t="s">
        <v>2206</v>
      </c>
      <c r="G172" s="157"/>
      <c r="H172" s="157" t="s">
        <v>2267</v>
      </c>
      <c r="I172" s="157" t="s">
        <v>2202</v>
      </c>
      <c r="J172" s="157">
        <v>50</v>
      </c>
      <c r="K172" s="201"/>
    </row>
    <row r="173" spans="2:11" customFormat="1" ht="15" customHeight="1">
      <c r="B173" s="180"/>
      <c r="C173" s="157" t="s">
        <v>2208</v>
      </c>
      <c r="D173" s="157"/>
      <c r="E173" s="157"/>
      <c r="F173" s="178" t="s">
        <v>2200</v>
      </c>
      <c r="G173" s="157"/>
      <c r="H173" s="157" t="s">
        <v>2267</v>
      </c>
      <c r="I173" s="157" t="s">
        <v>2210</v>
      </c>
      <c r="J173" s="157"/>
      <c r="K173" s="201"/>
    </row>
    <row r="174" spans="2:11" customFormat="1" ht="15" customHeight="1">
      <c r="B174" s="180"/>
      <c r="C174" s="157" t="s">
        <v>2219</v>
      </c>
      <c r="D174" s="157"/>
      <c r="E174" s="157"/>
      <c r="F174" s="178" t="s">
        <v>2206</v>
      </c>
      <c r="G174" s="157"/>
      <c r="H174" s="157" t="s">
        <v>2267</v>
      </c>
      <c r="I174" s="157" t="s">
        <v>2202</v>
      </c>
      <c r="J174" s="157">
        <v>50</v>
      </c>
      <c r="K174" s="201"/>
    </row>
    <row r="175" spans="2:11" customFormat="1" ht="15" customHeight="1">
      <c r="B175" s="180"/>
      <c r="C175" s="157" t="s">
        <v>2227</v>
      </c>
      <c r="D175" s="157"/>
      <c r="E175" s="157"/>
      <c r="F175" s="178" t="s">
        <v>2206</v>
      </c>
      <c r="G175" s="157"/>
      <c r="H175" s="157" t="s">
        <v>2267</v>
      </c>
      <c r="I175" s="157" t="s">
        <v>2202</v>
      </c>
      <c r="J175" s="157">
        <v>50</v>
      </c>
      <c r="K175" s="201"/>
    </row>
    <row r="176" spans="2:11" customFormat="1" ht="15" customHeight="1">
      <c r="B176" s="180"/>
      <c r="C176" s="157" t="s">
        <v>2225</v>
      </c>
      <c r="D176" s="157"/>
      <c r="E176" s="157"/>
      <c r="F176" s="178" t="s">
        <v>2206</v>
      </c>
      <c r="G176" s="157"/>
      <c r="H176" s="157" t="s">
        <v>2267</v>
      </c>
      <c r="I176" s="157" t="s">
        <v>2202</v>
      </c>
      <c r="J176" s="157">
        <v>50</v>
      </c>
      <c r="K176" s="201"/>
    </row>
    <row r="177" spans="2:11" customFormat="1" ht="15" customHeight="1">
      <c r="B177" s="180"/>
      <c r="C177" s="157" t="s">
        <v>118</v>
      </c>
      <c r="D177" s="157"/>
      <c r="E177" s="157"/>
      <c r="F177" s="178" t="s">
        <v>2200</v>
      </c>
      <c r="G177" s="157"/>
      <c r="H177" s="157" t="s">
        <v>2268</v>
      </c>
      <c r="I177" s="157" t="s">
        <v>2269</v>
      </c>
      <c r="J177" s="157"/>
      <c r="K177" s="201"/>
    </row>
    <row r="178" spans="2:11" customFormat="1" ht="15" customHeight="1">
      <c r="B178" s="180"/>
      <c r="C178" s="157" t="s">
        <v>57</v>
      </c>
      <c r="D178" s="157"/>
      <c r="E178" s="157"/>
      <c r="F178" s="178" t="s">
        <v>2200</v>
      </c>
      <c r="G178" s="157"/>
      <c r="H178" s="157" t="s">
        <v>2270</v>
      </c>
      <c r="I178" s="157" t="s">
        <v>2271</v>
      </c>
      <c r="J178" s="157">
        <v>1</v>
      </c>
      <c r="K178" s="201"/>
    </row>
    <row r="179" spans="2:11" customFormat="1" ht="15" customHeight="1">
      <c r="B179" s="180"/>
      <c r="C179" s="157" t="s">
        <v>53</v>
      </c>
      <c r="D179" s="157"/>
      <c r="E179" s="157"/>
      <c r="F179" s="178" t="s">
        <v>2200</v>
      </c>
      <c r="G179" s="157"/>
      <c r="H179" s="157" t="s">
        <v>2272</v>
      </c>
      <c r="I179" s="157" t="s">
        <v>2202</v>
      </c>
      <c r="J179" s="157">
        <v>20</v>
      </c>
      <c r="K179" s="201"/>
    </row>
    <row r="180" spans="2:11" customFormat="1" ht="15" customHeight="1">
      <c r="B180" s="180"/>
      <c r="C180" s="157" t="s">
        <v>54</v>
      </c>
      <c r="D180" s="157"/>
      <c r="E180" s="157"/>
      <c r="F180" s="178" t="s">
        <v>2200</v>
      </c>
      <c r="G180" s="157"/>
      <c r="H180" s="157" t="s">
        <v>2273</v>
      </c>
      <c r="I180" s="157" t="s">
        <v>2202</v>
      </c>
      <c r="J180" s="157">
        <v>255</v>
      </c>
      <c r="K180" s="201"/>
    </row>
    <row r="181" spans="2:11" customFormat="1" ht="15" customHeight="1">
      <c r="B181" s="180"/>
      <c r="C181" s="157" t="s">
        <v>119</v>
      </c>
      <c r="D181" s="157"/>
      <c r="E181" s="157"/>
      <c r="F181" s="178" t="s">
        <v>2200</v>
      </c>
      <c r="G181" s="157"/>
      <c r="H181" s="157" t="s">
        <v>2164</v>
      </c>
      <c r="I181" s="157" t="s">
        <v>2202</v>
      </c>
      <c r="J181" s="157">
        <v>10</v>
      </c>
      <c r="K181" s="201"/>
    </row>
    <row r="182" spans="2:11" customFormat="1" ht="15" customHeight="1">
      <c r="B182" s="180"/>
      <c r="C182" s="157" t="s">
        <v>120</v>
      </c>
      <c r="D182" s="157"/>
      <c r="E182" s="157"/>
      <c r="F182" s="178" t="s">
        <v>2200</v>
      </c>
      <c r="G182" s="157"/>
      <c r="H182" s="157" t="s">
        <v>2274</v>
      </c>
      <c r="I182" s="157" t="s">
        <v>2235</v>
      </c>
      <c r="J182" s="157"/>
      <c r="K182" s="201"/>
    </row>
    <row r="183" spans="2:11" customFormat="1" ht="15" customHeight="1">
      <c r="B183" s="180"/>
      <c r="C183" s="157" t="s">
        <v>2275</v>
      </c>
      <c r="D183" s="157"/>
      <c r="E183" s="157"/>
      <c r="F183" s="178" t="s">
        <v>2200</v>
      </c>
      <c r="G183" s="157"/>
      <c r="H183" s="157" t="s">
        <v>2276</v>
      </c>
      <c r="I183" s="157" t="s">
        <v>2235</v>
      </c>
      <c r="J183" s="157"/>
      <c r="K183" s="201"/>
    </row>
    <row r="184" spans="2:11" customFormat="1" ht="15" customHeight="1">
      <c r="B184" s="180"/>
      <c r="C184" s="157" t="s">
        <v>2264</v>
      </c>
      <c r="D184" s="157"/>
      <c r="E184" s="157"/>
      <c r="F184" s="178" t="s">
        <v>2200</v>
      </c>
      <c r="G184" s="157"/>
      <c r="H184" s="157" t="s">
        <v>2277</v>
      </c>
      <c r="I184" s="157" t="s">
        <v>2235</v>
      </c>
      <c r="J184" s="157"/>
      <c r="K184" s="201"/>
    </row>
    <row r="185" spans="2:11" customFormat="1" ht="15" customHeight="1">
      <c r="B185" s="180"/>
      <c r="C185" s="157" t="s">
        <v>122</v>
      </c>
      <c r="D185" s="157"/>
      <c r="E185" s="157"/>
      <c r="F185" s="178" t="s">
        <v>2206</v>
      </c>
      <c r="G185" s="157"/>
      <c r="H185" s="157" t="s">
        <v>2278</v>
      </c>
      <c r="I185" s="157" t="s">
        <v>2202</v>
      </c>
      <c r="J185" s="157">
        <v>50</v>
      </c>
      <c r="K185" s="201"/>
    </row>
    <row r="186" spans="2:11" customFormat="1" ht="15" customHeight="1">
      <c r="B186" s="180"/>
      <c r="C186" s="157" t="s">
        <v>2279</v>
      </c>
      <c r="D186" s="157"/>
      <c r="E186" s="157"/>
      <c r="F186" s="178" t="s">
        <v>2206</v>
      </c>
      <c r="G186" s="157"/>
      <c r="H186" s="157" t="s">
        <v>2280</v>
      </c>
      <c r="I186" s="157" t="s">
        <v>2281</v>
      </c>
      <c r="J186" s="157"/>
      <c r="K186" s="201"/>
    </row>
    <row r="187" spans="2:11" customFormat="1" ht="15" customHeight="1">
      <c r="B187" s="180"/>
      <c r="C187" s="157" t="s">
        <v>2282</v>
      </c>
      <c r="D187" s="157"/>
      <c r="E187" s="157"/>
      <c r="F187" s="178" t="s">
        <v>2206</v>
      </c>
      <c r="G187" s="157"/>
      <c r="H187" s="157" t="s">
        <v>2283</v>
      </c>
      <c r="I187" s="157" t="s">
        <v>2281</v>
      </c>
      <c r="J187" s="157"/>
      <c r="K187" s="201"/>
    </row>
    <row r="188" spans="2:11" customFormat="1" ht="15" customHeight="1">
      <c r="B188" s="180"/>
      <c r="C188" s="157" t="s">
        <v>2284</v>
      </c>
      <c r="D188" s="157"/>
      <c r="E188" s="157"/>
      <c r="F188" s="178" t="s">
        <v>2206</v>
      </c>
      <c r="G188" s="157"/>
      <c r="H188" s="157" t="s">
        <v>2285</v>
      </c>
      <c r="I188" s="157" t="s">
        <v>2281</v>
      </c>
      <c r="J188" s="157"/>
      <c r="K188" s="201"/>
    </row>
    <row r="189" spans="2:11" customFormat="1" ht="15" customHeight="1">
      <c r="B189" s="180"/>
      <c r="C189" s="214" t="s">
        <v>2286</v>
      </c>
      <c r="D189" s="157"/>
      <c r="E189" s="157"/>
      <c r="F189" s="178" t="s">
        <v>2206</v>
      </c>
      <c r="G189" s="157"/>
      <c r="H189" s="157" t="s">
        <v>2287</v>
      </c>
      <c r="I189" s="157" t="s">
        <v>2288</v>
      </c>
      <c r="J189" s="215" t="s">
        <v>2289</v>
      </c>
      <c r="K189" s="201"/>
    </row>
    <row r="190" spans="2:11" customFormat="1" ht="15" customHeight="1">
      <c r="B190" s="180"/>
      <c r="C190" s="214" t="s">
        <v>2290</v>
      </c>
      <c r="D190" s="157"/>
      <c r="E190" s="157"/>
      <c r="F190" s="178" t="s">
        <v>2206</v>
      </c>
      <c r="G190" s="157"/>
      <c r="H190" s="157" t="s">
        <v>2291</v>
      </c>
      <c r="I190" s="157" t="s">
        <v>2288</v>
      </c>
      <c r="J190" s="215" t="s">
        <v>2289</v>
      </c>
      <c r="K190" s="201"/>
    </row>
    <row r="191" spans="2:11" customFormat="1" ht="15" customHeight="1">
      <c r="B191" s="180"/>
      <c r="C191" s="214" t="s">
        <v>42</v>
      </c>
      <c r="D191" s="157"/>
      <c r="E191" s="157"/>
      <c r="F191" s="178" t="s">
        <v>2200</v>
      </c>
      <c r="G191" s="157"/>
      <c r="H191" s="154" t="s">
        <v>2292</v>
      </c>
      <c r="I191" s="157" t="s">
        <v>2293</v>
      </c>
      <c r="J191" s="157"/>
      <c r="K191" s="201"/>
    </row>
    <row r="192" spans="2:11" customFormat="1" ht="15" customHeight="1">
      <c r="B192" s="180"/>
      <c r="C192" s="214" t="s">
        <v>2294</v>
      </c>
      <c r="D192" s="157"/>
      <c r="E192" s="157"/>
      <c r="F192" s="178" t="s">
        <v>2200</v>
      </c>
      <c r="G192" s="157"/>
      <c r="H192" s="157" t="s">
        <v>2295</v>
      </c>
      <c r="I192" s="157" t="s">
        <v>2235</v>
      </c>
      <c r="J192" s="157"/>
      <c r="K192" s="201"/>
    </row>
    <row r="193" spans="2:11" customFormat="1" ht="15" customHeight="1">
      <c r="B193" s="180"/>
      <c r="C193" s="214" t="s">
        <v>2296</v>
      </c>
      <c r="D193" s="157"/>
      <c r="E193" s="157"/>
      <c r="F193" s="178" t="s">
        <v>2200</v>
      </c>
      <c r="G193" s="157"/>
      <c r="H193" s="157" t="s">
        <v>2297</v>
      </c>
      <c r="I193" s="157" t="s">
        <v>2235</v>
      </c>
      <c r="J193" s="157"/>
      <c r="K193" s="201"/>
    </row>
    <row r="194" spans="2:11" customFormat="1" ht="15" customHeight="1">
      <c r="B194" s="180"/>
      <c r="C194" s="214" t="s">
        <v>2298</v>
      </c>
      <c r="D194" s="157"/>
      <c r="E194" s="157"/>
      <c r="F194" s="178" t="s">
        <v>2206</v>
      </c>
      <c r="G194" s="157"/>
      <c r="H194" s="157" t="s">
        <v>2299</v>
      </c>
      <c r="I194" s="157" t="s">
        <v>2235</v>
      </c>
      <c r="J194" s="157"/>
      <c r="K194" s="201"/>
    </row>
    <row r="195" spans="2:11" customFormat="1" ht="15" customHeight="1">
      <c r="B195" s="207"/>
      <c r="C195" s="216"/>
      <c r="D195" s="187"/>
      <c r="E195" s="187"/>
      <c r="F195" s="187"/>
      <c r="G195" s="187"/>
      <c r="H195" s="187"/>
      <c r="I195" s="187"/>
      <c r="J195" s="187"/>
      <c r="K195" s="208"/>
    </row>
    <row r="196" spans="2:11" customFormat="1" ht="18.75" customHeight="1">
      <c r="B196" s="189"/>
      <c r="C196" s="199"/>
      <c r="D196" s="199"/>
      <c r="E196" s="199"/>
      <c r="F196" s="209"/>
      <c r="G196" s="199"/>
      <c r="H196" s="199"/>
      <c r="I196" s="199"/>
      <c r="J196" s="199"/>
      <c r="K196" s="189"/>
    </row>
    <row r="197" spans="2:11" customFormat="1" ht="18.75" customHeight="1">
      <c r="B197" s="189"/>
      <c r="C197" s="199"/>
      <c r="D197" s="199"/>
      <c r="E197" s="199"/>
      <c r="F197" s="209"/>
      <c r="G197" s="199"/>
      <c r="H197" s="199"/>
      <c r="I197" s="199"/>
      <c r="J197" s="199"/>
      <c r="K197" s="189"/>
    </row>
    <row r="198" spans="2:11" customFormat="1" ht="18.75" customHeight="1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</row>
    <row r="199" spans="2:11" customFormat="1" ht="13.5">
      <c r="B199" s="146"/>
      <c r="C199" s="147"/>
      <c r="D199" s="147"/>
      <c r="E199" s="147"/>
      <c r="F199" s="147"/>
      <c r="G199" s="147"/>
      <c r="H199" s="147"/>
      <c r="I199" s="147"/>
      <c r="J199" s="147"/>
      <c r="K199" s="148"/>
    </row>
    <row r="200" spans="2:11" customFormat="1" ht="21">
      <c r="B200" s="149"/>
      <c r="C200" s="329" t="s">
        <v>2300</v>
      </c>
      <c r="D200" s="329"/>
      <c r="E200" s="329"/>
      <c r="F200" s="329"/>
      <c r="G200" s="329"/>
      <c r="H200" s="329"/>
      <c r="I200" s="329"/>
      <c r="J200" s="329"/>
      <c r="K200" s="150"/>
    </row>
    <row r="201" spans="2:11" customFormat="1" ht="25.5" customHeight="1">
      <c r="B201" s="149"/>
      <c r="C201" s="217" t="s">
        <v>2301</v>
      </c>
      <c r="D201" s="217"/>
      <c r="E201" s="217"/>
      <c r="F201" s="217" t="s">
        <v>2302</v>
      </c>
      <c r="G201" s="218"/>
      <c r="H201" s="330" t="s">
        <v>2303</v>
      </c>
      <c r="I201" s="330"/>
      <c r="J201" s="330"/>
      <c r="K201" s="150"/>
    </row>
    <row r="202" spans="2:11" customFormat="1" ht="5.25" customHeight="1">
      <c r="B202" s="180"/>
      <c r="C202" s="175"/>
      <c r="D202" s="175"/>
      <c r="E202" s="175"/>
      <c r="F202" s="175"/>
      <c r="G202" s="199"/>
      <c r="H202" s="175"/>
      <c r="I202" s="175"/>
      <c r="J202" s="175"/>
      <c r="K202" s="201"/>
    </row>
    <row r="203" spans="2:11" customFormat="1" ht="15" customHeight="1">
      <c r="B203" s="180"/>
      <c r="C203" s="157" t="s">
        <v>2293</v>
      </c>
      <c r="D203" s="157"/>
      <c r="E203" s="157"/>
      <c r="F203" s="178" t="s">
        <v>43</v>
      </c>
      <c r="G203" s="157"/>
      <c r="H203" s="328" t="s">
        <v>2304</v>
      </c>
      <c r="I203" s="328"/>
      <c r="J203" s="328"/>
      <c r="K203" s="201"/>
    </row>
    <row r="204" spans="2:11" customFormat="1" ht="15" customHeight="1">
      <c r="B204" s="180"/>
      <c r="C204" s="157"/>
      <c r="D204" s="157"/>
      <c r="E204" s="157"/>
      <c r="F204" s="178" t="s">
        <v>44</v>
      </c>
      <c r="G204" s="157"/>
      <c r="H204" s="328" t="s">
        <v>2305</v>
      </c>
      <c r="I204" s="328"/>
      <c r="J204" s="328"/>
      <c r="K204" s="201"/>
    </row>
    <row r="205" spans="2:11" customFormat="1" ht="15" customHeight="1">
      <c r="B205" s="180"/>
      <c r="C205" s="157"/>
      <c r="D205" s="157"/>
      <c r="E205" s="157"/>
      <c r="F205" s="178" t="s">
        <v>47</v>
      </c>
      <c r="G205" s="157"/>
      <c r="H205" s="328" t="s">
        <v>2306</v>
      </c>
      <c r="I205" s="328"/>
      <c r="J205" s="328"/>
      <c r="K205" s="201"/>
    </row>
    <row r="206" spans="2:11" customFormat="1" ht="15" customHeight="1">
      <c r="B206" s="180"/>
      <c r="C206" s="157"/>
      <c r="D206" s="157"/>
      <c r="E206" s="157"/>
      <c r="F206" s="178" t="s">
        <v>45</v>
      </c>
      <c r="G206" s="157"/>
      <c r="H206" s="328" t="s">
        <v>2307</v>
      </c>
      <c r="I206" s="328"/>
      <c r="J206" s="328"/>
      <c r="K206" s="201"/>
    </row>
    <row r="207" spans="2:11" customFormat="1" ht="15" customHeight="1">
      <c r="B207" s="180"/>
      <c r="C207" s="157"/>
      <c r="D207" s="157"/>
      <c r="E207" s="157"/>
      <c r="F207" s="178" t="s">
        <v>46</v>
      </c>
      <c r="G207" s="157"/>
      <c r="H207" s="328" t="s">
        <v>2308</v>
      </c>
      <c r="I207" s="328"/>
      <c r="J207" s="328"/>
      <c r="K207" s="201"/>
    </row>
    <row r="208" spans="2:11" customFormat="1" ht="15" customHeight="1">
      <c r="B208" s="180"/>
      <c r="C208" s="157"/>
      <c r="D208" s="157"/>
      <c r="E208" s="157"/>
      <c r="F208" s="178"/>
      <c r="G208" s="157"/>
      <c r="H208" s="157"/>
      <c r="I208" s="157"/>
      <c r="J208" s="157"/>
      <c r="K208" s="201"/>
    </row>
    <row r="209" spans="2:11" customFormat="1" ht="15" customHeight="1">
      <c r="B209" s="180"/>
      <c r="C209" s="157" t="s">
        <v>2247</v>
      </c>
      <c r="D209" s="157"/>
      <c r="E209" s="157"/>
      <c r="F209" s="178" t="s">
        <v>79</v>
      </c>
      <c r="G209" s="157"/>
      <c r="H209" s="328" t="s">
        <v>2309</v>
      </c>
      <c r="I209" s="328"/>
      <c r="J209" s="328"/>
      <c r="K209" s="201"/>
    </row>
    <row r="210" spans="2:11" customFormat="1" ht="15" customHeight="1">
      <c r="B210" s="180"/>
      <c r="C210" s="157"/>
      <c r="D210" s="157"/>
      <c r="E210" s="157"/>
      <c r="F210" s="178" t="s">
        <v>2145</v>
      </c>
      <c r="G210" s="157"/>
      <c r="H210" s="328" t="s">
        <v>2146</v>
      </c>
      <c r="I210" s="328"/>
      <c r="J210" s="328"/>
      <c r="K210" s="201"/>
    </row>
    <row r="211" spans="2:11" customFormat="1" ht="15" customHeight="1">
      <c r="B211" s="180"/>
      <c r="C211" s="157"/>
      <c r="D211" s="157"/>
      <c r="E211" s="157"/>
      <c r="F211" s="178" t="s">
        <v>2143</v>
      </c>
      <c r="G211" s="157"/>
      <c r="H211" s="328" t="s">
        <v>2310</v>
      </c>
      <c r="I211" s="328"/>
      <c r="J211" s="328"/>
      <c r="K211" s="201"/>
    </row>
    <row r="212" spans="2:11" customFormat="1" ht="15" customHeight="1">
      <c r="B212" s="219"/>
      <c r="C212" s="157"/>
      <c r="D212" s="157"/>
      <c r="E212" s="157"/>
      <c r="F212" s="178" t="s">
        <v>106</v>
      </c>
      <c r="G212" s="214"/>
      <c r="H212" s="327" t="s">
        <v>2147</v>
      </c>
      <c r="I212" s="327"/>
      <c r="J212" s="327"/>
      <c r="K212" s="220"/>
    </row>
    <row r="213" spans="2:11" customFormat="1" ht="15" customHeight="1">
      <c r="B213" s="219"/>
      <c r="C213" s="157"/>
      <c r="D213" s="157"/>
      <c r="E213" s="157"/>
      <c r="F213" s="178" t="s">
        <v>1412</v>
      </c>
      <c r="G213" s="214"/>
      <c r="H213" s="327" t="s">
        <v>2311</v>
      </c>
      <c r="I213" s="327"/>
      <c r="J213" s="327"/>
      <c r="K213" s="220"/>
    </row>
    <row r="214" spans="2:11" customFormat="1" ht="15" customHeight="1">
      <c r="B214" s="219"/>
      <c r="C214" s="157"/>
      <c r="D214" s="157"/>
      <c r="E214" s="157"/>
      <c r="F214" s="178"/>
      <c r="G214" s="214"/>
      <c r="H214" s="205"/>
      <c r="I214" s="205"/>
      <c r="J214" s="205"/>
      <c r="K214" s="220"/>
    </row>
    <row r="215" spans="2:11" customFormat="1" ht="15" customHeight="1">
      <c r="B215" s="219"/>
      <c r="C215" s="157" t="s">
        <v>2271</v>
      </c>
      <c r="D215" s="157"/>
      <c r="E215" s="157"/>
      <c r="F215" s="178">
        <v>1</v>
      </c>
      <c r="G215" s="214"/>
      <c r="H215" s="327" t="s">
        <v>2312</v>
      </c>
      <c r="I215" s="327"/>
      <c r="J215" s="327"/>
      <c r="K215" s="220"/>
    </row>
    <row r="216" spans="2:11" customFormat="1" ht="15" customHeight="1">
      <c r="B216" s="219"/>
      <c r="C216" s="157"/>
      <c r="D216" s="157"/>
      <c r="E216" s="157"/>
      <c r="F216" s="178">
        <v>2</v>
      </c>
      <c r="G216" s="214"/>
      <c r="H216" s="327" t="s">
        <v>2313</v>
      </c>
      <c r="I216" s="327"/>
      <c r="J216" s="327"/>
      <c r="K216" s="220"/>
    </row>
    <row r="217" spans="2:11" customFormat="1" ht="15" customHeight="1">
      <c r="B217" s="219"/>
      <c r="C217" s="157"/>
      <c r="D217" s="157"/>
      <c r="E217" s="157"/>
      <c r="F217" s="178">
        <v>3</v>
      </c>
      <c r="G217" s="214"/>
      <c r="H217" s="327" t="s">
        <v>2314</v>
      </c>
      <c r="I217" s="327"/>
      <c r="J217" s="327"/>
      <c r="K217" s="220"/>
    </row>
    <row r="218" spans="2:11" customFormat="1" ht="15" customHeight="1">
      <c r="B218" s="219"/>
      <c r="C218" s="157"/>
      <c r="D218" s="157"/>
      <c r="E218" s="157"/>
      <c r="F218" s="178">
        <v>4</v>
      </c>
      <c r="G218" s="214"/>
      <c r="H218" s="327" t="s">
        <v>2315</v>
      </c>
      <c r="I218" s="327"/>
      <c r="J218" s="327"/>
      <c r="K218" s="220"/>
    </row>
    <row r="219" spans="2:11" customFormat="1" ht="12.75" customHeight="1">
      <c r="B219" s="221"/>
      <c r="C219" s="222"/>
      <c r="D219" s="222"/>
      <c r="E219" s="222"/>
      <c r="F219" s="222"/>
      <c r="G219" s="222"/>
      <c r="H219" s="222"/>
      <c r="I219" s="222"/>
      <c r="J219" s="222"/>
      <c r="K219" s="22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U70"/>
  <sheetViews>
    <sheetView workbookViewId="0">
      <selection activeCell="N78" sqref="N78"/>
    </sheetView>
  </sheetViews>
  <sheetFormatPr defaultRowHeight="11.25"/>
  <sheetData>
    <row r="1" spans="1:99" ht="18">
      <c r="A1" s="277" t="s">
        <v>2316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</row>
    <row r="2" spans="1:99" ht="12.75">
      <c r="A2" s="280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</row>
    <row r="3" spans="1:99" ht="12.75">
      <c r="A3" s="280" t="s">
        <v>2317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</row>
    <row r="4" spans="1:99" ht="12.75">
      <c r="A4" s="280" t="s">
        <v>2318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</row>
    <row r="5" spans="1:99" ht="12.75">
      <c r="A5" s="281" t="s">
        <v>2319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</row>
    <row r="6" spans="1:99" ht="12.75">
      <c r="A6" s="281" t="s">
        <v>2320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</row>
    <row r="7" spans="1:99" ht="12.75">
      <c r="A7" s="282">
        <v>39660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</row>
    <row r="8" spans="1:99" ht="12.75">
      <c r="A8" s="281">
        <v>17</v>
      </c>
      <c r="B8" s="281" t="s">
        <v>2321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</row>
    <row r="9" spans="1:99" ht="12.75">
      <c r="A9" s="281" t="s">
        <v>2322</v>
      </c>
      <c r="B9" s="281" t="s">
        <v>2323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</row>
    <row r="10" spans="1:99" ht="12.75">
      <c r="A10" s="281" t="s">
        <v>2324</v>
      </c>
      <c r="B10" s="281" t="s">
        <v>2325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</row>
    <row r="11" spans="1:99" ht="12.75">
      <c r="A11" s="281" t="s">
        <v>2326</v>
      </c>
      <c r="B11" s="281" t="s">
        <v>2327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</row>
    <row r="12" spans="1:99" ht="12.75">
      <c r="A12" s="281" t="s">
        <v>2328</v>
      </c>
      <c r="B12" s="281" t="s">
        <v>2329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</row>
    <row r="13" spans="1:99" ht="12.75">
      <c r="A13" s="281" t="s">
        <v>2330</v>
      </c>
      <c r="B13" s="281" t="s">
        <v>2331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</row>
    <row r="14" spans="1:99" ht="12.75">
      <c r="A14" s="281" t="s">
        <v>2332</v>
      </c>
      <c r="B14" s="281" t="s">
        <v>2333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</row>
    <row r="15" spans="1:99" ht="12.75">
      <c r="A15" s="281" t="s">
        <v>2334</v>
      </c>
      <c r="B15" s="281" t="s">
        <v>2335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</row>
    <row r="16" spans="1:99" ht="12.75">
      <c r="A16" s="281" t="s">
        <v>2336</v>
      </c>
      <c r="B16" s="281" t="s">
        <v>2337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</row>
    <row r="17" spans="1:99" ht="12.75">
      <c r="A17" s="281" t="s">
        <v>2338</v>
      </c>
      <c r="B17" s="281" t="s">
        <v>2339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</row>
    <row r="18" spans="1:99" ht="12.75">
      <c r="A18" s="281" t="s">
        <v>2340</v>
      </c>
      <c r="B18" s="281" t="s">
        <v>2341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</row>
    <row r="19" spans="1:99" ht="12.75">
      <c r="A19" s="281" t="s">
        <v>2342</v>
      </c>
      <c r="B19" s="281" t="s">
        <v>2343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</row>
    <row r="20" spans="1:99" ht="12.75">
      <c r="A20" s="281" t="s">
        <v>2344</v>
      </c>
      <c r="B20" s="281" t="s">
        <v>2345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</row>
    <row r="21" spans="1:99" ht="12.75">
      <c r="A21" s="281" t="s">
        <v>2346</v>
      </c>
      <c r="B21" s="281" t="s">
        <v>2347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</row>
    <row r="22" spans="1:99" ht="12.75">
      <c r="A22" s="281" t="s">
        <v>2348</v>
      </c>
      <c r="B22" s="281" t="s">
        <v>2349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</row>
    <row r="23" spans="1:99" ht="12.75">
      <c r="A23" s="281" t="s">
        <v>2350</v>
      </c>
      <c r="B23" s="281" t="s">
        <v>2351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</row>
    <row r="24" spans="1:99" ht="12.75">
      <c r="A24" s="281" t="s">
        <v>2352</v>
      </c>
      <c r="B24" s="281" t="s">
        <v>2353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</row>
    <row r="25" spans="1:99" ht="12.75">
      <c r="A25" s="281" t="s">
        <v>2354</v>
      </c>
      <c r="B25" s="281" t="s">
        <v>2355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</row>
    <row r="26" spans="1:99" ht="12.75">
      <c r="A26" s="281" t="s">
        <v>2356</v>
      </c>
      <c r="B26" s="281" t="s">
        <v>2357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</row>
    <row r="27" spans="1:99" ht="12.75">
      <c r="A27" s="281" t="s">
        <v>2358</v>
      </c>
      <c r="B27" s="281" t="s">
        <v>2359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</row>
    <row r="28" spans="1:99" ht="12.75">
      <c r="A28" s="281" t="s">
        <v>2360</v>
      </c>
      <c r="B28" s="281" t="s">
        <v>2361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</row>
    <row r="29" spans="1:99" ht="12.75">
      <c r="A29" s="281" t="s">
        <v>2362</v>
      </c>
      <c r="B29" s="281" t="s">
        <v>2363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</row>
    <row r="30" spans="1:99" ht="12.75">
      <c r="A30" s="281" t="s">
        <v>2364</v>
      </c>
      <c r="B30" s="281" t="s">
        <v>2365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</row>
    <row r="31" spans="1:99" ht="12.75">
      <c r="A31" s="281" t="s">
        <v>2366</v>
      </c>
      <c r="B31" s="281" t="s">
        <v>2367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</row>
    <row r="32" spans="1:99" ht="12.75">
      <c r="A32" s="281" t="s">
        <v>2368</v>
      </c>
      <c r="B32" s="281" t="s">
        <v>2369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</row>
    <row r="33" spans="1:99" ht="12.75">
      <c r="A33" s="281" t="s">
        <v>2370</v>
      </c>
      <c r="B33" s="281" t="s">
        <v>2371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</row>
    <row r="34" spans="1:99" ht="12.75">
      <c r="A34" s="281" t="s">
        <v>2372</v>
      </c>
      <c r="B34" s="281" t="s">
        <v>2373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</row>
    <row r="35" spans="1:99" ht="12.75">
      <c r="A35" s="281" t="s">
        <v>2374</v>
      </c>
      <c r="B35" s="281" t="s">
        <v>2375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</row>
    <row r="36" spans="1:99" ht="12.75">
      <c r="A36" s="281" t="s">
        <v>2376</v>
      </c>
      <c r="B36" s="281" t="s">
        <v>2377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</row>
    <row r="37" spans="1:99" ht="12.75">
      <c r="A37" s="281" t="s">
        <v>2378</v>
      </c>
      <c r="B37" s="281" t="s">
        <v>2379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</row>
    <row r="38" spans="1:99" ht="12.75">
      <c r="A38" s="281" t="s">
        <v>2380</v>
      </c>
      <c r="B38" s="281" t="s">
        <v>2381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</row>
    <row r="39" spans="1:99" ht="12.75">
      <c r="A39" s="281" t="s">
        <v>2382</v>
      </c>
      <c r="B39" s="281" t="s">
        <v>2383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</row>
    <row r="40" spans="1:99" ht="12.75">
      <c r="A40" s="281" t="s">
        <v>2384</v>
      </c>
      <c r="B40" s="281" t="s">
        <v>2385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</row>
    <row r="41" spans="1:99" ht="12.75">
      <c r="A41" s="281" t="s">
        <v>2386</v>
      </c>
      <c r="B41" s="281" t="s">
        <v>2387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79"/>
      <c r="CC41" s="279"/>
      <c r="CD41" s="279"/>
      <c r="CE41" s="279"/>
      <c r="CF41" s="279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</row>
    <row r="42" spans="1:99" ht="12.75">
      <c r="A42" s="281" t="s">
        <v>2388</v>
      </c>
      <c r="B42" s="281" t="s">
        <v>2389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</row>
    <row r="43" spans="1:99" ht="12.75">
      <c r="A43" s="281" t="s">
        <v>2390</v>
      </c>
      <c r="B43" s="281" t="s">
        <v>2391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279"/>
      <c r="CN43" s="279"/>
      <c r="CO43" s="279"/>
      <c r="CP43" s="279"/>
      <c r="CQ43" s="279"/>
      <c r="CR43" s="279"/>
      <c r="CS43" s="279"/>
      <c r="CT43" s="279"/>
      <c r="CU43" s="279"/>
    </row>
    <row r="44" spans="1:99" ht="12.75">
      <c r="A44" s="281" t="s">
        <v>2392</v>
      </c>
      <c r="B44" s="281" t="s">
        <v>2393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79"/>
      <c r="BU44" s="279"/>
      <c r="BV44" s="279"/>
      <c r="BW44" s="279"/>
      <c r="BX44" s="279"/>
      <c r="BY44" s="279"/>
      <c r="BZ44" s="279"/>
      <c r="CA44" s="279"/>
      <c r="CB44" s="279"/>
      <c r="CC44" s="279"/>
      <c r="CD44" s="279"/>
      <c r="CE44" s="279"/>
      <c r="CF44" s="279"/>
      <c r="CG44" s="279"/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</row>
    <row r="45" spans="1:99" ht="12.75">
      <c r="A45" s="281" t="s">
        <v>2394</v>
      </c>
      <c r="B45" s="281" t="s">
        <v>2395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</row>
    <row r="46" spans="1:99" ht="12.75">
      <c r="A46" s="281" t="s">
        <v>2396</v>
      </c>
      <c r="B46" s="281" t="s">
        <v>2397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79"/>
      <c r="BU46" s="279"/>
      <c r="BV46" s="279"/>
      <c r="BW46" s="279"/>
      <c r="BX46" s="279"/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279"/>
      <c r="CJ46" s="279"/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</row>
    <row r="47" spans="1:99" ht="12.75">
      <c r="A47" s="281" t="s">
        <v>2398</v>
      </c>
      <c r="B47" s="281" t="s">
        <v>2399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</row>
    <row r="48" spans="1:99" ht="12.75">
      <c r="A48" s="281" t="s">
        <v>2400</v>
      </c>
      <c r="B48" s="281" t="s">
        <v>2401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</row>
    <row r="49" spans="1:99" ht="12.75">
      <c r="A49" s="281" t="s">
        <v>2402</v>
      </c>
      <c r="B49" s="281" t="s">
        <v>2403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</row>
    <row r="50" spans="1:99" ht="12.75">
      <c r="A50" s="281" t="s">
        <v>2404</v>
      </c>
      <c r="B50" s="281" t="s">
        <v>2405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79"/>
      <c r="CN50" s="279"/>
      <c r="CO50" s="279"/>
      <c r="CP50" s="279"/>
      <c r="CQ50" s="279"/>
      <c r="CR50" s="279"/>
      <c r="CS50" s="279"/>
      <c r="CT50" s="279"/>
      <c r="CU50" s="279"/>
    </row>
    <row r="51" spans="1:99" ht="12.75">
      <c r="A51" s="281" t="s">
        <v>2406</v>
      </c>
      <c r="B51" s="281" t="s">
        <v>2407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79"/>
      <c r="CB51" s="279"/>
      <c r="CC51" s="279"/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79"/>
      <c r="CO51" s="279"/>
      <c r="CP51" s="279"/>
      <c r="CQ51" s="279"/>
      <c r="CR51" s="279"/>
      <c r="CS51" s="279"/>
      <c r="CT51" s="279"/>
      <c r="CU51" s="279"/>
    </row>
    <row r="52" spans="1:99" ht="12.75">
      <c r="A52" s="281" t="s">
        <v>2408</v>
      </c>
      <c r="B52" s="281" t="s">
        <v>2409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</row>
    <row r="53" spans="1:99" ht="12.75">
      <c r="A53" s="281" t="s">
        <v>2410</v>
      </c>
      <c r="B53" s="281" t="s">
        <v>2411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79"/>
      <c r="CI53" s="279"/>
      <c r="CJ53" s="279"/>
      <c r="CK53" s="279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</row>
    <row r="54" spans="1:99" ht="12.75">
      <c r="A54" s="281" t="s">
        <v>2412</v>
      </c>
      <c r="B54" s="281" t="s">
        <v>2413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</row>
    <row r="55" spans="1:99" ht="12.75">
      <c r="A55" s="281" t="s">
        <v>2414</v>
      </c>
      <c r="B55" s="281" t="s">
        <v>2415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79"/>
      <c r="CI55" s="279"/>
      <c r="CJ55" s="279"/>
      <c r="CK55" s="279"/>
      <c r="CL55" s="279"/>
      <c r="CM55" s="279"/>
      <c r="CN55" s="279"/>
      <c r="CO55" s="279"/>
      <c r="CP55" s="279"/>
      <c r="CQ55" s="279"/>
      <c r="CR55" s="279"/>
      <c r="CS55" s="279"/>
      <c r="CT55" s="279"/>
      <c r="CU55" s="279"/>
    </row>
    <row r="56" spans="1:99" ht="12.75">
      <c r="A56" s="281" t="s">
        <v>2416</v>
      </c>
      <c r="B56" s="281" t="s">
        <v>2417</v>
      </c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</row>
    <row r="57" spans="1:99" ht="12.75">
      <c r="A57" s="281" t="s">
        <v>2418</v>
      </c>
      <c r="B57" s="281" t="s">
        <v>2419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79"/>
      <c r="CI57" s="279"/>
      <c r="CJ57" s="279"/>
      <c r="CK57" s="279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</row>
    <row r="58" spans="1:99" ht="12.75">
      <c r="A58" s="281" t="s">
        <v>2420</v>
      </c>
      <c r="B58" s="281" t="s">
        <v>2421</v>
      </c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</row>
    <row r="59" spans="1:99" ht="12.75">
      <c r="A59" s="281" t="s">
        <v>2422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</row>
    <row r="60" spans="1:99" ht="12.75">
      <c r="A60" s="281" t="s">
        <v>2423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79"/>
      <c r="CI60" s="279"/>
      <c r="CJ60" s="279"/>
      <c r="CK60" s="279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</row>
    <row r="61" spans="1:99" ht="12.75">
      <c r="A61" s="281" t="s">
        <v>2424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</row>
    <row r="62" spans="1:99" ht="12.75">
      <c r="A62" s="281" t="s">
        <v>2425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79"/>
      <c r="CI62" s="279"/>
      <c r="CJ62" s="279"/>
      <c r="CK62" s="279"/>
      <c r="CL62" s="279"/>
      <c r="CM62" s="279"/>
      <c r="CN62" s="279"/>
      <c r="CO62" s="279"/>
      <c r="CP62" s="279"/>
      <c r="CQ62" s="279"/>
      <c r="CR62" s="279"/>
      <c r="CS62" s="279"/>
      <c r="CT62" s="279"/>
      <c r="CU62" s="279"/>
    </row>
    <row r="63" spans="1:99" ht="12.75">
      <c r="A63" s="281" t="s">
        <v>2426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</row>
    <row r="64" spans="1:99" ht="12.75">
      <c r="A64" s="281" t="s">
        <v>2427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</row>
    <row r="65" spans="1:99" ht="12.75">
      <c r="A65" s="281" t="s">
        <v>2428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  <c r="BT65" s="279"/>
      <c r="BU65" s="279"/>
      <c r="BV65" s="279"/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</row>
    <row r="66" spans="1:99" ht="12.75">
      <c r="A66" s="281" t="s">
        <v>2429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79"/>
      <c r="BU66" s="279"/>
      <c r="BV66" s="279"/>
      <c r="BW66" s="279"/>
      <c r="BX66" s="279"/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</row>
    <row r="67" spans="1:99" ht="12.75">
      <c r="A67" s="281" t="s">
        <v>2430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</row>
    <row r="68" spans="1:99" ht="12.75">
      <c r="A68" s="281" t="s">
        <v>2431</v>
      </c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</row>
    <row r="69" spans="1:99" ht="12.75">
      <c r="A69" s="281" t="s">
        <v>2432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  <c r="BI69" s="279"/>
      <c r="BJ69" s="279"/>
      <c r="BK69" s="279"/>
      <c r="BL69" s="279"/>
      <c r="BM69" s="279"/>
      <c r="BN69" s="279"/>
      <c r="BO69" s="279"/>
      <c r="BP69" s="279"/>
      <c r="BQ69" s="279"/>
      <c r="BR69" s="279"/>
      <c r="BS69" s="279"/>
      <c r="BT69" s="279"/>
      <c r="BU69" s="279"/>
      <c r="BV69" s="279"/>
      <c r="BW69" s="279"/>
      <c r="BX69" s="279"/>
      <c r="BY69" s="279"/>
      <c r="BZ69" s="279"/>
      <c r="CA69" s="279"/>
      <c r="CB69" s="279"/>
      <c r="CC69" s="279"/>
      <c r="CD69" s="279"/>
      <c r="CE69" s="279"/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</row>
    <row r="70" spans="1:99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79"/>
      <c r="BU70" s="279"/>
      <c r="BV70" s="279"/>
      <c r="BW70" s="279"/>
      <c r="BX70" s="279"/>
      <c r="BY70" s="279"/>
      <c r="BZ70" s="279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1"/>
  <sheetViews>
    <sheetView workbookViewId="0">
      <selection activeCell="H31" activeCellId="1" sqref="A1:T11 H31"/>
    </sheetView>
  </sheetViews>
  <sheetFormatPr defaultRowHeight="11.25"/>
  <sheetData>
    <row r="1" spans="1:20" ht="18">
      <c r="A1" s="277" t="s">
        <v>2433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</row>
    <row r="2" spans="1:20" ht="12.75">
      <c r="A2" s="280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0" ht="15">
      <c r="A3" s="283" t="s">
        <v>2434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79"/>
      <c r="Q3" s="279"/>
      <c r="R3" s="279"/>
      <c r="S3" s="279"/>
      <c r="T3" s="279"/>
    </row>
    <row r="4" spans="1:20" ht="15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79"/>
      <c r="Q4" s="279"/>
      <c r="R4" s="279"/>
      <c r="S4" s="279"/>
      <c r="T4" s="279"/>
    </row>
    <row r="5" spans="1:20" ht="15">
      <c r="A5" s="283" t="s">
        <v>2435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79"/>
      <c r="Q5" s="279"/>
      <c r="R5" s="279"/>
      <c r="S5" s="279"/>
      <c r="T5" s="279"/>
    </row>
    <row r="6" spans="1:20" ht="15">
      <c r="A6" s="283" t="s">
        <v>2436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79"/>
      <c r="Q6" s="279"/>
      <c r="R6" s="279"/>
      <c r="S6" s="279"/>
      <c r="T6" s="279"/>
    </row>
    <row r="7" spans="1:20" ht="15">
      <c r="A7" s="283" t="s">
        <v>2437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79"/>
      <c r="Q7" s="279"/>
      <c r="R7" s="279"/>
      <c r="S7" s="279"/>
      <c r="T7" s="279"/>
    </row>
    <row r="8" spans="1:20" ht="15">
      <c r="A8" s="283" t="s">
        <v>2438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79"/>
      <c r="Q8" s="279"/>
      <c r="R8" s="279"/>
      <c r="S8" s="279"/>
      <c r="T8" s="279"/>
    </row>
    <row r="9" spans="1:20" ht="15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79"/>
      <c r="Q9" s="279"/>
      <c r="R9" s="279"/>
      <c r="S9" s="279"/>
      <c r="T9" s="279"/>
    </row>
    <row r="10" spans="1:20" ht="15">
      <c r="A10" s="283" t="s">
        <v>2439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79"/>
      <c r="Q10" s="279"/>
      <c r="R10" s="279"/>
      <c r="S10" s="279"/>
      <c r="T10" s="279"/>
    </row>
    <row r="11" spans="1:20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P36"/>
  <sheetViews>
    <sheetView workbookViewId="0">
      <selection activeCell="J23" sqref="J23"/>
    </sheetView>
  </sheetViews>
  <sheetFormatPr defaultRowHeight="11.25"/>
  <sheetData>
    <row r="1" spans="1:120" ht="18">
      <c r="A1" s="277" t="s">
        <v>2440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</row>
    <row r="2" spans="1:120" ht="12.75">
      <c r="A2" s="280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</row>
    <row r="3" spans="1:120" ht="15">
      <c r="A3" s="283" t="s">
        <v>2441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</row>
    <row r="4" spans="1:120" ht="15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</row>
    <row r="5" spans="1:120" ht="15.75">
      <c r="A5" s="283" t="s">
        <v>2442</v>
      </c>
      <c r="B5" s="284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</row>
    <row r="6" spans="1:120" ht="15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</row>
    <row r="7" spans="1:120" ht="15">
      <c r="A7" s="283" t="s">
        <v>2443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</row>
    <row r="8" spans="1:120" ht="1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</row>
    <row r="9" spans="1:120" ht="15">
      <c r="A9" s="283" t="s">
        <v>2444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</row>
    <row r="10" spans="1:120" ht="15.75">
      <c r="A10" s="283"/>
      <c r="B10" s="285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79"/>
      <c r="CT10" s="279"/>
      <c r="CU10" s="279"/>
      <c r="CV10" s="279"/>
      <c r="CW10" s="279"/>
      <c r="CX10" s="279"/>
      <c r="CY10" s="279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79"/>
      <c r="DN10" s="279"/>
      <c r="DO10" s="279"/>
      <c r="DP10" s="279"/>
    </row>
    <row r="11" spans="1:120" ht="15.75">
      <c r="A11" s="283" t="s">
        <v>2445</v>
      </c>
      <c r="B11" s="285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</row>
    <row r="12" spans="1:120" ht="15.75">
      <c r="A12" s="283"/>
      <c r="B12" s="285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</row>
    <row r="13" spans="1:120" ht="15.75">
      <c r="A13" s="283"/>
      <c r="B13" s="285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</row>
    <row r="14" spans="1:120" ht="15.75">
      <c r="A14" s="283"/>
      <c r="B14" s="285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</row>
    <row r="15" spans="1:120" ht="15.75">
      <c r="A15" s="283" t="s">
        <v>2446</v>
      </c>
      <c r="B15" s="285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</row>
    <row r="16" spans="1:120" ht="15.75">
      <c r="A16" s="283"/>
      <c r="B16" s="285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</row>
    <row r="17" spans="1:120" ht="15.75">
      <c r="A17" s="283" t="s">
        <v>2435</v>
      </c>
      <c r="B17" s="285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79"/>
      <c r="DN17" s="279"/>
      <c r="DO17" s="279"/>
      <c r="DP17" s="279"/>
    </row>
    <row r="18" spans="1:120" ht="15.75">
      <c r="A18" s="283"/>
      <c r="B18" s="285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</row>
    <row r="19" spans="1:120" ht="15.75">
      <c r="A19" s="283" t="s">
        <v>2436</v>
      </c>
      <c r="B19" s="285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</row>
    <row r="20" spans="1:120" ht="15.75">
      <c r="A20" s="283"/>
      <c r="B20" s="285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</row>
    <row r="21" spans="1:120" ht="15.75">
      <c r="A21" s="283" t="s">
        <v>2437</v>
      </c>
      <c r="B21" s="285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</row>
    <row r="22" spans="1:120" ht="15.75">
      <c r="A22" s="283"/>
      <c r="B22" s="285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</row>
    <row r="23" spans="1:120" ht="15.75">
      <c r="A23" s="283" t="s">
        <v>2438</v>
      </c>
      <c r="B23" s="285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9"/>
      <c r="DJ23" s="279"/>
      <c r="DK23" s="279"/>
      <c r="DL23" s="279"/>
      <c r="DM23" s="279"/>
      <c r="DN23" s="279"/>
      <c r="DO23" s="279"/>
      <c r="DP23" s="279"/>
    </row>
    <row r="24" spans="1:120" ht="15.75">
      <c r="A24" s="283"/>
      <c r="B24" s="285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</row>
    <row r="25" spans="1:120" ht="15.75">
      <c r="A25" s="283" t="s">
        <v>2439</v>
      </c>
      <c r="B25" s="285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</row>
    <row r="26" spans="1:120" ht="15.75">
      <c r="A26" s="283"/>
      <c r="B26" s="285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</row>
    <row r="27" spans="1:120" ht="15.75">
      <c r="A27" s="283"/>
      <c r="B27" s="285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</row>
    <row r="28" spans="1:120" ht="15.75">
      <c r="A28" s="283"/>
      <c r="B28" s="285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</row>
    <row r="29" spans="1:120" ht="15.75">
      <c r="A29" s="283" t="s">
        <v>2447</v>
      </c>
      <c r="B29" s="285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</row>
    <row r="30" spans="1:120" ht="15.75">
      <c r="A30" s="283"/>
      <c r="B30" s="285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</row>
    <row r="31" spans="1:120" ht="15.75">
      <c r="A31" s="283" t="s">
        <v>2448</v>
      </c>
      <c r="B31" s="285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</row>
    <row r="32" spans="1:120" ht="15.75">
      <c r="A32" s="283"/>
      <c r="B32" s="285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</row>
    <row r="33" spans="1:120" ht="15.75">
      <c r="A33" s="283"/>
      <c r="B33" s="285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</row>
    <row r="34" spans="1:120" ht="15.75">
      <c r="A34" s="283"/>
      <c r="B34" s="285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</row>
    <row r="35" spans="1:120" ht="15.75">
      <c r="A35" s="283" t="s">
        <v>2449</v>
      </c>
      <c r="B35" s="285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</row>
    <row r="36" spans="1:120" ht="15.75">
      <c r="A36" s="283"/>
      <c r="B36" s="285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</row>
  </sheetData>
  <sheetProtection password="CA5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Props1.xml><?xml version="1.0" encoding="utf-8"?>
<ds:datastoreItem xmlns:ds="http://schemas.openxmlformats.org/officeDocument/2006/customXml" ds:itemID="{5886AA2D-082C-4CFC-996B-0C64C40B7134}"/>
</file>

<file path=customXml/itemProps2.xml><?xml version="1.0" encoding="utf-8"?>
<ds:datastoreItem xmlns:ds="http://schemas.openxmlformats.org/officeDocument/2006/customXml" ds:itemID="{41C2D59A-99CA-4E1D-99F6-2D477AD99EF1}"/>
</file>

<file path=customXml/itemProps3.xml><?xml version="1.0" encoding="utf-8"?>
<ds:datastoreItem xmlns:ds="http://schemas.openxmlformats.org/officeDocument/2006/customXml" ds:itemID="{D5B8A86E-14E4-4338-BC55-22B44575E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Dušek</dc:creator>
  <cp:keywords/>
  <dc:description/>
  <cp:lastModifiedBy>Tomáš Zouhar</cp:lastModifiedBy>
  <cp:revision/>
  <dcterms:created xsi:type="dcterms:W3CDTF">2024-12-05T19:06:03Z</dcterms:created>
  <dcterms:modified xsi:type="dcterms:W3CDTF">2025-01-07T10:37:13Z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  <property fmtid="{D5CDD505-2E9C-101B-9397-08002B2CF9AE}" pid="3" name="MediaServiceImageTags">
    <vt:lpwstr/>
  </property>
</Properties>
</file>