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2024\rozpočet\posluchárna A\ZD final mobiliář\"/>
    </mc:Choice>
  </mc:AlternateContent>
  <bookViews>
    <workbookView xWindow="-110" yWindow="-110" windowWidth="38620" windowHeight="21100"/>
  </bookViews>
  <sheets>
    <sheet name="Rekapitulace stavby" sheetId="1" r:id="rId1"/>
    <sheet name="MOB - Mobiliář" sheetId="2" r:id="rId2"/>
    <sheet name="Příloha č.1" sheetId="3" r:id="rId3"/>
    <sheet name="Příloha č.2" sheetId="4" r:id="rId4"/>
    <sheet name="Příloha č.3 " sheetId="5" r:id="rId5"/>
  </sheets>
  <definedNames>
    <definedName name="_xlnm._FilterDatabase" localSheetId="1" hidden="1">'MOB - Mobiliář'!$C$117:$K$125</definedName>
    <definedName name="_xlnm.Print_Titles" localSheetId="1">'MOB - Mobiliář'!$117:$117</definedName>
    <definedName name="_xlnm.Print_Titles" localSheetId="0">'Rekapitulace stavby'!$92:$92</definedName>
    <definedName name="_xlnm.Print_Area" localSheetId="1">'MOB - Mobiliář'!$C$4:$J$76,'MOB - Mobiliář'!$C$82:$J$99,'MOB - Mobiliář'!$C$105:$K$125</definedName>
    <definedName name="_xlnm.Print_Area" localSheetId="0">'Rekapitulace stavby'!$D$4:$AO$76,'Rekapitulace stavby'!$C$82:$AQ$96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25" i="2"/>
  <c r="BH125" i="2"/>
  <c r="BG125" i="2"/>
  <c r="BF125" i="2"/>
  <c r="F34" i="2" s="1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F36" i="2" s="1"/>
  <c r="BC95" i="1" s="1"/>
  <c r="BC94" i="1" s="1"/>
  <c r="W32" i="1" s="1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F35" i="2" s="1"/>
  <c r="BB95" i="1" s="1"/>
  <c r="BB94" i="1" s="1"/>
  <c r="W31" i="1" s="1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115" i="2" s="1"/>
  <c r="J23" i="2"/>
  <c r="J18" i="2"/>
  <c r="E18" i="2"/>
  <c r="F115" i="2"/>
  <c r="J17" i="2"/>
  <c r="J12" i="2"/>
  <c r="J112" i="2" s="1"/>
  <c r="E7" i="2"/>
  <c r="E108" i="2"/>
  <c r="L90" i="1"/>
  <c r="AM90" i="1"/>
  <c r="AM89" i="1"/>
  <c r="L89" i="1"/>
  <c r="AM87" i="1"/>
  <c r="L87" i="1"/>
  <c r="L85" i="1"/>
  <c r="L84" i="1"/>
  <c r="J124" i="2"/>
  <c r="J121" i="2"/>
  <c r="BK123" i="2"/>
  <c r="AS94" i="1"/>
  <c r="BK124" i="2"/>
  <c r="J122" i="2"/>
  <c r="F37" i="2"/>
  <c r="BD95" i="1" s="1"/>
  <c r="BD94" i="1" s="1"/>
  <c r="W33" i="1" s="1"/>
  <c r="J125" i="2"/>
  <c r="BK122" i="2"/>
  <c r="J123" i="2"/>
  <c r="BK121" i="2"/>
  <c r="BK125" i="2"/>
  <c r="J34" i="2" l="1"/>
  <c r="BK120" i="2"/>
  <c r="BK119" i="2"/>
  <c r="BK118" i="2"/>
  <c r="J118" i="2"/>
  <c r="J30" i="2" s="1"/>
  <c r="P120" i="2"/>
  <c r="P119" i="2"/>
  <c r="P118" i="2" s="1"/>
  <c r="AU95" i="1" s="1"/>
  <c r="AU94" i="1" s="1"/>
  <c r="R120" i="2"/>
  <c r="R119" i="2"/>
  <c r="R118" i="2"/>
  <c r="T120" i="2"/>
  <c r="T119" i="2" s="1"/>
  <c r="T118" i="2" s="1"/>
  <c r="E85" i="2"/>
  <c r="J89" i="2"/>
  <c r="F92" i="2"/>
  <c r="J92" i="2"/>
  <c r="BE121" i="2"/>
  <c r="BE122" i="2"/>
  <c r="BE123" i="2"/>
  <c r="BE124" i="2"/>
  <c r="BE125" i="2"/>
  <c r="AW95" i="1"/>
  <c r="BA95" i="1"/>
  <c r="AY94" i="1"/>
  <c r="AX94" i="1"/>
  <c r="BA94" i="1"/>
  <c r="W30" i="1" s="1"/>
  <c r="AG95" i="1" l="1"/>
  <c r="J96" i="2"/>
  <c r="J120" i="2"/>
  <c r="J98" i="2"/>
  <c r="J119" i="2"/>
  <c r="J97" i="2"/>
  <c r="AG94" i="1"/>
  <c r="J33" i="2"/>
  <c r="AV95" i="1"/>
  <c r="AT95" i="1"/>
  <c r="AN95" i="1" s="1"/>
  <c r="AW94" i="1"/>
  <c r="AK30" i="1" s="1"/>
  <c r="F33" i="2"/>
  <c r="AZ95" i="1" s="1"/>
  <c r="AZ94" i="1" s="1"/>
  <c r="AV94" i="1" s="1"/>
  <c r="AK29" i="1" s="1"/>
  <c r="J39" i="2" l="1"/>
  <c r="AK26" i="1"/>
  <c r="AT94" i="1"/>
  <c r="W29" i="1"/>
  <c r="AK35" i="1" l="1"/>
  <c r="AN94" i="1"/>
</calcChain>
</file>

<file path=xl/sharedStrings.xml><?xml version="1.0" encoding="utf-8"?>
<sst xmlns="http://schemas.openxmlformats.org/spreadsheetml/2006/main" count="474" uniqueCount="271">
  <si>
    <t>Export Komplet</t>
  </si>
  <si>
    <t/>
  </si>
  <si>
    <t>2.0</t>
  </si>
  <si>
    <t>ZAMOK</t>
  </si>
  <si>
    <t>False</t>
  </si>
  <si>
    <t>{d2c54dbd-0050-4b02-b13a-598718415b0d}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</si>
  <si>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</si>
  <si>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</si>
  <si>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</si>
  <si>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</si>
  <si>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</si>
  <si>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</si>
  <si>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</si>
  <si>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</si>
  <si>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SK24016-MOB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</si>
  <si>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</si>
  <si>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</si>
  <si>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VYSOKÁ ŠKOLA EKONOMICKÁ, Praha 3 - POSLUCHÁRNA A - mobiliář</t>
  </si>
  <si>
    <t>KSO:</t>
  </si>
  <si>
    <t>CC-CZ:</t>
  </si>
  <si>
    <t>Místo:</t>
  </si>
  <si>
    <t xml:space="preserve"> </t>
  </si>
  <si>
    <t>Datum:</t>
  </si>
  <si>
    <t>2. 5. 2024</t>
  </si>
  <si>
    <t>Zadavatel:</t>
  </si>
  <si>
    <t>IČ:</t>
  </si>
  <si>
    <t>VYSOKÁ ŠKOLA EKONOMICKÁ</t>
  </si>
  <si>
    <t>DIČ:</t>
  </si>
  <si>
    <t>Uchazeč:</t>
  </si>
  <si>
    <t>Vyplň údaj</t>
  </si>
  <si>
    <t>Projektant:</t>
  </si>
  <si>
    <t>HOFMAN ARCHITEKTI s.r.o.</t>
  </si>
  <si>
    <t>True</t>
  </si>
  <si>
    <t>Zpracovatel:</t>
  </si>
  <si>
    <t>Martin Škrabal</t>
  </si>
  <si>
    <t>Poznámka:</t>
  </si>
  <si>
    <t xml:space="preserve"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</si>
  <si>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</si>
  <si>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</si>
  <si>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</si>
  <si>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</si>
  <si>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</si>
  <si>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</si>
  <si>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</si>
  <si>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</si>
  <si>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</si>
  <si>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</si>
  <si>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</si>
  <si>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</si>
  <si>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</si>
  <si>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</si>
  <si>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</si>
  <si>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</si>
  <si>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</si>
  <si>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</si>
  <si>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</si>
  <si>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</si>
  <si>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</si>
  <si>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</si>
  <si>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</si>
  <si>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</si>
  <si>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</si>
  <si>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</si>
  <si>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</si>
  <si>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</si>
  <si>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</si>
  <si>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</si>
  <si>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</si>
  <si>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</si>
  <si>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</si>
  <si>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</si>
  <si>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</si>
  <si>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</si>
  <si>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</si>
  <si>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</si>
  <si>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</si>
  <si>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</si>
  <si>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</si>
  <si>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</si>
  <si>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</si>
  <si>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</si>
  <si>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</si>
  <si>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MOB</t>
  </si>
  <si>
    <t>Mobiliář</t>
  </si>
  <si>
    <t>STA</t>
  </si>
  <si>
    <t>1</t>
  </si>
  <si>
    <t>{481428bb-9e30-4271-86be-46470a66275a}</t>
  </si>
  <si>
    <t>2</t>
  </si>
  <si>
    <t>KRYCÍ LIST SOUPISU PRACÍ</t>
  </si>
  <si>
    <t>Objekt:</t>
  </si>
  <si>
    <t>MOB - Mobiliář</t>
  </si>
  <si>
    <t xml:space="preserve"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</t>
  </si>
  <si>
    <t>REKAPITULACE ČLENĚNÍ SOUPISU PRACÍ</t>
  </si>
  <si>
    <t>Kód dílu - Popis</t>
  </si>
  <si>
    <t>Cena celkem [CZK]</t>
  </si>
  <si>
    <t>Náklady ze soupisu prací</t>
  </si>
  <si>
    <t>-1</t>
  </si>
  <si>
    <t>N00 - Interiér</t>
  </si>
  <si>
    <t xml:space="preserve">    N01 - Vybavení interiéru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</si>
  <si>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</si>
  <si>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</si>
  <si>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</si>
  <si>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</si>
  <si>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</si>
  <si>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</si>
  <si>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</si>
  <si>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</si>
  <si>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</si>
  <si>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</si>
  <si>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</si>
  <si>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</si>
  <si>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</si>
  <si>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</si>
  <si>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Interiér</t>
  </si>
  <si>
    <t>4</t>
  </si>
  <si>
    <t>ROZPOCET</t>
  </si>
  <si>
    <t>N01</t>
  </si>
  <si>
    <t>Vybavení interiéru</t>
  </si>
  <si>
    <t>K</t>
  </si>
  <si>
    <t>Pol99</t>
  </si>
  <si>
    <t>Posluchárenské sezení ve složení : překližkový sklopný sedák,překližkový opěrák, sklopný stolek DTDL. Překližka buková tl.12mm s PÚ transparentním vytvrzovacím lakem. Konstrukce sezení kovová s povrchovou úpravou práškovou vypalovací barvou v odstínu dle projektu. První řada pouze kce se sklopnými sedáky a opěráky, první řada nemá před sebou stolky. Poslední řada bez čtyř sedaček, úprava pro imobilní. Součástí dodávky je kovokonstrukce vsazená do betonových elevací v koordinaci se stavební  činností  (stavební úprava podlahy) určená pro snadnou montáž/demontáž konstrukce sezení.</t>
  </si>
  <si>
    <t>ks</t>
  </si>
  <si>
    <t>262144</t>
  </si>
  <si>
    <t>Pol101</t>
  </si>
  <si>
    <t>Pojízdná skříň na PC 600x600x750, provedení DTDL tl.18mm, 1xdvířka se zámkem, 2x větrací mřížka, přípojné místo 2x230V. D+M.</t>
  </si>
  <si>
    <t>6</t>
  </si>
  <si>
    <t>3</t>
  </si>
  <si>
    <t>Pol102</t>
  </si>
  <si>
    <t xml:space="preserve">Katedra / řečnický pult : Pracovní deska LTD deska 20mm, HPL, hrana ABS, barva šedá RAL 7031, kovový žlab šedý ( napojení z z podparapetní lišty), průchodka Ø 60mm </t>
  </si>
  <si>
    <t>-1970486027</t>
  </si>
  <si>
    <t>Pol100</t>
  </si>
  <si>
    <t>Doprava, manipulace a montáž posluchárenského sezení, vč. kotevního a spojovacího materiálu.</t>
  </si>
  <si>
    <t>5</t>
  </si>
  <si>
    <t>Pol103</t>
  </si>
  <si>
    <t>Kancelářská židle s ergonomickým opěrákem, potaženým vzdušnou síťovinou a integrovanou oporou bederních obratlů. Permanentkontaktní mechanismus pro plynulé nastavení sklonu opěradla. Fitnes-orto-sedák s patentovaným body-balance-tec - kloubem pro dynamick</t>
  </si>
  <si>
    <t>-327559428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</si>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</sst>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5" fontId="35" fillId="0" borderId="0" xfId="0" applyNumberFormat="1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 x14ac:dyDescent="0.2"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3" t="s">
        <v>6</v>
      </c>
      <c r="BT2" s="13" t="s">
        <v>7</v>
      </c>
    </row>
    <row r="3" spans="1:74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56" t="s">
        <v>14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6"/>
      <c r="BE5" s="153" t="s">
        <v>15</v>
      </c>
      <c r="BS5" s="13" t="s">
        <v>6</v>
      </c>
    </row>
    <row r="6" spans="1:74" ht="37" customHeight="1" x14ac:dyDescent="0.2">
      <c r="B6" s="16"/>
      <c r="D6" s="22" t="s">
        <v>16</v>
      </c>
      <c r="K6" s="158" t="s">
        <v>17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6"/>
      <c r="BE6" s="154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4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4"/>
      <c r="BS8" s="13" t="s">
        <v>6</v>
      </c>
    </row>
    <row r="9" spans="1:74" ht="14.5" customHeight="1" x14ac:dyDescent="0.2">
      <c r="B9" s="16"/>
      <c r="AR9" s="16"/>
      <c r="BE9" s="154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54"/>
      <c r="BS10" s="13" t="s">
        <v>6</v>
      </c>
    </row>
    <row r="11" spans="1:74" ht="18.649999999999999" customHeight="1" x14ac:dyDescent="0.2">
      <c r="B11" s="16"/>
      <c r="E11" s="21" t="s">
        <v>26</v>
      </c>
      <c r="AK11" s="23" t="s">
        <v>27</v>
      </c>
      <c r="AN11" s="21" t="s">
        <v>1</v>
      </c>
      <c r="AR11" s="16"/>
      <c r="BE11" s="154"/>
      <c r="BS11" s="13" t="s">
        <v>6</v>
      </c>
    </row>
    <row r="12" spans="1:74" ht="7" customHeight="1" x14ac:dyDescent="0.2">
      <c r="B12" s="16"/>
      <c r="AR12" s="16"/>
      <c r="BE12" s="154"/>
      <c r="BS12" s="13" t="s">
        <v>6</v>
      </c>
    </row>
    <row r="13" spans="1:74" ht="12" customHeight="1" x14ac:dyDescent="0.2">
      <c r="B13" s="16"/>
      <c r="D13" s="23" t="s">
        <v>28</v>
      </c>
      <c r="AK13" s="23" t="s">
        <v>25</v>
      </c>
      <c r="AN13" s="25" t="s">
        <v>29</v>
      </c>
      <c r="AR13" s="16"/>
      <c r="BE13" s="154"/>
      <c r="BS13" s="13" t="s">
        <v>6</v>
      </c>
    </row>
    <row r="14" spans="1:74" ht="12.5" x14ac:dyDescent="0.2">
      <c r="B14" s="16"/>
      <c r="E14" s="159" t="s">
        <v>29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23" t="s">
        <v>27</v>
      </c>
      <c r="AN14" s="25" t="s">
        <v>29</v>
      </c>
      <c r="AR14" s="16"/>
      <c r="BE14" s="154"/>
      <c r="BS14" s="13" t="s">
        <v>6</v>
      </c>
    </row>
    <row r="15" spans="1:74" ht="7" customHeight="1" x14ac:dyDescent="0.2">
      <c r="B15" s="16"/>
      <c r="AR15" s="16"/>
      <c r="BE15" s="154"/>
      <c r="BS15" s="13" t="s">
        <v>4</v>
      </c>
    </row>
    <row r="16" spans="1:74" ht="12" customHeight="1" x14ac:dyDescent="0.2">
      <c r="B16" s="16"/>
      <c r="D16" s="23" t="s">
        <v>30</v>
      </c>
      <c r="AK16" s="23" t="s">
        <v>25</v>
      </c>
      <c r="AN16" s="21" t="s">
        <v>1</v>
      </c>
      <c r="AR16" s="16"/>
      <c r="BE16" s="154"/>
      <c r="BS16" s="13" t="s">
        <v>4</v>
      </c>
    </row>
    <row r="17" spans="2:71" ht="18.649999999999999" customHeight="1" x14ac:dyDescent="0.2">
      <c r="B17" s="16"/>
      <c r="E17" s="21" t="s">
        <v>31</v>
      </c>
      <c r="AK17" s="23" t="s">
        <v>27</v>
      </c>
      <c r="AN17" s="21" t="s">
        <v>1</v>
      </c>
      <c r="AR17" s="16"/>
      <c r="BE17" s="154"/>
      <c r="BS17" s="13" t="s">
        <v>32</v>
      </c>
    </row>
    <row r="18" spans="2:71" ht="7" customHeight="1" x14ac:dyDescent="0.2">
      <c r="B18" s="16"/>
      <c r="AR18" s="16"/>
      <c r="BE18" s="154"/>
      <c r="BS18" s="13" t="s">
        <v>6</v>
      </c>
    </row>
    <row r="19" spans="2:71" ht="12" customHeight="1" x14ac:dyDescent="0.2">
      <c r="B19" s="16"/>
      <c r="D19" s="23" t="s">
        <v>33</v>
      </c>
      <c r="AK19" s="23" t="s">
        <v>25</v>
      </c>
      <c r="AN19" s="21" t="s">
        <v>1</v>
      </c>
      <c r="AR19" s="16"/>
      <c r="BE19" s="154"/>
      <c r="BS19" s="13" t="s">
        <v>6</v>
      </c>
    </row>
    <row r="20" spans="2:71" ht="18.649999999999999" customHeight="1" x14ac:dyDescent="0.2">
      <c r="B20" s="16"/>
      <c r="E20" s="21" t="s">
        <v>34</v>
      </c>
      <c r="AK20" s="23" t="s">
        <v>27</v>
      </c>
      <c r="AN20" s="21" t="s">
        <v>1</v>
      </c>
      <c r="AR20" s="16"/>
      <c r="BE20" s="154"/>
      <c r="BS20" s="13" t="s">
        <v>4</v>
      </c>
    </row>
    <row r="21" spans="2:71" ht="7" customHeight="1" x14ac:dyDescent="0.2">
      <c r="B21" s="16"/>
      <c r="AR21" s="16"/>
      <c r="BE21" s="154"/>
    </row>
    <row r="22" spans="2:71" ht="12" customHeight="1" x14ac:dyDescent="0.2">
      <c r="B22" s="16"/>
      <c r="D22" s="23" t="s">
        <v>35</v>
      </c>
      <c r="AR22" s="16"/>
      <c r="BE22" s="154"/>
    </row>
    <row r="23" spans="2:71" ht="202.5" customHeight="1" x14ac:dyDescent="0.2">
      <c r="B23" s="16"/>
      <c r="E23" s="161" t="s">
        <v>36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6"/>
      <c r="BE23" s="154"/>
    </row>
    <row r="24" spans="2:71" ht="7" customHeight="1" x14ac:dyDescent="0.2">
      <c r="B24" s="16"/>
      <c r="AR24" s="16"/>
      <c r="BE24" s="154"/>
    </row>
    <row r="25" spans="2:71" ht="7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4"/>
    </row>
    <row r="26" spans="2:71" s="1" customFormat="1" ht="25.9" customHeight="1" x14ac:dyDescent="0.2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2">
        <f>ROUND(AG94,2)</f>
        <v>0</v>
      </c>
      <c r="AL26" s="163"/>
      <c r="AM26" s="163"/>
      <c r="AN26" s="163"/>
      <c r="AO26" s="163"/>
      <c r="AR26" s="28"/>
      <c r="BE26" s="154"/>
    </row>
    <row r="27" spans="2:71" s="1" customFormat="1" ht="7" customHeight="1" x14ac:dyDescent="0.2">
      <c r="B27" s="28"/>
      <c r="AR27" s="28"/>
      <c r="BE27" s="154"/>
    </row>
    <row r="28" spans="2:71" s="1" customFormat="1" ht="12.5" x14ac:dyDescent="0.2">
      <c r="B28" s="28"/>
      <c r="L28" s="164" t="s">
        <v>38</v>
      </c>
      <c r="M28" s="164"/>
      <c r="N28" s="164"/>
      <c r="O28" s="164"/>
      <c r="P28" s="164"/>
      <c r="W28" s="164" t="s">
        <v>39</v>
      </c>
      <c r="X28" s="164"/>
      <c r="Y28" s="164"/>
      <c r="Z28" s="164"/>
      <c r="AA28" s="164"/>
      <c r="AB28" s="164"/>
      <c r="AC28" s="164"/>
      <c r="AD28" s="164"/>
      <c r="AE28" s="164"/>
      <c r="AK28" s="164" t="s">
        <v>40</v>
      </c>
      <c r="AL28" s="164"/>
      <c r="AM28" s="164"/>
      <c r="AN28" s="164"/>
      <c r="AO28" s="164"/>
      <c r="AR28" s="28"/>
      <c r="BE28" s="154"/>
    </row>
    <row r="29" spans="2:71" s="2" customFormat="1" ht="14.5" customHeight="1" x14ac:dyDescent="0.2">
      <c r="B29" s="32"/>
      <c r="D29" s="23" t="s">
        <v>41</v>
      </c>
      <c r="F29" s="23" t="s">
        <v>42</v>
      </c>
      <c r="L29" s="152">
        <v>0.21</v>
      </c>
      <c r="M29" s="151"/>
      <c r="N29" s="151"/>
      <c r="O29" s="151"/>
      <c r="P29" s="151"/>
      <c r="W29" s="150">
        <f>ROUND(AZ94, 2)</f>
        <v>0</v>
      </c>
      <c r="X29" s="151"/>
      <c r="Y29" s="151"/>
      <c r="Z29" s="151"/>
      <c r="AA29" s="151"/>
      <c r="AB29" s="151"/>
      <c r="AC29" s="151"/>
      <c r="AD29" s="151"/>
      <c r="AE29" s="151"/>
      <c r="AK29" s="150">
        <f>ROUND(AV94, 2)</f>
        <v>0</v>
      </c>
      <c r="AL29" s="151"/>
      <c r="AM29" s="151"/>
      <c r="AN29" s="151"/>
      <c r="AO29" s="151"/>
      <c r="AR29" s="32"/>
      <c r="BE29" s="155"/>
    </row>
    <row r="30" spans="2:71" s="2" customFormat="1" ht="14.5" customHeight="1" x14ac:dyDescent="0.2">
      <c r="B30" s="32"/>
      <c r="F30" s="23" t="s">
        <v>43</v>
      </c>
      <c r="L30" s="152">
        <v>0.12</v>
      </c>
      <c r="M30" s="151"/>
      <c r="N30" s="151"/>
      <c r="O30" s="151"/>
      <c r="P30" s="151"/>
      <c r="W30" s="150">
        <f>ROUND(BA94, 2)</f>
        <v>0</v>
      </c>
      <c r="X30" s="151"/>
      <c r="Y30" s="151"/>
      <c r="Z30" s="151"/>
      <c r="AA30" s="151"/>
      <c r="AB30" s="151"/>
      <c r="AC30" s="151"/>
      <c r="AD30" s="151"/>
      <c r="AE30" s="151"/>
      <c r="AK30" s="150">
        <f>ROUND(AW94, 2)</f>
        <v>0</v>
      </c>
      <c r="AL30" s="151"/>
      <c r="AM30" s="151"/>
      <c r="AN30" s="151"/>
      <c r="AO30" s="151"/>
      <c r="AR30" s="32"/>
      <c r="BE30" s="155"/>
    </row>
    <row r="31" spans="2:71" s="2" customFormat="1" ht="14.5" hidden="1" customHeight="1" x14ac:dyDescent="0.2">
      <c r="B31" s="32"/>
      <c r="F31" s="23" t="s">
        <v>44</v>
      </c>
      <c r="L31" s="152">
        <v>0.21</v>
      </c>
      <c r="M31" s="151"/>
      <c r="N31" s="151"/>
      <c r="O31" s="151"/>
      <c r="P31" s="151"/>
      <c r="W31" s="150">
        <f>ROUND(BB94, 2)</f>
        <v>0</v>
      </c>
      <c r="X31" s="151"/>
      <c r="Y31" s="151"/>
      <c r="Z31" s="151"/>
      <c r="AA31" s="151"/>
      <c r="AB31" s="151"/>
      <c r="AC31" s="151"/>
      <c r="AD31" s="151"/>
      <c r="AE31" s="151"/>
      <c r="AK31" s="150">
        <v>0</v>
      </c>
      <c r="AL31" s="151"/>
      <c r="AM31" s="151"/>
      <c r="AN31" s="151"/>
      <c r="AO31" s="151"/>
      <c r="AR31" s="32"/>
      <c r="BE31" s="155"/>
    </row>
    <row r="32" spans="2:71" s="2" customFormat="1" ht="14.5" hidden="1" customHeight="1" x14ac:dyDescent="0.2">
      <c r="B32" s="32"/>
      <c r="F32" s="23" t="s">
        <v>45</v>
      </c>
      <c r="L32" s="152">
        <v>0.12</v>
      </c>
      <c r="M32" s="151"/>
      <c r="N32" s="151"/>
      <c r="O32" s="151"/>
      <c r="P32" s="151"/>
      <c r="W32" s="150">
        <f>ROUND(BC94, 2)</f>
        <v>0</v>
      </c>
      <c r="X32" s="151"/>
      <c r="Y32" s="151"/>
      <c r="Z32" s="151"/>
      <c r="AA32" s="151"/>
      <c r="AB32" s="151"/>
      <c r="AC32" s="151"/>
      <c r="AD32" s="151"/>
      <c r="AE32" s="151"/>
      <c r="AK32" s="150">
        <v>0</v>
      </c>
      <c r="AL32" s="151"/>
      <c r="AM32" s="151"/>
      <c r="AN32" s="151"/>
      <c r="AO32" s="151"/>
      <c r="AR32" s="32"/>
      <c r="BE32" s="155"/>
    </row>
    <row r="33" spans="2:57" s="2" customFormat="1" ht="14.5" hidden="1" customHeight="1" x14ac:dyDescent="0.2">
      <c r="B33" s="32"/>
      <c r="F33" s="23" t="s">
        <v>46</v>
      </c>
      <c r="L33" s="152">
        <v>0</v>
      </c>
      <c r="M33" s="151"/>
      <c r="N33" s="151"/>
      <c r="O33" s="151"/>
      <c r="P33" s="151"/>
      <c r="W33" s="150">
        <f>ROUND(BD94, 2)</f>
        <v>0</v>
      </c>
      <c r="X33" s="151"/>
      <c r="Y33" s="151"/>
      <c r="Z33" s="151"/>
      <c r="AA33" s="151"/>
      <c r="AB33" s="151"/>
      <c r="AC33" s="151"/>
      <c r="AD33" s="151"/>
      <c r="AE33" s="151"/>
      <c r="AK33" s="150">
        <v>0</v>
      </c>
      <c r="AL33" s="151"/>
      <c r="AM33" s="151"/>
      <c r="AN33" s="151"/>
      <c r="AO33" s="151"/>
      <c r="AR33" s="32"/>
      <c r="BE33" s="155"/>
    </row>
    <row r="34" spans="2:57" s="1" customFormat="1" ht="7" customHeight="1" x14ac:dyDescent="0.2">
      <c r="B34" s="28"/>
      <c r="AR34" s="28"/>
      <c r="BE34" s="154"/>
    </row>
    <row r="35" spans="2:57" s="1" customFormat="1" ht="25.9" customHeight="1" x14ac:dyDescent="0.2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184" t="s">
        <v>49</v>
      </c>
      <c r="Y35" s="185"/>
      <c r="Z35" s="185"/>
      <c r="AA35" s="185"/>
      <c r="AB35" s="185"/>
      <c r="AC35" s="35"/>
      <c r="AD35" s="35"/>
      <c r="AE35" s="35"/>
      <c r="AF35" s="35"/>
      <c r="AG35" s="35"/>
      <c r="AH35" s="35"/>
      <c r="AI35" s="35"/>
      <c r="AJ35" s="35"/>
      <c r="AK35" s="186">
        <f>SUM(AK26:AK33)</f>
        <v>0</v>
      </c>
      <c r="AL35" s="185"/>
      <c r="AM35" s="185"/>
      <c r="AN35" s="185"/>
      <c r="AO35" s="187"/>
      <c r="AP35" s="33"/>
      <c r="AQ35" s="33"/>
      <c r="AR35" s="28"/>
    </row>
    <row r="36" spans="2:57" s="1" customFormat="1" ht="7" customHeight="1" x14ac:dyDescent="0.2">
      <c r="B36" s="28"/>
      <c r="AR36" s="28"/>
    </row>
    <row r="37" spans="2:57" s="1" customFormat="1" ht="14.5" customHeight="1" x14ac:dyDescent="0.2">
      <c r="B37" s="28"/>
      <c r="AR37" s="28"/>
    </row>
    <row r="38" spans="2:57" ht="14.5" customHeight="1" x14ac:dyDescent="0.2">
      <c r="B38" s="16"/>
      <c r="AR38" s="16"/>
    </row>
    <row r="39" spans="2:57" ht="14.5" customHeight="1" x14ac:dyDescent="0.2">
      <c r="B39" s="16"/>
      <c r="AR39" s="16"/>
    </row>
    <row r="40" spans="2:57" ht="14.5" customHeight="1" x14ac:dyDescent="0.2">
      <c r="B40" s="16"/>
      <c r="AR40" s="16"/>
    </row>
    <row r="41" spans="2:57" ht="14.5" customHeight="1" x14ac:dyDescent="0.2">
      <c r="B41" s="16"/>
      <c r="AR41" s="16"/>
    </row>
    <row r="42" spans="2:57" ht="14.5" customHeight="1" x14ac:dyDescent="0.2">
      <c r="B42" s="16"/>
      <c r="AR42" s="16"/>
    </row>
    <row r="43" spans="2:57" ht="14.5" customHeight="1" x14ac:dyDescent="0.2">
      <c r="B43" s="16"/>
      <c r="AR43" s="16"/>
    </row>
    <row r="44" spans="2:57" ht="14.5" customHeight="1" x14ac:dyDescent="0.2">
      <c r="B44" s="16"/>
      <c r="AR44" s="16"/>
    </row>
    <row r="45" spans="2:57" ht="14.5" customHeight="1" x14ac:dyDescent="0.2">
      <c r="B45" s="16"/>
      <c r="AR45" s="16"/>
    </row>
    <row r="46" spans="2:57" ht="14.5" customHeight="1" x14ac:dyDescent="0.2">
      <c r="B46" s="16"/>
      <c r="AR46" s="16"/>
    </row>
    <row r="47" spans="2:57" ht="14.5" customHeight="1" x14ac:dyDescent="0.2">
      <c r="B47" s="16"/>
      <c r="AR47" s="16"/>
    </row>
    <row r="48" spans="2:57" ht="14.5" customHeight="1" x14ac:dyDescent="0.2">
      <c r="B48" s="16"/>
      <c r="AR48" s="16"/>
    </row>
    <row r="49" spans="2:44" s="1" customFormat="1" ht="14.5" customHeight="1" x14ac:dyDescent="0.2">
      <c r="B49" s="28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5" x14ac:dyDescent="0.2">
      <c r="B60" s="28"/>
      <c r="D60" s="39" t="s">
        <v>52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52</v>
      </c>
      <c r="AI60" s="30"/>
      <c r="AJ60" s="30"/>
      <c r="AK60" s="30"/>
      <c r="AL60" s="30"/>
      <c r="AM60" s="39" t="s">
        <v>53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" x14ac:dyDescent="0.2">
      <c r="B64" s="28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5" x14ac:dyDescent="0.2">
      <c r="B75" s="28"/>
      <c r="D75" s="39" t="s">
        <v>52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52</v>
      </c>
      <c r="AI75" s="30"/>
      <c r="AJ75" s="30"/>
      <c r="AK75" s="30"/>
      <c r="AL75" s="30"/>
      <c r="AM75" s="39" t="s">
        <v>53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 x14ac:dyDescent="0.2">
      <c r="B82" s="28"/>
      <c r="C82" s="17" t="s">
        <v>56</v>
      </c>
      <c r="AR82" s="28"/>
    </row>
    <row r="83" spans="1:91" s="1" customFormat="1" ht="7" customHeight="1" x14ac:dyDescent="0.2">
      <c r="B83" s="28"/>
      <c r="AR83" s="28"/>
    </row>
    <row r="84" spans="1:91" s="3" customFormat="1" ht="12" customHeight="1" x14ac:dyDescent="0.2">
      <c r="B84" s="44"/>
      <c r="C84" s="23" t="s">
        <v>13</v>
      </c>
      <c r="L84" s="3" t="str">
        <f>K5</f>
        <v>SK24016-MOB</v>
      </c>
      <c r="AR84" s="44"/>
    </row>
    <row r="85" spans="1:91" s="4" customFormat="1" ht="37" customHeight="1" x14ac:dyDescent="0.2">
      <c r="B85" s="45"/>
      <c r="C85" s="46" t="s">
        <v>16</v>
      </c>
      <c r="L85" s="175" t="str">
        <f>K6</f>
        <v>VYSOKÁ ŠKOLA EKONOMICKÁ, Praha 3 - POSLUCHÁRNA A - mobiliář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5"/>
    </row>
    <row r="86" spans="1:91" s="1" customFormat="1" ht="7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7" t="str">
        <f>IF(AN8= "","",AN8)</f>
        <v>2. 5. 2024</v>
      </c>
      <c r="AN87" s="177"/>
      <c r="AR87" s="28"/>
    </row>
    <row r="88" spans="1:91" s="1" customFormat="1" ht="7" customHeight="1" x14ac:dyDescent="0.2">
      <c r="B88" s="28"/>
      <c r="AR88" s="28"/>
    </row>
    <row r="89" spans="1:91" s="1" customFormat="1" ht="25.75" customHeight="1" x14ac:dyDescent="0.2">
      <c r="B89" s="28"/>
      <c r="C89" s="23" t="s">
        <v>24</v>
      </c>
      <c r="L89" s="3" t="str">
        <f>IF(E11= "","",E11)</f>
        <v>VYSOKÁ ŠKOLA EKONOMICKÁ</v>
      </c>
      <c r="AI89" s="23" t="s">
        <v>30</v>
      </c>
      <c r="AM89" s="178" t="str">
        <f>IF(E17="","",E17)</f>
        <v>HOFMAN ARCHITEKTI s.r.o.</v>
      </c>
      <c r="AN89" s="179"/>
      <c r="AO89" s="179"/>
      <c r="AP89" s="179"/>
      <c r="AR89" s="28"/>
      <c r="AS89" s="180" t="s">
        <v>57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5" customHeight="1" x14ac:dyDescent="0.2">
      <c r="B90" s="28"/>
      <c r="C90" s="23" t="s">
        <v>28</v>
      </c>
      <c r="L90" s="3" t="str">
        <f>IF(E14= "Vyplň údaj","",E14)</f>
        <v/>
      </c>
      <c r="AI90" s="23" t="s">
        <v>33</v>
      </c>
      <c r="AM90" s="178" t="str">
        <f>IF(E20="","",E20)</f>
        <v>Martin Škrabal</v>
      </c>
      <c r="AN90" s="179"/>
      <c r="AO90" s="179"/>
      <c r="AP90" s="179"/>
      <c r="AR90" s="28"/>
      <c r="AS90" s="182"/>
      <c r="AT90" s="183"/>
      <c r="BD90" s="52"/>
    </row>
    <row r="91" spans="1:91" s="1" customFormat="1" ht="10.75" customHeight="1" x14ac:dyDescent="0.2">
      <c r="B91" s="28"/>
      <c r="AR91" s="28"/>
      <c r="AS91" s="182"/>
      <c r="AT91" s="183"/>
      <c r="BD91" s="52"/>
    </row>
    <row r="92" spans="1:91" s="1" customFormat="1" ht="29.25" customHeight="1" x14ac:dyDescent="0.2">
      <c r="B92" s="28"/>
      <c r="C92" s="170" t="s">
        <v>58</v>
      </c>
      <c r="D92" s="171"/>
      <c r="E92" s="171"/>
      <c r="F92" s="171"/>
      <c r="G92" s="171"/>
      <c r="H92" s="53"/>
      <c r="I92" s="172" t="s">
        <v>59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60</v>
      </c>
      <c r="AH92" s="171"/>
      <c r="AI92" s="171"/>
      <c r="AJ92" s="171"/>
      <c r="AK92" s="171"/>
      <c r="AL92" s="171"/>
      <c r="AM92" s="171"/>
      <c r="AN92" s="172" t="s">
        <v>61</v>
      </c>
      <c r="AO92" s="171"/>
      <c r="AP92" s="174"/>
      <c r="AQ92" s="54" t="s">
        <v>62</v>
      </c>
      <c r="AR92" s="28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</row>
    <row r="93" spans="1:91" s="1" customFormat="1" ht="10.75" customHeight="1" x14ac:dyDescent="0.2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5" customHeight="1" x14ac:dyDescent="0.2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8">
        <f>ROUND(AG95,2)</f>
        <v>0</v>
      </c>
      <c r="AH94" s="168"/>
      <c r="AI94" s="168"/>
      <c r="AJ94" s="168"/>
      <c r="AK94" s="168"/>
      <c r="AL94" s="168"/>
      <c r="AM94" s="168"/>
      <c r="AN94" s="169">
        <f>SUM(AG94,AT94)</f>
        <v>0</v>
      </c>
      <c r="AO94" s="169"/>
      <c r="AP94" s="169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76</v>
      </c>
      <c r="BT94" s="68" t="s">
        <v>77</v>
      </c>
      <c r="BU94" s="69" t="s">
        <v>78</v>
      </c>
      <c r="BV94" s="68" t="s">
        <v>79</v>
      </c>
      <c r="BW94" s="68" t="s">
        <v>5</v>
      </c>
      <c r="BX94" s="68" t="s">
        <v>80</v>
      </c>
      <c r="CL94" s="68" t="s">
        <v>1</v>
      </c>
    </row>
    <row r="95" spans="1:91" s="6" customFormat="1" ht="16.5" customHeight="1" x14ac:dyDescent="0.2">
      <c r="A95" s="70" t="s">
        <v>81</v>
      </c>
      <c r="B95" s="71"/>
      <c r="C95" s="72"/>
      <c r="D95" s="167" t="s">
        <v>82</v>
      </c>
      <c r="E95" s="167"/>
      <c r="F95" s="167"/>
      <c r="G95" s="167"/>
      <c r="H95" s="167"/>
      <c r="I95" s="73"/>
      <c r="J95" s="167" t="s">
        <v>83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5">
        <f>'MOB - Mobiliář'!J30</f>
        <v>0</v>
      </c>
      <c r="AH95" s="166"/>
      <c r="AI95" s="166"/>
      <c r="AJ95" s="166"/>
      <c r="AK95" s="166"/>
      <c r="AL95" s="166"/>
      <c r="AM95" s="166"/>
      <c r="AN95" s="165">
        <f>SUM(AG95,AT95)</f>
        <v>0</v>
      </c>
      <c r="AO95" s="166"/>
      <c r="AP95" s="166"/>
      <c r="AQ95" s="74" t="s">
        <v>84</v>
      </c>
      <c r="AR95" s="71"/>
      <c r="AS95" s="75">
        <v>0</v>
      </c>
      <c r="AT95" s="76">
        <f>ROUND(SUM(AV95:AW95),2)</f>
        <v>0</v>
      </c>
      <c r="AU95" s="77">
        <f>'MOB - Mobiliář'!P118</f>
        <v>0</v>
      </c>
      <c r="AV95" s="76">
        <f>'MOB - Mobiliář'!J33</f>
        <v>0</v>
      </c>
      <c r="AW95" s="76">
        <f>'MOB - Mobiliář'!J34</f>
        <v>0</v>
      </c>
      <c r="AX95" s="76">
        <f>'MOB - Mobiliář'!J35</f>
        <v>0</v>
      </c>
      <c r="AY95" s="76">
        <f>'MOB - Mobiliář'!J36</f>
        <v>0</v>
      </c>
      <c r="AZ95" s="76">
        <f>'MOB - Mobiliář'!F33</f>
        <v>0</v>
      </c>
      <c r="BA95" s="76">
        <f>'MOB - Mobiliář'!F34</f>
        <v>0</v>
      </c>
      <c r="BB95" s="76">
        <f>'MOB - Mobiliář'!F35</f>
        <v>0</v>
      </c>
      <c r="BC95" s="76">
        <f>'MOB - Mobiliář'!F36</f>
        <v>0</v>
      </c>
      <c r="BD95" s="78">
        <f>'MOB - Mobiliář'!F37</f>
        <v>0</v>
      </c>
      <c r="BT95" s="79" t="s">
        <v>85</v>
      </c>
      <c r="BV95" s="79" t="s">
        <v>79</v>
      </c>
      <c r="BW95" s="79" t="s">
        <v>86</v>
      </c>
      <c r="BX95" s="79" t="s">
        <v>5</v>
      </c>
      <c r="CL95" s="79" t="s">
        <v>1</v>
      </c>
      <c r="CM95" s="79" t="s">
        <v>87</v>
      </c>
    </row>
    <row r="96" spans="1:91" s="1" customFormat="1" ht="30" customHeight="1" x14ac:dyDescent="0.2">
      <c r="B96" s="28"/>
      <c r="AR96" s="28"/>
    </row>
    <row r="97" spans="2:44" s="1" customFormat="1" ht="7" customHeight="1" x14ac:dyDescent="0.2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rb8+/5ztihu5/Ofzfy0uQt1FwwRi8WYpw+ILLvdx6RuE1i2sFet+pxPKpremONSrHO/GDAsEJqyYHUmyi0482A==" saltValue="uDsWcL1nXZ4nLGi8g9taxN1c5f98utHqH+nJa2AmA7+JbJjLCEwPbZcVbLeY1gpxhWYo4eTSw/DL4gxmi/6HH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MOB - Mobiliář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3" t="s">
        <v>86</v>
      </c>
    </row>
    <row r="3" spans="2:46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5" customHeight="1" x14ac:dyDescent="0.2">
      <c r="B4" s="16"/>
      <c r="D4" s="17" t="s">
        <v>88</v>
      </c>
      <c r="L4" s="16"/>
      <c r="M4" s="80" t="s">
        <v>10</v>
      </c>
      <c r="AT4" s="13" t="s">
        <v>4</v>
      </c>
    </row>
    <row r="5" spans="2:46" ht="7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26.25" customHeight="1" x14ac:dyDescent="0.2">
      <c r="B7" s="16"/>
      <c r="E7" s="189" t="str">
        <f>'Rekapitulace stavby'!K6</f>
        <v>VYSOKÁ ŠKOLA EKONOMICKÁ, Praha 3 - POSLUCHÁRNA A - mobiliář</v>
      </c>
      <c r="F7" s="190"/>
      <c r="G7" s="190"/>
      <c r="H7" s="190"/>
      <c r="L7" s="16"/>
    </row>
    <row r="8" spans="2:46" s="1" customFormat="1" ht="12" customHeight="1" x14ac:dyDescent="0.2">
      <c r="B8" s="28"/>
      <c r="D8" s="23" t="s">
        <v>89</v>
      </c>
      <c r="L8" s="28"/>
    </row>
    <row r="9" spans="2:46" s="1" customFormat="1" ht="16.5" customHeight="1" x14ac:dyDescent="0.2">
      <c r="B9" s="28"/>
      <c r="E9" s="175" t="s">
        <v>90</v>
      </c>
      <c r="F9" s="188"/>
      <c r="G9" s="188"/>
      <c r="H9" s="188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2. 5. 2024</v>
      </c>
      <c r="L12" s="28"/>
    </row>
    <row r="13" spans="2:46" s="1" customFormat="1" ht="10.75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7" customHeight="1" x14ac:dyDescent="0.2">
      <c r="B16" s="28"/>
      <c r="L16" s="28"/>
    </row>
    <row r="17" spans="2:12" s="1" customFormat="1" ht="12" customHeight="1" x14ac:dyDescent="0.2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91" t="str">
        <f>'Rekapitulace stavby'!E14</f>
        <v>Vyplň údaj</v>
      </c>
      <c r="F18" s="156"/>
      <c r="G18" s="156"/>
      <c r="H18" s="156"/>
      <c r="I18" s="23" t="s">
        <v>27</v>
      </c>
      <c r="J18" s="24" t="str">
        <f>'Rekapitulace stavby'!AN14</f>
        <v>Vyplň údaj</v>
      </c>
      <c r="L18" s="28"/>
    </row>
    <row r="19" spans="2:12" s="1" customFormat="1" ht="7" customHeight="1" x14ac:dyDescent="0.2">
      <c r="B19" s="28"/>
      <c r="L19" s="28"/>
    </row>
    <row r="20" spans="2:12" s="1" customFormat="1" ht="12" customHeight="1" x14ac:dyDescent="0.2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7" customHeight="1" x14ac:dyDescent="0.2">
      <c r="B22" s="28"/>
      <c r="L22" s="28"/>
    </row>
    <row r="23" spans="2:12" s="1" customFormat="1" ht="12" customHeight="1" x14ac:dyDescent="0.2">
      <c r="B23" s="28"/>
      <c r="D23" s="23" t="s">
        <v>33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1" t="str">
        <f>IF('Rekapitulace stavby'!E20="","",'Rekapitulace stavby'!E20)</f>
        <v>Martin Škrabal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7" customHeight="1" x14ac:dyDescent="0.2">
      <c r="B25" s="28"/>
      <c r="L25" s="28"/>
    </row>
    <row r="26" spans="2:12" s="1" customFormat="1" ht="12" customHeight="1" x14ac:dyDescent="0.2">
      <c r="B26" s="28"/>
      <c r="D26" s="23" t="s">
        <v>35</v>
      </c>
      <c r="L26" s="28"/>
    </row>
    <row r="27" spans="2:12" s="7" customFormat="1" ht="226.5" customHeight="1" x14ac:dyDescent="0.2">
      <c r="B27" s="81"/>
      <c r="E27" s="161" t="s">
        <v>91</v>
      </c>
      <c r="F27" s="161"/>
      <c r="G27" s="161"/>
      <c r="H27" s="161"/>
      <c r="L27" s="81"/>
    </row>
    <row r="28" spans="2:12" s="1" customFormat="1" ht="7" customHeight="1" x14ac:dyDescent="0.2">
      <c r="B28" s="28"/>
      <c r="L28" s="28"/>
    </row>
    <row r="29" spans="2:12" s="1" customFormat="1" ht="7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 x14ac:dyDescent="0.2">
      <c r="B30" s="28"/>
      <c r="D30" s="82" t="s">
        <v>37</v>
      </c>
      <c r="J30" s="62">
        <f>ROUND(J118, 2)</f>
        <v>0</v>
      </c>
      <c r="L30" s="28"/>
    </row>
    <row r="31" spans="2:12" s="1" customFormat="1" ht="7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5" customHeight="1" x14ac:dyDescent="0.2">
      <c r="B33" s="28"/>
      <c r="D33" s="51" t="s">
        <v>41</v>
      </c>
      <c r="E33" s="23" t="s">
        <v>42</v>
      </c>
      <c r="F33" s="83">
        <f>ROUND((SUM(BE118:BE125)),  2)</f>
        <v>0</v>
      </c>
      <c r="I33" s="84">
        <v>0.21</v>
      </c>
      <c r="J33" s="83">
        <f>ROUND(((SUM(BE118:BE125))*I33),  2)</f>
        <v>0</v>
      </c>
      <c r="L33" s="28"/>
    </row>
    <row r="34" spans="2:12" s="1" customFormat="1" ht="14.5" customHeight="1" x14ac:dyDescent="0.2">
      <c r="B34" s="28"/>
      <c r="E34" s="23" t="s">
        <v>43</v>
      </c>
      <c r="F34" s="83">
        <f>ROUND((SUM(BF118:BF125)),  2)</f>
        <v>0</v>
      </c>
      <c r="I34" s="84">
        <v>0.12</v>
      </c>
      <c r="J34" s="83">
        <f>ROUND(((SUM(BF118:BF125))*I34),  2)</f>
        <v>0</v>
      </c>
      <c r="L34" s="28"/>
    </row>
    <row r="35" spans="2:12" s="1" customFormat="1" ht="14.5" hidden="1" customHeight="1" x14ac:dyDescent="0.2">
      <c r="B35" s="28"/>
      <c r="E35" s="23" t="s">
        <v>44</v>
      </c>
      <c r="F35" s="83">
        <f>ROUND((SUM(BG118:BG125)),  2)</f>
        <v>0</v>
      </c>
      <c r="I35" s="84">
        <v>0.21</v>
      </c>
      <c r="J35" s="83">
        <f>0</f>
        <v>0</v>
      </c>
      <c r="L35" s="28"/>
    </row>
    <row r="36" spans="2:12" s="1" customFormat="1" ht="14.5" hidden="1" customHeight="1" x14ac:dyDescent="0.2">
      <c r="B36" s="28"/>
      <c r="E36" s="23" t="s">
        <v>45</v>
      </c>
      <c r="F36" s="83">
        <f>ROUND((SUM(BH118:BH125)),  2)</f>
        <v>0</v>
      </c>
      <c r="I36" s="84">
        <v>0.12</v>
      </c>
      <c r="J36" s="83">
        <f>0</f>
        <v>0</v>
      </c>
      <c r="L36" s="28"/>
    </row>
    <row r="37" spans="2:12" s="1" customFormat="1" ht="14.5" hidden="1" customHeight="1" x14ac:dyDescent="0.2">
      <c r="B37" s="28"/>
      <c r="E37" s="23" t="s">
        <v>46</v>
      </c>
      <c r="F37" s="83">
        <f>ROUND((SUM(BI118:BI125)),  2)</f>
        <v>0</v>
      </c>
      <c r="I37" s="84">
        <v>0</v>
      </c>
      <c r="J37" s="83">
        <f>0</f>
        <v>0</v>
      </c>
      <c r="L37" s="28"/>
    </row>
    <row r="38" spans="2:12" s="1" customFormat="1" ht="7" customHeight="1" x14ac:dyDescent="0.2">
      <c r="B38" s="28"/>
      <c r="L38" s="28"/>
    </row>
    <row r="39" spans="2:12" s="1" customFormat="1" ht="25.4" customHeight="1" x14ac:dyDescent="0.2">
      <c r="B39" s="28"/>
      <c r="C39" s="85"/>
      <c r="D39" s="86" t="s">
        <v>47</v>
      </c>
      <c r="E39" s="53"/>
      <c r="F39" s="53"/>
      <c r="G39" s="87" t="s">
        <v>48</v>
      </c>
      <c r="H39" s="88" t="s">
        <v>49</v>
      </c>
      <c r="I39" s="53"/>
      <c r="J39" s="89">
        <f>SUM(J30:J37)</f>
        <v>0</v>
      </c>
      <c r="K39" s="90"/>
      <c r="L39" s="28"/>
    </row>
    <row r="40" spans="2:12" s="1" customFormat="1" ht="14.5" customHeight="1" x14ac:dyDescent="0.2">
      <c r="B40" s="28"/>
      <c r="L40" s="28"/>
    </row>
    <row r="41" spans="2:12" ht="14.5" customHeight="1" x14ac:dyDescent="0.2">
      <c r="B41" s="16"/>
      <c r="L41" s="16"/>
    </row>
    <row r="42" spans="2:12" ht="14.5" customHeight="1" x14ac:dyDescent="0.2">
      <c r="B42" s="16"/>
      <c r="L42" s="16"/>
    </row>
    <row r="43" spans="2:12" ht="14.5" customHeight="1" x14ac:dyDescent="0.2">
      <c r="B43" s="16"/>
      <c r="L43" s="16"/>
    </row>
    <row r="44" spans="2:12" ht="14.5" customHeight="1" x14ac:dyDescent="0.2">
      <c r="B44" s="16"/>
      <c r="L44" s="16"/>
    </row>
    <row r="45" spans="2:12" ht="14.5" customHeight="1" x14ac:dyDescent="0.2">
      <c r="B45" s="16"/>
      <c r="L45" s="16"/>
    </row>
    <row r="46" spans="2:12" ht="14.5" customHeight="1" x14ac:dyDescent="0.2">
      <c r="B46" s="16"/>
      <c r="L46" s="16"/>
    </row>
    <row r="47" spans="2:12" ht="14.5" customHeight="1" x14ac:dyDescent="0.2">
      <c r="B47" s="16"/>
      <c r="L47" s="16"/>
    </row>
    <row r="48" spans="2:12" ht="14.5" customHeight="1" x14ac:dyDescent="0.2">
      <c r="B48" s="16"/>
      <c r="L48" s="16"/>
    </row>
    <row r="49" spans="2:12" ht="14.5" customHeight="1" x14ac:dyDescent="0.2">
      <c r="B49" s="16"/>
      <c r="L49" s="16"/>
    </row>
    <row r="50" spans="2:12" s="1" customFormat="1" ht="14.5" customHeight="1" x14ac:dyDescent="0.2">
      <c r="B50" s="28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5" x14ac:dyDescent="0.2">
      <c r="B61" s="28"/>
      <c r="D61" s="39" t="s">
        <v>52</v>
      </c>
      <c r="E61" s="30"/>
      <c r="F61" s="91" t="s">
        <v>53</v>
      </c>
      <c r="G61" s="39" t="s">
        <v>52</v>
      </c>
      <c r="H61" s="30"/>
      <c r="I61" s="30"/>
      <c r="J61" s="92" t="s">
        <v>53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" x14ac:dyDescent="0.2">
      <c r="B65" s="28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5" x14ac:dyDescent="0.2">
      <c r="B76" s="28"/>
      <c r="D76" s="39" t="s">
        <v>52</v>
      </c>
      <c r="E76" s="30"/>
      <c r="F76" s="91" t="s">
        <v>53</v>
      </c>
      <c r="G76" s="39" t="s">
        <v>52</v>
      </c>
      <c r="H76" s="30"/>
      <c r="I76" s="30"/>
      <c r="J76" s="92" t="s">
        <v>53</v>
      </c>
      <c r="K76" s="30"/>
      <c r="L76" s="28"/>
    </row>
    <row r="77" spans="2:12" s="1" customFormat="1" ht="14.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 x14ac:dyDescent="0.2">
      <c r="B82" s="28"/>
      <c r="C82" s="17" t="s">
        <v>92</v>
      </c>
      <c r="L82" s="28"/>
    </row>
    <row r="83" spans="2:47" s="1" customFormat="1" ht="7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26.25" customHeight="1" x14ac:dyDescent="0.2">
      <c r="B85" s="28"/>
      <c r="E85" s="189" t="str">
        <f>E7</f>
        <v>VYSOKÁ ŠKOLA EKONOMICKÁ, Praha 3 - POSLUCHÁRNA A - mobiliář</v>
      </c>
      <c r="F85" s="190"/>
      <c r="G85" s="190"/>
      <c r="H85" s="190"/>
      <c r="L85" s="28"/>
    </row>
    <row r="86" spans="2:47" s="1" customFormat="1" ht="12" customHeight="1" x14ac:dyDescent="0.2">
      <c r="B86" s="28"/>
      <c r="C86" s="23" t="s">
        <v>89</v>
      </c>
      <c r="L86" s="28"/>
    </row>
    <row r="87" spans="2:47" s="1" customFormat="1" ht="16.5" customHeight="1" x14ac:dyDescent="0.2">
      <c r="B87" s="28"/>
      <c r="E87" s="175" t="str">
        <f>E9</f>
        <v>MOB - Mobiliář</v>
      </c>
      <c r="F87" s="188"/>
      <c r="G87" s="188"/>
      <c r="H87" s="188"/>
      <c r="L87" s="28"/>
    </row>
    <row r="88" spans="2:47" s="1" customFormat="1" ht="7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2. 5. 2024</v>
      </c>
      <c r="L89" s="28"/>
    </row>
    <row r="90" spans="2:47" s="1" customFormat="1" ht="7" customHeight="1" x14ac:dyDescent="0.2">
      <c r="B90" s="28"/>
      <c r="L90" s="28"/>
    </row>
    <row r="91" spans="2:47" s="1" customFormat="1" ht="25.75" customHeight="1" x14ac:dyDescent="0.2">
      <c r="B91" s="28"/>
      <c r="C91" s="23" t="s">
        <v>24</v>
      </c>
      <c r="F91" s="21" t="str">
        <f>E15</f>
        <v>VYSOKÁ ŠKOLA EKONOMICKÁ</v>
      </c>
      <c r="I91" s="23" t="s">
        <v>30</v>
      </c>
      <c r="J91" s="26" t="str">
        <f>E21</f>
        <v>HOFMAN ARCHITEKTI s.r.o.</v>
      </c>
      <c r="L91" s="28"/>
    </row>
    <row r="92" spans="2:47" s="1" customFormat="1" ht="15.25" customHeight="1" x14ac:dyDescent="0.2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Martin Škrabal</v>
      </c>
      <c r="L92" s="28"/>
    </row>
    <row r="93" spans="2:47" s="1" customFormat="1" ht="10.4" customHeight="1" x14ac:dyDescent="0.2">
      <c r="B93" s="28"/>
      <c r="L93" s="28"/>
    </row>
    <row r="94" spans="2:47" s="1" customFormat="1" ht="29.25" customHeight="1" x14ac:dyDescent="0.2">
      <c r="B94" s="28"/>
      <c r="C94" s="93" t="s">
        <v>93</v>
      </c>
      <c r="D94" s="85"/>
      <c r="E94" s="85"/>
      <c r="F94" s="85"/>
      <c r="G94" s="85"/>
      <c r="H94" s="85"/>
      <c r="I94" s="85"/>
      <c r="J94" s="94" t="s">
        <v>94</v>
      </c>
      <c r="K94" s="85"/>
      <c r="L94" s="28"/>
    </row>
    <row r="95" spans="2:47" s="1" customFormat="1" ht="10.4" customHeight="1" x14ac:dyDescent="0.2">
      <c r="B95" s="28"/>
      <c r="L95" s="28"/>
    </row>
    <row r="96" spans="2:47" s="1" customFormat="1" ht="22.75" customHeight="1" x14ac:dyDescent="0.2">
      <c r="B96" s="28"/>
      <c r="C96" s="95" t="s">
        <v>95</v>
      </c>
      <c r="J96" s="62">
        <f>J118</f>
        <v>0</v>
      </c>
      <c r="L96" s="28"/>
      <c r="AU96" s="13" t="s">
        <v>96</v>
      </c>
    </row>
    <row r="97" spans="2:12" s="8" customFormat="1" ht="25" customHeight="1" x14ac:dyDescent="0.2">
      <c r="B97" s="96"/>
      <c r="D97" s="97" t="s">
        <v>97</v>
      </c>
      <c r="E97" s="98"/>
      <c r="F97" s="98"/>
      <c r="G97" s="98"/>
      <c r="H97" s="98"/>
      <c r="I97" s="98"/>
      <c r="J97" s="99">
        <f>J119</f>
        <v>0</v>
      </c>
      <c r="L97" s="96"/>
    </row>
    <row r="98" spans="2:12" s="9" customFormat="1" ht="19.899999999999999" customHeight="1" x14ac:dyDescent="0.2">
      <c r="B98" s="100"/>
      <c r="D98" s="101" t="s">
        <v>98</v>
      </c>
      <c r="E98" s="102"/>
      <c r="F98" s="102"/>
      <c r="G98" s="102"/>
      <c r="H98" s="102"/>
      <c r="I98" s="102"/>
      <c r="J98" s="103">
        <f>J120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7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7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5" customHeight="1" x14ac:dyDescent="0.2">
      <c r="B105" s="28"/>
      <c r="C105" s="17" t="s">
        <v>99</v>
      </c>
      <c r="L105" s="28"/>
    </row>
    <row r="106" spans="2:12" s="1" customFormat="1" ht="7" customHeight="1" x14ac:dyDescent="0.2">
      <c r="B106" s="28"/>
      <c r="L106" s="28"/>
    </row>
    <row r="107" spans="2:12" s="1" customFormat="1" ht="12" customHeight="1" x14ac:dyDescent="0.2">
      <c r="B107" s="28"/>
      <c r="C107" s="23" t="s">
        <v>16</v>
      </c>
      <c r="L107" s="28"/>
    </row>
    <row r="108" spans="2:12" s="1" customFormat="1" ht="26.25" customHeight="1" x14ac:dyDescent="0.2">
      <c r="B108" s="28"/>
      <c r="E108" s="189" t="str">
        <f>E7</f>
        <v>VYSOKÁ ŠKOLA EKONOMICKÁ, Praha 3 - POSLUCHÁRNA A - mobiliář</v>
      </c>
      <c r="F108" s="190"/>
      <c r="G108" s="190"/>
      <c r="H108" s="190"/>
      <c r="L108" s="28"/>
    </row>
    <row r="109" spans="2:12" s="1" customFormat="1" ht="12" customHeight="1" x14ac:dyDescent="0.2">
      <c r="B109" s="28"/>
      <c r="C109" s="23" t="s">
        <v>89</v>
      </c>
      <c r="L109" s="28"/>
    </row>
    <row r="110" spans="2:12" s="1" customFormat="1" ht="16.5" customHeight="1" x14ac:dyDescent="0.2">
      <c r="B110" s="28"/>
      <c r="E110" s="175" t="str">
        <f>E9</f>
        <v>MOB - Mobiliář</v>
      </c>
      <c r="F110" s="188"/>
      <c r="G110" s="188"/>
      <c r="H110" s="188"/>
      <c r="L110" s="28"/>
    </row>
    <row r="111" spans="2:12" s="1" customFormat="1" ht="7" customHeight="1" x14ac:dyDescent="0.2">
      <c r="B111" s="28"/>
      <c r="L111" s="28"/>
    </row>
    <row r="112" spans="2:12" s="1" customFormat="1" ht="12" customHeight="1" x14ac:dyDescent="0.2">
      <c r="B112" s="28"/>
      <c r="C112" s="23" t="s">
        <v>20</v>
      </c>
      <c r="F112" s="21" t="str">
        <f>F12</f>
        <v xml:space="preserve"> </v>
      </c>
      <c r="I112" s="23" t="s">
        <v>22</v>
      </c>
      <c r="J112" s="48" t="str">
        <f>IF(J12="","",J12)</f>
        <v>2. 5. 2024</v>
      </c>
      <c r="L112" s="28"/>
    </row>
    <row r="113" spans="2:65" s="1" customFormat="1" ht="7" customHeight="1" x14ac:dyDescent="0.2">
      <c r="B113" s="28"/>
      <c r="L113" s="28"/>
    </row>
    <row r="114" spans="2:65" s="1" customFormat="1" ht="25.75" customHeight="1" x14ac:dyDescent="0.2">
      <c r="B114" s="28"/>
      <c r="C114" s="23" t="s">
        <v>24</v>
      </c>
      <c r="F114" s="21" t="str">
        <f>E15</f>
        <v>VYSOKÁ ŠKOLA EKONOMICKÁ</v>
      </c>
      <c r="I114" s="23" t="s">
        <v>30</v>
      </c>
      <c r="J114" s="26" t="str">
        <f>E21</f>
        <v>HOFMAN ARCHITEKTI s.r.o.</v>
      </c>
      <c r="L114" s="28"/>
    </row>
    <row r="115" spans="2:65" s="1" customFormat="1" ht="15.25" customHeight="1" x14ac:dyDescent="0.2">
      <c r="B115" s="28"/>
      <c r="C115" s="23" t="s">
        <v>28</v>
      </c>
      <c r="F115" s="21" t="str">
        <f>IF(E18="","",E18)</f>
        <v>Vyplň údaj</v>
      </c>
      <c r="I115" s="23" t="s">
        <v>33</v>
      </c>
      <c r="J115" s="26" t="str">
        <f>E24</f>
        <v>Martin Škrabal</v>
      </c>
      <c r="L115" s="28"/>
    </row>
    <row r="116" spans="2:65" s="1" customFormat="1" ht="10.4" customHeight="1" x14ac:dyDescent="0.2">
      <c r="B116" s="28"/>
      <c r="L116" s="28"/>
    </row>
    <row r="117" spans="2:65" s="10" customFormat="1" ht="29.25" customHeight="1" x14ac:dyDescent="0.2">
      <c r="B117" s="104"/>
      <c r="C117" s="105" t="s">
        <v>100</v>
      </c>
      <c r="D117" s="106" t="s">
        <v>62</v>
      </c>
      <c r="E117" s="106" t="s">
        <v>58</v>
      </c>
      <c r="F117" s="106" t="s">
        <v>59</v>
      </c>
      <c r="G117" s="106" t="s">
        <v>101</v>
      </c>
      <c r="H117" s="106" t="s">
        <v>102</v>
      </c>
      <c r="I117" s="106" t="s">
        <v>103</v>
      </c>
      <c r="J117" s="106" t="s">
        <v>94</v>
      </c>
      <c r="K117" s="107" t="s">
        <v>104</v>
      </c>
      <c r="L117" s="104"/>
      <c r="M117" s="55" t="s">
        <v>1</v>
      </c>
      <c r="N117" s="56" t="s">
        <v>41</v>
      </c>
      <c r="O117" s="56" t="s">
        <v>105</v>
      </c>
      <c r="P117" s="56" t="s">
        <v>106</v>
      </c>
      <c r="Q117" s="56" t="s">
        <v>107</v>
      </c>
      <c r="R117" s="56" t="s">
        <v>108</v>
      </c>
      <c r="S117" s="56" t="s">
        <v>109</v>
      </c>
      <c r="T117" s="57" t="s">
        <v>110</v>
      </c>
    </row>
    <row r="118" spans="2:65" s="1" customFormat="1" ht="22.75" customHeight="1" x14ac:dyDescent="0.35">
      <c r="B118" s="28"/>
      <c r="C118" s="60" t="s">
        <v>111</v>
      </c>
      <c r="J118" s="108">
        <f>BK118</f>
        <v>0</v>
      </c>
      <c r="L118" s="28"/>
      <c r="M118" s="58"/>
      <c r="N118" s="49"/>
      <c r="O118" s="49"/>
      <c r="P118" s="109">
        <f>P119</f>
        <v>0</v>
      </c>
      <c r="Q118" s="49"/>
      <c r="R118" s="109">
        <f>R119</f>
        <v>0</v>
      </c>
      <c r="S118" s="49"/>
      <c r="T118" s="110">
        <f>T119</f>
        <v>0</v>
      </c>
      <c r="AT118" s="13" t="s">
        <v>76</v>
      </c>
      <c r="AU118" s="13" t="s">
        <v>96</v>
      </c>
      <c r="BK118" s="111">
        <f>BK119</f>
        <v>0</v>
      </c>
    </row>
    <row r="119" spans="2:65" s="11" customFormat="1" ht="25.9" customHeight="1" x14ac:dyDescent="0.35">
      <c r="B119" s="112"/>
      <c r="D119" s="113" t="s">
        <v>76</v>
      </c>
      <c r="E119" s="114" t="s">
        <v>112</v>
      </c>
      <c r="F119" s="114" t="s">
        <v>113</v>
      </c>
      <c r="I119" s="115"/>
      <c r="J119" s="116">
        <f>BK119</f>
        <v>0</v>
      </c>
      <c r="L119" s="112"/>
      <c r="M119" s="117"/>
      <c r="P119" s="118">
        <f>P120</f>
        <v>0</v>
      </c>
      <c r="R119" s="118">
        <f>R120</f>
        <v>0</v>
      </c>
      <c r="T119" s="119">
        <f>T120</f>
        <v>0</v>
      </c>
      <c r="AR119" s="113" t="s">
        <v>114</v>
      </c>
      <c r="AT119" s="120" t="s">
        <v>76</v>
      </c>
      <c r="AU119" s="120" t="s">
        <v>77</v>
      </c>
      <c r="AY119" s="113" t="s">
        <v>115</v>
      </c>
      <c r="BK119" s="121">
        <f>BK120</f>
        <v>0</v>
      </c>
    </row>
    <row r="120" spans="2:65" s="11" customFormat="1" ht="22.75" customHeight="1" x14ac:dyDescent="0.25">
      <c r="B120" s="112"/>
      <c r="D120" s="113" t="s">
        <v>76</v>
      </c>
      <c r="E120" s="122" t="s">
        <v>116</v>
      </c>
      <c r="F120" s="122" t="s">
        <v>117</v>
      </c>
      <c r="I120" s="115"/>
      <c r="J120" s="123">
        <f>BK120</f>
        <v>0</v>
      </c>
      <c r="L120" s="112"/>
      <c r="M120" s="117"/>
      <c r="P120" s="118">
        <f>SUM(P121:P125)</f>
        <v>0</v>
      </c>
      <c r="R120" s="118">
        <f>SUM(R121:R125)</f>
        <v>0</v>
      </c>
      <c r="T120" s="119">
        <f>SUM(T121:T125)</f>
        <v>0</v>
      </c>
      <c r="AR120" s="113" t="s">
        <v>114</v>
      </c>
      <c r="AT120" s="120" t="s">
        <v>76</v>
      </c>
      <c r="AU120" s="120" t="s">
        <v>85</v>
      </c>
      <c r="AY120" s="113" t="s">
        <v>115</v>
      </c>
      <c r="BK120" s="121">
        <f>SUM(BK121:BK125)</f>
        <v>0</v>
      </c>
    </row>
    <row r="121" spans="2:65" s="1" customFormat="1" ht="153.65" customHeight="1" x14ac:dyDescent="0.2">
      <c r="B121" s="28"/>
      <c r="C121" s="124" t="s">
        <v>85</v>
      </c>
      <c r="D121" s="124" t="s">
        <v>118</v>
      </c>
      <c r="E121" s="125" t="s">
        <v>119</v>
      </c>
      <c r="F121" s="126" t="s">
        <v>120</v>
      </c>
      <c r="G121" s="127" t="s">
        <v>121</v>
      </c>
      <c r="H121" s="128">
        <v>152</v>
      </c>
      <c r="I121" s="129"/>
      <c r="J121" s="130">
        <f>ROUND(I121*H121,2)</f>
        <v>0</v>
      </c>
      <c r="K121" s="126" t="s">
        <v>1</v>
      </c>
      <c r="L121" s="28"/>
      <c r="M121" s="131" t="s">
        <v>1</v>
      </c>
      <c r="N121" s="132" t="s">
        <v>42</v>
      </c>
      <c r="P121" s="133">
        <f>O121*H121</f>
        <v>0</v>
      </c>
      <c r="Q121" s="133">
        <v>0</v>
      </c>
      <c r="R121" s="133">
        <f>Q121*H121</f>
        <v>0</v>
      </c>
      <c r="S121" s="133">
        <v>0</v>
      </c>
      <c r="T121" s="134">
        <f>S121*H121</f>
        <v>0</v>
      </c>
      <c r="AR121" s="135" t="s">
        <v>122</v>
      </c>
      <c r="AT121" s="135" t="s">
        <v>118</v>
      </c>
      <c r="AU121" s="135" t="s">
        <v>87</v>
      </c>
      <c r="AY121" s="13" t="s">
        <v>115</v>
      </c>
      <c r="BE121" s="136">
        <f>IF(N121="základní",J121,0)</f>
        <v>0</v>
      </c>
      <c r="BF121" s="136">
        <f>IF(N121="snížená",J121,0)</f>
        <v>0</v>
      </c>
      <c r="BG121" s="136">
        <f>IF(N121="zákl. přenesená",J121,0)</f>
        <v>0</v>
      </c>
      <c r="BH121" s="136">
        <f>IF(N121="sníž. přenesená",J121,0)</f>
        <v>0</v>
      </c>
      <c r="BI121" s="136">
        <f>IF(N121="nulová",J121,0)</f>
        <v>0</v>
      </c>
      <c r="BJ121" s="13" t="s">
        <v>85</v>
      </c>
      <c r="BK121" s="136">
        <f>ROUND(I121*H121,2)</f>
        <v>0</v>
      </c>
      <c r="BL121" s="13" t="s">
        <v>122</v>
      </c>
      <c r="BM121" s="135" t="s">
        <v>87</v>
      </c>
    </row>
    <row r="122" spans="2:65" s="1" customFormat="1" ht="37.75" customHeight="1" x14ac:dyDescent="0.2">
      <c r="B122" s="28"/>
      <c r="C122" s="124" t="s">
        <v>87</v>
      </c>
      <c r="D122" s="124" t="s">
        <v>118</v>
      </c>
      <c r="E122" s="125" t="s">
        <v>123</v>
      </c>
      <c r="F122" s="126" t="s">
        <v>124</v>
      </c>
      <c r="G122" s="127" t="s">
        <v>121</v>
      </c>
      <c r="H122" s="128">
        <v>1</v>
      </c>
      <c r="I122" s="129"/>
      <c r="J122" s="130">
        <f>ROUND(I122*H122,2)</f>
        <v>0</v>
      </c>
      <c r="K122" s="126" t="s">
        <v>1</v>
      </c>
      <c r="L122" s="28"/>
      <c r="M122" s="131" t="s">
        <v>1</v>
      </c>
      <c r="N122" s="132" t="s">
        <v>42</v>
      </c>
      <c r="P122" s="133">
        <f>O122*H122</f>
        <v>0</v>
      </c>
      <c r="Q122" s="133">
        <v>0</v>
      </c>
      <c r="R122" s="133">
        <f>Q122*H122</f>
        <v>0</v>
      </c>
      <c r="S122" s="133">
        <v>0</v>
      </c>
      <c r="T122" s="134">
        <f>S122*H122</f>
        <v>0</v>
      </c>
      <c r="AR122" s="135" t="s">
        <v>122</v>
      </c>
      <c r="AT122" s="135" t="s">
        <v>118</v>
      </c>
      <c r="AU122" s="135" t="s">
        <v>87</v>
      </c>
      <c r="AY122" s="13" t="s">
        <v>115</v>
      </c>
      <c r="BE122" s="136">
        <f>IF(N122="základní",J122,0)</f>
        <v>0</v>
      </c>
      <c r="BF122" s="136">
        <f>IF(N122="snížená",J122,0)</f>
        <v>0</v>
      </c>
      <c r="BG122" s="136">
        <f>IF(N122="zákl. přenesená",J122,0)</f>
        <v>0</v>
      </c>
      <c r="BH122" s="136">
        <f>IF(N122="sníž. přenesená",J122,0)</f>
        <v>0</v>
      </c>
      <c r="BI122" s="136">
        <f>IF(N122="nulová",J122,0)</f>
        <v>0</v>
      </c>
      <c r="BJ122" s="13" t="s">
        <v>85</v>
      </c>
      <c r="BK122" s="136">
        <f>ROUND(I122*H122,2)</f>
        <v>0</v>
      </c>
      <c r="BL122" s="13" t="s">
        <v>122</v>
      </c>
      <c r="BM122" s="135" t="s">
        <v>125</v>
      </c>
    </row>
    <row r="123" spans="2:65" s="1" customFormat="1" ht="49" customHeight="1" x14ac:dyDescent="0.2">
      <c r="B123" s="28"/>
      <c r="C123" s="124" t="s">
        <v>126</v>
      </c>
      <c r="D123" s="124" t="s">
        <v>118</v>
      </c>
      <c r="E123" s="125" t="s">
        <v>127</v>
      </c>
      <c r="F123" s="126" t="s">
        <v>128</v>
      </c>
      <c r="G123" s="127" t="s">
        <v>121</v>
      </c>
      <c r="H123" s="128">
        <v>1</v>
      </c>
      <c r="I123" s="129"/>
      <c r="J123" s="130">
        <f>ROUND(I123*H123,2)</f>
        <v>0</v>
      </c>
      <c r="K123" s="126" t="s">
        <v>1</v>
      </c>
      <c r="L123" s="28"/>
      <c r="M123" s="131" t="s">
        <v>1</v>
      </c>
      <c r="N123" s="132" t="s">
        <v>42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122</v>
      </c>
      <c r="AT123" s="135" t="s">
        <v>118</v>
      </c>
      <c r="AU123" s="135" t="s">
        <v>87</v>
      </c>
      <c r="AY123" s="13" t="s">
        <v>115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3" t="s">
        <v>85</v>
      </c>
      <c r="BK123" s="136">
        <f>ROUND(I123*H123,2)</f>
        <v>0</v>
      </c>
      <c r="BL123" s="13" t="s">
        <v>122</v>
      </c>
      <c r="BM123" s="135" t="s">
        <v>129</v>
      </c>
    </row>
    <row r="124" spans="2:65" s="1" customFormat="1" ht="24.25" customHeight="1" x14ac:dyDescent="0.2">
      <c r="B124" s="28"/>
      <c r="C124" s="124" t="s">
        <v>114</v>
      </c>
      <c r="D124" s="124" t="s">
        <v>118</v>
      </c>
      <c r="E124" s="125" t="s">
        <v>130</v>
      </c>
      <c r="F124" s="126" t="s">
        <v>131</v>
      </c>
      <c r="G124" s="127" t="s">
        <v>121</v>
      </c>
      <c r="H124" s="128">
        <v>152</v>
      </c>
      <c r="I124" s="129"/>
      <c r="J124" s="130">
        <f>ROUND(I124*H124,2)</f>
        <v>0</v>
      </c>
      <c r="K124" s="126" t="s">
        <v>1</v>
      </c>
      <c r="L124" s="28"/>
      <c r="M124" s="131" t="s">
        <v>1</v>
      </c>
      <c r="N124" s="132" t="s">
        <v>42</v>
      </c>
      <c r="P124" s="133">
        <f>O124*H124</f>
        <v>0</v>
      </c>
      <c r="Q124" s="133">
        <v>0</v>
      </c>
      <c r="R124" s="133">
        <f>Q124*H124</f>
        <v>0</v>
      </c>
      <c r="S124" s="133">
        <v>0</v>
      </c>
      <c r="T124" s="134">
        <f>S124*H124</f>
        <v>0</v>
      </c>
      <c r="AR124" s="135" t="s">
        <v>122</v>
      </c>
      <c r="AT124" s="135" t="s">
        <v>118</v>
      </c>
      <c r="AU124" s="135" t="s">
        <v>87</v>
      </c>
      <c r="AY124" s="13" t="s">
        <v>115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3" t="s">
        <v>85</v>
      </c>
      <c r="BK124" s="136">
        <f>ROUND(I124*H124,2)</f>
        <v>0</v>
      </c>
      <c r="BL124" s="13" t="s">
        <v>122</v>
      </c>
      <c r="BM124" s="135" t="s">
        <v>114</v>
      </c>
    </row>
    <row r="125" spans="2:65" s="1" customFormat="1" ht="76.400000000000006" customHeight="1" x14ac:dyDescent="0.2">
      <c r="B125" s="28"/>
      <c r="C125" s="124" t="s">
        <v>132</v>
      </c>
      <c r="D125" s="124" t="s">
        <v>118</v>
      </c>
      <c r="E125" s="125" t="s">
        <v>133</v>
      </c>
      <c r="F125" s="126" t="s">
        <v>134</v>
      </c>
      <c r="G125" s="127" t="s">
        <v>121</v>
      </c>
      <c r="H125" s="128">
        <v>1</v>
      </c>
      <c r="I125" s="129"/>
      <c r="J125" s="130">
        <f>ROUND(I125*H125,2)</f>
        <v>0</v>
      </c>
      <c r="K125" s="126" t="s">
        <v>1</v>
      </c>
      <c r="L125" s="28"/>
      <c r="M125" s="137" t="s">
        <v>1</v>
      </c>
      <c r="N125" s="138" t="s">
        <v>42</v>
      </c>
      <c r="O125" s="139"/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35" t="s">
        <v>122</v>
      </c>
      <c r="AT125" s="135" t="s">
        <v>118</v>
      </c>
      <c r="AU125" s="135" t="s">
        <v>87</v>
      </c>
      <c r="AY125" s="13" t="s">
        <v>115</v>
      </c>
      <c r="BE125" s="136">
        <f>IF(N125="základní",J125,0)</f>
        <v>0</v>
      </c>
      <c r="BF125" s="136">
        <f>IF(N125="snížená",J125,0)</f>
        <v>0</v>
      </c>
      <c r="BG125" s="136">
        <f>IF(N125="zákl. přenesená",J125,0)</f>
        <v>0</v>
      </c>
      <c r="BH125" s="136">
        <f>IF(N125="sníž. přenesená",J125,0)</f>
        <v>0</v>
      </c>
      <c r="BI125" s="136">
        <f>IF(N125="nulová",J125,0)</f>
        <v>0</v>
      </c>
      <c r="BJ125" s="13" t="s">
        <v>85</v>
      </c>
      <c r="BK125" s="136">
        <f>ROUND(I125*H125,2)</f>
        <v>0</v>
      </c>
      <c r="BL125" s="13" t="s">
        <v>122</v>
      </c>
      <c r="BM125" s="135" t="s">
        <v>135</v>
      </c>
    </row>
    <row r="126" spans="2:65" s="1" customFormat="1" ht="7" customHeight="1" x14ac:dyDescent="0.2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8"/>
    </row>
  </sheetData>
  <sheetProtection algorithmName="SHA-512" hashValue="GMu86cSaF1c2MtoLkALCdMCVxDnNvScu25B8aB20p1waNlEAhAx5JOMFOxS/cAnUrE0x8/mDUt86Xc+fDXPamA==" saltValue="r59JKQopqd0ZUMz7ST1hcK6pSNHTh41GlduW1NGWiwhSRZ60ZyrD/3CcCgfLh2wK1GCPKebGfiA7GBx5AleogA==" spinCount="100000" sheet="1" objects="1" scenarios="1" formatColumns="0" formatRows="0" autoFilter="0"/>
  <autoFilter ref="C117:K12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U16" sqref="U16"/>
    </sheetView>
  </sheetViews>
  <sheetFormatPr defaultRowHeight="10" x14ac:dyDescent="0.2"/>
  <cols>
    <col min="1" max="1" width="11.44140625" customWidth="1"/>
  </cols>
  <sheetData>
    <row r="1" spans="1:2" ht="18.649999999999999" customHeight="1" x14ac:dyDescent="0.35">
      <c r="A1" s="142" t="s">
        <v>136</v>
      </c>
      <c r="B1" s="143"/>
    </row>
    <row r="2" spans="1:2" ht="13" x14ac:dyDescent="0.3">
      <c r="A2" s="144"/>
    </row>
    <row r="3" spans="1:2" ht="13" x14ac:dyDescent="0.3">
      <c r="A3" s="144" t="s">
        <v>137</v>
      </c>
    </row>
    <row r="4" spans="1:2" ht="13" x14ac:dyDescent="0.3">
      <c r="A4" s="144" t="s">
        <v>138</v>
      </c>
    </row>
    <row r="5" spans="1:2" ht="13" x14ac:dyDescent="0.3">
      <c r="A5" s="145" t="s">
        <v>139</v>
      </c>
    </row>
    <row r="6" spans="1:2" ht="13" x14ac:dyDescent="0.3">
      <c r="A6" s="145" t="s">
        <v>140</v>
      </c>
    </row>
    <row r="7" spans="1:2" ht="13" x14ac:dyDescent="0.3">
      <c r="A7" s="146">
        <v>39660</v>
      </c>
    </row>
    <row r="8" spans="1:2" ht="13" x14ac:dyDescent="0.3">
      <c r="A8" s="145">
        <v>17</v>
      </c>
      <c r="B8" s="145" t="s">
        <v>141</v>
      </c>
    </row>
    <row r="9" spans="1:2" ht="13" x14ac:dyDescent="0.3">
      <c r="A9" s="145" t="s">
        <v>142</v>
      </c>
      <c r="B9" s="145" t="s">
        <v>143</v>
      </c>
    </row>
    <row r="10" spans="1:2" ht="13" x14ac:dyDescent="0.3">
      <c r="A10" s="145" t="s">
        <v>144</v>
      </c>
      <c r="B10" s="145" t="s">
        <v>145</v>
      </c>
    </row>
    <row r="11" spans="1:2" ht="13" x14ac:dyDescent="0.3">
      <c r="A11" s="145" t="s">
        <v>146</v>
      </c>
      <c r="B11" s="145" t="s">
        <v>147</v>
      </c>
    </row>
    <row r="12" spans="1:2" ht="13" x14ac:dyDescent="0.3">
      <c r="A12" s="145" t="s">
        <v>148</v>
      </c>
      <c r="B12" s="145" t="s">
        <v>149</v>
      </c>
    </row>
    <row r="13" spans="1:2" ht="13" x14ac:dyDescent="0.3">
      <c r="A13" s="145" t="s">
        <v>150</v>
      </c>
      <c r="B13" s="145" t="s">
        <v>151</v>
      </c>
    </row>
    <row r="14" spans="1:2" ht="13" x14ac:dyDescent="0.3">
      <c r="A14" s="145" t="s">
        <v>152</v>
      </c>
      <c r="B14" s="145" t="s">
        <v>153</v>
      </c>
    </row>
    <row r="15" spans="1:2" ht="13" x14ac:dyDescent="0.3">
      <c r="A15" s="145" t="s">
        <v>154</v>
      </c>
      <c r="B15" s="145" t="s">
        <v>155</v>
      </c>
    </row>
    <row r="16" spans="1:2" ht="13" x14ac:dyDescent="0.3">
      <c r="A16" s="145" t="s">
        <v>156</v>
      </c>
      <c r="B16" s="145" t="s">
        <v>157</v>
      </c>
    </row>
    <row r="17" spans="1:2" ht="13" x14ac:dyDescent="0.3">
      <c r="A17" s="145" t="s">
        <v>158</v>
      </c>
      <c r="B17" s="145" t="s">
        <v>159</v>
      </c>
    </row>
    <row r="18" spans="1:2" ht="13" x14ac:dyDescent="0.3">
      <c r="A18" s="145" t="s">
        <v>160</v>
      </c>
      <c r="B18" s="145" t="s">
        <v>161</v>
      </c>
    </row>
    <row r="19" spans="1:2" ht="13" x14ac:dyDescent="0.3">
      <c r="A19" s="145" t="s">
        <v>162</v>
      </c>
      <c r="B19" s="145" t="s">
        <v>163</v>
      </c>
    </row>
    <row r="20" spans="1:2" ht="13" x14ac:dyDescent="0.3">
      <c r="A20" s="145" t="s">
        <v>164</v>
      </c>
      <c r="B20" s="145" t="s">
        <v>165</v>
      </c>
    </row>
    <row r="21" spans="1:2" ht="13" x14ac:dyDescent="0.3">
      <c r="A21" s="145" t="s">
        <v>166</v>
      </c>
      <c r="B21" s="145" t="s">
        <v>167</v>
      </c>
    </row>
    <row r="22" spans="1:2" ht="13" x14ac:dyDescent="0.3">
      <c r="A22" s="145" t="s">
        <v>168</v>
      </c>
      <c r="B22" s="145" t="s">
        <v>169</v>
      </c>
    </row>
    <row r="23" spans="1:2" ht="13" x14ac:dyDescent="0.3">
      <c r="A23" s="145" t="s">
        <v>170</v>
      </c>
      <c r="B23" s="145" t="s">
        <v>171</v>
      </c>
    </row>
    <row r="24" spans="1:2" ht="13" x14ac:dyDescent="0.3">
      <c r="A24" s="145" t="s">
        <v>172</v>
      </c>
      <c r="B24" s="145" t="s">
        <v>173</v>
      </c>
    </row>
    <row r="25" spans="1:2" ht="13" x14ac:dyDescent="0.3">
      <c r="A25" s="145" t="s">
        <v>174</v>
      </c>
      <c r="B25" s="145" t="s">
        <v>175</v>
      </c>
    </row>
    <row r="26" spans="1:2" ht="13" x14ac:dyDescent="0.3">
      <c r="A26" s="145" t="s">
        <v>176</v>
      </c>
      <c r="B26" s="145" t="s">
        <v>177</v>
      </c>
    </row>
    <row r="27" spans="1:2" ht="13" x14ac:dyDescent="0.3">
      <c r="A27" s="145" t="s">
        <v>178</v>
      </c>
      <c r="B27" s="145" t="s">
        <v>179</v>
      </c>
    </row>
    <row r="28" spans="1:2" ht="13" x14ac:dyDescent="0.3">
      <c r="A28" s="145" t="s">
        <v>180</v>
      </c>
      <c r="B28" s="145" t="s">
        <v>181</v>
      </c>
    </row>
    <row r="29" spans="1:2" ht="13" x14ac:dyDescent="0.3">
      <c r="A29" s="145" t="s">
        <v>182</v>
      </c>
      <c r="B29" s="145" t="s">
        <v>183</v>
      </c>
    </row>
    <row r="30" spans="1:2" ht="13" x14ac:dyDescent="0.3">
      <c r="A30" s="145" t="s">
        <v>184</v>
      </c>
      <c r="B30" s="145" t="s">
        <v>185</v>
      </c>
    </row>
    <row r="31" spans="1:2" ht="13" x14ac:dyDescent="0.3">
      <c r="A31" s="145" t="s">
        <v>186</v>
      </c>
      <c r="B31" s="145" t="s">
        <v>187</v>
      </c>
    </row>
    <row r="32" spans="1:2" ht="13" x14ac:dyDescent="0.3">
      <c r="A32" s="145" t="s">
        <v>188</v>
      </c>
      <c r="B32" s="145" t="s">
        <v>189</v>
      </c>
    </row>
    <row r="33" spans="1:2" ht="13" x14ac:dyDescent="0.3">
      <c r="A33" s="145" t="s">
        <v>190</v>
      </c>
      <c r="B33" s="145" t="s">
        <v>191</v>
      </c>
    </row>
    <row r="34" spans="1:2" ht="13" x14ac:dyDescent="0.3">
      <c r="A34" s="145" t="s">
        <v>192</v>
      </c>
      <c r="B34" s="145" t="s">
        <v>193</v>
      </c>
    </row>
    <row r="35" spans="1:2" ht="13" x14ac:dyDescent="0.3">
      <c r="A35" s="145" t="s">
        <v>194</v>
      </c>
      <c r="B35" s="145" t="s">
        <v>195</v>
      </c>
    </row>
    <row r="36" spans="1:2" ht="13" x14ac:dyDescent="0.3">
      <c r="A36" s="145" t="s">
        <v>196</v>
      </c>
      <c r="B36" s="145" t="s">
        <v>197</v>
      </c>
    </row>
    <row r="37" spans="1:2" ht="13" x14ac:dyDescent="0.3">
      <c r="A37" s="145" t="s">
        <v>198</v>
      </c>
      <c r="B37" s="145" t="s">
        <v>199</v>
      </c>
    </row>
    <row r="38" spans="1:2" ht="13" x14ac:dyDescent="0.3">
      <c r="A38" s="145" t="s">
        <v>200</v>
      </c>
      <c r="B38" s="145" t="s">
        <v>201</v>
      </c>
    </row>
    <row r="39" spans="1:2" ht="13" x14ac:dyDescent="0.3">
      <c r="A39" s="145" t="s">
        <v>202</v>
      </c>
      <c r="B39" s="145" t="s">
        <v>203</v>
      </c>
    </row>
    <row r="40" spans="1:2" ht="13" x14ac:dyDescent="0.3">
      <c r="A40" s="145" t="s">
        <v>204</v>
      </c>
      <c r="B40" s="145" t="s">
        <v>205</v>
      </c>
    </row>
    <row r="41" spans="1:2" ht="13" x14ac:dyDescent="0.3">
      <c r="A41" s="145" t="s">
        <v>206</v>
      </c>
      <c r="B41" s="145" t="s">
        <v>207</v>
      </c>
    </row>
    <row r="42" spans="1:2" ht="13" x14ac:dyDescent="0.3">
      <c r="A42" s="145" t="s">
        <v>208</v>
      </c>
      <c r="B42" s="145" t="s">
        <v>209</v>
      </c>
    </row>
    <row r="43" spans="1:2" ht="13" x14ac:dyDescent="0.3">
      <c r="A43" s="145" t="s">
        <v>210</v>
      </c>
      <c r="B43" s="145" t="s">
        <v>211</v>
      </c>
    </row>
    <row r="44" spans="1:2" ht="13" x14ac:dyDescent="0.3">
      <c r="A44" s="145" t="s">
        <v>212</v>
      </c>
      <c r="B44" s="145" t="s">
        <v>213</v>
      </c>
    </row>
    <row r="45" spans="1:2" ht="13" x14ac:dyDescent="0.3">
      <c r="A45" s="145" t="s">
        <v>214</v>
      </c>
      <c r="B45" s="145" t="s">
        <v>215</v>
      </c>
    </row>
    <row r="46" spans="1:2" ht="13" x14ac:dyDescent="0.3">
      <c r="A46" s="145" t="s">
        <v>216</v>
      </c>
      <c r="B46" s="145" t="s">
        <v>217</v>
      </c>
    </row>
    <row r="47" spans="1:2" ht="13" x14ac:dyDescent="0.3">
      <c r="A47" s="145" t="s">
        <v>218</v>
      </c>
      <c r="B47" s="145" t="s">
        <v>219</v>
      </c>
    </row>
    <row r="48" spans="1:2" ht="13" x14ac:dyDescent="0.3">
      <c r="A48" s="145" t="s">
        <v>220</v>
      </c>
      <c r="B48" s="145" t="s">
        <v>221</v>
      </c>
    </row>
    <row r="49" spans="1:2" ht="13" x14ac:dyDescent="0.3">
      <c r="A49" s="145" t="s">
        <v>222</v>
      </c>
      <c r="B49" s="145" t="s">
        <v>223</v>
      </c>
    </row>
    <row r="50" spans="1:2" ht="13" x14ac:dyDescent="0.3">
      <c r="A50" s="145" t="s">
        <v>224</v>
      </c>
      <c r="B50" s="145" t="s">
        <v>225</v>
      </c>
    </row>
    <row r="51" spans="1:2" ht="13" x14ac:dyDescent="0.3">
      <c r="A51" s="145" t="s">
        <v>226</v>
      </c>
      <c r="B51" s="145" t="s">
        <v>227</v>
      </c>
    </row>
    <row r="52" spans="1:2" ht="13" x14ac:dyDescent="0.3">
      <c r="A52" s="145" t="s">
        <v>228</v>
      </c>
      <c r="B52" s="145" t="s">
        <v>229</v>
      </c>
    </row>
    <row r="53" spans="1:2" ht="13" x14ac:dyDescent="0.3">
      <c r="A53" s="145" t="s">
        <v>230</v>
      </c>
      <c r="B53" s="145" t="s">
        <v>231</v>
      </c>
    </row>
    <row r="54" spans="1:2" ht="13" x14ac:dyDescent="0.3">
      <c r="A54" s="145" t="s">
        <v>232</v>
      </c>
      <c r="B54" s="145" t="s">
        <v>233</v>
      </c>
    </row>
    <row r="55" spans="1:2" ht="13" x14ac:dyDescent="0.3">
      <c r="A55" s="145" t="s">
        <v>234</v>
      </c>
      <c r="B55" s="145" t="s">
        <v>235</v>
      </c>
    </row>
    <row r="56" spans="1:2" ht="13" x14ac:dyDescent="0.3">
      <c r="A56" s="145" t="s">
        <v>236</v>
      </c>
      <c r="B56" s="145" t="s">
        <v>237</v>
      </c>
    </row>
    <row r="57" spans="1:2" ht="13" x14ac:dyDescent="0.3">
      <c r="A57" s="145" t="s">
        <v>238</v>
      </c>
      <c r="B57" s="145" t="s">
        <v>239</v>
      </c>
    </row>
    <row r="58" spans="1:2" ht="13" x14ac:dyDescent="0.3">
      <c r="A58" s="145" t="s">
        <v>240</v>
      </c>
      <c r="B58" s="145" t="s">
        <v>241</v>
      </c>
    </row>
    <row r="59" spans="1:2" ht="13" x14ac:dyDescent="0.3">
      <c r="A59" s="145" t="s">
        <v>242</v>
      </c>
    </row>
    <row r="60" spans="1:2" ht="13" x14ac:dyDescent="0.3">
      <c r="A60" s="145" t="s">
        <v>243</v>
      </c>
    </row>
    <row r="61" spans="1:2" ht="13" x14ac:dyDescent="0.3">
      <c r="A61" s="145" t="s">
        <v>244</v>
      </c>
    </row>
    <row r="62" spans="1:2" ht="13" x14ac:dyDescent="0.3">
      <c r="A62" s="145" t="s">
        <v>245</v>
      </c>
    </row>
    <row r="63" spans="1:2" ht="13" x14ac:dyDescent="0.3">
      <c r="A63" s="145" t="s">
        <v>246</v>
      </c>
    </row>
    <row r="64" spans="1:2" ht="13" x14ac:dyDescent="0.3">
      <c r="A64" s="145" t="s">
        <v>247</v>
      </c>
    </row>
    <row r="65" spans="1:1" ht="13" x14ac:dyDescent="0.3">
      <c r="A65" s="145" t="s">
        <v>248</v>
      </c>
    </row>
    <row r="66" spans="1:1" ht="13" x14ac:dyDescent="0.3">
      <c r="A66" s="145" t="s">
        <v>249</v>
      </c>
    </row>
    <row r="67" spans="1:1" ht="13" x14ac:dyDescent="0.3">
      <c r="A67" s="145" t="s">
        <v>250</v>
      </c>
    </row>
    <row r="68" spans="1:1" ht="13" x14ac:dyDescent="0.3">
      <c r="A68" s="145" t="s">
        <v>251</v>
      </c>
    </row>
    <row r="69" spans="1:1" ht="13" x14ac:dyDescent="0.3">
      <c r="A69" s="145" t="s">
        <v>252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U16" sqref="U16"/>
    </sheetView>
  </sheetViews>
  <sheetFormatPr defaultColWidth="9.33203125" defaultRowHeight="10" x14ac:dyDescent="0.2"/>
  <cols>
    <col min="1" max="1" width="11.44140625" customWidth="1"/>
  </cols>
  <sheetData>
    <row r="1" spans="1:15" ht="18.649999999999999" customHeight="1" x14ac:dyDescent="0.35">
      <c r="A1" s="142" t="s">
        <v>253</v>
      </c>
      <c r="B1" s="143"/>
    </row>
    <row r="2" spans="1:15" ht="13" x14ac:dyDescent="0.3">
      <c r="A2" s="144"/>
    </row>
    <row r="3" spans="1:15" ht="15.5" x14ac:dyDescent="0.35">
      <c r="A3" s="147" t="s">
        <v>254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5.5" x14ac:dyDescent="0.3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5.5" x14ac:dyDescent="0.35">
      <c r="A5" s="147" t="s">
        <v>255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5.5" x14ac:dyDescent="0.35">
      <c r="A6" s="147" t="s">
        <v>256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5" ht="15.5" x14ac:dyDescent="0.35">
      <c r="A7" s="147" t="s">
        <v>257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ht="15.5" x14ac:dyDescent="0.35">
      <c r="A8" s="147" t="s">
        <v>258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1:15" ht="15.5" x14ac:dyDescent="0.3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1:15" ht="15.5" x14ac:dyDescent="0.35">
      <c r="A10" s="147" t="s">
        <v>259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2" spans="1:15" ht="13" x14ac:dyDescent="0.3">
      <c r="A12" s="145"/>
      <c r="B12" s="145"/>
    </row>
    <row r="13" spans="1:15" ht="13" x14ac:dyDescent="0.3">
      <c r="A13" s="145"/>
      <c r="B13" s="145"/>
    </row>
    <row r="14" spans="1:15" ht="13" x14ac:dyDescent="0.3">
      <c r="A14" s="145"/>
      <c r="B14" s="145"/>
    </row>
    <row r="15" spans="1:15" ht="13" x14ac:dyDescent="0.3">
      <c r="A15" s="145"/>
      <c r="B15" s="145"/>
    </row>
    <row r="16" spans="1:15" ht="13" x14ac:dyDescent="0.3">
      <c r="A16" s="145"/>
      <c r="B16" s="145"/>
    </row>
    <row r="17" spans="1:2" ht="13" x14ac:dyDescent="0.3">
      <c r="A17" s="145"/>
      <c r="B17" s="145"/>
    </row>
    <row r="18" spans="1:2" ht="13" x14ac:dyDescent="0.3">
      <c r="A18" s="145"/>
      <c r="B18" s="145"/>
    </row>
    <row r="19" spans="1:2" ht="13" x14ac:dyDescent="0.3">
      <c r="A19" s="145"/>
      <c r="B19" s="145"/>
    </row>
    <row r="20" spans="1:2" ht="13" x14ac:dyDescent="0.3">
      <c r="A20" s="145"/>
      <c r="B20" s="145"/>
    </row>
    <row r="21" spans="1:2" ht="13" x14ac:dyDescent="0.3">
      <c r="A21" s="145"/>
      <c r="B21" s="145"/>
    </row>
    <row r="22" spans="1:2" ht="13" x14ac:dyDescent="0.3">
      <c r="A22" s="145"/>
      <c r="B22" s="145"/>
    </row>
    <row r="23" spans="1:2" ht="13" x14ac:dyDescent="0.3">
      <c r="A23" s="145"/>
      <c r="B23" s="145"/>
    </row>
    <row r="24" spans="1:2" ht="13" x14ac:dyDescent="0.3">
      <c r="A24" s="145"/>
      <c r="B24" s="145"/>
    </row>
    <row r="25" spans="1:2" ht="13" x14ac:dyDescent="0.3">
      <c r="A25" s="145"/>
      <c r="B25" s="145"/>
    </row>
    <row r="26" spans="1:2" ht="13" x14ac:dyDescent="0.3">
      <c r="A26" s="145"/>
      <c r="B26" s="145"/>
    </row>
    <row r="27" spans="1:2" ht="13" x14ac:dyDescent="0.3">
      <c r="A27" s="145"/>
      <c r="B27" s="145"/>
    </row>
    <row r="28" spans="1:2" ht="13" x14ac:dyDescent="0.3">
      <c r="A28" s="145"/>
      <c r="B28" s="145"/>
    </row>
    <row r="29" spans="1:2" ht="13" x14ac:dyDescent="0.3">
      <c r="A29" s="145"/>
      <c r="B29" s="145"/>
    </row>
    <row r="30" spans="1:2" ht="13" x14ac:dyDescent="0.3">
      <c r="A30" s="145"/>
      <c r="B30" s="145"/>
    </row>
    <row r="31" spans="1:2" ht="13" x14ac:dyDescent="0.3">
      <c r="A31" s="145"/>
      <c r="B31" s="145"/>
    </row>
    <row r="32" spans="1:2" ht="13" x14ac:dyDescent="0.3">
      <c r="A32" s="145"/>
      <c r="B32" s="145"/>
    </row>
    <row r="33" spans="1:2" ht="13" x14ac:dyDescent="0.3">
      <c r="A33" s="145"/>
      <c r="B33" s="145"/>
    </row>
    <row r="34" spans="1:2" ht="13" x14ac:dyDescent="0.3">
      <c r="A34" s="145"/>
      <c r="B34" s="145"/>
    </row>
    <row r="35" spans="1:2" ht="13" x14ac:dyDescent="0.3">
      <c r="A35" s="145"/>
      <c r="B35" s="145"/>
    </row>
    <row r="36" spans="1:2" ht="13" x14ac:dyDescent="0.3">
      <c r="A36" s="145"/>
      <c r="B36" s="145"/>
    </row>
    <row r="37" spans="1:2" ht="13" x14ac:dyDescent="0.3">
      <c r="A37" s="145"/>
      <c r="B37" s="145"/>
    </row>
    <row r="38" spans="1:2" ht="13" x14ac:dyDescent="0.3">
      <c r="A38" s="145"/>
      <c r="B38" s="145"/>
    </row>
    <row r="39" spans="1:2" ht="13" x14ac:dyDescent="0.3">
      <c r="A39" s="145"/>
      <c r="B39" s="145"/>
    </row>
    <row r="40" spans="1:2" ht="13" x14ac:dyDescent="0.3">
      <c r="A40" s="145"/>
      <c r="B40" s="145"/>
    </row>
    <row r="41" spans="1:2" ht="13" x14ac:dyDescent="0.3">
      <c r="A41" s="145"/>
      <c r="B41" s="145"/>
    </row>
    <row r="42" spans="1:2" ht="13" x14ac:dyDescent="0.3">
      <c r="A42" s="145"/>
      <c r="B42" s="145"/>
    </row>
    <row r="43" spans="1:2" ht="13" x14ac:dyDescent="0.3">
      <c r="A43" s="145"/>
      <c r="B43" s="145"/>
    </row>
    <row r="44" spans="1:2" ht="13" x14ac:dyDescent="0.3">
      <c r="A44" s="145"/>
      <c r="B44" s="145"/>
    </row>
    <row r="45" spans="1:2" ht="13" x14ac:dyDescent="0.3">
      <c r="A45" s="145"/>
      <c r="B45" s="145"/>
    </row>
    <row r="46" spans="1:2" ht="13" x14ac:dyDescent="0.3">
      <c r="A46" s="145"/>
      <c r="B46" s="145"/>
    </row>
    <row r="47" spans="1:2" ht="13" x14ac:dyDescent="0.3">
      <c r="A47" s="145"/>
      <c r="B47" s="145"/>
    </row>
    <row r="48" spans="1:2" ht="13" x14ac:dyDescent="0.3">
      <c r="A48" s="145"/>
      <c r="B48" s="145"/>
    </row>
    <row r="49" spans="1:2" ht="13" x14ac:dyDescent="0.3">
      <c r="A49" s="145"/>
      <c r="B49" s="145"/>
    </row>
    <row r="50" spans="1:2" ht="13" x14ac:dyDescent="0.3">
      <c r="A50" s="145"/>
      <c r="B50" s="145"/>
    </row>
    <row r="51" spans="1:2" ht="13" x14ac:dyDescent="0.3">
      <c r="A51" s="145"/>
      <c r="B51" s="145"/>
    </row>
    <row r="52" spans="1:2" ht="13" x14ac:dyDescent="0.3">
      <c r="A52" s="145"/>
      <c r="B52" s="145"/>
    </row>
    <row r="53" spans="1:2" ht="13" x14ac:dyDescent="0.3">
      <c r="A53" s="145"/>
      <c r="B53" s="145"/>
    </row>
    <row r="54" spans="1:2" ht="13" x14ac:dyDescent="0.3">
      <c r="A54" s="145"/>
      <c r="B54" s="145"/>
    </row>
    <row r="55" spans="1:2" ht="13" x14ac:dyDescent="0.3">
      <c r="A55" s="145"/>
      <c r="B55" s="145"/>
    </row>
    <row r="56" spans="1:2" ht="13" x14ac:dyDescent="0.3">
      <c r="A56" s="145"/>
      <c r="B56" s="145"/>
    </row>
    <row r="57" spans="1:2" ht="13" x14ac:dyDescent="0.3">
      <c r="A57" s="145"/>
      <c r="B57" s="145"/>
    </row>
    <row r="58" spans="1:2" ht="13" x14ac:dyDescent="0.3">
      <c r="A58" s="145"/>
    </row>
    <row r="59" spans="1:2" ht="13" x14ac:dyDescent="0.3">
      <c r="A59" s="145"/>
    </row>
    <row r="60" spans="1:2" ht="13" x14ac:dyDescent="0.3">
      <c r="A60" s="145"/>
    </row>
    <row r="61" spans="1:2" ht="13" x14ac:dyDescent="0.3">
      <c r="A61" s="145"/>
    </row>
    <row r="62" spans="1:2" ht="13" x14ac:dyDescent="0.3">
      <c r="A62" s="145"/>
    </row>
    <row r="63" spans="1:2" ht="13" x14ac:dyDescent="0.3">
      <c r="A63" s="145"/>
    </row>
    <row r="64" spans="1:2" ht="13" x14ac:dyDescent="0.3">
      <c r="A64" s="145"/>
    </row>
    <row r="65" spans="1:1" ht="13" x14ac:dyDescent="0.3">
      <c r="A65" s="145"/>
    </row>
    <row r="66" spans="1:1" ht="13" x14ac:dyDescent="0.3">
      <c r="A66" s="145"/>
    </row>
    <row r="67" spans="1:1" ht="13" x14ac:dyDescent="0.3">
      <c r="A67" s="145"/>
    </row>
    <row r="68" spans="1:1" ht="13" x14ac:dyDescent="0.3">
      <c r="A68" s="14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8"/>
  <sheetViews>
    <sheetView workbookViewId="0">
      <selection activeCell="U16" sqref="U16"/>
    </sheetView>
  </sheetViews>
  <sheetFormatPr defaultColWidth="9.33203125" defaultRowHeight="10" x14ac:dyDescent="0.2"/>
  <cols>
    <col min="1" max="1" width="11.44140625" customWidth="1"/>
  </cols>
  <sheetData>
    <row r="1" spans="1:96" ht="18.649999999999999" customHeight="1" x14ac:dyDescent="0.35">
      <c r="A1" s="142" t="s">
        <v>260</v>
      </c>
      <c r="B1" s="143"/>
    </row>
    <row r="2" spans="1:96" ht="13" x14ac:dyDescent="0.3">
      <c r="A2" s="144"/>
    </row>
    <row r="3" spans="1:96" ht="15.5" x14ac:dyDescent="0.35">
      <c r="A3" s="147" t="s">
        <v>261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</row>
    <row r="4" spans="1:96" ht="15.5" x14ac:dyDescent="0.3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</row>
    <row r="5" spans="1:96" ht="15.5" x14ac:dyDescent="0.35">
      <c r="A5" s="147" t="s">
        <v>262</v>
      </c>
      <c r="B5" s="148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</row>
    <row r="6" spans="1:96" ht="15.5" x14ac:dyDescent="0.3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</row>
    <row r="7" spans="1:96" ht="15.5" x14ac:dyDescent="0.35">
      <c r="A7" s="147" t="s">
        <v>263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</row>
    <row r="8" spans="1:96" ht="15.5" x14ac:dyDescent="0.35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</row>
    <row r="9" spans="1:96" ht="15.5" x14ac:dyDescent="0.35">
      <c r="A9" s="147" t="s">
        <v>264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</row>
    <row r="10" spans="1:96" ht="15.5" x14ac:dyDescent="0.35">
      <c r="A10" s="147"/>
      <c r="B10" s="149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</row>
    <row r="11" spans="1:96" ht="15.5" x14ac:dyDescent="0.35">
      <c r="A11" s="147" t="s">
        <v>265</v>
      </c>
      <c r="B11" s="149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</row>
    <row r="12" spans="1:96" ht="15.5" x14ac:dyDescent="0.35">
      <c r="A12" s="147"/>
      <c r="B12" s="149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</row>
    <row r="13" spans="1:96" ht="15.5" x14ac:dyDescent="0.35">
      <c r="A13" s="147"/>
      <c r="B13" s="149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</row>
    <row r="14" spans="1:96" ht="15.5" x14ac:dyDescent="0.35">
      <c r="A14" s="147"/>
      <c r="B14" s="149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</row>
    <row r="15" spans="1:96" ht="15.5" x14ac:dyDescent="0.35">
      <c r="A15" s="147" t="s">
        <v>266</v>
      </c>
      <c r="B15" s="149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</row>
    <row r="16" spans="1:96" ht="15.5" x14ac:dyDescent="0.35">
      <c r="A16" s="147"/>
      <c r="B16" s="149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</row>
    <row r="17" spans="1:96" ht="15.5" x14ac:dyDescent="0.35">
      <c r="A17" s="147" t="s">
        <v>255</v>
      </c>
      <c r="B17" s="149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</row>
    <row r="18" spans="1:96" ht="15.5" x14ac:dyDescent="0.35">
      <c r="A18" s="147"/>
      <c r="B18" s="149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</row>
    <row r="19" spans="1:96" ht="15.5" x14ac:dyDescent="0.35">
      <c r="A19" s="147" t="s">
        <v>256</v>
      </c>
      <c r="B19" s="149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</row>
    <row r="20" spans="1:96" ht="15.5" x14ac:dyDescent="0.35">
      <c r="A20" s="147"/>
      <c r="B20" s="149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</row>
    <row r="21" spans="1:96" ht="15.5" x14ac:dyDescent="0.35">
      <c r="A21" s="147" t="s">
        <v>257</v>
      </c>
      <c r="B21" s="149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</row>
    <row r="22" spans="1:96" ht="15.5" x14ac:dyDescent="0.35">
      <c r="A22" s="147"/>
      <c r="B22" s="149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</row>
    <row r="23" spans="1:96" ht="15.5" x14ac:dyDescent="0.35">
      <c r="A23" s="147" t="s">
        <v>258</v>
      </c>
      <c r="B23" s="149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</row>
    <row r="24" spans="1:96" ht="15.5" x14ac:dyDescent="0.35">
      <c r="A24" s="147"/>
      <c r="B24" s="149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</row>
    <row r="25" spans="1:96" ht="15.5" x14ac:dyDescent="0.35">
      <c r="A25" s="147" t="s">
        <v>259</v>
      </c>
      <c r="B25" s="149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</row>
    <row r="26" spans="1:96" ht="15.5" x14ac:dyDescent="0.35">
      <c r="A26" s="147"/>
      <c r="B26" s="149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</row>
    <row r="27" spans="1:96" ht="15.5" x14ac:dyDescent="0.35">
      <c r="A27" s="147"/>
      <c r="B27" s="149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</row>
    <row r="28" spans="1:96" ht="15.5" x14ac:dyDescent="0.35">
      <c r="A28" s="147"/>
      <c r="B28" s="149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</row>
    <row r="29" spans="1:96" ht="15.5" x14ac:dyDescent="0.35">
      <c r="A29" s="147" t="s">
        <v>267</v>
      </c>
      <c r="B29" s="149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</row>
    <row r="30" spans="1:96" ht="15.5" x14ac:dyDescent="0.35">
      <c r="A30" s="147"/>
      <c r="B30" s="149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</row>
    <row r="31" spans="1:96" ht="15.5" x14ac:dyDescent="0.35">
      <c r="A31" s="147" t="s">
        <v>268</v>
      </c>
      <c r="B31" s="149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</row>
    <row r="32" spans="1:96" ht="15.5" x14ac:dyDescent="0.35">
      <c r="A32" s="147"/>
      <c r="B32" s="149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</row>
    <row r="33" spans="1:96" ht="15.5" x14ac:dyDescent="0.35">
      <c r="A33" s="147"/>
      <c r="B33" s="149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</row>
    <row r="34" spans="1:96" ht="15.5" x14ac:dyDescent="0.35">
      <c r="A34" s="147"/>
      <c r="B34" s="14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</row>
    <row r="35" spans="1:96" ht="15.5" x14ac:dyDescent="0.35">
      <c r="A35" s="147" t="s">
        <v>269</v>
      </c>
      <c r="B35" s="149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</row>
    <row r="36" spans="1:96" ht="15.5" x14ac:dyDescent="0.35">
      <c r="A36" s="147"/>
      <c r="B36" s="149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</row>
    <row r="37" spans="1:96" ht="15.5" x14ac:dyDescent="0.35">
      <c r="A37" s="147" t="s">
        <v>270</v>
      </c>
      <c r="B37" s="149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</row>
    <row r="38" spans="1:96" ht="15.5" x14ac:dyDescent="0.35">
      <c r="A38" s="149"/>
      <c r="B38" s="149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</row>
    <row r="39" spans="1:96" ht="15.5" x14ac:dyDescent="0.35">
      <c r="A39" s="149"/>
      <c r="B39" s="149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</row>
    <row r="40" spans="1:96" ht="15.5" x14ac:dyDescent="0.35">
      <c r="A40" s="149"/>
      <c r="B40" s="149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</row>
    <row r="41" spans="1:96" ht="15.5" x14ac:dyDescent="0.35">
      <c r="A41" s="149"/>
      <c r="B41" s="149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</row>
    <row r="42" spans="1:96" ht="15.5" x14ac:dyDescent="0.35">
      <c r="A42" s="149"/>
      <c r="B42" s="149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</row>
    <row r="43" spans="1:96" ht="15.5" x14ac:dyDescent="0.35">
      <c r="A43" s="149"/>
      <c r="B43" s="149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</row>
    <row r="44" spans="1:96" ht="15.5" x14ac:dyDescent="0.35">
      <c r="A44" s="149"/>
      <c r="B44" s="149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</row>
    <row r="45" spans="1:96" ht="15.5" x14ac:dyDescent="0.35">
      <c r="A45" s="149"/>
      <c r="B45" s="149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</row>
    <row r="46" spans="1:96" ht="15.5" x14ac:dyDescent="0.35">
      <c r="A46" s="149"/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</row>
    <row r="47" spans="1:96" ht="15.5" x14ac:dyDescent="0.35">
      <c r="A47" s="149"/>
      <c r="B47" s="149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</row>
    <row r="48" spans="1:96" ht="15.5" x14ac:dyDescent="0.35">
      <c r="A48" s="149"/>
      <c r="B48" s="149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</row>
    <row r="49" spans="1:96" ht="15.5" x14ac:dyDescent="0.35">
      <c r="A49" s="149"/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</row>
    <row r="50" spans="1:96" ht="13" x14ac:dyDescent="0.3">
      <c r="A50" s="145"/>
      <c r="B50" s="145"/>
    </row>
    <row r="51" spans="1:96" ht="13" x14ac:dyDescent="0.3">
      <c r="A51" s="145"/>
      <c r="B51" s="145"/>
    </row>
    <row r="52" spans="1:96" ht="13" x14ac:dyDescent="0.3">
      <c r="A52" s="145"/>
      <c r="B52" s="145"/>
    </row>
    <row r="53" spans="1:96" ht="13" x14ac:dyDescent="0.3">
      <c r="A53" s="145"/>
      <c r="B53" s="145"/>
    </row>
    <row r="54" spans="1:96" ht="13" x14ac:dyDescent="0.3">
      <c r="A54" s="145"/>
      <c r="B54" s="145"/>
    </row>
    <row r="55" spans="1:96" ht="13" x14ac:dyDescent="0.3">
      <c r="A55" s="145"/>
      <c r="B55" s="145"/>
    </row>
    <row r="56" spans="1:96" ht="13" x14ac:dyDescent="0.3">
      <c r="A56" s="145"/>
      <c r="B56" s="145"/>
    </row>
    <row r="57" spans="1:96" ht="13" x14ac:dyDescent="0.3">
      <c r="A57" s="145"/>
      <c r="B57" s="145"/>
    </row>
    <row r="58" spans="1:96" ht="13" x14ac:dyDescent="0.3">
      <c r="A58" s="145"/>
    </row>
    <row r="59" spans="1:96" ht="13" x14ac:dyDescent="0.3">
      <c r="A59" s="145"/>
    </row>
    <row r="60" spans="1:96" ht="13" x14ac:dyDescent="0.3">
      <c r="A60" s="145"/>
    </row>
    <row r="61" spans="1:96" ht="13" x14ac:dyDescent="0.3">
      <c r="A61" s="145"/>
    </row>
    <row r="62" spans="1:96" ht="13" x14ac:dyDescent="0.3">
      <c r="A62" s="145"/>
    </row>
    <row r="63" spans="1:96" ht="13" x14ac:dyDescent="0.3">
      <c r="A63" s="145"/>
    </row>
    <row r="64" spans="1:96" ht="13" x14ac:dyDescent="0.3">
      <c r="A64" s="145"/>
    </row>
    <row r="65" spans="1:1" ht="13" x14ac:dyDescent="0.3">
      <c r="A65" s="145"/>
    </row>
    <row r="66" spans="1:1" ht="13" x14ac:dyDescent="0.3">
      <c r="A66" s="145"/>
    </row>
    <row r="67" spans="1:1" ht="13" x14ac:dyDescent="0.3">
      <c r="A67" s="145"/>
    </row>
    <row r="68" spans="1:1" ht="13" x14ac:dyDescent="0.3">
      <c r="A68" s="14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3D86F-ABF5-462B-8B81-505B115E2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ABB1F-0254-4A02-8454-44427A3D89D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c833c57-6e2c-4788-83c6-e96b9d5c0e51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C2A174-04E0-4AE8-A35C-8C86C1F90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Rekapitulace stavby</vt:lpstr>
      <vt:lpstr>MOB - Mobiliář</vt:lpstr>
      <vt:lpstr>Příloha č.1</vt:lpstr>
      <vt:lpstr>Příloha č.2</vt:lpstr>
      <vt:lpstr>Příloha č.3 </vt:lpstr>
      <vt:lpstr>'MOB - Mobiliář'!Názvy_tisku</vt:lpstr>
      <vt:lpstr>'Rekapitulace stavby'!Názvy_tisku</vt:lpstr>
      <vt:lpstr>'MOB - Mobiliář'!Oblast_tisku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Škrabal</dc:creator>
  <cp:keywords/>
  <dc:description/>
  <cp:lastModifiedBy>nevyjel</cp:lastModifiedBy>
  <cp:revision/>
  <dcterms:created xsi:type="dcterms:W3CDTF">2024-11-13T20:34:24Z</dcterms:created>
  <dcterms:modified xsi:type="dcterms:W3CDTF">2024-12-04T09:08:41Z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</Properties>
</file>