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3 - Přístupový systém" sheetId="2" r:id="rId2"/>
    <sheet name="Pokyny pro vyplnění" sheetId="3" r:id="rId3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'3 - Přístupový systém'!$C$99:$K$164</definedName>
    <definedName name="_xlnm.Print_Area" localSheetId="1">'3 - Přístupový systém'!$C$4:$J$43,'3 - Přístupový systém'!$C$49:$J$77,'3 - Přístupový systém'!$C$83:$K$164</definedName>
    <definedName name="_xlnm.Print_Titles" localSheetId="1">'3 - Přístupový systém'!$99:$99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41"/>
  <c r="J40"/>
  <c i="1" r="AY57"/>
  <c i="2" r="J39"/>
  <c i="1" r="AX57"/>
  <c i="2" r="BI164"/>
  <c r="BH164"/>
  <c r="BG164"/>
  <c r="BF164"/>
  <c r="T164"/>
  <c r="T163"/>
  <c r="R164"/>
  <c r="R163"/>
  <c r="P164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F94"/>
  <c r="E92"/>
  <c r="F60"/>
  <c r="E58"/>
  <c r="J28"/>
  <c r="E28"/>
  <c r="J63"/>
  <c r="J27"/>
  <c r="J25"/>
  <c r="E25"/>
  <c r="J96"/>
  <c r="J24"/>
  <c r="J22"/>
  <c r="E22"/>
  <c r="F63"/>
  <c r="J21"/>
  <c r="J19"/>
  <c r="E19"/>
  <c r="F96"/>
  <c r="J18"/>
  <c r="J16"/>
  <c r="J94"/>
  <c r="E7"/>
  <c r="E52"/>
  <c i="1" r="L50"/>
  <c r="AM50"/>
  <c r="AM49"/>
  <c r="L49"/>
  <c r="AM47"/>
  <c r="L47"/>
  <c r="L45"/>
  <c r="L44"/>
  <c i="2" r="J139"/>
  <c r="J104"/>
  <c r="BK120"/>
  <c r="BK105"/>
  <c r="J151"/>
  <c r="J152"/>
  <c r="BK159"/>
  <c i="1" r="AS56"/>
  <c i="2" r="BK150"/>
  <c r="BK164"/>
  <c r="BK107"/>
  <c r="J126"/>
  <c r="J135"/>
  <c r="J120"/>
  <c r="J124"/>
  <c r="J149"/>
  <c r="BK128"/>
  <c r="BK157"/>
  <c r="J141"/>
  <c r="J128"/>
  <c r="BK112"/>
  <c r="J154"/>
  <c r="BK118"/>
  <c r="BK131"/>
  <c r="J113"/>
  <c r="BK145"/>
  <c r="BK160"/>
  <c r="J119"/>
  <c r="J161"/>
  <c r="BK136"/>
  <c r="BK149"/>
  <c r="BK126"/>
  <c r="J117"/>
  <c r="J158"/>
  <c r="J147"/>
  <c r="BK139"/>
  <c r="J129"/>
  <c r="J127"/>
  <c r="J134"/>
  <c r="BK130"/>
  <c r="J164"/>
  <c r="J130"/>
  <c r="BK127"/>
  <c r="BK108"/>
  <c r="J115"/>
  <c r="BK115"/>
  <c r="J105"/>
  <c r="J118"/>
  <c r="BK135"/>
  <c r="BK138"/>
  <c r="BK125"/>
  <c r="J160"/>
  <c r="J142"/>
  <c r="BK109"/>
  <c r="BK114"/>
  <c r="J138"/>
  <c r="BK132"/>
  <c r="BK140"/>
  <c r="BK153"/>
  <c r="J107"/>
  <c r="J114"/>
  <c r="BK156"/>
  <c r="J145"/>
  <c r="J110"/>
  <c r="BK124"/>
  <c r="J157"/>
  <c r="BK129"/>
  <c r="J108"/>
  <c r="J131"/>
  <c r="BK162"/>
  <c r="J111"/>
  <c r="BK155"/>
  <c r="J103"/>
  <c r="J122"/>
  <c r="BK123"/>
  <c r="BK144"/>
  <c r="J132"/>
  <c r="J125"/>
  <c r="BK110"/>
  <c r="J162"/>
  <c r="J109"/>
  <c r="J136"/>
  <c r="BK142"/>
  <c r="BK141"/>
  <c r="BK143"/>
  <c r="BK152"/>
  <c r="BK122"/>
  <c r="BK151"/>
  <c r="J150"/>
  <c r="J140"/>
  <c r="BK111"/>
  <c r="J159"/>
  <c r="BK106"/>
  <c r="J143"/>
  <c r="BK117"/>
  <c r="J155"/>
  <c r="J106"/>
  <c r="J112"/>
  <c r="BK161"/>
  <c r="J123"/>
  <c r="BK158"/>
  <c r="BK104"/>
  <c r="BK119"/>
  <c r="BK113"/>
  <c r="BK154"/>
  <c r="J144"/>
  <c r="BK103"/>
  <c r="J156"/>
  <c r="BK134"/>
  <c r="J153"/>
  <c r="BK147"/>
  <c l="1" r="R102"/>
  <c r="T133"/>
  <c r="T102"/>
  <c r="R116"/>
  <c r="P121"/>
  <c r="BK133"/>
  <c r="J133"/>
  <c r="J72"/>
  <c r="R133"/>
  <c r="R137"/>
  <c r="BK148"/>
  <c r="J148"/>
  <c r="J75"/>
  <c r="P102"/>
  <c r="BK116"/>
  <c r="J116"/>
  <c r="J70"/>
  <c r="T116"/>
  <c r="T121"/>
  <c r="BK137"/>
  <c r="J137"/>
  <c r="J73"/>
  <c r="T137"/>
  <c r="R148"/>
  <c r="BK102"/>
  <c r="J102"/>
  <c r="J69"/>
  <c r="P116"/>
  <c r="R121"/>
  <c r="P137"/>
  <c r="T148"/>
  <c r="BK121"/>
  <c r="J121"/>
  <c r="J71"/>
  <c r="P133"/>
  <c r="P148"/>
  <c r="BK163"/>
  <c r="J163"/>
  <c r="J76"/>
  <c r="BK146"/>
  <c r="J146"/>
  <c r="J74"/>
  <c r="E86"/>
  <c r="BE106"/>
  <c r="BE154"/>
  <c r="J60"/>
  <c r="J97"/>
  <c r="BE118"/>
  <c r="BE122"/>
  <c r="BE123"/>
  <c r="BE124"/>
  <c r="BE131"/>
  <c r="BE134"/>
  <c r="BE141"/>
  <c r="BE151"/>
  <c r="F97"/>
  <c r="BE111"/>
  <c r="BE112"/>
  <c r="BE113"/>
  <c r="BE114"/>
  <c r="BE115"/>
  <c r="BE117"/>
  <c r="BE130"/>
  <c r="BE136"/>
  <c r="BE140"/>
  <c r="F62"/>
  <c r="BE108"/>
  <c r="BE109"/>
  <c r="BE110"/>
  <c r="BE119"/>
  <c r="BE120"/>
  <c r="BE126"/>
  <c r="BE132"/>
  <c r="BE145"/>
  <c r="BE152"/>
  <c r="J62"/>
  <c r="BE135"/>
  <c r="BE103"/>
  <c r="BE104"/>
  <c r="BE105"/>
  <c r="BE128"/>
  <c r="BE129"/>
  <c r="BE142"/>
  <c r="BE143"/>
  <c r="BE144"/>
  <c r="BE147"/>
  <c r="BE149"/>
  <c r="BE150"/>
  <c r="BE155"/>
  <c r="BE156"/>
  <c r="BE157"/>
  <c r="BE158"/>
  <c r="BE159"/>
  <c r="BE160"/>
  <c r="BE161"/>
  <c r="BE162"/>
  <c r="BE164"/>
  <c r="BE107"/>
  <c r="BE125"/>
  <c r="BE127"/>
  <c r="BE138"/>
  <c r="BE139"/>
  <c r="BE153"/>
  <c r="J38"/>
  <c i="1" r="AW57"/>
  <c i="2" r="F40"/>
  <c i="1" r="BC57"/>
  <c r="BC56"/>
  <c r="AY56"/>
  <c i="2" r="F41"/>
  <c i="1" r="BD57"/>
  <c r="BD56"/>
  <c r="BD55"/>
  <c r="BD54"/>
  <c r="W33"/>
  <c i="2" r="F38"/>
  <c i="1" r="BA57"/>
  <c r="BA56"/>
  <c r="AW56"/>
  <c r="AS55"/>
  <c r="AS54"/>
  <c i="2" r="F39"/>
  <c i="1" r="BB57"/>
  <c r="BB56"/>
  <c r="BB55"/>
  <c r="AX55"/>
  <c i="2" l="1" r="P101"/>
  <c r="P100"/>
  <c i="1" r="AU57"/>
  <c i="2" r="T101"/>
  <c r="T100"/>
  <c r="R101"/>
  <c r="R100"/>
  <c r="BK101"/>
  <c r="J101"/>
  <c r="J68"/>
  <c i="1" r="AX56"/>
  <c r="AU56"/>
  <c r="AU55"/>
  <c r="AU54"/>
  <c r="BA55"/>
  <c r="BA54"/>
  <c r="AW54"/>
  <c r="AK30"/>
  <c r="BC55"/>
  <c r="AY55"/>
  <c i="2" r="J37"/>
  <c i="1" r="AV57"/>
  <c r="AT57"/>
  <c r="BB54"/>
  <c r="AX54"/>
  <c i="2" r="F37"/>
  <c i="1" r="AZ57"/>
  <c r="AZ56"/>
  <c r="AV56"/>
  <c r="AT56"/>
  <c i="2" l="1" r="BK100"/>
  <c r="J100"/>
  <c r="J67"/>
  <c i="1" r="BC54"/>
  <c r="AY54"/>
  <c r="AZ55"/>
  <c r="AV55"/>
  <c r="W30"/>
  <c r="AW55"/>
  <c r="W31"/>
  <c i="2" l="1" r="J34"/>
  <c i="1" r="AG57"/>
  <c r="AG56"/>
  <c r="AG55"/>
  <c r="AG54"/>
  <c r="AK26"/>
  <c r="AZ54"/>
  <c r="W29"/>
  <c r="W32"/>
  <c r="AT55"/>
  <c r="AN55"/>
  <c i="2" l="1" r="J43"/>
  <c i="1" r="AN57"/>
  <c r="AN5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<sst xmlns="http://schemas.openxmlformats.org/spreadsheetml/2006/main">
  <si>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</si>
  <si>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</si>
  <si>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</si>
  <si>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</si>
  <si>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</si>
  <si>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{6af8f465-619e-479d-95e5-838c475849ea}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</si>
  <si>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</si>
  <si>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</si>
  <si>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</si>
  <si>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</si>
  <si>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</si>
  <si>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</si>
  <si>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</si>
  <si>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</si>
  <si>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</si>
  <si>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</si>
  <si>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</si>
  <si>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</si>
  <si>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Pozemní (stavební) objekt Koleje Jarov</t>
  </si>
  <si>
    <t>KSO:</t>
  </si>
  <si>
    <t>CC-CZ:</t>
  </si>
  <si>
    <t>Místo:</t>
  </si>
  <si>
    <t xml:space="preserve"> </t>
  </si>
  <si>
    <t>Datum:</t>
  </si>
  <si>
    <t>9. 11. 2022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</si>
  <si>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</si>
  <si>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</si>
  <si>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</si>
  <si>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</si>
  <si>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</si>
  <si>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</si>
  <si>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</si>
  <si>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</si>
  <si>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</si>
  <si>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 xml:space="preserve">Součástí zadávací dokumentace je nejen výkaz výměr, ale i projektová dokumentace. Cena musí být tvořena na základě prohlídky stavby a minimálně těchto dvou částí zadávací dokumentace. Přesto, že tento výkaz výměr byl vypracován s nejvyšší péčí,  je na výhradní odpovědnosti nabízejícího zkontrolovat položky a výměry zde uvedené s výkresovou a textovou částí dokumentace a případně uvést opravené či doplněné položky na zvláštní list nabídky. Projektová dokumentace a TZ má přednost před rozpočtem.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</si>
  <si>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</si>
  <si>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</si>
  <si>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</si>
  <si>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</si>
  <si>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</si>
  <si>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</si>
  <si>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</si>
  <si>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</si>
  <si>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</si>
  <si>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</si>
  <si>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</si>
  <si>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</si>
  <si>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</si>
  <si>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</si>
  <si>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</si>
  <si>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</si>
  <si>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</si>
  <si>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</si>
  <si>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</si>
  <si>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</si>
  <si>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</si>
  <si>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</si>
  <si>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</si>
  <si>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</si>
  <si>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</si>
  <si>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</si>
  <si>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</si>
  <si>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</si>
  <si>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</si>
  <si>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</si>
  <si>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</si>
  <si>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</si>
  <si>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</si>
  <si>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</si>
  <si>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</si>
  <si>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</si>
  <si>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</si>
  <si>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</si>
  <si>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12</t>
  </si>
  <si>
    <t>Blok B</t>
  </si>
  <si>
    <t>STA</t>
  </si>
  <si>
    <t>{0b91b218-781c-4c72-8e63-20d52120dc53}</t>
  </si>
  <si>
    <t>2</t>
  </si>
  <si>
    <t>3</t>
  </si>
  <si>
    <t>TZB</t>
  </si>
  <si>
    <t>Soupis</t>
  </si>
  <si>
    <t>{6fc2ef02-fd7d-4b67-a86c-b5f43dc47cc1}</t>
  </si>
  <si>
    <t>/</t>
  </si>
  <si>
    <t>Přístupový systém</t>
  </si>
  <si>
    <t>{c1a0332c-2d47-4547-98d8-e8702c91640d}</t>
  </si>
  <si>
    <t>KRYCÍ LIST SOUPISU PRACÍ</t>
  </si>
  <si>
    <t>Objekt:</t>
  </si>
  <si>
    <t>12 - Blok B</t>
  </si>
  <si>
    <t>Soupis:</t>
  </si>
  <si>
    <t>3 - TZB</t>
  </si>
  <si>
    <t>Úroveň 3:</t>
  </si>
  <si>
    <t>3 - Přístupový systém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</si>
  <si>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</si>
  <si>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</si>
  <si>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</si>
  <si>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</si>
  <si>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</si>
  <si>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721 - Systémové komponenty -  společný hw</t>
  </si>
  <si>
    <t xml:space="preserve">    722 - Systémové komponenty -  dveře</t>
  </si>
  <si>
    <t xml:space="preserve">    723 - Systémové komponenty - dveře elektromechanický zámek </t>
  </si>
  <si>
    <t xml:space="preserve">    724 - UPS</t>
  </si>
  <si>
    <t xml:space="preserve">    725 - Kabeláž a kabelová trasa</t>
  </si>
  <si>
    <t xml:space="preserve">    726 - Nastavení a oživení </t>
  </si>
  <si>
    <t xml:space="preserve">    727 - Montáž ostatní</t>
  </si>
  <si>
    <t xml:space="preserve">    728 -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</si>
  <si>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</si>
  <si>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</si>
  <si>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</si>
  <si>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</si>
  <si>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</si>
  <si>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</si>
  <si>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</si>
  <si>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</si>
  <si>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</si>
  <si>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</si>
  <si>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</si>
  <si>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</si>
  <si>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</si>
  <si>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</si>
  <si>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</si>
  <si>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</si>
  <si>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721</t>
  </si>
  <si>
    <t xml:space="preserve">Systémové komponenty -  společný hw</t>
  </si>
  <si>
    <t>K</t>
  </si>
  <si>
    <t>K107</t>
  </si>
  <si>
    <t>Licence systémy - 1AP</t>
  </si>
  <si>
    <t>ks</t>
  </si>
  <si>
    <t>16</t>
  </si>
  <si>
    <t>-301144314</t>
  </si>
  <si>
    <t>K350</t>
  </si>
  <si>
    <t>Navýšení roční ceny Servisní a systémové podpory</t>
  </si>
  <si>
    <t>-1606641895</t>
  </si>
  <si>
    <t>K291</t>
  </si>
  <si>
    <t>Server pro lokální komunikační server</t>
  </si>
  <si>
    <t>773679510</t>
  </si>
  <si>
    <t>4</t>
  </si>
  <si>
    <t>K110</t>
  </si>
  <si>
    <t>Switch 48p PoE</t>
  </si>
  <si>
    <t>-138664706</t>
  </si>
  <si>
    <t>5</t>
  </si>
  <si>
    <t>K292</t>
  </si>
  <si>
    <t>Switch 24p PoE</t>
  </si>
  <si>
    <t>-1836486716</t>
  </si>
  <si>
    <t>6</t>
  </si>
  <si>
    <t>K293</t>
  </si>
  <si>
    <t>Switch 24p</t>
  </si>
  <si>
    <t>-48434267</t>
  </si>
  <si>
    <t>7</t>
  </si>
  <si>
    <t>K294</t>
  </si>
  <si>
    <t>Rozvaděč nástěn. 12U/60x60, šedý, dveře sklo nedělený</t>
  </si>
  <si>
    <t>2075271113</t>
  </si>
  <si>
    <t>8</t>
  </si>
  <si>
    <t>K114</t>
  </si>
  <si>
    <t>Rozvaděč stojanový 42U/600x1000</t>
  </si>
  <si>
    <t>2080910311</t>
  </si>
  <si>
    <t>9</t>
  </si>
  <si>
    <t>K115</t>
  </si>
  <si>
    <t>19“ rozvodný panel 1U, 7x zásuvka dle ČSN, max. 16A, kabel 3 x 1,5 mm, délka 2m</t>
  </si>
  <si>
    <t>-1159452361</t>
  </si>
  <si>
    <t>10</t>
  </si>
  <si>
    <t>K116</t>
  </si>
  <si>
    <t>PATCH PANEL 24XRJ45 C5E UTP 1U</t>
  </si>
  <si>
    <t>-2058087037</t>
  </si>
  <si>
    <t>11</t>
  </si>
  <si>
    <t>K117</t>
  </si>
  <si>
    <t>Vyvazovací panel 19''</t>
  </si>
  <si>
    <t>847764104</t>
  </si>
  <si>
    <t>K118</t>
  </si>
  <si>
    <t>Zásuvka dvojnásobná 230V komplet</t>
  </si>
  <si>
    <t>763591414</t>
  </si>
  <si>
    <t>13</t>
  </si>
  <si>
    <t>K119</t>
  </si>
  <si>
    <t>Patch kabel 1m</t>
  </si>
  <si>
    <t>-11266865</t>
  </si>
  <si>
    <t>722</t>
  </si>
  <si>
    <t xml:space="preserve">Systémové komponenty -  dveře</t>
  </si>
  <si>
    <t>14</t>
  </si>
  <si>
    <t>K120</t>
  </si>
  <si>
    <t>bezkontaktní snímač 13,56 MHz (MIFARE, DESFire) PoE</t>
  </si>
  <si>
    <t>1636053687</t>
  </si>
  <si>
    <t>K121</t>
  </si>
  <si>
    <t>kryt snímače, šedý (grey)</t>
  </si>
  <si>
    <t>-915589254</t>
  </si>
  <si>
    <t>K122</t>
  </si>
  <si>
    <t>Bluethoth modul pro otevírání mobilním telefonem pro snímač ER-310</t>
  </si>
  <si>
    <t>760278629</t>
  </si>
  <si>
    <t>17</t>
  </si>
  <si>
    <t>K351</t>
  </si>
  <si>
    <t>Interiérové dveře</t>
  </si>
  <si>
    <t>-1884285080</t>
  </si>
  <si>
    <t>723</t>
  </si>
  <si>
    <t xml:space="preserve">Systémové komponenty - dveře elektromechanický zámek </t>
  </si>
  <si>
    <t>18</t>
  </si>
  <si>
    <t>K123</t>
  </si>
  <si>
    <t>Elektromechanický zadlabací zámek s funkcí samozamykání bez akustické signalizace</t>
  </si>
  <si>
    <t>357322706</t>
  </si>
  <si>
    <t>19</t>
  </si>
  <si>
    <t>K124</t>
  </si>
  <si>
    <t>Kabel 6 metrů s konektorem</t>
  </si>
  <si>
    <t>-989484843</t>
  </si>
  <si>
    <t>20</t>
  </si>
  <si>
    <t>K125</t>
  </si>
  <si>
    <t>Kabelová průchodka</t>
  </si>
  <si>
    <t>812813300</t>
  </si>
  <si>
    <t>K126</t>
  </si>
  <si>
    <t>protiplech - rohový</t>
  </si>
  <si>
    <t>192416510</t>
  </si>
  <si>
    <t>22</t>
  </si>
  <si>
    <t>K127</t>
  </si>
  <si>
    <t>Dělený čtyřhran</t>
  </si>
  <si>
    <t>-598201051</t>
  </si>
  <si>
    <t>23</t>
  </si>
  <si>
    <t>K128</t>
  </si>
  <si>
    <t>Bezpečnostní kování BT3</t>
  </si>
  <si>
    <t>-1414595591</t>
  </si>
  <si>
    <t>24</t>
  </si>
  <si>
    <t>K129</t>
  </si>
  <si>
    <t>Uprava dveří pro elektromechanický zámek</t>
  </si>
  <si>
    <t>1147843020</t>
  </si>
  <si>
    <t>25</t>
  </si>
  <si>
    <t>K130</t>
  </si>
  <si>
    <t>Bezpečnostní vložka BT3 pro generální klíč</t>
  </si>
  <si>
    <t>9413444</t>
  </si>
  <si>
    <t>26</t>
  </si>
  <si>
    <t>K131</t>
  </si>
  <si>
    <t>Klíč - 10ks generální + 2ks každá buňka</t>
  </si>
  <si>
    <t>-515611775</t>
  </si>
  <si>
    <t>27</t>
  </si>
  <si>
    <t>K132</t>
  </si>
  <si>
    <t>Protipožární dveře ve specifikaci El-30-DP3-C2 (se samozavíračem)</t>
  </si>
  <si>
    <t>-1225761127</t>
  </si>
  <si>
    <t>28</t>
  </si>
  <si>
    <t>K133</t>
  </si>
  <si>
    <t>Likvidace starých dveří</t>
  </si>
  <si>
    <t>-1521680460</t>
  </si>
  <si>
    <t>724</t>
  </si>
  <si>
    <t>UPS</t>
  </si>
  <si>
    <t>29</t>
  </si>
  <si>
    <t>K352</t>
  </si>
  <si>
    <t>Centrální UPS doba provozu systému 6h zátež 752W</t>
  </si>
  <si>
    <t>849927717</t>
  </si>
  <si>
    <t>30</t>
  </si>
  <si>
    <t>K353</t>
  </si>
  <si>
    <t>Úprava + doplnění rozvaděče stávajícího</t>
  </si>
  <si>
    <t>1261834200</t>
  </si>
  <si>
    <t>31</t>
  </si>
  <si>
    <t>K140</t>
  </si>
  <si>
    <t>Kabel CYKY-J 3x2,5</t>
  </si>
  <si>
    <t>m</t>
  </si>
  <si>
    <t>117393237</t>
  </si>
  <si>
    <t>725</t>
  </si>
  <si>
    <t>Kabeláž a kabelová trasa</t>
  </si>
  <si>
    <t>32</t>
  </si>
  <si>
    <t>K139</t>
  </si>
  <si>
    <t>Instalační kabel Cat.5E UTP LSOH 300MHz Euroclass Dca-s1,d1,a1</t>
  </si>
  <si>
    <t>-1042746873</t>
  </si>
  <si>
    <t>33</t>
  </si>
  <si>
    <t>-732764744</t>
  </si>
  <si>
    <t>34</t>
  </si>
  <si>
    <t>K144</t>
  </si>
  <si>
    <t>DRŽÁK SVAZKOVÝ 2031 M 30 FS PLECH PÁS POZINK</t>
  </si>
  <si>
    <t>-1238305834</t>
  </si>
  <si>
    <t>35</t>
  </si>
  <si>
    <t>K145</t>
  </si>
  <si>
    <t>Ohebná instalační trubka 25mm</t>
  </si>
  <si>
    <t>211739246</t>
  </si>
  <si>
    <t>36</t>
  </si>
  <si>
    <t>K146</t>
  </si>
  <si>
    <t>Vytvoření drážky pro instalační trubky + zapravení</t>
  </si>
  <si>
    <t>656127284</t>
  </si>
  <si>
    <t>37</t>
  </si>
  <si>
    <t>K147</t>
  </si>
  <si>
    <t>plast.rev.dvířka vč.instalace do sádrokartonu</t>
  </si>
  <si>
    <t>-301280265</t>
  </si>
  <si>
    <t>38</t>
  </si>
  <si>
    <t>K148</t>
  </si>
  <si>
    <t>Montážní otvory + finální zapravení</t>
  </si>
  <si>
    <t>-1954500642</t>
  </si>
  <si>
    <t>39</t>
  </si>
  <si>
    <t>K354</t>
  </si>
  <si>
    <t>Spotřební materiál (příchytky,hmoždinky,vruty,kabelové štítky) 3% z dodávky kabelů a kabelových tras</t>
  </si>
  <si>
    <t>sada</t>
  </si>
  <si>
    <t>209023082</t>
  </si>
  <si>
    <t>726</t>
  </si>
  <si>
    <t xml:space="preserve">Nastavení a oživení </t>
  </si>
  <si>
    <t>40</t>
  </si>
  <si>
    <t>K355</t>
  </si>
  <si>
    <t>Oživení a konfigurace systému</t>
  </si>
  <si>
    <t>clk</t>
  </si>
  <si>
    <t>900434374</t>
  </si>
  <si>
    <t>727</t>
  </si>
  <si>
    <t>Montáž ostatní</t>
  </si>
  <si>
    <t>41</t>
  </si>
  <si>
    <t>K151</t>
  </si>
  <si>
    <t>Bourací a stavební přípomoce</t>
  </si>
  <si>
    <t>hod</t>
  </si>
  <si>
    <t>-1593000235</t>
  </si>
  <si>
    <t>42</t>
  </si>
  <si>
    <t>K152</t>
  </si>
  <si>
    <t>Úklidové práce</t>
  </si>
  <si>
    <t>-1331077242</t>
  </si>
  <si>
    <t>43</t>
  </si>
  <si>
    <t>K153</t>
  </si>
  <si>
    <t>Průraz panelového zdiva do tl. 300 mm</t>
  </si>
  <si>
    <t>159921159</t>
  </si>
  <si>
    <t>44</t>
  </si>
  <si>
    <t>K356</t>
  </si>
  <si>
    <t>Průraz panelového zdiva do tl. 200 mm</t>
  </si>
  <si>
    <t>-273533729</t>
  </si>
  <si>
    <t>45</t>
  </si>
  <si>
    <t>K155</t>
  </si>
  <si>
    <t>Protipožární ucpávky</t>
  </si>
  <si>
    <t>kpl</t>
  </si>
  <si>
    <t>1035552060</t>
  </si>
  <si>
    <t>46</t>
  </si>
  <si>
    <t>K156</t>
  </si>
  <si>
    <t>Hodinová zúčtovací sazba montér slaboproudých zařízení odborný</t>
  </si>
  <si>
    <t>-2144588515</t>
  </si>
  <si>
    <t>47</t>
  </si>
  <si>
    <t>K157</t>
  </si>
  <si>
    <t>Revize elektro</t>
  </si>
  <si>
    <t>-612404142</t>
  </si>
  <si>
    <t>48</t>
  </si>
  <si>
    <t>K158</t>
  </si>
  <si>
    <t>Školení obsluhy</t>
  </si>
  <si>
    <t>klp</t>
  </si>
  <si>
    <t>-557994604</t>
  </si>
  <si>
    <t>49</t>
  </si>
  <si>
    <t>K159</t>
  </si>
  <si>
    <t>Měření metalických kabelů</t>
  </si>
  <si>
    <t>-1323910851</t>
  </si>
  <si>
    <t>50</t>
  </si>
  <si>
    <t>K160</t>
  </si>
  <si>
    <t>Korodinační činnost</t>
  </si>
  <si>
    <t>-1284668072</t>
  </si>
  <si>
    <t>51</t>
  </si>
  <si>
    <t>K357</t>
  </si>
  <si>
    <t>Dokumentace skutečného provedení</t>
  </si>
  <si>
    <t>-322115793</t>
  </si>
  <si>
    <t>52</t>
  </si>
  <si>
    <t>K358</t>
  </si>
  <si>
    <t>Pomocný materiál</t>
  </si>
  <si>
    <t>-765481964</t>
  </si>
  <si>
    <t>53</t>
  </si>
  <si>
    <t>K359</t>
  </si>
  <si>
    <t>Odvoz a likvidace odpadu</t>
  </si>
  <si>
    <t>815196370</t>
  </si>
  <si>
    <t>54</t>
  </si>
  <si>
    <t>K360</t>
  </si>
  <si>
    <t>Přesun materiálu a ostratní VRN</t>
  </si>
  <si>
    <t>1012504066</t>
  </si>
  <si>
    <t>728</t>
  </si>
  <si>
    <t>Vedlejší rozpočtové náklady</t>
  </si>
  <si>
    <t>55</t>
  </si>
  <si>
    <t>K165</t>
  </si>
  <si>
    <t>Doprava Praha</t>
  </si>
  <si>
    <t>731459760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</si>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</sst>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5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3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5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="1" customFormat="1" ht="12" customHeight="1">
      <c r="B5" s="19"/>
      <c r="D5" s="23" t="s">
        <v>14</v>
      </c>
      <c r="K5" s="24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16</v>
      </c>
      <c r="BS5" s="16" t="s">
        <v>7</v>
      </c>
    </row>
    <row r="6" s="1" customFormat="1" ht="36.96" customHeight="1">
      <c r="B6" s="19"/>
      <c r="D6" s="26" t="s">
        <v>17</v>
      </c>
      <c r="K6" s="27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7</v>
      </c>
    </row>
    <row r="7" s="1" customFormat="1" ht="12" customHeight="1">
      <c r="B7" s="19"/>
      <c r="D7" s="29" t="s">
        <v>19</v>
      </c>
      <c r="K7" s="24" t="s">
        <v>3</v>
      </c>
      <c r="AK7" s="29" t="s">
        <v>20</v>
      </c>
      <c r="AN7" s="24" t="s">
        <v>3</v>
      </c>
      <c r="AR7" s="19"/>
      <c r="BE7" s="28"/>
      <c r="BS7" s="16" t="s">
        <v>7</v>
      </c>
    </row>
    <row r="8" s="1" customFormat="1" ht="12" customHeight="1">
      <c r="B8" s="19"/>
      <c r="D8" s="29" t="s">
        <v>21</v>
      </c>
      <c r="K8" s="24" t="s">
        <v>22</v>
      </c>
      <c r="AK8" s="29" t="s">
        <v>23</v>
      </c>
      <c r="AN8" s="30" t="s">
        <v>24</v>
      </c>
      <c r="AR8" s="19"/>
      <c r="BE8" s="28"/>
      <c r="BS8" s="16" t="s">
        <v>7</v>
      </c>
    </row>
    <row r="9" s="1" customFormat="1" ht="14.4" customHeight="1">
      <c r="B9" s="19"/>
      <c r="AR9" s="19"/>
      <c r="BE9" s="28"/>
      <c r="BS9" s="16" t="s">
        <v>7</v>
      </c>
    </row>
    <row r="10" s="1" customFormat="1" ht="12" customHeight="1">
      <c r="B10" s="19"/>
      <c r="D10" s="29" t="s">
        <v>25</v>
      </c>
      <c r="AK10" s="29" t="s">
        <v>26</v>
      </c>
      <c r="AN10" s="24" t="s">
        <v>3</v>
      </c>
      <c r="AR10" s="19"/>
      <c r="BE10" s="28"/>
      <c r="BS10" s="16" t="s">
        <v>7</v>
      </c>
    </row>
    <row r="11" s="1" customFormat="1" ht="18.48" customHeight="1">
      <c r="B11" s="19"/>
      <c r="E11" s="24" t="s">
        <v>22</v>
      </c>
      <c r="AK11" s="29" t="s">
        <v>27</v>
      </c>
      <c r="AN11" s="24" t="s">
        <v>3</v>
      </c>
      <c r="AR11" s="19"/>
      <c r="BE11" s="28"/>
      <c r="BS11" s="16" t="s">
        <v>7</v>
      </c>
    </row>
    <row r="12" s="1" customFormat="1" ht="6.96" customHeight="1">
      <c r="B12" s="19"/>
      <c r="AR12" s="19"/>
      <c r="BE12" s="28"/>
      <c r="BS12" s="16" t="s">
        <v>7</v>
      </c>
    </row>
    <row r="13" s="1" customFormat="1" ht="12" customHeight="1">
      <c r="B13" s="19"/>
      <c r="D13" s="29" t="s">
        <v>28</v>
      </c>
      <c r="AK13" s="29" t="s">
        <v>26</v>
      </c>
      <c r="AN13" s="31" t="s">
        <v>29</v>
      </c>
      <c r="AR13" s="19"/>
      <c r="BE13" s="28"/>
      <c r="BS13" s="16" t="s">
        <v>7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7</v>
      </c>
    </row>
    <row r="15" s="1" customFormat="1" ht="6.96" customHeight="1">
      <c r="B15" s="19"/>
      <c r="AR15" s="19"/>
      <c r="BE15" s="28"/>
      <c r="BS15" s="16" t="s">
        <v>4</v>
      </c>
    </row>
    <row r="16" s="1" customFormat="1" ht="12" customHeight="1">
      <c r="B16" s="19"/>
      <c r="D16" s="29" t="s">
        <v>30</v>
      </c>
      <c r="AK16" s="29" t="s">
        <v>26</v>
      </c>
      <c r="AN16" s="24" t="s">
        <v>3</v>
      </c>
      <c r="AR16" s="19"/>
      <c r="BE16" s="28"/>
      <c r="BS16" s="16" t="s">
        <v>4</v>
      </c>
    </row>
    <row r="17" s="1" customFormat="1" ht="18.48" customHeight="1">
      <c r="B17" s="19"/>
      <c r="E17" s="24" t="s">
        <v>22</v>
      </c>
      <c r="AK17" s="29" t="s">
        <v>27</v>
      </c>
      <c r="AN17" s="24" t="s">
        <v>3</v>
      </c>
      <c r="AR17" s="19"/>
      <c r="BE17" s="28"/>
      <c r="BS17" s="16" t="s">
        <v>31</v>
      </c>
    </row>
    <row r="18" s="1" customFormat="1" ht="6.96" customHeight="1">
      <c r="B18" s="19"/>
      <c r="AR18" s="19"/>
      <c r="BE18" s="28"/>
      <c r="BS18" s="16" t="s">
        <v>7</v>
      </c>
    </row>
    <row r="19" s="1" customFormat="1" ht="12" customHeight="1">
      <c r="B19" s="19"/>
      <c r="D19" s="29" t="s">
        <v>32</v>
      </c>
      <c r="AK19" s="29" t="s">
        <v>26</v>
      </c>
      <c r="AN19" s="24" t="s">
        <v>3</v>
      </c>
      <c r="AR19" s="19"/>
      <c r="BE19" s="28"/>
      <c r="BS19" s="16" t="s">
        <v>7</v>
      </c>
    </row>
    <row r="20" s="1" customFormat="1" ht="18.48" customHeight="1">
      <c r="B20" s="19"/>
      <c r="E20" s="24" t="s">
        <v>22</v>
      </c>
      <c r="AK20" s="29" t="s">
        <v>27</v>
      </c>
      <c r="AN20" s="24" t="s">
        <v>3</v>
      </c>
      <c r="AR20" s="19"/>
      <c r="BE20" s="28"/>
      <c r="BS20" s="16" t="s">
        <v>4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33</v>
      </c>
      <c r="AR22" s="19"/>
      <c r="BE22" s="28"/>
    </row>
    <row r="23" s="1" customFormat="1" ht="59.25" customHeight="1">
      <c r="B23" s="19"/>
      <c r="E23" s="33" t="s">
        <v>34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36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37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38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39</v>
      </c>
      <c r="E29" s="3"/>
      <c r="F29" s="29" t="s">
        <v>40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ROUND(AV54,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41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ROUND(AW54,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42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43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44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3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35"/>
    </row>
    <row r="35" s="2" customFormat="1" ht="25.92" customHeight="1">
      <c r="A35" s="35"/>
      <c r="B35" s="36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6.96" customHeight="1">
      <c r="A37" s="35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6"/>
      <c r="BE37" s="35"/>
    </row>
    <row r="41" s="2" customFormat="1" ht="6.96" customHeight="1">
      <c r="A41" s="35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6"/>
      <c r="BE41" s="35"/>
    </row>
    <row r="42" s="2" customFormat="1" ht="24.96" customHeight="1">
      <c r="A42" s="35"/>
      <c r="B42" s="36"/>
      <c r="C42" s="20" t="s">
        <v>48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BE42" s="35"/>
    </row>
    <row r="43" s="2" customFormat="1" ht="6.96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6"/>
      <c r="BE43" s="35"/>
    </row>
    <row r="44" s="4" customFormat="1" ht="12" customHeight="1">
      <c r="A44" s="4"/>
      <c r="B44" s="56"/>
      <c r="C44" s="29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6"/>
      <c r="BE44" s="4"/>
    </row>
    <row r="45" s="5" customFormat="1" ht="36.96" customHeight="1">
      <c r="A45" s="5"/>
      <c r="B45" s="57"/>
      <c r="C45" s="58" t="s">
        <v>17</v>
      </c>
      <c r="D45" s="5"/>
      <c r="E45" s="5"/>
      <c r="F45" s="5"/>
      <c r="G45" s="5"/>
      <c r="H45" s="5"/>
      <c r="I45" s="5"/>
      <c r="J45" s="5"/>
      <c r="K45" s="5"/>
      <c r="L45" s="59" t="str">
        <f>K6</f>
        <v>Pozemní (stavební) objekt Koleje Jarov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7"/>
      <c r="BE45" s="5"/>
    </row>
    <row r="46" s="2" customFormat="1" ht="6.96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6"/>
      <c r="BE46" s="35"/>
    </row>
    <row r="47" s="2" customFormat="1" ht="12" customHeight="1">
      <c r="A47" s="35"/>
      <c r="B47" s="36"/>
      <c r="C47" s="29" t="s">
        <v>21</v>
      </c>
      <c r="D47" s="35"/>
      <c r="E47" s="35"/>
      <c r="F47" s="35"/>
      <c r="G47" s="35"/>
      <c r="H47" s="35"/>
      <c r="I47" s="35"/>
      <c r="J47" s="35"/>
      <c r="K47" s="35"/>
      <c r="L47" s="60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9" t="s">
        <v>23</v>
      </c>
      <c r="AJ47" s="35"/>
      <c r="AK47" s="35"/>
      <c r="AL47" s="35"/>
      <c r="AM47" s="61" t="str">
        <f>IF(AN8= "","",AN8)</f>
        <v>9. 11. 2022</v>
      </c>
      <c r="AN47" s="61"/>
      <c r="AO47" s="35"/>
      <c r="AP47" s="35"/>
      <c r="AQ47" s="35"/>
      <c r="AR47" s="36"/>
      <c r="BE47" s="35"/>
    </row>
    <row r="48" s="2" customFormat="1" ht="6.96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6"/>
      <c r="BE48" s="35"/>
    </row>
    <row r="49" s="2" customFormat="1" ht="15.15" customHeight="1">
      <c r="A49" s="35"/>
      <c r="B49" s="36"/>
      <c r="C49" s="29" t="s">
        <v>25</v>
      </c>
      <c r="D49" s="35"/>
      <c r="E49" s="35"/>
      <c r="F49" s="35"/>
      <c r="G49" s="35"/>
      <c r="H49" s="35"/>
      <c r="I49" s="35"/>
      <c r="J49" s="35"/>
      <c r="K49" s="35"/>
      <c r="L49" s="4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9" t="s">
        <v>30</v>
      </c>
      <c r="AJ49" s="35"/>
      <c r="AK49" s="35"/>
      <c r="AL49" s="35"/>
      <c r="AM49" s="62" t="str">
        <f>IF(E17="","",E17)</f>
        <v xml:space="preserve"> </v>
      </c>
      <c r="AN49" s="4"/>
      <c r="AO49" s="4"/>
      <c r="AP49" s="4"/>
      <c r="AQ49" s="35"/>
      <c r="AR49" s="36"/>
      <c r="AS49" s="63" t="s">
        <v>49</v>
      </c>
      <c r="AT49" s="64"/>
      <c r="AU49" s="65"/>
      <c r="AV49" s="65"/>
      <c r="AW49" s="65"/>
      <c r="AX49" s="65"/>
      <c r="AY49" s="65"/>
      <c r="AZ49" s="65"/>
      <c r="BA49" s="65"/>
      <c r="BB49" s="65"/>
      <c r="BC49" s="65"/>
      <c r="BD49" s="66"/>
      <c r="BE49" s="35"/>
    </row>
    <row r="50" s="2" customFormat="1" ht="15.15" customHeight="1">
      <c r="A50" s="35"/>
      <c r="B50" s="36"/>
      <c r="C50" s="29" t="s">
        <v>28</v>
      </c>
      <c r="D50" s="35"/>
      <c r="E50" s="35"/>
      <c r="F50" s="35"/>
      <c r="G50" s="35"/>
      <c r="H50" s="35"/>
      <c r="I50" s="35"/>
      <c r="J50" s="35"/>
      <c r="K50" s="35"/>
      <c r="L50" s="4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9" t="s">
        <v>32</v>
      </c>
      <c r="AJ50" s="35"/>
      <c r="AK50" s="35"/>
      <c r="AL50" s="35"/>
      <c r="AM50" s="62" t="str">
        <f>IF(E20="","",E20)</f>
        <v xml:space="preserve"> </v>
      </c>
      <c r="AN50" s="4"/>
      <c r="AO50" s="4"/>
      <c r="AP50" s="4"/>
      <c r="AQ50" s="35"/>
      <c r="AR50" s="36"/>
      <c r="AS50" s="67"/>
      <c r="AT50" s="68"/>
      <c r="AU50" s="69"/>
      <c r="AV50" s="69"/>
      <c r="AW50" s="69"/>
      <c r="AX50" s="69"/>
      <c r="AY50" s="69"/>
      <c r="AZ50" s="69"/>
      <c r="BA50" s="69"/>
      <c r="BB50" s="69"/>
      <c r="BC50" s="69"/>
      <c r="BD50" s="70"/>
      <c r="BE50" s="35"/>
    </row>
    <row r="51" s="2" customFormat="1" ht="10.8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6"/>
      <c r="AS51" s="67"/>
      <c r="AT51" s="68"/>
      <c r="AU51" s="69"/>
      <c r="AV51" s="69"/>
      <c r="AW51" s="69"/>
      <c r="AX51" s="69"/>
      <c r="AY51" s="69"/>
      <c r="AZ51" s="69"/>
      <c r="BA51" s="69"/>
      <c r="BB51" s="69"/>
      <c r="BC51" s="69"/>
      <c r="BD51" s="70"/>
      <c r="BE51" s="35"/>
    </row>
    <row r="52" s="2" customFormat="1" ht="29.28" customHeight="1">
      <c r="A52" s="35"/>
      <c r="B52" s="36"/>
      <c r="C52" s="71" t="s">
        <v>50</v>
      </c>
      <c r="D52" s="72"/>
      <c r="E52" s="72"/>
      <c r="F52" s="72"/>
      <c r="G52" s="72"/>
      <c r="H52" s="73"/>
      <c r="I52" s="74" t="s">
        <v>51</v>
      </c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5" t="s">
        <v>52</v>
      </c>
      <c r="AH52" s="72"/>
      <c r="AI52" s="72"/>
      <c r="AJ52" s="72"/>
      <c r="AK52" s="72"/>
      <c r="AL52" s="72"/>
      <c r="AM52" s="72"/>
      <c r="AN52" s="74" t="s">
        <v>53</v>
      </c>
      <c r="AO52" s="72"/>
      <c r="AP52" s="72"/>
      <c r="AQ52" s="76" t="s">
        <v>54</v>
      </c>
      <c r="AR52" s="36"/>
      <c r="AS52" s="77" t="s">
        <v>55</v>
      </c>
      <c r="AT52" s="78" t="s">
        <v>56</v>
      </c>
      <c r="AU52" s="78" t="s">
        <v>57</v>
      </c>
      <c r="AV52" s="78" t="s">
        <v>58</v>
      </c>
      <c r="AW52" s="78" t="s">
        <v>59</v>
      </c>
      <c r="AX52" s="78" t="s">
        <v>60</v>
      </c>
      <c r="AY52" s="78" t="s">
        <v>61</v>
      </c>
      <c r="AZ52" s="78" t="s">
        <v>62</v>
      </c>
      <c r="BA52" s="78" t="s">
        <v>63</v>
      </c>
      <c r="BB52" s="78" t="s">
        <v>64</v>
      </c>
      <c r="BC52" s="78" t="s">
        <v>65</v>
      </c>
      <c r="BD52" s="79" t="s">
        <v>66</v>
      </c>
      <c r="BE52" s="35"/>
    </row>
    <row r="53" s="2" customFormat="1" ht="10.8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6"/>
      <c r="AS53" s="80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2"/>
      <c r="BE53" s="35"/>
    </row>
    <row r="54" s="6" customFormat="1" ht="32.4" customHeight="1">
      <c r="A54" s="6"/>
      <c r="B54" s="83"/>
      <c r="C54" s="84" t="s">
        <v>67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6">
        <f>ROUND(AG55,2)</f>
        <v>0</v>
      </c>
      <c r="AH54" s="86"/>
      <c r="AI54" s="86"/>
      <c r="AJ54" s="86"/>
      <c r="AK54" s="86"/>
      <c r="AL54" s="86"/>
      <c r="AM54" s="86"/>
      <c r="AN54" s="87">
        <f>SUM(AG54,AT54)</f>
        <v>0</v>
      </c>
      <c r="AO54" s="87"/>
      <c r="AP54" s="87"/>
      <c r="AQ54" s="88" t="s">
        <v>3</v>
      </c>
      <c r="AR54" s="83"/>
      <c r="AS54" s="89">
        <f>ROUND(AS55,2)</f>
        <v>0</v>
      </c>
      <c r="AT54" s="90">
        <f>ROUND(SUM(AV54:AW54),2)</f>
        <v>0</v>
      </c>
      <c r="AU54" s="91">
        <f>ROUND(AU55,5)</f>
        <v>0</v>
      </c>
      <c r="AV54" s="90">
        <f>ROUND(AZ54*L29,2)</f>
        <v>0</v>
      </c>
      <c r="AW54" s="90">
        <f>ROUND(BA54*L30,2)</f>
        <v>0</v>
      </c>
      <c r="AX54" s="90">
        <f>ROUND(BB54*L29,2)</f>
        <v>0</v>
      </c>
      <c r="AY54" s="90">
        <f>ROUND(BC54*L30,2)</f>
        <v>0</v>
      </c>
      <c r="AZ54" s="90">
        <f>ROUND(AZ55,2)</f>
        <v>0</v>
      </c>
      <c r="BA54" s="90">
        <f>ROUND(BA55,2)</f>
        <v>0</v>
      </c>
      <c r="BB54" s="90">
        <f>ROUND(BB55,2)</f>
        <v>0</v>
      </c>
      <c r="BC54" s="90">
        <f>ROUND(BC55,2)</f>
        <v>0</v>
      </c>
      <c r="BD54" s="92">
        <f>ROUND(BD55,2)</f>
        <v>0</v>
      </c>
      <c r="BE54" s="6"/>
      <c r="BS54" s="93" t="s">
        <v>68</v>
      </c>
      <c r="BT54" s="93" t="s">
        <v>69</v>
      </c>
      <c r="BU54" s="94" t="s">
        <v>70</v>
      </c>
      <c r="BV54" s="93" t="s">
        <v>71</v>
      </c>
      <c r="BW54" s="93" t="s">
        <v>5</v>
      </c>
      <c r="BX54" s="93" t="s">
        <v>72</v>
      </c>
      <c r="CL54" s="93" t="s">
        <v>3</v>
      </c>
    </row>
    <row r="55" s="7" customFormat="1" ht="16.5" customHeight="1">
      <c r="A55" s="7"/>
      <c r="B55" s="95"/>
      <c r="C55" s="96"/>
      <c r="D55" s="97" t="s">
        <v>73</v>
      </c>
      <c r="E55" s="97"/>
      <c r="F55" s="97"/>
      <c r="G55" s="97"/>
      <c r="H55" s="97"/>
      <c r="I55" s="98"/>
      <c r="J55" s="97" t="s">
        <v>74</v>
      </c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9">
        <f>ROUND(AG56,2)</f>
        <v>0</v>
      </c>
      <c r="AH55" s="98"/>
      <c r="AI55" s="98"/>
      <c r="AJ55" s="98"/>
      <c r="AK55" s="98"/>
      <c r="AL55" s="98"/>
      <c r="AM55" s="98"/>
      <c r="AN55" s="100">
        <f>SUM(AG55,AT55)</f>
        <v>0</v>
      </c>
      <c r="AO55" s="98"/>
      <c r="AP55" s="98"/>
      <c r="AQ55" s="101" t="s">
        <v>75</v>
      </c>
      <c r="AR55" s="95"/>
      <c r="AS55" s="102">
        <f>ROUND(AS56,2)</f>
        <v>0</v>
      </c>
      <c r="AT55" s="103">
        <f>ROUND(SUM(AV55:AW55),2)</f>
        <v>0</v>
      </c>
      <c r="AU55" s="104">
        <f>ROUND(AU56,5)</f>
        <v>0</v>
      </c>
      <c r="AV55" s="103">
        <f>ROUND(AZ55*L29,2)</f>
        <v>0</v>
      </c>
      <c r="AW55" s="103">
        <f>ROUND(BA55*L30,2)</f>
        <v>0</v>
      </c>
      <c r="AX55" s="103">
        <f>ROUND(BB55*L29,2)</f>
        <v>0</v>
      </c>
      <c r="AY55" s="103">
        <f>ROUND(BC55*L30,2)</f>
        <v>0</v>
      </c>
      <c r="AZ55" s="103">
        <f>ROUND(AZ56,2)</f>
        <v>0</v>
      </c>
      <c r="BA55" s="103">
        <f>ROUND(BA56,2)</f>
        <v>0</v>
      </c>
      <c r="BB55" s="103">
        <f>ROUND(BB56,2)</f>
        <v>0</v>
      </c>
      <c r="BC55" s="103">
        <f>ROUND(BC56,2)</f>
        <v>0</v>
      </c>
      <c r="BD55" s="105">
        <f>ROUND(BD56,2)</f>
        <v>0</v>
      </c>
      <c r="BE55" s="7"/>
      <c r="BS55" s="106" t="s">
        <v>68</v>
      </c>
      <c r="BT55" s="106" t="s">
        <v>15</v>
      </c>
      <c r="BU55" s="106" t="s">
        <v>70</v>
      </c>
      <c r="BV55" s="106" t="s">
        <v>71</v>
      </c>
      <c r="BW55" s="106" t="s">
        <v>76</v>
      </c>
      <c r="BX55" s="106" t="s">
        <v>5</v>
      </c>
      <c r="CL55" s="106" t="s">
        <v>3</v>
      </c>
      <c r="CM55" s="106" t="s">
        <v>77</v>
      </c>
    </row>
    <row r="56" s="4" customFormat="1" ht="16.5" customHeight="1">
      <c r="A56" s="4"/>
      <c r="B56" s="56"/>
      <c r="C56" s="10"/>
      <c r="D56" s="10"/>
      <c r="E56" s="107" t="s">
        <v>78</v>
      </c>
      <c r="F56" s="107"/>
      <c r="G56" s="107"/>
      <c r="H56" s="107"/>
      <c r="I56" s="107"/>
      <c r="J56" s="10"/>
      <c r="K56" s="107" t="s">
        <v>79</v>
      </c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8">
        <f>ROUND(AG57,2)</f>
        <v>0</v>
      </c>
      <c r="AH56" s="10"/>
      <c r="AI56" s="10"/>
      <c r="AJ56" s="10"/>
      <c r="AK56" s="10"/>
      <c r="AL56" s="10"/>
      <c r="AM56" s="10"/>
      <c r="AN56" s="109">
        <f>SUM(AG56,AT56)</f>
        <v>0</v>
      </c>
      <c r="AO56" s="10"/>
      <c r="AP56" s="10"/>
      <c r="AQ56" s="110" t="s">
        <v>80</v>
      </c>
      <c r="AR56" s="56"/>
      <c r="AS56" s="111">
        <f>ROUND(AS57,2)</f>
        <v>0</v>
      </c>
      <c r="AT56" s="112">
        <f>ROUND(SUM(AV56:AW56),2)</f>
        <v>0</v>
      </c>
      <c r="AU56" s="113">
        <f>ROUND(AU57,5)</f>
        <v>0</v>
      </c>
      <c r="AV56" s="112">
        <f>ROUND(AZ56*L29,2)</f>
        <v>0</v>
      </c>
      <c r="AW56" s="112">
        <f>ROUND(BA56*L30,2)</f>
        <v>0</v>
      </c>
      <c r="AX56" s="112">
        <f>ROUND(BB56*L29,2)</f>
        <v>0</v>
      </c>
      <c r="AY56" s="112">
        <f>ROUND(BC56*L30,2)</f>
        <v>0</v>
      </c>
      <c r="AZ56" s="112">
        <f>ROUND(AZ57,2)</f>
        <v>0</v>
      </c>
      <c r="BA56" s="112">
        <f>ROUND(BA57,2)</f>
        <v>0</v>
      </c>
      <c r="BB56" s="112">
        <f>ROUND(BB57,2)</f>
        <v>0</v>
      </c>
      <c r="BC56" s="112">
        <f>ROUND(BC57,2)</f>
        <v>0</v>
      </c>
      <c r="BD56" s="114">
        <f>ROUND(BD57,2)</f>
        <v>0</v>
      </c>
      <c r="BE56" s="4"/>
      <c r="BS56" s="24" t="s">
        <v>68</v>
      </c>
      <c r="BT56" s="24" t="s">
        <v>77</v>
      </c>
      <c r="BU56" s="24" t="s">
        <v>70</v>
      </c>
      <c r="BV56" s="24" t="s">
        <v>71</v>
      </c>
      <c r="BW56" s="24" t="s">
        <v>81</v>
      </c>
      <c r="BX56" s="24" t="s">
        <v>76</v>
      </c>
      <c r="CL56" s="24" t="s">
        <v>3</v>
      </c>
    </row>
    <row r="57" s="4" customFormat="1" ht="16.5" customHeight="1">
      <c r="A57" s="115" t="s">
        <v>82</v>
      </c>
      <c r="B57" s="56"/>
      <c r="C57" s="10"/>
      <c r="D57" s="10"/>
      <c r="E57" s="10"/>
      <c r="F57" s="107" t="s">
        <v>78</v>
      </c>
      <c r="G57" s="107"/>
      <c r="H57" s="107"/>
      <c r="I57" s="107"/>
      <c r="J57" s="107"/>
      <c r="K57" s="10"/>
      <c r="L57" s="107" t="s">
        <v>83</v>
      </c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9">
        <f>'3 - Přístupový systém'!J34</f>
        <v>0</v>
      </c>
      <c r="AH57" s="10"/>
      <c r="AI57" s="10"/>
      <c r="AJ57" s="10"/>
      <c r="AK57" s="10"/>
      <c r="AL57" s="10"/>
      <c r="AM57" s="10"/>
      <c r="AN57" s="109">
        <f>SUM(AG57,AT57)</f>
        <v>0</v>
      </c>
      <c r="AO57" s="10"/>
      <c r="AP57" s="10"/>
      <c r="AQ57" s="110" t="s">
        <v>80</v>
      </c>
      <c r="AR57" s="56"/>
      <c r="AS57" s="116">
        <v>0</v>
      </c>
      <c r="AT57" s="117">
        <f>ROUND(SUM(AV57:AW57),2)</f>
        <v>0</v>
      </c>
      <c r="AU57" s="118">
        <f>'3 - Přístupový systém'!P100</f>
        <v>0</v>
      </c>
      <c r="AV57" s="117">
        <f>'3 - Přístupový systém'!J37</f>
        <v>0</v>
      </c>
      <c r="AW57" s="117">
        <f>'3 - Přístupový systém'!J38</f>
        <v>0</v>
      </c>
      <c r="AX57" s="117">
        <f>'3 - Přístupový systém'!J39</f>
        <v>0</v>
      </c>
      <c r="AY57" s="117">
        <f>'3 - Přístupový systém'!J40</f>
        <v>0</v>
      </c>
      <c r="AZ57" s="117">
        <f>'3 - Přístupový systém'!F37</f>
        <v>0</v>
      </c>
      <c r="BA57" s="117">
        <f>'3 - Přístupový systém'!F38</f>
        <v>0</v>
      </c>
      <c r="BB57" s="117">
        <f>'3 - Přístupový systém'!F39</f>
        <v>0</v>
      </c>
      <c r="BC57" s="117">
        <f>'3 - Přístupový systém'!F40</f>
        <v>0</v>
      </c>
      <c r="BD57" s="119">
        <f>'3 - Přístupový systém'!F41</f>
        <v>0</v>
      </c>
      <c r="BE57" s="4"/>
      <c r="BT57" s="24" t="s">
        <v>78</v>
      </c>
      <c r="BV57" s="24" t="s">
        <v>71</v>
      </c>
      <c r="BW57" s="24" t="s">
        <v>84</v>
      </c>
      <c r="BX57" s="24" t="s">
        <v>81</v>
      </c>
      <c r="CL57" s="24" t="s">
        <v>3</v>
      </c>
    </row>
    <row r="58" s="2" customFormat="1" ht="30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6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="2" customFormat="1" ht="6.96" customHeight="1">
      <c r="A59" s="35"/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36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F57:J57"/>
    <mergeCell ref="L57:AF57"/>
    <mergeCell ref="AG54:AM54"/>
    <mergeCell ref="AN54:AP54"/>
    <mergeCell ref="AR2:BE2"/>
  </mergeCells>
  <hyperlinks>
    <hyperlink ref="A57" location="'3 - Přístupový systém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="1" customFormat="1" ht="24.96" customHeight="1">
      <c r="B4" s="19"/>
      <c r="D4" s="20" t="s">
        <v>85</v>
      </c>
      <c r="L4" s="19"/>
      <c r="M4" s="120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17</v>
      </c>
      <c r="L6" s="19"/>
    </row>
    <row r="7" s="1" customFormat="1" ht="16.5" customHeight="1">
      <c r="B7" s="19"/>
      <c r="E7" s="121" t="str">
        <f>'Rekapitulace stavby'!K6</f>
        <v>Pozemní (stavební) objekt Koleje Jarov</v>
      </c>
      <c r="F7" s="29"/>
      <c r="G7" s="29"/>
      <c r="H7" s="29"/>
      <c r="L7" s="19"/>
    </row>
    <row r="8">
      <c r="B8" s="19"/>
      <c r="D8" s="29" t="s">
        <v>86</v>
      </c>
      <c r="L8" s="19"/>
    </row>
    <row r="9" s="1" customFormat="1" ht="16.5" customHeight="1">
      <c r="B9" s="19"/>
      <c r="E9" s="121" t="s">
        <v>87</v>
      </c>
      <c r="F9" s="1"/>
      <c r="G9" s="1"/>
      <c r="H9" s="1"/>
      <c r="L9" s="19"/>
    </row>
    <row r="10" s="1" customFormat="1" ht="12" customHeight="1">
      <c r="B10" s="19"/>
      <c r="D10" s="29" t="s">
        <v>88</v>
      </c>
      <c r="L10" s="19"/>
    </row>
    <row r="11" s="2" customFormat="1" ht="16.5" customHeight="1">
      <c r="A11" s="35"/>
      <c r="B11" s="36"/>
      <c r="C11" s="35"/>
      <c r="D11" s="35"/>
      <c r="E11" s="122" t="s">
        <v>89</v>
      </c>
      <c r="F11" s="35"/>
      <c r="G11" s="35"/>
      <c r="H11" s="35"/>
      <c r="I11" s="35"/>
      <c r="J11" s="35"/>
      <c r="K11" s="35"/>
      <c r="L11" s="12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90</v>
      </c>
      <c r="E12" s="35"/>
      <c r="F12" s="35"/>
      <c r="G12" s="35"/>
      <c r="H12" s="35"/>
      <c r="I12" s="35"/>
      <c r="J12" s="35"/>
      <c r="K12" s="35"/>
      <c r="L12" s="12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36"/>
      <c r="C13" s="35"/>
      <c r="D13" s="35"/>
      <c r="E13" s="59" t="s">
        <v>91</v>
      </c>
      <c r="F13" s="35"/>
      <c r="G13" s="35"/>
      <c r="H13" s="35"/>
      <c r="I13" s="35"/>
      <c r="J13" s="35"/>
      <c r="K13" s="35"/>
      <c r="L13" s="12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12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36"/>
      <c r="C15" s="35"/>
      <c r="D15" s="29" t="s">
        <v>19</v>
      </c>
      <c r="E15" s="35"/>
      <c r="F15" s="24" t="s">
        <v>3</v>
      </c>
      <c r="G15" s="35"/>
      <c r="H15" s="35"/>
      <c r="I15" s="29" t="s">
        <v>20</v>
      </c>
      <c r="J15" s="24" t="s">
        <v>3</v>
      </c>
      <c r="K15" s="35"/>
      <c r="L15" s="12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21</v>
      </c>
      <c r="E16" s="35"/>
      <c r="F16" s="24" t="s">
        <v>22</v>
      </c>
      <c r="G16" s="35"/>
      <c r="H16" s="35"/>
      <c r="I16" s="29" t="s">
        <v>23</v>
      </c>
      <c r="J16" s="61" t="str">
        <f>'Rekapitulace stavby'!AN8</f>
        <v>9. 11. 2022</v>
      </c>
      <c r="K16" s="35"/>
      <c r="L16" s="12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12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36"/>
      <c r="C18" s="35"/>
      <c r="D18" s="29" t="s">
        <v>25</v>
      </c>
      <c r="E18" s="35"/>
      <c r="F18" s="35"/>
      <c r="G18" s="35"/>
      <c r="H18" s="35"/>
      <c r="I18" s="29" t="s">
        <v>26</v>
      </c>
      <c r="J18" s="24" t="str">
        <f>IF('Rekapitulace stavby'!AN10="","",'Rekapitulace stavby'!AN10)</f>
        <v/>
      </c>
      <c r="K18" s="35"/>
      <c r="L18" s="12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36"/>
      <c r="C19" s="35"/>
      <c r="D19" s="35"/>
      <c r="E19" s="24" t="str">
        <f>IF('Rekapitulace stavby'!E11="","",'Rekapitulace stavby'!E11)</f>
        <v xml:space="preserve"> </v>
      </c>
      <c r="F19" s="35"/>
      <c r="G19" s="35"/>
      <c r="H19" s="35"/>
      <c r="I19" s="29" t="s">
        <v>27</v>
      </c>
      <c r="J19" s="24" t="str">
        <f>IF('Rekapitulace stavby'!AN11="","",'Rekapitulace stavby'!AN11)</f>
        <v/>
      </c>
      <c r="K19" s="35"/>
      <c r="L19" s="12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12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36"/>
      <c r="C21" s="35"/>
      <c r="D21" s="29" t="s">
        <v>28</v>
      </c>
      <c r="E21" s="35"/>
      <c r="F21" s="35"/>
      <c r="G21" s="35"/>
      <c r="H21" s="35"/>
      <c r="I21" s="29" t="s">
        <v>26</v>
      </c>
      <c r="J21" s="30" t="str">
        <f>'Rekapitulace stavby'!AN13</f>
        <v>Vyplň údaj</v>
      </c>
      <c r="K21" s="35"/>
      <c r="L21" s="12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36"/>
      <c r="C22" s="35"/>
      <c r="D22" s="35"/>
      <c r="E22" s="30" t="str">
        <f>'Rekapitulace stavby'!E14</f>
        <v>Vyplň údaj</v>
      </c>
      <c r="F22" s="24"/>
      <c r="G22" s="24"/>
      <c r="H22" s="24"/>
      <c r="I22" s="29" t="s">
        <v>27</v>
      </c>
      <c r="J22" s="30" t="str">
        <f>'Rekapitulace stavby'!AN14</f>
        <v>Vyplň údaj</v>
      </c>
      <c r="K22" s="35"/>
      <c r="L22" s="12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12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36"/>
      <c r="C24" s="35"/>
      <c r="D24" s="29" t="s">
        <v>30</v>
      </c>
      <c r="E24" s="35"/>
      <c r="F24" s="35"/>
      <c r="G24" s="35"/>
      <c r="H24" s="35"/>
      <c r="I24" s="29" t="s">
        <v>26</v>
      </c>
      <c r="J24" s="24" t="str">
        <f>IF('Rekapitulace stavby'!AN16="","",'Rekapitulace stavby'!AN16)</f>
        <v/>
      </c>
      <c r="K24" s="35"/>
      <c r="L24" s="12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36"/>
      <c r="C25" s="35"/>
      <c r="D25" s="35"/>
      <c r="E25" s="24" t="str">
        <f>IF('Rekapitulace stavby'!E17="","",'Rekapitulace stavby'!E17)</f>
        <v xml:space="preserve"> </v>
      </c>
      <c r="F25" s="35"/>
      <c r="G25" s="35"/>
      <c r="H25" s="35"/>
      <c r="I25" s="29" t="s">
        <v>27</v>
      </c>
      <c r="J25" s="24" t="str">
        <f>IF('Rekapitulace stavby'!AN17="","",'Rekapitulace stavby'!AN17)</f>
        <v/>
      </c>
      <c r="K25" s="35"/>
      <c r="L25" s="12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12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36"/>
      <c r="C27" s="35"/>
      <c r="D27" s="29" t="s">
        <v>32</v>
      </c>
      <c r="E27" s="35"/>
      <c r="F27" s="35"/>
      <c r="G27" s="35"/>
      <c r="H27" s="35"/>
      <c r="I27" s="29" t="s">
        <v>26</v>
      </c>
      <c r="J27" s="24" t="str">
        <f>IF('Rekapitulace stavby'!AN19="","",'Rekapitulace stavby'!AN19)</f>
        <v/>
      </c>
      <c r="K27" s="35"/>
      <c r="L27" s="12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36"/>
      <c r="C28" s="35"/>
      <c r="D28" s="35"/>
      <c r="E28" s="24" t="str">
        <f>IF('Rekapitulace stavby'!E20="","",'Rekapitulace stavby'!E20)</f>
        <v xml:space="preserve"> </v>
      </c>
      <c r="F28" s="35"/>
      <c r="G28" s="35"/>
      <c r="H28" s="35"/>
      <c r="I28" s="29" t="s">
        <v>27</v>
      </c>
      <c r="J28" s="24" t="str">
        <f>IF('Rekapitulace stavby'!AN20="","",'Rekapitulace stavby'!AN20)</f>
        <v/>
      </c>
      <c r="K28" s="35"/>
      <c r="L28" s="12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35"/>
      <c r="E29" s="35"/>
      <c r="F29" s="35"/>
      <c r="G29" s="35"/>
      <c r="H29" s="35"/>
      <c r="I29" s="35"/>
      <c r="J29" s="35"/>
      <c r="K29" s="35"/>
      <c r="L29" s="12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36"/>
      <c r="C30" s="35"/>
      <c r="D30" s="29" t="s">
        <v>33</v>
      </c>
      <c r="E30" s="35"/>
      <c r="F30" s="35"/>
      <c r="G30" s="35"/>
      <c r="H30" s="35"/>
      <c r="I30" s="35"/>
      <c r="J30" s="35"/>
      <c r="K30" s="35"/>
      <c r="L30" s="12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24"/>
      <c r="B31" s="125"/>
      <c r="C31" s="124"/>
      <c r="D31" s="124"/>
      <c r="E31" s="33" t="s">
        <v>3</v>
      </c>
      <c r="F31" s="33"/>
      <c r="G31" s="33"/>
      <c r="H31" s="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="2" customFormat="1" ht="6.96" customHeight="1">
      <c r="A32" s="35"/>
      <c r="B32" s="36"/>
      <c r="C32" s="35"/>
      <c r="D32" s="35"/>
      <c r="E32" s="35"/>
      <c r="F32" s="35"/>
      <c r="G32" s="35"/>
      <c r="H32" s="35"/>
      <c r="I32" s="35"/>
      <c r="J32" s="35"/>
      <c r="K32" s="35"/>
      <c r="L32" s="12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1"/>
      <c r="E33" s="81"/>
      <c r="F33" s="81"/>
      <c r="G33" s="81"/>
      <c r="H33" s="81"/>
      <c r="I33" s="81"/>
      <c r="J33" s="81"/>
      <c r="K33" s="81"/>
      <c r="L33" s="12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36"/>
      <c r="C34" s="35"/>
      <c r="D34" s="127" t="s">
        <v>35</v>
      </c>
      <c r="E34" s="35"/>
      <c r="F34" s="35"/>
      <c r="G34" s="35"/>
      <c r="H34" s="35"/>
      <c r="I34" s="35"/>
      <c r="J34" s="87">
        <f>ROUND(J100, 2)</f>
        <v>0</v>
      </c>
      <c r="K34" s="35"/>
      <c r="L34" s="12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36"/>
      <c r="C35" s="35"/>
      <c r="D35" s="81"/>
      <c r="E35" s="81"/>
      <c r="F35" s="81"/>
      <c r="G35" s="81"/>
      <c r="H35" s="81"/>
      <c r="I35" s="81"/>
      <c r="J35" s="81"/>
      <c r="K35" s="81"/>
      <c r="L35" s="12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35"/>
      <c r="F36" s="40" t="s">
        <v>37</v>
      </c>
      <c r="G36" s="35"/>
      <c r="H36" s="35"/>
      <c r="I36" s="40" t="s">
        <v>36</v>
      </c>
      <c r="J36" s="40" t="s">
        <v>38</v>
      </c>
      <c r="K36" s="35"/>
      <c r="L36" s="12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36"/>
      <c r="C37" s="35"/>
      <c r="D37" s="122" t="s">
        <v>39</v>
      </c>
      <c r="E37" s="29" t="s">
        <v>40</v>
      </c>
      <c r="F37" s="128">
        <f>ROUND((SUM(BE100:BE164)),  2)</f>
        <v>0</v>
      </c>
      <c r="G37" s="35"/>
      <c r="H37" s="35"/>
      <c r="I37" s="129">
        <v>0.20999999999999999</v>
      </c>
      <c r="J37" s="128">
        <f>ROUND(((SUM(BE100:BE164))*I37),  2)</f>
        <v>0</v>
      </c>
      <c r="K37" s="35"/>
      <c r="L37" s="12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36"/>
      <c r="C38" s="35"/>
      <c r="D38" s="35"/>
      <c r="E38" s="29" t="s">
        <v>41</v>
      </c>
      <c r="F38" s="128">
        <f>ROUND((SUM(BF100:BF164)),  2)</f>
        <v>0</v>
      </c>
      <c r="G38" s="35"/>
      <c r="H38" s="35"/>
      <c r="I38" s="129">
        <v>0.14999999999999999</v>
      </c>
      <c r="J38" s="128">
        <f>ROUND(((SUM(BF100:BF164))*I38),  2)</f>
        <v>0</v>
      </c>
      <c r="K38" s="35"/>
      <c r="L38" s="12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42</v>
      </c>
      <c r="F39" s="128">
        <f>ROUND((SUM(BG100:BG164)),  2)</f>
        <v>0</v>
      </c>
      <c r="G39" s="35"/>
      <c r="H39" s="35"/>
      <c r="I39" s="129">
        <v>0.20999999999999999</v>
      </c>
      <c r="J39" s="128">
        <f>0</f>
        <v>0</v>
      </c>
      <c r="K39" s="35"/>
      <c r="L39" s="12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36"/>
      <c r="C40" s="35"/>
      <c r="D40" s="35"/>
      <c r="E40" s="29" t="s">
        <v>43</v>
      </c>
      <c r="F40" s="128">
        <f>ROUND((SUM(BH100:BH164)),  2)</f>
        <v>0</v>
      </c>
      <c r="G40" s="35"/>
      <c r="H40" s="35"/>
      <c r="I40" s="129">
        <v>0.14999999999999999</v>
      </c>
      <c r="J40" s="128">
        <f>0</f>
        <v>0</v>
      </c>
      <c r="K40" s="35"/>
      <c r="L40" s="12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36"/>
      <c r="C41" s="35"/>
      <c r="D41" s="35"/>
      <c r="E41" s="29" t="s">
        <v>44</v>
      </c>
      <c r="F41" s="128">
        <f>ROUND((SUM(BI100:BI164)),  2)</f>
        <v>0</v>
      </c>
      <c r="G41" s="35"/>
      <c r="H41" s="35"/>
      <c r="I41" s="129">
        <v>0</v>
      </c>
      <c r="J41" s="128">
        <f>0</f>
        <v>0</v>
      </c>
      <c r="K41" s="35"/>
      <c r="L41" s="12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12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36"/>
      <c r="C43" s="130"/>
      <c r="D43" s="131" t="s">
        <v>45</v>
      </c>
      <c r="E43" s="73"/>
      <c r="F43" s="73"/>
      <c r="G43" s="132" t="s">
        <v>46</v>
      </c>
      <c r="H43" s="133" t="s">
        <v>47</v>
      </c>
      <c r="I43" s="73"/>
      <c r="J43" s="134">
        <f>SUM(J34:J41)</f>
        <v>0</v>
      </c>
      <c r="K43" s="135"/>
      <c r="L43" s="12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12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="2" customFormat="1" ht="6.96" customHeight="1">
      <c r="A48" s="35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12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24.96" customHeight="1">
      <c r="A49" s="35"/>
      <c r="B49" s="36"/>
      <c r="C49" s="20" t="s">
        <v>92</v>
      </c>
      <c r="D49" s="35"/>
      <c r="E49" s="35"/>
      <c r="F49" s="35"/>
      <c r="G49" s="35"/>
      <c r="H49" s="35"/>
      <c r="I49" s="35"/>
      <c r="J49" s="35"/>
      <c r="K49" s="35"/>
      <c r="L49" s="12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6.96" customHeight="1">
      <c r="A50" s="35"/>
      <c r="B50" s="36"/>
      <c r="C50" s="35"/>
      <c r="D50" s="35"/>
      <c r="E50" s="35"/>
      <c r="F50" s="35"/>
      <c r="G50" s="35"/>
      <c r="H50" s="35"/>
      <c r="I50" s="35"/>
      <c r="J50" s="35"/>
      <c r="K50" s="35"/>
      <c r="L50" s="12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12" customHeight="1">
      <c r="A51" s="35"/>
      <c r="B51" s="36"/>
      <c r="C51" s="29" t="s">
        <v>17</v>
      </c>
      <c r="D51" s="35"/>
      <c r="E51" s="35"/>
      <c r="F51" s="35"/>
      <c r="G51" s="35"/>
      <c r="H51" s="35"/>
      <c r="I51" s="35"/>
      <c r="J51" s="35"/>
      <c r="K51" s="35"/>
      <c r="L51" s="12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6.5" customHeight="1">
      <c r="A52" s="35"/>
      <c r="B52" s="36"/>
      <c r="C52" s="35"/>
      <c r="D52" s="35"/>
      <c r="E52" s="121" t="str">
        <f>E7</f>
        <v>Pozemní (stavební) objekt Koleje Jarov</v>
      </c>
      <c r="F52" s="29"/>
      <c r="G52" s="29"/>
      <c r="H52" s="29"/>
      <c r="I52" s="35"/>
      <c r="J52" s="35"/>
      <c r="K52" s="35"/>
      <c r="L52" s="12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1" customFormat="1" ht="12" customHeight="1">
      <c r="B53" s="19"/>
      <c r="C53" s="29" t="s">
        <v>86</v>
      </c>
      <c r="L53" s="19"/>
    </row>
    <row r="54" s="1" customFormat="1" ht="16.5" customHeight="1">
      <c r="B54" s="19"/>
      <c r="E54" s="121" t="s">
        <v>87</v>
      </c>
      <c r="F54" s="1"/>
      <c r="G54" s="1"/>
      <c r="H54" s="1"/>
      <c r="L54" s="19"/>
    </row>
    <row r="55" s="1" customFormat="1" ht="12" customHeight="1">
      <c r="B55" s="19"/>
      <c r="C55" s="29" t="s">
        <v>88</v>
      </c>
      <c r="L55" s="19"/>
    </row>
    <row r="56" s="2" customFormat="1" ht="16.5" customHeight="1">
      <c r="A56" s="35"/>
      <c r="B56" s="36"/>
      <c r="C56" s="35"/>
      <c r="D56" s="35"/>
      <c r="E56" s="122" t="s">
        <v>89</v>
      </c>
      <c r="F56" s="35"/>
      <c r="G56" s="35"/>
      <c r="H56" s="35"/>
      <c r="I56" s="35"/>
      <c r="J56" s="35"/>
      <c r="K56" s="35"/>
      <c r="L56" s="12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12" customHeight="1">
      <c r="A57" s="35"/>
      <c r="B57" s="36"/>
      <c r="C57" s="29" t="s">
        <v>90</v>
      </c>
      <c r="D57" s="35"/>
      <c r="E57" s="35"/>
      <c r="F57" s="35"/>
      <c r="G57" s="35"/>
      <c r="H57" s="35"/>
      <c r="I57" s="35"/>
      <c r="J57" s="35"/>
      <c r="K57" s="35"/>
      <c r="L57" s="12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6.5" customHeight="1">
      <c r="A58" s="35"/>
      <c r="B58" s="36"/>
      <c r="C58" s="35"/>
      <c r="D58" s="35"/>
      <c r="E58" s="59" t="str">
        <f>E13</f>
        <v>3 - Přístupový systém</v>
      </c>
      <c r="F58" s="35"/>
      <c r="G58" s="35"/>
      <c r="H58" s="35"/>
      <c r="I58" s="35"/>
      <c r="J58" s="35"/>
      <c r="K58" s="35"/>
      <c r="L58" s="12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6.96" customHeight="1">
      <c r="A59" s="35"/>
      <c r="B59" s="36"/>
      <c r="C59" s="35"/>
      <c r="D59" s="35"/>
      <c r="E59" s="35"/>
      <c r="F59" s="35"/>
      <c r="G59" s="35"/>
      <c r="H59" s="35"/>
      <c r="I59" s="35"/>
      <c r="J59" s="35"/>
      <c r="K59" s="35"/>
      <c r="L59" s="12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="2" customFormat="1" ht="12" customHeight="1">
      <c r="A60" s="35"/>
      <c r="B60" s="36"/>
      <c r="C60" s="29" t="s">
        <v>21</v>
      </c>
      <c r="D60" s="35"/>
      <c r="E60" s="35"/>
      <c r="F60" s="24" t="str">
        <f>F16</f>
        <v xml:space="preserve"> </v>
      </c>
      <c r="G60" s="35"/>
      <c r="H60" s="35"/>
      <c r="I60" s="29" t="s">
        <v>23</v>
      </c>
      <c r="J60" s="61" t="str">
        <f>IF(J16="","",J16)</f>
        <v>9. 11. 2022</v>
      </c>
      <c r="K60" s="35"/>
      <c r="L60" s="12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="2" customFormat="1" ht="6.96" customHeight="1">
      <c r="A61" s="35"/>
      <c r="B61" s="36"/>
      <c r="C61" s="35"/>
      <c r="D61" s="35"/>
      <c r="E61" s="35"/>
      <c r="F61" s="35"/>
      <c r="G61" s="35"/>
      <c r="H61" s="35"/>
      <c r="I61" s="35"/>
      <c r="J61" s="35"/>
      <c r="K61" s="35"/>
      <c r="L61" s="12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="2" customFormat="1" ht="15.15" customHeight="1">
      <c r="A62" s="35"/>
      <c r="B62" s="36"/>
      <c r="C62" s="29" t="s">
        <v>25</v>
      </c>
      <c r="D62" s="35"/>
      <c r="E62" s="35"/>
      <c r="F62" s="24" t="str">
        <f>E19</f>
        <v xml:space="preserve"> </v>
      </c>
      <c r="G62" s="35"/>
      <c r="H62" s="35"/>
      <c r="I62" s="29" t="s">
        <v>30</v>
      </c>
      <c r="J62" s="33" t="str">
        <f>E25</f>
        <v xml:space="preserve"> </v>
      </c>
      <c r="K62" s="35"/>
      <c r="L62" s="12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="2" customFormat="1" ht="15.15" customHeight="1">
      <c r="A63" s="35"/>
      <c r="B63" s="36"/>
      <c r="C63" s="29" t="s">
        <v>28</v>
      </c>
      <c r="D63" s="35"/>
      <c r="E63" s="35"/>
      <c r="F63" s="24" t="str">
        <f>IF(E22="","",E22)</f>
        <v>Vyplň údaj</v>
      </c>
      <c r="G63" s="35"/>
      <c r="H63" s="35"/>
      <c r="I63" s="29" t="s">
        <v>32</v>
      </c>
      <c r="J63" s="33" t="str">
        <f>E28</f>
        <v xml:space="preserve"> </v>
      </c>
      <c r="K63" s="35"/>
      <c r="L63" s="12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="2" customFormat="1" ht="10.32" customHeight="1">
      <c r="A64" s="35"/>
      <c r="B64" s="36"/>
      <c r="C64" s="35"/>
      <c r="D64" s="35"/>
      <c r="E64" s="35"/>
      <c r="F64" s="35"/>
      <c r="G64" s="35"/>
      <c r="H64" s="35"/>
      <c r="I64" s="35"/>
      <c r="J64" s="35"/>
      <c r="K64" s="35"/>
      <c r="L64" s="12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="2" customFormat="1" ht="29.28" customHeight="1">
      <c r="A65" s="35"/>
      <c r="B65" s="36"/>
      <c r="C65" s="136" t="s">
        <v>93</v>
      </c>
      <c r="D65" s="130"/>
      <c r="E65" s="130"/>
      <c r="F65" s="130"/>
      <c r="G65" s="130"/>
      <c r="H65" s="130"/>
      <c r="I65" s="130"/>
      <c r="J65" s="137" t="s">
        <v>94</v>
      </c>
      <c r="K65" s="130"/>
      <c r="L65" s="12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="2" customFormat="1" ht="10.32" customHeight="1">
      <c r="A66" s="35"/>
      <c r="B66" s="36"/>
      <c r="C66" s="35"/>
      <c r="D66" s="35"/>
      <c r="E66" s="35"/>
      <c r="F66" s="35"/>
      <c r="G66" s="35"/>
      <c r="H66" s="35"/>
      <c r="I66" s="35"/>
      <c r="J66" s="35"/>
      <c r="K66" s="35"/>
      <c r="L66" s="12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="2" customFormat="1" ht="22.8" customHeight="1">
      <c r="A67" s="35"/>
      <c r="B67" s="36"/>
      <c r="C67" s="138" t="s">
        <v>67</v>
      </c>
      <c r="D67" s="35"/>
      <c r="E67" s="35"/>
      <c r="F67" s="35"/>
      <c r="G67" s="35"/>
      <c r="H67" s="35"/>
      <c r="I67" s="35"/>
      <c r="J67" s="87">
        <f>J100</f>
        <v>0</v>
      </c>
      <c r="K67" s="35"/>
      <c r="L67" s="12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6" t="s">
        <v>95</v>
      </c>
    </row>
    <row r="68" s="9" customFormat="1" ht="24.96" customHeight="1">
      <c r="A68" s="9"/>
      <c r="B68" s="139"/>
      <c r="C68" s="9"/>
      <c r="D68" s="140" t="s">
        <v>96</v>
      </c>
      <c r="E68" s="141"/>
      <c r="F68" s="141"/>
      <c r="G68" s="141"/>
      <c r="H68" s="141"/>
      <c r="I68" s="141"/>
      <c r="J68" s="142">
        <f>J101</f>
        <v>0</v>
      </c>
      <c r="K68" s="9"/>
      <c r="L68" s="13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3"/>
      <c r="C69" s="10"/>
      <c r="D69" s="144" t="s">
        <v>97</v>
      </c>
      <c r="E69" s="145"/>
      <c r="F69" s="145"/>
      <c r="G69" s="145"/>
      <c r="H69" s="145"/>
      <c r="I69" s="145"/>
      <c r="J69" s="146">
        <f>J102</f>
        <v>0</v>
      </c>
      <c r="K69" s="10"/>
      <c r="L69" s="14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3"/>
      <c r="C70" s="10"/>
      <c r="D70" s="144" t="s">
        <v>98</v>
      </c>
      <c r="E70" s="145"/>
      <c r="F70" s="145"/>
      <c r="G70" s="145"/>
      <c r="H70" s="145"/>
      <c r="I70" s="145"/>
      <c r="J70" s="146">
        <f>J116</f>
        <v>0</v>
      </c>
      <c r="K70" s="10"/>
      <c r="L70" s="14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3"/>
      <c r="C71" s="10"/>
      <c r="D71" s="144" t="s">
        <v>99</v>
      </c>
      <c r="E71" s="145"/>
      <c r="F71" s="145"/>
      <c r="G71" s="145"/>
      <c r="H71" s="145"/>
      <c r="I71" s="145"/>
      <c r="J71" s="146">
        <f>J121</f>
        <v>0</v>
      </c>
      <c r="K71" s="10"/>
      <c r="L71" s="14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3"/>
      <c r="C72" s="10"/>
      <c r="D72" s="144" t="s">
        <v>100</v>
      </c>
      <c r="E72" s="145"/>
      <c r="F72" s="145"/>
      <c r="G72" s="145"/>
      <c r="H72" s="145"/>
      <c r="I72" s="145"/>
      <c r="J72" s="146">
        <f>J133</f>
        <v>0</v>
      </c>
      <c r="K72" s="10"/>
      <c r="L72" s="14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3"/>
      <c r="C73" s="10"/>
      <c r="D73" s="144" t="s">
        <v>101</v>
      </c>
      <c r="E73" s="145"/>
      <c r="F73" s="145"/>
      <c r="G73" s="145"/>
      <c r="H73" s="145"/>
      <c r="I73" s="145"/>
      <c r="J73" s="146">
        <f>J137</f>
        <v>0</v>
      </c>
      <c r="K73" s="10"/>
      <c r="L73" s="14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3"/>
      <c r="C74" s="10"/>
      <c r="D74" s="144" t="s">
        <v>102</v>
      </c>
      <c r="E74" s="145"/>
      <c r="F74" s="145"/>
      <c r="G74" s="145"/>
      <c r="H74" s="145"/>
      <c r="I74" s="145"/>
      <c r="J74" s="146">
        <f>J146</f>
        <v>0</v>
      </c>
      <c r="K74" s="10"/>
      <c r="L74" s="14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3"/>
      <c r="C75" s="10"/>
      <c r="D75" s="144" t="s">
        <v>103</v>
      </c>
      <c r="E75" s="145"/>
      <c r="F75" s="145"/>
      <c r="G75" s="145"/>
      <c r="H75" s="145"/>
      <c r="I75" s="145"/>
      <c r="J75" s="146">
        <f>J148</f>
        <v>0</v>
      </c>
      <c r="K75" s="10"/>
      <c r="L75" s="14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3"/>
      <c r="C76" s="10"/>
      <c r="D76" s="144" t="s">
        <v>104</v>
      </c>
      <c r="E76" s="145"/>
      <c r="F76" s="145"/>
      <c r="G76" s="145"/>
      <c r="H76" s="145"/>
      <c r="I76" s="145"/>
      <c r="J76" s="146">
        <f>J163</f>
        <v>0</v>
      </c>
      <c r="K76" s="10"/>
      <c r="L76" s="14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5"/>
      <c r="B77" s="36"/>
      <c r="C77" s="35"/>
      <c r="D77" s="35"/>
      <c r="E77" s="35"/>
      <c r="F77" s="35"/>
      <c r="G77" s="35"/>
      <c r="H77" s="35"/>
      <c r="I77" s="35"/>
      <c r="J77" s="35"/>
      <c r="K77" s="35"/>
      <c r="L77" s="12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6.96" customHeight="1">
      <c r="A78" s="35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2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="2" customFormat="1" ht="6.96" customHeight="1">
      <c r="A82" s="35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12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24.96" customHeight="1">
      <c r="A83" s="35"/>
      <c r="B83" s="36"/>
      <c r="C83" s="20" t="s">
        <v>105</v>
      </c>
      <c r="D83" s="35"/>
      <c r="E83" s="35"/>
      <c r="F83" s="35"/>
      <c r="G83" s="35"/>
      <c r="H83" s="35"/>
      <c r="I83" s="35"/>
      <c r="J83" s="35"/>
      <c r="K83" s="35"/>
      <c r="L83" s="12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6.96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12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2" customHeight="1">
      <c r="A85" s="35"/>
      <c r="B85" s="36"/>
      <c r="C85" s="29" t="s">
        <v>17</v>
      </c>
      <c r="D85" s="35"/>
      <c r="E85" s="35"/>
      <c r="F85" s="35"/>
      <c r="G85" s="35"/>
      <c r="H85" s="35"/>
      <c r="I85" s="35"/>
      <c r="J85" s="35"/>
      <c r="K85" s="35"/>
      <c r="L85" s="12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6.5" customHeight="1">
      <c r="A86" s="35"/>
      <c r="B86" s="36"/>
      <c r="C86" s="35"/>
      <c r="D86" s="35"/>
      <c r="E86" s="121" t="str">
        <f>E7</f>
        <v>Pozemní (stavební) objekt Koleje Jarov</v>
      </c>
      <c r="F86" s="29"/>
      <c r="G86" s="29"/>
      <c r="H86" s="29"/>
      <c r="I86" s="35"/>
      <c r="J86" s="35"/>
      <c r="K86" s="35"/>
      <c r="L86" s="12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1" customFormat="1" ht="12" customHeight="1">
      <c r="B87" s="19"/>
      <c r="C87" s="29" t="s">
        <v>86</v>
      </c>
      <c r="L87" s="19"/>
    </row>
    <row r="88" s="1" customFormat="1" ht="16.5" customHeight="1">
      <c r="B88" s="19"/>
      <c r="E88" s="121" t="s">
        <v>87</v>
      </c>
      <c r="F88" s="1"/>
      <c r="G88" s="1"/>
      <c r="H88" s="1"/>
      <c r="L88" s="19"/>
    </row>
    <row r="89" s="1" customFormat="1" ht="12" customHeight="1">
      <c r="B89" s="19"/>
      <c r="C89" s="29" t="s">
        <v>88</v>
      </c>
      <c r="L89" s="19"/>
    </row>
    <row r="90" s="2" customFormat="1" ht="16.5" customHeight="1">
      <c r="A90" s="35"/>
      <c r="B90" s="36"/>
      <c r="C90" s="35"/>
      <c r="D90" s="35"/>
      <c r="E90" s="122" t="s">
        <v>89</v>
      </c>
      <c r="F90" s="35"/>
      <c r="G90" s="35"/>
      <c r="H90" s="35"/>
      <c r="I90" s="35"/>
      <c r="J90" s="35"/>
      <c r="K90" s="35"/>
      <c r="L90" s="12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90</v>
      </c>
      <c r="D91" s="35"/>
      <c r="E91" s="35"/>
      <c r="F91" s="35"/>
      <c r="G91" s="35"/>
      <c r="H91" s="35"/>
      <c r="I91" s="35"/>
      <c r="J91" s="35"/>
      <c r="K91" s="35"/>
      <c r="L91" s="12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6.5" customHeight="1">
      <c r="A92" s="35"/>
      <c r="B92" s="36"/>
      <c r="C92" s="35"/>
      <c r="D92" s="35"/>
      <c r="E92" s="59" t="str">
        <f>E13</f>
        <v>3 - Přístupový systém</v>
      </c>
      <c r="F92" s="35"/>
      <c r="G92" s="35"/>
      <c r="H92" s="35"/>
      <c r="I92" s="35"/>
      <c r="J92" s="35"/>
      <c r="K92" s="35"/>
      <c r="L92" s="12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6.96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12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2" customHeight="1">
      <c r="A94" s="35"/>
      <c r="B94" s="36"/>
      <c r="C94" s="29" t="s">
        <v>21</v>
      </c>
      <c r="D94" s="35"/>
      <c r="E94" s="35"/>
      <c r="F94" s="24" t="str">
        <f>F16</f>
        <v xml:space="preserve"> </v>
      </c>
      <c r="G94" s="35"/>
      <c r="H94" s="35"/>
      <c r="I94" s="29" t="s">
        <v>23</v>
      </c>
      <c r="J94" s="61" t="str">
        <f>IF(J16="","",J16)</f>
        <v>9. 11. 2022</v>
      </c>
      <c r="K94" s="35"/>
      <c r="L94" s="12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6.96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12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25</v>
      </c>
      <c r="D96" s="35"/>
      <c r="E96" s="35"/>
      <c r="F96" s="24" t="str">
        <f>E19</f>
        <v xml:space="preserve"> </v>
      </c>
      <c r="G96" s="35"/>
      <c r="H96" s="35"/>
      <c r="I96" s="29" t="s">
        <v>30</v>
      </c>
      <c r="J96" s="33" t="str">
        <f>E25</f>
        <v xml:space="preserve"> </v>
      </c>
      <c r="K96" s="35"/>
      <c r="L96" s="12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5.15" customHeight="1">
      <c r="A97" s="35"/>
      <c r="B97" s="36"/>
      <c r="C97" s="29" t="s">
        <v>28</v>
      </c>
      <c r="D97" s="35"/>
      <c r="E97" s="35"/>
      <c r="F97" s="24" t="str">
        <f>IF(E22="","",E22)</f>
        <v>Vyplň údaj</v>
      </c>
      <c r="G97" s="35"/>
      <c r="H97" s="35"/>
      <c r="I97" s="29" t="s">
        <v>32</v>
      </c>
      <c r="J97" s="33" t="str">
        <f>E28</f>
        <v xml:space="preserve"> </v>
      </c>
      <c r="K97" s="35"/>
      <c r="L97" s="12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10.32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12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11" customFormat="1" ht="29.28" customHeight="1">
      <c r="A99" s="147"/>
      <c r="B99" s="148"/>
      <c r="C99" s="149" t="s">
        <v>106</v>
      </c>
      <c r="D99" s="150" t="s">
        <v>54</v>
      </c>
      <c r="E99" s="150" t="s">
        <v>50</v>
      </c>
      <c r="F99" s="150" t="s">
        <v>51</v>
      </c>
      <c r="G99" s="150" t="s">
        <v>107</v>
      </c>
      <c r="H99" s="150" t="s">
        <v>108</v>
      </c>
      <c r="I99" s="150" t="s">
        <v>109</v>
      </c>
      <c r="J99" s="150" t="s">
        <v>94</v>
      </c>
      <c r="K99" s="151" t="s">
        <v>110</v>
      </c>
      <c r="L99" s="152"/>
      <c r="M99" s="77" t="s">
        <v>3</v>
      </c>
      <c r="N99" s="78" t="s">
        <v>39</v>
      </c>
      <c r="O99" s="78" t="s">
        <v>111</v>
      </c>
      <c r="P99" s="78" t="s">
        <v>112</v>
      </c>
      <c r="Q99" s="78" t="s">
        <v>113</v>
      </c>
      <c r="R99" s="78" t="s">
        <v>114</v>
      </c>
      <c r="S99" s="78" t="s">
        <v>115</v>
      </c>
      <c r="T99" s="79" t="s">
        <v>116</v>
      </c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</row>
    <row r="100" s="2" customFormat="1" ht="22.8" customHeight="1">
      <c r="A100" s="35"/>
      <c r="B100" s="36"/>
      <c r="C100" s="84" t="s">
        <v>117</v>
      </c>
      <c r="D100" s="35"/>
      <c r="E100" s="35"/>
      <c r="F100" s="35"/>
      <c r="G100" s="35"/>
      <c r="H100" s="35"/>
      <c r="I100" s="35"/>
      <c r="J100" s="153">
        <f>BK100</f>
        <v>0</v>
      </c>
      <c r="K100" s="35"/>
      <c r="L100" s="36"/>
      <c r="M100" s="80"/>
      <c r="N100" s="65"/>
      <c r="O100" s="81"/>
      <c r="P100" s="154">
        <f>P101</f>
        <v>0</v>
      </c>
      <c r="Q100" s="81"/>
      <c r="R100" s="154">
        <f>R101</f>
        <v>0</v>
      </c>
      <c r="S100" s="81"/>
      <c r="T100" s="155">
        <f>T101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6" t="s">
        <v>68</v>
      </c>
      <c r="AU100" s="16" t="s">
        <v>95</v>
      </c>
      <c r="BK100" s="156">
        <f>BK101</f>
        <v>0</v>
      </c>
    </row>
    <row r="101" s="12" customFormat="1" ht="25.92" customHeight="1">
      <c r="A101" s="12"/>
      <c r="B101" s="157"/>
      <c r="C101" s="12"/>
      <c r="D101" s="158" t="s">
        <v>68</v>
      </c>
      <c r="E101" s="159" t="s">
        <v>118</v>
      </c>
      <c r="F101" s="159" t="s">
        <v>119</v>
      </c>
      <c r="G101" s="12"/>
      <c r="H101" s="12"/>
      <c r="I101" s="160"/>
      <c r="J101" s="161">
        <f>BK101</f>
        <v>0</v>
      </c>
      <c r="K101" s="12"/>
      <c r="L101" s="157"/>
      <c r="M101" s="162"/>
      <c r="N101" s="163"/>
      <c r="O101" s="163"/>
      <c r="P101" s="164">
        <f>P102+P116+P121+P133+P137+P146+P148+P163</f>
        <v>0</v>
      </c>
      <c r="Q101" s="163"/>
      <c r="R101" s="164">
        <f>R102+R116+R121+R133+R137+R146+R148+R163</f>
        <v>0</v>
      </c>
      <c r="S101" s="163"/>
      <c r="T101" s="165">
        <f>T102+T116+T121+T133+T137+T146+T148+T163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58" t="s">
        <v>77</v>
      </c>
      <c r="AT101" s="166" t="s">
        <v>68</v>
      </c>
      <c r="AU101" s="166" t="s">
        <v>69</v>
      </c>
      <c r="AY101" s="158" t="s">
        <v>120</v>
      </c>
      <c r="BK101" s="167">
        <f>BK102+BK116+BK121+BK133+BK137+BK146+BK148+BK163</f>
        <v>0</v>
      </c>
    </row>
    <row r="102" s="12" customFormat="1" ht="22.8" customHeight="1">
      <c r="A102" s="12"/>
      <c r="B102" s="157"/>
      <c r="C102" s="12"/>
      <c r="D102" s="158" t="s">
        <v>68</v>
      </c>
      <c r="E102" s="168" t="s">
        <v>121</v>
      </c>
      <c r="F102" s="168" t="s">
        <v>122</v>
      </c>
      <c r="G102" s="12"/>
      <c r="H102" s="12"/>
      <c r="I102" s="160"/>
      <c r="J102" s="169">
        <f>BK102</f>
        <v>0</v>
      </c>
      <c r="K102" s="12"/>
      <c r="L102" s="157"/>
      <c r="M102" s="162"/>
      <c r="N102" s="163"/>
      <c r="O102" s="163"/>
      <c r="P102" s="164">
        <f>SUM(P103:P115)</f>
        <v>0</v>
      </c>
      <c r="Q102" s="163"/>
      <c r="R102" s="164">
        <f>SUM(R103:R115)</f>
        <v>0</v>
      </c>
      <c r="S102" s="163"/>
      <c r="T102" s="165">
        <f>SUM(T103:T115)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58" t="s">
        <v>77</v>
      </c>
      <c r="AT102" s="166" t="s">
        <v>68</v>
      </c>
      <c r="AU102" s="166" t="s">
        <v>15</v>
      </c>
      <c r="AY102" s="158" t="s">
        <v>120</v>
      </c>
      <c r="BK102" s="167">
        <f>SUM(BK103:BK115)</f>
        <v>0</v>
      </c>
    </row>
    <row r="103" s="2" customFormat="1" ht="16.5" customHeight="1">
      <c r="A103" s="35"/>
      <c r="B103" s="170"/>
      <c r="C103" s="171" t="s">
        <v>15</v>
      </c>
      <c r="D103" s="171" t="s">
        <v>123</v>
      </c>
      <c r="E103" s="172" t="s">
        <v>124</v>
      </c>
      <c r="F103" s="173" t="s">
        <v>125</v>
      </c>
      <c r="G103" s="174" t="s">
        <v>126</v>
      </c>
      <c r="H103" s="175">
        <v>78</v>
      </c>
      <c r="I103" s="176"/>
      <c r="J103" s="177">
        <f>ROUND(I103*H103,2)</f>
        <v>0</v>
      </c>
      <c r="K103" s="173" t="s">
        <v>3</v>
      </c>
      <c r="L103" s="36"/>
      <c r="M103" s="178" t="s">
        <v>3</v>
      </c>
      <c r="N103" s="179" t="s">
        <v>40</v>
      </c>
      <c r="O103" s="69"/>
      <c r="P103" s="180">
        <f>O103*H103</f>
        <v>0</v>
      </c>
      <c r="Q103" s="180">
        <v>0</v>
      </c>
      <c r="R103" s="180">
        <f>Q103*H103</f>
        <v>0</v>
      </c>
      <c r="S103" s="180">
        <v>0</v>
      </c>
      <c r="T103" s="181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2" t="s">
        <v>127</v>
      </c>
      <c r="AT103" s="182" t="s">
        <v>123</v>
      </c>
      <c r="AU103" s="182" t="s">
        <v>77</v>
      </c>
      <c r="AY103" s="16" t="s">
        <v>120</v>
      </c>
      <c r="BE103" s="183">
        <f>IF(N103="základní",J103,0)</f>
        <v>0</v>
      </c>
      <c r="BF103" s="183">
        <f>IF(N103="snížená",J103,0)</f>
        <v>0</v>
      </c>
      <c r="BG103" s="183">
        <f>IF(N103="zákl. přenesená",J103,0)</f>
        <v>0</v>
      </c>
      <c r="BH103" s="183">
        <f>IF(N103="sníž. přenesená",J103,0)</f>
        <v>0</v>
      </c>
      <c r="BI103" s="183">
        <f>IF(N103="nulová",J103,0)</f>
        <v>0</v>
      </c>
      <c r="BJ103" s="16" t="s">
        <v>15</v>
      </c>
      <c r="BK103" s="183">
        <f>ROUND(I103*H103,2)</f>
        <v>0</v>
      </c>
      <c r="BL103" s="16" t="s">
        <v>127</v>
      </c>
      <c r="BM103" s="182" t="s">
        <v>128</v>
      </c>
    </row>
    <row r="104" s="2" customFormat="1" ht="21.75" customHeight="1">
      <c r="A104" s="35"/>
      <c r="B104" s="170"/>
      <c r="C104" s="171" t="s">
        <v>77</v>
      </c>
      <c r="D104" s="171" t="s">
        <v>123</v>
      </c>
      <c r="E104" s="172" t="s">
        <v>129</v>
      </c>
      <c r="F104" s="173" t="s">
        <v>130</v>
      </c>
      <c r="G104" s="174" t="s">
        <v>126</v>
      </c>
      <c r="H104" s="175">
        <v>1</v>
      </c>
      <c r="I104" s="176"/>
      <c r="J104" s="177">
        <f>ROUND(I104*H104,2)</f>
        <v>0</v>
      </c>
      <c r="K104" s="173" t="s">
        <v>3</v>
      </c>
      <c r="L104" s="36"/>
      <c r="M104" s="178" t="s">
        <v>3</v>
      </c>
      <c r="N104" s="179" t="s">
        <v>40</v>
      </c>
      <c r="O104" s="69"/>
      <c r="P104" s="180">
        <f>O104*H104</f>
        <v>0</v>
      </c>
      <c r="Q104" s="180">
        <v>0</v>
      </c>
      <c r="R104" s="180">
        <f>Q104*H104</f>
        <v>0</v>
      </c>
      <c r="S104" s="180">
        <v>0</v>
      </c>
      <c r="T104" s="181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2" t="s">
        <v>127</v>
      </c>
      <c r="AT104" s="182" t="s">
        <v>123</v>
      </c>
      <c r="AU104" s="182" t="s">
        <v>77</v>
      </c>
      <c r="AY104" s="16" t="s">
        <v>120</v>
      </c>
      <c r="BE104" s="183">
        <f>IF(N104="základní",J104,0)</f>
        <v>0</v>
      </c>
      <c r="BF104" s="183">
        <f>IF(N104="snížená",J104,0)</f>
        <v>0</v>
      </c>
      <c r="BG104" s="183">
        <f>IF(N104="zákl. přenesená",J104,0)</f>
        <v>0</v>
      </c>
      <c r="BH104" s="183">
        <f>IF(N104="sníž. přenesená",J104,0)</f>
        <v>0</v>
      </c>
      <c r="BI104" s="183">
        <f>IF(N104="nulová",J104,0)</f>
        <v>0</v>
      </c>
      <c r="BJ104" s="16" t="s">
        <v>15</v>
      </c>
      <c r="BK104" s="183">
        <f>ROUND(I104*H104,2)</f>
        <v>0</v>
      </c>
      <c r="BL104" s="16" t="s">
        <v>127</v>
      </c>
      <c r="BM104" s="182" t="s">
        <v>131</v>
      </c>
    </row>
    <row r="105" s="2" customFormat="1" ht="16.5" customHeight="1">
      <c r="A105" s="35"/>
      <c r="B105" s="170"/>
      <c r="C105" s="171" t="s">
        <v>78</v>
      </c>
      <c r="D105" s="171" t="s">
        <v>123</v>
      </c>
      <c r="E105" s="172" t="s">
        <v>132</v>
      </c>
      <c r="F105" s="173" t="s">
        <v>133</v>
      </c>
      <c r="G105" s="174" t="s">
        <v>126</v>
      </c>
      <c r="H105" s="175">
        <v>1</v>
      </c>
      <c r="I105" s="176"/>
      <c r="J105" s="177">
        <f>ROUND(I105*H105,2)</f>
        <v>0</v>
      </c>
      <c r="K105" s="173" t="s">
        <v>3</v>
      </c>
      <c r="L105" s="36"/>
      <c r="M105" s="178" t="s">
        <v>3</v>
      </c>
      <c r="N105" s="179" t="s">
        <v>40</v>
      </c>
      <c r="O105" s="69"/>
      <c r="P105" s="180">
        <f>O105*H105</f>
        <v>0</v>
      </c>
      <c r="Q105" s="180">
        <v>0</v>
      </c>
      <c r="R105" s="180">
        <f>Q105*H105</f>
        <v>0</v>
      </c>
      <c r="S105" s="180">
        <v>0</v>
      </c>
      <c r="T105" s="181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2" t="s">
        <v>127</v>
      </c>
      <c r="AT105" s="182" t="s">
        <v>123</v>
      </c>
      <c r="AU105" s="182" t="s">
        <v>77</v>
      </c>
      <c r="AY105" s="16" t="s">
        <v>120</v>
      </c>
      <c r="BE105" s="183">
        <f>IF(N105="základní",J105,0)</f>
        <v>0</v>
      </c>
      <c r="BF105" s="183">
        <f>IF(N105="snížená",J105,0)</f>
        <v>0</v>
      </c>
      <c r="BG105" s="183">
        <f>IF(N105="zákl. přenesená",J105,0)</f>
        <v>0</v>
      </c>
      <c r="BH105" s="183">
        <f>IF(N105="sníž. přenesená",J105,0)</f>
        <v>0</v>
      </c>
      <c r="BI105" s="183">
        <f>IF(N105="nulová",J105,0)</f>
        <v>0</v>
      </c>
      <c r="BJ105" s="16" t="s">
        <v>15</v>
      </c>
      <c r="BK105" s="183">
        <f>ROUND(I105*H105,2)</f>
        <v>0</v>
      </c>
      <c r="BL105" s="16" t="s">
        <v>127</v>
      </c>
      <c r="BM105" s="182" t="s">
        <v>134</v>
      </c>
    </row>
    <row r="106" s="2" customFormat="1" ht="16.5" customHeight="1">
      <c r="A106" s="35"/>
      <c r="B106" s="170"/>
      <c r="C106" s="171" t="s">
        <v>135</v>
      </c>
      <c r="D106" s="171" t="s">
        <v>123</v>
      </c>
      <c r="E106" s="172" t="s">
        <v>136</v>
      </c>
      <c r="F106" s="173" t="s">
        <v>137</v>
      </c>
      <c r="G106" s="174" t="s">
        <v>126</v>
      </c>
      <c r="H106" s="175">
        <v>2</v>
      </c>
      <c r="I106" s="176"/>
      <c r="J106" s="177">
        <f>ROUND(I106*H106,2)</f>
        <v>0</v>
      </c>
      <c r="K106" s="173" t="s">
        <v>3</v>
      </c>
      <c r="L106" s="36"/>
      <c r="M106" s="178" t="s">
        <v>3</v>
      </c>
      <c r="N106" s="179" t="s">
        <v>40</v>
      </c>
      <c r="O106" s="69"/>
      <c r="P106" s="180">
        <f>O106*H106</f>
        <v>0</v>
      </c>
      <c r="Q106" s="180">
        <v>0</v>
      </c>
      <c r="R106" s="180">
        <f>Q106*H106</f>
        <v>0</v>
      </c>
      <c r="S106" s="180">
        <v>0</v>
      </c>
      <c r="T106" s="181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2" t="s">
        <v>127</v>
      </c>
      <c r="AT106" s="182" t="s">
        <v>123</v>
      </c>
      <c r="AU106" s="182" t="s">
        <v>77</v>
      </c>
      <c r="AY106" s="16" t="s">
        <v>120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16" t="s">
        <v>15</v>
      </c>
      <c r="BK106" s="183">
        <f>ROUND(I106*H106,2)</f>
        <v>0</v>
      </c>
      <c r="BL106" s="16" t="s">
        <v>127</v>
      </c>
      <c r="BM106" s="182" t="s">
        <v>138</v>
      </c>
    </row>
    <row r="107" s="2" customFormat="1" ht="16.5" customHeight="1">
      <c r="A107" s="35"/>
      <c r="B107" s="170"/>
      <c r="C107" s="171" t="s">
        <v>139</v>
      </c>
      <c r="D107" s="171" t="s">
        <v>123</v>
      </c>
      <c r="E107" s="172" t="s">
        <v>140</v>
      </c>
      <c r="F107" s="173" t="s">
        <v>141</v>
      </c>
      <c r="G107" s="174" t="s">
        <v>126</v>
      </c>
      <c r="H107" s="175">
        <v>0</v>
      </c>
      <c r="I107" s="176"/>
      <c r="J107" s="177">
        <f>ROUND(I107*H107,2)</f>
        <v>0</v>
      </c>
      <c r="K107" s="173" t="s">
        <v>3</v>
      </c>
      <c r="L107" s="36"/>
      <c r="M107" s="178" t="s">
        <v>3</v>
      </c>
      <c r="N107" s="179" t="s">
        <v>40</v>
      </c>
      <c r="O107" s="69"/>
      <c r="P107" s="180">
        <f>O107*H107</f>
        <v>0</v>
      </c>
      <c r="Q107" s="180">
        <v>0</v>
      </c>
      <c r="R107" s="180">
        <f>Q107*H107</f>
        <v>0</v>
      </c>
      <c r="S107" s="180">
        <v>0</v>
      </c>
      <c r="T107" s="181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2" t="s">
        <v>127</v>
      </c>
      <c r="AT107" s="182" t="s">
        <v>123</v>
      </c>
      <c r="AU107" s="182" t="s">
        <v>77</v>
      </c>
      <c r="AY107" s="16" t="s">
        <v>120</v>
      </c>
      <c r="BE107" s="183">
        <f>IF(N107="základní",J107,0)</f>
        <v>0</v>
      </c>
      <c r="BF107" s="183">
        <f>IF(N107="snížená",J107,0)</f>
        <v>0</v>
      </c>
      <c r="BG107" s="183">
        <f>IF(N107="zákl. přenesená",J107,0)</f>
        <v>0</v>
      </c>
      <c r="BH107" s="183">
        <f>IF(N107="sníž. přenesená",J107,0)</f>
        <v>0</v>
      </c>
      <c r="BI107" s="183">
        <f>IF(N107="nulová",J107,0)</f>
        <v>0</v>
      </c>
      <c r="BJ107" s="16" t="s">
        <v>15</v>
      </c>
      <c r="BK107" s="183">
        <f>ROUND(I107*H107,2)</f>
        <v>0</v>
      </c>
      <c r="BL107" s="16" t="s">
        <v>127</v>
      </c>
      <c r="BM107" s="182" t="s">
        <v>142</v>
      </c>
    </row>
    <row r="108" s="2" customFormat="1" ht="16.5" customHeight="1">
      <c r="A108" s="35"/>
      <c r="B108" s="170"/>
      <c r="C108" s="171" t="s">
        <v>143</v>
      </c>
      <c r="D108" s="171" t="s">
        <v>123</v>
      </c>
      <c r="E108" s="172" t="s">
        <v>144</v>
      </c>
      <c r="F108" s="173" t="s">
        <v>145</v>
      </c>
      <c r="G108" s="174" t="s">
        <v>126</v>
      </c>
      <c r="H108" s="175">
        <v>0</v>
      </c>
      <c r="I108" s="176"/>
      <c r="J108" s="177">
        <f>ROUND(I108*H108,2)</f>
        <v>0</v>
      </c>
      <c r="K108" s="173" t="s">
        <v>3</v>
      </c>
      <c r="L108" s="36"/>
      <c r="M108" s="178" t="s">
        <v>3</v>
      </c>
      <c r="N108" s="179" t="s">
        <v>40</v>
      </c>
      <c r="O108" s="69"/>
      <c r="P108" s="180">
        <f>O108*H108</f>
        <v>0</v>
      </c>
      <c r="Q108" s="180">
        <v>0</v>
      </c>
      <c r="R108" s="180">
        <f>Q108*H108</f>
        <v>0</v>
      </c>
      <c r="S108" s="180">
        <v>0</v>
      </c>
      <c r="T108" s="181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2" t="s">
        <v>127</v>
      </c>
      <c r="AT108" s="182" t="s">
        <v>123</v>
      </c>
      <c r="AU108" s="182" t="s">
        <v>77</v>
      </c>
      <c r="AY108" s="16" t="s">
        <v>120</v>
      </c>
      <c r="BE108" s="183">
        <f>IF(N108="základní",J108,0)</f>
        <v>0</v>
      </c>
      <c r="BF108" s="183">
        <f>IF(N108="snížená",J108,0)</f>
        <v>0</v>
      </c>
      <c r="BG108" s="183">
        <f>IF(N108="zákl. přenesená",J108,0)</f>
        <v>0</v>
      </c>
      <c r="BH108" s="183">
        <f>IF(N108="sníž. přenesená",J108,0)</f>
        <v>0</v>
      </c>
      <c r="BI108" s="183">
        <f>IF(N108="nulová",J108,0)</f>
        <v>0</v>
      </c>
      <c r="BJ108" s="16" t="s">
        <v>15</v>
      </c>
      <c r="BK108" s="183">
        <f>ROUND(I108*H108,2)</f>
        <v>0</v>
      </c>
      <c r="BL108" s="16" t="s">
        <v>127</v>
      </c>
      <c r="BM108" s="182" t="s">
        <v>146</v>
      </c>
    </row>
    <row r="109" s="2" customFormat="1" ht="24.15" customHeight="1">
      <c r="A109" s="35"/>
      <c r="B109" s="170"/>
      <c r="C109" s="171" t="s">
        <v>147</v>
      </c>
      <c r="D109" s="171" t="s">
        <v>123</v>
      </c>
      <c r="E109" s="172" t="s">
        <v>148</v>
      </c>
      <c r="F109" s="173" t="s">
        <v>149</v>
      </c>
      <c r="G109" s="174" t="s">
        <v>126</v>
      </c>
      <c r="H109" s="175">
        <v>0</v>
      </c>
      <c r="I109" s="176"/>
      <c r="J109" s="177">
        <f>ROUND(I109*H109,2)</f>
        <v>0</v>
      </c>
      <c r="K109" s="173" t="s">
        <v>3</v>
      </c>
      <c r="L109" s="36"/>
      <c r="M109" s="178" t="s">
        <v>3</v>
      </c>
      <c r="N109" s="179" t="s">
        <v>40</v>
      </c>
      <c r="O109" s="69"/>
      <c r="P109" s="180">
        <f>O109*H109</f>
        <v>0</v>
      </c>
      <c r="Q109" s="180">
        <v>0</v>
      </c>
      <c r="R109" s="180">
        <f>Q109*H109</f>
        <v>0</v>
      </c>
      <c r="S109" s="180">
        <v>0</v>
      </c>
      <c r="T109" s="181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2" t="s">
        <v>127</v>
      </c>
      <c r="AT109" s="182" t="s">
        <v>123</v>
      </c>
      <c r="AU109" s="182" t="s">
        <v>77</v>
      </c>
      <c r="AY109" s="16" t="s">
        <v>120</v>
      </c>
      <c r="BE109" s="183">
        <f>IF(N109="základní",J109,0)</f>
        <v>0</v>
      </c>
      <c r="BF109" s="183">
        <f>IF(N109="snížená",J109,0)</f>
        <v>0</v>
      </c>
      <c r="BG109" s="183">
        <f>IF(N109="zákl. přenesená",J109,0)</f>
        <v>0</v>
      </c>
      <c r="BH109" s="183">
        <f>IF(N109="sníž. přenesená",J109,0)</f>
        <v>0</v>
      </c>
      <c r="BI109" s="183">
        <f>IF(N109="nulová",J109,0)</f>
        <v>0</v>
      </c>
      <c r="BJ109" s="16" t="s">
        <v>15</v>
      </c>
      <c r="BK109" s="183">
        <f>ROUND(I109*H109,2)</f>
        <v>0</v>
      </c>
      <c r="BL109" s="16" t="s">
        <v>127</v>
      </c>
      <c r="BM109" s="182" t="s">
        <v>150</v>
      </c>
    </row>
    <row r="110" s="2" customFormat="1" ht="16.5" customHeight="1">
      <c r="A110" s="35"/>
      <c r="B110" s="170"/>
      <c r="C110" s="171" t="s">
        <v>151</v>
      </c>
      <c r="D110" s="171" t="s">
        <v>123</v>
      </c>
      <c r="E110" s="172" t="s">
        <v>152</v>
      </c>
      <c r="F110" s="173" t="s">
        <v>153</v>
      </c>
      <c r="G110" s="174" t="s">
        <v>126</v>
      </c>
      <c r="H110" s="175">
        <v>1</v>
      </c>
      <c r="I110" s="176"/>
      <c r="J110" s="177">
        <f>ROUND(I110*H110,2)</f>
        <v>0</v>
      </c>
      <c r="K110" s="173" t="s">
        <v>3</v>
      </c>
      <c r="L110" s="36"/>
      <c r="M110" s="178" t="s">
        <v>3</v>
      </c>
      <c r="N110" s="179" t="s">
        <v>40</v>
      </c>
      <c r="O110" s="69"/>
      <c r="P110" s="180">
        <f>O110*H110</f>
        <v>0</v>
      </c>
      <c r="Q110" s="180">
        <v>0</v>
      </c>
      <c r="R110" s="180">
        <f>Q110*H110</f>
        <v>0</v>
      </c>
      <c r="S110" s="180">
        <v>0</v>
      </c>
      <c r="T110" s="181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2" t="s">
        <v>127</v>
      </c>
      <c r="AT110" s="182" t="s">
        <v>123</v>
      </c>
      <c r="AU110" s="182" t="s">
        <v>77</v>
      </c>
      <c r="AY110" s="16" t="s">
        <v>120</v>
      </c>
      <c r="BE110" s="183">
        <f>IF(N110="základní",J110,0)</f>
        <v>0</v>
      </c>
      <c r="BF110" s="183">
        <f>IF(N110="snížená",J110,0)</f>
        <v>0</v>
      </c>
      <c r="BG110" s="183">
        <f>IF(N110="zákl. přenesená",J110,0)</f>
        <v>0</v>
      </c>
      <c r="BH110" s="183">
        <f>IF(N110="sníž. přenesená",J110,0)</f>
        <v>0</v>
      </c>
      <c r="BI110" s="183">
        <f>IF(N110="nulová",J110,0)</f>
        <v>0</v>
      </c>
      <c r="BJ110" s="16" t="s">
        <v>15</v>
      </c>
      <c r="BK110" s="183">
        <f>ROUND(I110*H110,2)</f>
        <v>0</v>
      </c>
      <c r="BL110" s="16" t="s">
        <v>127</v>
      </c>
      <c r="BM110" s="182" t="s">
        <v>154</v>
      </c>
    </row>
    <row r="111" s="2" customFormat="1" ht="24.15" customHeight="1">
      <c r="A111" s="35"/>
      <c r="B111" s="170"/>
      <c r="C111" s="171" t="s">
        <v>155</v>
      </c>
      <c r="D111" s="171" t="s">
        <v>123</v>
      </c>
      <c r="E111" s="172" t="s">
        <v>156</v>
      </c>
      <c r="F111" s="173" t="s">
        <v>157</v>
      </c>
      <c r="G111" s="174" t="s">
        <v>126</v>
      </c>
      <c r="H111" s="175">
        <v>1</v>
      </c>
      <c r="I111" s="176"/>
      <c r="J111" s="177">
        <f>ROUND(I111*H111,2)</f>
        <v>0</v>
      </c>
      <c r="K111" s="173" t="s">
        <v>3</v>
      </c>
      <c r="L111" s="36"/>
      <c r="M111" s="178" t="s">
        <v>3</v>
      </c>
      <c r="N111" s="179" t="s">
        <v>40</v>
      </c>
      <c r="O111" s="69"/>
      <c r="P111" s="180">
        <f>O111*H111</f>
        <v>0</v>
      </c>
      <c r="Q111" s="180">
        <v>0</v>
      </c>
      <c r="R111" s="180">
        <f>Q111*H111</f>
        <v>0</v>
      </c>
      <c r="S111" s="180">
        <v>0</v>
      </c>
      <c r="T111" s="181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2" t="s">
        <v>127</v>
      </c>
      <c r="AT111" s="182" t="s">
        <v>123</v>
      </c>
      <c r="AU111" s="182" t="s">
        <v>77</v>
      </c>
      <c r="AY111" s="16" t="s">
        <v>120</v>
      </c>
      <c r="BE111" s="183">
        <f>IF(N111="základní",J111,0)</f>
        <v>0</v>
      </c>
      <c r="BF111" s="183">
        <f>IF(N111="snížená",J111,0)</f>
        <v>0</v>
      </c>
      <c r="BG111" s="183">
        <f>IF(N111="zákl. přenesená",J111,0)</f>
        <v>0</v>
      </c>
      <c r="BH111" s="183">
        <f>IF(N111="sníž. přenesená",J111,0)</f>
        <v>0</v>
      </c>
      <c r="BI111" s="183">
        <f>IF(N111="nulová",J111,0)</f>
        <v>0</v>
      </c>
      <c r="BJ111" s="16" t="s">
        <v>15</v>
      </c>
      <c r="BK111" s="183">
        <f>ROUND(I111*H111,2)</f>
        <v>0</v>
      </c>
      <c r="BL111" s="16" t="s">
        <v>127</v>
      </c>
      <c r="BM111" s="182" t="s">
        <v>158</v>
      </c>
    </row>
    <row r="112" s="2" customFormat="1" ht="16.5" customHeight="1">
      <c r="A112" s="35"/>
      <c r="B112" s="170"/>
      <c r="C112" s="171" t="s">
        <v>159</v>
      </c>
      <c r="D112" s="171" t="s">
        <v>123</v>
      </c>
      <c r="E112" s="172" t="s">
        <v>160</v>
      </c>
      <c r="F112" s="173" t="s">
        <v>161</v>
      </c>
      <c r="G112" s="174" t="s">
        <v>126</v>
      </c>
      <c r="H112" s="175">
        <v>4</v>
      </c>
      <c r="I112" s="176"/>
      <c r="J112" s="177">
        <f>ROUND(I112*H112,2)</f>
        <v>0</v>
      </c>
      <c r="K112" s="173" t="s">
        <v>3</v>
      </c>
      <c r="L112" s="36"/>
      <c r="M112" s="178" t="s">
        <v>3</v>
      </c>
      <c r="N112" s="179" t="s">
        <v>40</v>
      </c>
      <c r="O112" s="69"/>
      <c r="P112" s="180">
        <f>O112*H112</f>
        <v>0</v>
      </c>
      <c r="Q112" s="180">
        <v>0</v>
      </c>
      <c r="R112" s="180">
        <f>Q112*H112</f>
        <v>0</v>
      </c>
      <c r="S112" s="180">
        <v>0</v>
      </c>
      <c r="T112" s="181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2" t="s">
        <v>127</v>
      </c>
      <c r="AT112" s="182" t="s">
        <v>123</v>
      </c>
      <c r="AU112" s="182" t="s">
        <v>77</v>
      </c>
      <c r="AY112" s="16" t="s">
        <v>120</v>
      </c>
      <c r="BE112" s="183">
        <f>IF(N112="základní",J112,0)</f>
        <v>0</v>
      </c>
      <c r="BF112" s="183">
        <f>IF(N112="snížená",J112,0)</f>
        <v>0</v>
      </c>
      <c r="BG112" s="183">
        <f>IF(N112="zákl. přenesená",J112,0)</f>
        <v>0</v>
      </c>
      <c r="BH112" s="183">
        <f>IF(N112="sníž. přenesená",J112,0)</f>
        <v>0</v>
      </c>
      <c r="BI112" s="183">
        <f>IF(N112="nulová",J112,0)</f>
        <v>0</v>
      </c>
      <c r="BJ112" s="16" t="s">
        <v>15</v>
      </c>
      <c r="BK112" s="183">
        <f>ROUND(I112*H112,2)</f>
        <v>0</v>
      </c>
      <c r="BL112" s="16" t="s">
        <v>127</v>
      </c>
      <c r="BM112" s="182" t="s">
        <v>162</v>
      </c>
    </row>
    <row r="113" s="2" customFormat="1" ht="16.5" customHeight="1">
      <c r="A113" s="35"/>
      <c r="B113" s="170"/>
      <c r="C113" s="171" t="s">
        <v>163</v>
      </c>
      <c r="D113" s="171" t="s">
        <v>123</v>
      </c>
      <c r="E113" s="172" t="s">
        <v>164</v>
      </c>
      <c r="F113" s="173" t="s">
        <v>165</v>
      </c>
      <c r="G113" s="174" t="s">
        <v>126</v>
      </c>
      <c r="H113" s="175">
        <v>4</v>
      </c>
      <c r="I113" s="176"/>
      <c r="J113" s="177">
        <f>ROUND(I113*H113,2)</f>
        <v>0</v>
      </c>
      <c r="K113" s="173" t="s">
        <v>3</v>
      </c>
      <c r="L113" s="36"/>
      <c r="M113" s="178" t="s">
        <v>3</v>
      </c>
      <c r="N113" s="179" t="s">
        <v>40</v>
      </c>
      <c r="O113" s="69"/>
      <c r="P113" s="180">
        <f>O113*H113</f>
        <v>0</v>
      </c>
      <c r="Q113" s="180">
        <v>0</v>
      </c>
      <c r="R113" s="180">
        <f>Q113*H113</f>
        <v>0</v>
      </c>
      <c r="S113" s="180">
        <v>0</v>
      </c>
      <c r="T113" s="181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2" t="s">
        <v>127</v>
      </c>
      <c r="AT113" s="182" t="s">
        <v>123</v>
      </c>
      <c r="AU113" s="182" t="s">
        <v>77</v>
      </c>
      <c r="AY113" s="16" t="s">
        <v>120</v>
      </c>
      <c r="BE113" s="183">
        <f>IF(N113="základní",J113,0)</f>
        <v>0</v>
      </c>
      <c r="BF113" s="183">
        <f>IF(N113="snížená",J113,0)</f>
        <v>0</v>
      </c>
      <c r="BG113" s="183">
        <f>IF(N113="zákl. přenesená",J113,0)</f>
        <v>0</v>
      </c>
      <c r="BH113" s="183">
        <f>IF(N113="sníž. přenesená",J113,0)</f>
        <v>0</v>
      </c>
      <c r="BI113" s="183">
        <f>IF(N113="nulová",J113,0)</f>
        <v>0</v>
      </c>
      <c r="BJ113" s="16" t="s">
        <v>15</v>
      </c>
      <c r="BK113" s="183">
        <f>ROUND(I113*H113,2)</f>
        <v>0</v>
      </c>
      <c r="BL113" s="16" t="s">
        <v>127</v>
      </c>
      <c r="BM113" s="182" t="s">
        <v>166</v>
      </c>
    </row>
    <row r="114" s="2" customFormat="1" ht="16.5" customHeight="1">
      <c r="A114" s="35"/>
      <c r="B114" s="170"/>
      <c r="C114" s="171" t="s">
        <v>73</v>
      </c>
      <c r="D114" s="171" t="s">
        <v>123</v>
      </c>
      <c r="E114" s="172" t="s">
        <v>167</v>
      </c>
      <c r="F114" s="173" t="s">
        <v>168</v>
      </c>
      <c r="G114" s="174" t="s">
        <v>126</v>
      </c>
      <c r="H114" s="175">
        <v>1</v>
      </c>
      <c r="I114" s="176"/>
      <c r="J114" s="177">
        <f>ROUND(I114*H114,2)</f>
        <v>0</v>
      </c>
      <c r="K114" s="173" t="s">
        <v>3</v>
      </c>
      <c r="L114" s="36"/>
      <c r="M114" s="178" t="s">
        <v>3</v>
      </c>
      <c r="N114" s="179" t="s">
        <v>40</v>
      </c>
      <c r="O114" s="69"/>
      <c r="P114" s="180">
        <f>O114*H114</f>
        <v>0</v>
      </c>
      <c r="Q114" s="180">
        <v>0</v>
      </c>
      <c r="R114" s="180">
        <f>Q114*H114</f>
        <v>0</v>
      </c>
      <c r="S114" s="180">
        <v>0</v>
      </c>
      <c r="T114" s="181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2" t="s">
        <v>127</v>
      </c>
      <c r="AT114" s="182" t="s">
        <v>123</v>
      </c>
      <c r="AU114" s="182" t="s">
        <v>77</v>
      </c>
      <c r="AY114" s="16" t="s">
        <v>120</v>
      </c>
      <c r="BE114" s="183">
        <f>IF(N114="základní",J114,0)</f>
        <v>0</v>
      </c>
      <c r="BF114" s="183">
        <f>IF(N114="snížená",J114,0)</f>
        <v>0</v>
      </c>
      <c r="BG114" s="183">
        <f>IF(N114="zákl. přenesená",J114,0)</f>
        <v>0</v>
      </c>
      <c r="BH114" s="183">
        <f>IF(N114="sníž. přenesená",J114,0)</f>
        <v>0</v>
      </c>
      <c r="BI114" s="183">
        <f>IF(N114="nulová",J114,0)</f>
        <v>0</v>
      </c>
      <c r="BJ114" s="16" t="s">
        <v>15</v>
      </c>
      <c r="BK114" s="183">
        <f>ROUND(I114*H114,2)</f>
        <v>0</v>
      </c>
      <c r="BL114" s="16" t="s">
        <v>127</v>
      </c>
      <c r="BM114" s="182" t="s">
        <v>169</v>
      </c>
    </row>
    <row r="115" s="2" customFormat="1" ht="16.5" customHeight="1">
      <c r="A115" s="35"/>
      <c r="B115" s="170"/>
      <c r="C115" s="171" t="s">
        <v>170</v>
      </c>
      <c r="D115" s="171" t="s">
        <v>123</v>
      </c>
      <c r="E115" s="172" t="s">
        <v>171</v>
      </c>
      <c r="F115" s="173" t="s">
        <v>172</v>
      </c>
      <c r="G115" s="174" t="s">
        <v>126</v>
      </c>
      <c r="H115" s="175">
        <v>80</v>
      </c>
      <c r="I115" s="176"/>
      <c r="J115" s="177">
        <f>ROUND(I115*H115,2)</f>
        <v>0</v>
      </c>
      <c r="K115" s="173" t="s">
        <v>3</v>
      </c>
      <c r="L115" s="36"/>
      <c r="M115" s="178" t="s">
        <v>3</v>
      </c>
      <c r="N115" s="179" t="s">
        <v>40</v>
      </c>
      <c r="O115" s="69"/>
      <c r="P115" s="180">
        <f>O115*H115</f>
        <v>0</v>
      </c>
      <c r="Q115" s="180">
        <v>0</v>
      </c>
      <c r="R115" s="180">
        <f>Q115*H115</f>
        <v>0</v>
      </c>
      <c r="S115" s="180">
        <v>0</v>
      </c>
      <c r="T115" s="181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2" t="s">
        <v>127</v>
      </c>
      <c r="AT115" s="182" t="s">
        <v>123</v>
      </c>
      <c r="AU115" s="182" t="s">
        <v>77</v>
      </c>
      <c r="AY115" s="16" t="s">
        <v>120</v>
      </c>
      <c r="BE115" s="183">
        <f>IF(N115="základní",J115,0)</f>
        <v>0</v>
      </c>
      <c r="BF115" s="183">
        <f>IF(N115="snížená",J115,0)</f>
        <v>0</v>
      </c>
      <c r="BG115" s="183">
        <f>IF(N115="zákl. přenesená",J115,0)</f>
        <v>0</v>
      </c>
      <c r="BH115" s="183">
        <f>IF(N115="sníž. přenesená",J115,0)</f>
        <v>0</v>
      </c>
      <c r="BI115" s="183">
        <f>IF(N115="nulová",J115,0)</f>
        <v>0</v>
      </c>
      <c r="BJ115" s="16" t="s">
        <v>15</v>
      </c>
      <c r="BK115" s="183">
        <f>ROUND(I115*H115,2)</f>
        <v>0</v>
      </c>
      <c r="BL115" s="16" t="s">
        <v>127</v>
      </c>
      <c r="BM115" s="182" t="s">
        <v>173</v>
      </c>
    </row>
    <row r="116" s="12" customFormat="1" ht="22.8" customHeight="1">
      <c r="A116" s="12"/>
      <c r="B116" s="157"/>
      <c r="C116" s="12"/>
      <c r="D116" s="158" t="s">
        <v>68</v>
      </c>
      <c r="E116" s="168" t="s">
        <v>174</v>
      </c>
      <c r="F116" s="168" t="s">
        <v>175</v>
      </c>
      <c r="G116" s="12"/>
      <c r="H116" s="12"/>
      <c r="I116" s="160"/>
      <c r="J116" s="169">
        <f>BK116</f>
        <v>0</v>
      </c>
      <c r="K116" s="12"/>
      <c r="L116" s="157"/>
      <c r="M116" s="162"/>
      <c r="N116" s="163"/>
      <c r="O116" s="163"/>
      <c r="P116" s="164">
        <f>SUM(P117:P120)</f>
        <v>0</v>
      </c>
      <c r="Q116" s="163"/>
      <c r="R116" s="164">
        <f>SUM(R117:R120)</f>
        <v>0</v>
      </c>
      <c r="S116" s="163"/>
      <c r="T116" s="165">
        <f>SUM(T117:T120)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8" t="s">
        <v>77</v>
      </c>
      <c r="AT116" s="166" t="s">
        <v>68</v>
      </c>
      <c r="AU116" s="166" t="s">
        <v>15</v>
      </c>
      <c r="AY116" s="158" t="s">
        <v>120</v>
      </c>
      <c r="BK116" s="167">
        <f>SUM(BK117:BK120)</f>
        <v>0</v>
      </c>
    </row>
    <row r="117" s="2" customFormat="1" ht="24.15" customHeight="1">
      <c r="A117" s="35"/>
      <c r="B117" s="170"/>
      <c r="C117" s="171" t="s">
        <v>176</v>
      </c>
      <c r="D117" s="171" t="s">
        <v>123</v>
      </c>
      <c r="E117" s="172" t="s">
        <v>177</v>
      </c>
      <c r="F117" s="173" t="s">
        <v>178</v>
      </c>
      <c r="G117" s="174" t="s">
        <v>126</v>
      </c>
      <c r="H117" s="175">
        <v>78</v>
      </c>
      <c r="I117" s="176"/>
      <c r="J117" s="177">
        <f>ROUND(I117*H117,2)</f>
        <v>0</v>
      </c>
      <c r="K117" s="173" t="s">
        <v>3</v>
      </c>
      <c r="L117" s="36"/>
      <c r="M117" s="178" t="s">
        <v>3</v>
      </c>
      <c r="N117" s="179" t="s">
        <v>40</v>
      </c>
      <c r="O117" s="69"/>
      <c r="P117" s="180">
        <f>O117*H117</f>
        <v>0</v>
      </c>
      <c r="Q117" s="180">
        <v>0</v>
      </c>
      <c r="R117" s="180">
        <f>Q117*H117</f>
        <v>0</v>
      </c>
      <c r="S117" s="180">
        <v>0</v>
      </c>
      <c r="T117" s="181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2" t="s">
        <v>127</v>
      </c>
      <c r="AT117" s="182" t="s">
        <v>123</v>
      </c>
      <c r="AU117" s="182" t="s">
        <v>77</v>
      </c>
      <c r="AY117" s="16" t="s">
        <v>120</v>
      </c>
      <c r="BE117" s="183">
        <f>IF(N117="základní",J117,0)</f>
        <v>0</v>
      </c>
      <c r="BF117" s="183">
        <f>IF(N117="snížená",J117,0)</f>
        <v>0</v>
      </c>
      <c r="BG117" s="183">
        <f>IF(N117="zákl. přenesená",J117,0)</f>
        <v>0</v>
      </c>
      <c r="BH117" s="183">
        <f>IF(N117="sníž. přenesená",J117,0)</f>
        <v>0</v>
      </c>
      <c r="BI117" s="183">
        <f>IF(N117="nulová",J117,0)</f>
        <v>0</v>
      </c>
      <c r="BJ117" s="16" t="s">
        <v>15</v>
      </c>
      <c r="BK117" s="183">
        <f>ROUND(I117*H117,2)</f>
        <v>0</v>
      </c>
      <c r="BL117" s="16" t="s">
        <v>127</v>
      </c>
      <c r="BM117" s="182" t="s">
        <v>179</v>
      </c>
    </row>
    <row r="118" s="2" customFormat="1" ht="16.5" customHeight="1">
      <c r="A118" s="35"/>
      <c r="B118" s="170"/>
      <c r="C118" s="171" t="s">
        <v>9</v>
      </c>
      <c r="D118" s="171" t="s">
        <v>123</v>
      </c>
      <c r="E118" s="172" t="s">
        <v>180</v>
      </c>
      <c r="F118" s="173" t="s">
        <v>181</v>
      </c>
      <c r="G118" s="174" t="s">
        <v>126</v>
      </c>
      <c r="H118" s="175">
        <v>78</v>
      </c>
      <c r="I118" s="176"/>
      <c r="J118" s="177">
        <f>ROUND(I118*H118,2)</f>
        <v>0</v>
      </c>
      <c r="K118" s="173" t="s">
        <v>3</v>
      </c>
      <c r="L118" s="36"/>
      <c r="M118" s="178" t="s">
        <v>3</v>
      </c>
      <c r="N118" s="179" t="s">
        <v>40</v>
      </c>
      <c r="O118" s="69"/>
      <c r="P118" s="180">
        <f>O118*H118</f>
        <v>0</v>
      </c>
      <c r="Q118" s="180">
        <v>0</v>
      </c>
      <c r="R118" s="180">
        <f>Q118*H118</f>
        <v>0</v>
      </c>
      <c r="S118" s="180">
        <v>0</v>
      </c>
      <c r="T118" s="181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2" t="s">
        <v>127</v>
      </c>
      <c r="AT118" s="182" t="s">
        <v>123</v>
      </c>
      <c r="AU118" s="182" t="s">
        <v>77</v>
      </c>
      <c r="AY118" s="16" t="s">
        <v>120</v>
      </c>
      <c r="BE118" s="183">
        <f>IF(N118="základní",J118,0)</f>
        <v>0</v>
      </c>
      <c r="BF118" s="183">
        <f>IF(N118="snížená",J118,0)</f>
        <v>0</v>
      </c>
      <c r="BG118" s="183">
        <f>IF(N118="zákl. přenesená",J118,0)</f>
        <v>0</v>
      </c>
      <c r="BH118" s="183">
        <f>IF(N118="sníž. přenesená",J118,0)</f>
        <v>0</v>
      </c>
      <c r="BI118" s="183">
        <f>IF(N118="nulová",J118,0)</f>
        <v>0</v>
      </c>
      <c r="BJ118" s="16" t="s">
        <v>15</v>
      </c>
      <c r="BK118" s="183">
        <f>ROUND(I118*H118,2)</f>
        <v>0</v>
      </c>
      <c r="BL118" s="16" t="s">
        <v>127</v>
      </c>
      <c r="BM118" s="182" t="s">
        <v>182</v>
      </c>
    </row>
    <row r="119" s="2" customFormat="1" ht="24.15" customHeight="1">
      <c r="A119" s="35"/>
      <c r="B119" s="170"/>
      <c r="C119" s="171" t="s">
        <v>127</v>
      </c>
      <c r="D119" s="171" t="s">
        <v>123</v>
      </c>
      <c r="E119" s="172" t="s">
        <v>183</v>
      </c>
      <c r="F119" s="173" t="s">
        <v>184</v>
      </c>
      <c r="G119" s="174" t="s">
        <v>126</v>
      </c>
      <c r="H119" s="175">
        <v>78</v>
      </c>
      <c r="I119" s="176"/>
      <c r="J119" s="177">
        <f>ROUND(I119*H119,2)</f>
        <v>0</v>
      </c>
      <c r="K119" s="173" t="s">
        <v>3</v>
      </c>
      <c r="L119" s="36"/>
      <c r="M119" s="178" t="s">
        <v>3</v>
      </c>
      <c r="N119" s="179" t="s">
        <v>40</v>
      </c>
      <c r="O119" s="69"/>
      <c r="P119" s="180">
        <f>O119*H119</f>
        <v>0</v>
      </c>
      <c r="Q119" s="180">
        <v>0</v>
      </c>
      <c r="R119" s="180">
        <f>Q119*H119</f>
        <v>0</v>
      </c>
      <c r="S119" s="180">
        <v>0</v>
      </c>
      <c r="T119" s="18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2" t="s">
        <v>127</v>
      </c>
      <c r="AT119" s="182" t="s">
        <v>123</v>
      </c>
      <c r="AU119" s="182" t="s">
        <v>77</v>
      </c>
      <c r="AY119" s="16" t="s">
        <v>120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6" t="s">
        <v>15</v>
      </c>
      <c r="BK119" s="183">
        <f>ROUND(I119*H119,2)</f>
        <v>0</v>
      </c>
      <c r="BL119" s="16" t="s">
        <v>127</v>
      </c>
      <c r="BM119" s="182" t="s">
        <v>185</v>
      </c>
    </row>
    <row r="120" s="2" customFormat="1" ht="16.5" customHeight="1">
      <c r="A120" s="35"/>
      <c r="B120" s="170"/>
      <c r="C120" s="171" t="s">
        <v>186</v>
      </c>
      <c r="D120" s="171" t="s">
        <v>123</v>
      </c>
      <c r="E120" s="172" t="s">
        <v>187</v>
      </c>
      <c r="F120" s="173" t="s">
        <v>188</v>
      </c>
      <c r="G120" s="174" t="s">
        <v>126</v>
      </c>
      <c r="H120" s="175">
        <v>78</v>
      </c>
      <c r="I120" s="176"/>
      <c r="J120" s="177">
        <f>ROUND(I120*H120,2)</f>
        <v>0</v>
      </c>
      <c r="K120" s="173" t="s">
        <v>3</v>
      </c>
      <c r="L120" s="36"/>
      <c r="M120" s="178" t="s">
        <v>3</v>
      </c>
      <c r="N120" s="179" t="s">
        <v>40</v>
      </c>
      <c r="O120" s="69"/>
      <c r="P120" s="180">
        <f>O120*H120</f>
        <v>0</v>
      </c>
      <c r="Q120" s="180">
        <v>0</v>
      </c>
      <c r="R120" s="180">
        <f>Q120*H120</f>
        <v>0</v>
      </c>
      <c r="S120" s="180">
        <v>0</v>
      </c>
      <c r="T120" s="181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82" t="s">
        <v>127</v>
      </c>
      <c r="AT120" s="182" t="s">
        <v>123</v>
      </c>
      <c r="AU120" s="182" t="s">
        <v>77</v>
      </c>
      <c r="AY120" s="16" t="s">
        <v>120</v>
      </c>
      <c r="BE120" s="183">
        <f>IF(N120="základní",J120,0)</f>
        <v>0</v>
      </c>
      <c r="BF120" s="183">
        <f>IF(N120="snížená",J120,0)</f>
        <v>0</v>
      </c>
      <c r="BG120" s="183">
        <f>IF(N120="zákl. přenesená",J120,0)</f>
        <v>0</v>
      </c>
      <c r="BH120" s="183">
        <f>IF(N120="sníž. přenesená",J120,0)</f>
        <v>0</v>
      </c>
      <c r="BI120" s="183">
        <f>IF(N120="nulová",J120,0)</f>
        <v>0</v>
      </c>
      <c r="BJ120" s="16" t="s">
        <v>15</v>
      </c>
      <c r="BK120" s="183">
        <f>ROUND(I120*H120,2)</f>
        <v>0</v>
      </c>
      <c r="BL120" s="16" t="s">
        <v>127</v>
      </c>
      <c r="BM120" s="182" t="s">
        <v>189</v>
      </c>
    </row>
    <row r="121" s="12" customFormat="1" ht="22.8" customHeight="1">
      <c r="A121" s="12"/>
      <c r="B121" s="157"/>
      <c r="C121" s="12"/>
      <c r="D121" s="158" t="s">
        <v>68</v>
      </c>
      <c r="E121" s="168" t="s">
        <v>190</v>
      </c>
      <c r="F121" s="168" t="s">
        <v>191</v>
      </c>
      <c r="G121" s="12"/>
      <c r="H121" s="12"/>
      <c r="I121" s="160"/>
      <c r="J121" s="169">
        <f>BK121</f>
        <v>0</v>
      </c>
      <c r="K121" s="12"/>
      <c r="L121" s="157"/>
      <c r="M121" s="162"/>
      <c r="N121" s="163"/>
      <c r="O121" s="163"/>
      <c r="P121" s="164">
        <f>SUM(P122:P132)</f>
        <v>0</v>
      </c>
      <c r="Q121" s="163"/>
      <c r="R121" s="164">
        <f>SUM(R122:R132)</f>
        <v>0</v>
      </c>
      <c r="S121" s="163"/>
      <c r="T121" s="165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77</v>
      </c>
      <c r="AT121" s="166" t="s">
        <v>68</v>
      </c>
      <c r="AU121" s="166" t="s">
        <v>15</v>
      </c>
      <c r="AY121" s="158" t="s">
        <v>120</v>
      </c>
      <c r="BK121" s="167">
        <f>SUM(BK122:BK132)</f>
        <v>0</v>
      </c>
    </row>
    <row r="122" s="2" customFormat="1" ht="24.15" customHeight="1">
      <c r="A122" s="35"/>
      <c r="B122" s="170"/>
      <c r="C122" s="171" t="s">
        <v>192</v>
      </c>
      <c r="D122" s="171" t="s">
        <v>123</v>
      </c>
      <c r="E122" s="172" t="s">
        <v>193</v>
      </c>
      <c r="F122" s="173" t="s">
        <v>194</v>
      </c>
      <c r="G122" s="174" t="s">
        <v>126</v>
      </c>
      <c r="H122" s="175">
        <v>78</v>
      </c>
      <c r="I122" s="176"/>
      <c r="J122" s="177">
        <f>ROUND(I122*H122,2)</f>
        <v>0</v>
      </c>
      <c r="K122" s="173" t="s">
        <v>3</v>
      </c>
      <c r="L122" s="36"/>
      <c r="M122" s="178" t="s">
        <v>3</v>
      </c>
      <c r="N122" s="179" t="s">
        <v>40</v>
      </c>
      <c r="O122" s="69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2" t="s">
        <v>127</v>
      </c>
      <c r="AT122" s="182" t="s">
        <v>123</v>
      </c>
      <c r="AU122" s="182" t="s">
        <v>77</v>
      </c>
      <c r="AY122" s="16" t="s">
        <v>120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6" t="s">
        <v>15</v>
      </c>
      <c r="BK122" s="183">
        <f>ROUND(I122*H122,2)</f>
        <v>0</v>
      </c>
      <c r="BL122" s="16" t="s">
        <v>127</v>
      </c>
      <c r="BM122" s="182" t="s">
        <v>195</v>
      </c>
    </row>
    <row r="123" s="2" customFormat="1" ht="16.5" customHeight="1">
      <c r="A123" s="35"/>
      <c r="B123" s="170"/>
      <c r="C123" s="171" t="s">
        <v>196</v>
      </c>
      <c r="D123" s="171" t="s">
        <v>123</v>
      </c>
      <c r="E123" s="172" t="s">
        <v>197</v>
      </c>
      <c r="F123" s="173" t="s">
        <v>198</v>
      </c>
      <c r="G123" s="174" t="s">
        <v>126</v>
      </c>
      <c r="H123" s="175">
        <v>78</v>
      </c>
      <c r="I123" s="176"/>
      <c r="J123" s="177">
        <f>ROUND(I123*H123,2)</f>
        <v>0</v>
      </c>
      <c r="K123" s="173" t="s">
        <v>3</v>
      </c>
      <c r="L123" s="36"/>
      <c r="M123" s="178" t="s">
        <v>3</v>
      </c>
      <c r="N123" s="179" t="s">
        <v>40</v>
      </c>
      <c r="O123" s="69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2" t="s">
        <v>127</v>
      </c>
      <c r="AT123" s="182" t="s">
        <v>123</v>
      </c>
      <c r="AU123" s="182" t="s">
        <v>77</v>
      </c>
      <c r="AY123" s="16" t="s">
        <v>120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6" t="s">
        <v>15</v>
      </c>
      <c r="BK123" s="183">
        <f>ROUND(I123*H123,2)</f>
        <v>0</v>
      </c>
      <c r="BL123" s="16" t="s">
        <v>127</v>
      </c>
      <c r="BM123" s="182" t="s">
        <v>199</v>
      </c>
    </row>
    <row r="124" s="2" customFormat="1" ht="16.5" customHeight="1">
      <c r="A124" s="35"/>
      <c r="B124" s="170"/>
      <c r="C124" s="171" t="s">
        <v>200</v>
      </c>
      <c r="D124" s="171" t="s">
        <v>123</v>
      </c>
      <c r="E124" s="172" t="s">
        <v>201</v>
      </c>
      <c r="F124" s="173" t="s">
        <v>202</v>
      </c>
      <c r="G124" s="174" t="s">
        <v>126</v>
      </c>
      <c r="H124" s="175">
        <v>78</v>
      </c>
      <c r="I124" s="176"/>
      <c r="J124" s="177">
        <f>ROUND(I124*H124,2)</f>
        <v>0</v>
      </c>
      <c r="K124" s="173" t="s">
        <v>3</v>
      </c>
      <c r="L124" s="36"/>
      <c r="M124" s="178" t="s">
        <v>3</v>
      </c>
      <c r="N124" s="179" t="s">
        <v>40</v>
      </c>
      <c r="O124" s="69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2" t="s">
        <v>127</v>
      </c>
      <c r="AT124" s="182" t="s">
        <v>123</v>
      </c>
      <c r="AU124" s="182" t="s">
        <v>77</v>
      </c>
      <c r="AY124" s="16" t="s">
        <v>120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6" t="s">
        <v>15</v>
      </c>
      <c r="BK124" s="183">
        <f>ROUND(I124*H124,2)</f>
        <v>0</v>
      </c>
      <c r="BL124" s="16" t="s">
        <v>127</v>
      </c>
      <c r="BM124" s="182" t="s">
        <v>203</v>
      </c>
    </row>
    <row r="125" s="2" customFormat="1" ht="16.5" customHeight="1">
      <c r="A125" s="35"/>
      <c r="B125" s="170"/>
      <c r="C125" s="171" t="s">
        <v>8</v>
      </c>
      <c r="D125" s="171" t="s">
        <v>123</v>
      </c>
      <c r="E125" s="172" t="s">
        <v>204</v>
      </c>
      <c r="F125" s="173" t="s">
        <v>205</v>
      </c>
      <c r="G125" s="174" t="s">
        <v>126</v>
      </c>
      <c r="H125" s="175">
        <v>78</v>
      </c>
      <c r="I125" s="176"/>
      <c r="J125" s="177">
        <f>ROUND(I125*H125,2)</f>
        <v>0</v>
      </c>
      <c r="K125" s="173" t="s">
        <v>3</v>
      </c>
      <c r="L125" s="36"/>
      <c r="M125" s="178" t="s">
        <v>3</v>
      </c>
      <c r="N125" s="179" t="s">
        <v>40</v>
      </c>
      <c r="O125" s="69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2" t="s">
        <v>127</v>
      </c>
      <c r="AT125" s="182" t="s">
        <v>123</v>
      </c>
      <c r="AU125" s="182" t="s">
        <v>77</v>
      </c>
      <c r="AY125" s="16" t="s">
        <v>120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6" t="s">
        <v>15</v>
      </c>
      <c r="BK125" s="183">
        <f>ROUND(I125*H125,2)</f>
        <v>0</v>
      </c>
      <c r="BL125" s="16" t="s">
        <v>127</v>
      </c>
      <c r="BM125" s="182" t="s">
        <v>206</v>
      </c>
    </row>
    <row r="126" s="2" customFormat="1" ht="16.5" customHeight="1">
      <c r="A126" s="35"/>
      <c r="B126" s="170"/>
      <c r="C126" s="171" t="s">
        <v>207</v>
      </c>
      <c r="D126" s="171" t="s">
        <v>123</v>
      </c>
      <c r="E126" s="172" t="s">
        <v>208</v>
      </c>
      <c r="F126" s="173" t="s">
        <v>209</v>
      </c>
      <c r="G126" s="174" t="s">
        <v>126</v>
      </c>
      <c r="H126" s="175">
        <v>78</v>
      </c>
      <c r="I126" s="176"/>
      <c r="J126" s="177">
        <f>ROUND(I126*H126,2)</f>
        <v>0</v>
      </c>
      <c r="K126" s="173" t="s">
        <v>3</v>
      </c>
      <c r="L126" s="36"/>
      <c r="M126" s="178" t="s">
        <v>3</v>
      </c>
      <c r="N126" s="179" t="s">
        <v>40</v>
      </c>
      <c r="O126" s="69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2" t="s">
        <v>127</v>
      </c>
      <c r="AT126" s="182" t="s">
        <v>123</v>
      </c>
      <c r="AU126" s="182" t="s">
        <v>77</v>
      </c>
      <c r="AY126" s="16" t="s">
        <v>120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6" t="s">
        <v>15</v>
      </c>
      <c r="BK126" s="183">
        <f>ROUND(I126*H126,2)</f>
        <v>0</v>
      </c>
      <c r="BL126" s="16" t="s">
        <v>127</v>
      </c>
      <c r="BM126" s="182" t="s">
        <v>210</v>
      </c>
    </row>
    <row r="127" s="2" customFormat="1" ht="16.5" customHeight="1">
      <c r="A127" s="35"/>
      <c r="B127" s="170"/>
      <c r="C127" s="171" t="s">
        <v>211</v>
      </c>
      <c r="D127" s="171" t="s">
        <v>123</v>
      </c>
      <c r="E127" s="172" t="s">
        <v>212</v>
      </c>
      <c r="F127" s="173" t="s">
        <v>213</v>
      </c>
      <c r="G127" s="174" t="s">
        <v>126</v>
      </c>
      <c r="H127" s="175">
        <v>78</v>
      </c>
      <c r="I127" s="176"/>
      <c r="J127" s="177">
        <f>ROUND(I127*H127,2)</f>
        <v>0</v>
      </c>
      <c r="K127" s="173" t="s">
        <v>3</v>
      </c>
      <c r="L127" s="36"/>
      <c r="M127" s="178" t="s">
        <v>3</v>
      </c>
      <c r="N127" s="179" t="s">
        <v>40</v>
      </c>
      <c r="O127" s="69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2" t="s">
        <v>127</v>
      </c>
      <c r="AT127" s="182" t="s">
        <v>123</v>
      </c>
      <c r="AU127" s="182" t="s">
        <v>77</v>
      </c>
      <c r="AY127" s="16" t="s">
        <v>120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6" t="s">
        <v>15</v>
      </c>
      <c r="BK127" s="183">
        <f>ROUND(I127*H127,2)</f>
        <v>0</v>
      </c>
      <c r="BL127" s="16" t="s">
        <v>127</v>
      </c>
      <c r="BM127" s="182" t="s">
        <v>214</v>
      </c>
    </row>
    <row r="128" s="2" customFormat="1" ht="16.5" customHeight="1">
      <c r="A128" s="35"/>
      <c r="B128" s="170"/>
      <c r="C128" s="171" t="s">
        <v>215</v>
      </c>
      <c r="D128" s="171" t="s">
        <v>123</v>
      </c>
      <c r="E128" s="172" t="s">
        <v>216</v>
      </c>
      <c r="F128" s="173" t="s">
        <v>217</v>
      </c>
      <c r="G128" s="174" t="s">
        <v>126</v>
      </c>
      <c r="H128" s="175">
        <v>78</v>
      </c>
      <c r="I128" s="176"/>
      <c r="J128" s="177">
        <f>ROUND(I128*H128,2)</f>
        <v>0</v>
      </c>
      <c r="K128" s="173" t="s">
        <v>3</v>
      </c>
      <c r="L128" s="36"/>
      <c r="M128" s="178" t="s">
        <v>3</v>
      </c>
      <c r="N128" s="179" t="s">
        <v>40</v>
      </c>
      <c r="O128" s="69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2" t="s">
        <v>127</v>
      </c>
      <c r="AT128" s="182" t="s">
        <v>123</v>
      </c>
      <c r="AU128" s="182" t="s">
        <v>77</v>
      </c>
      <c r="AY128" s="16" t="s">
        <v>120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6" t="s">
        <v>15</v>
      </c>
      <c r="BK128" s="183">
        <f>ROUND(I128*H128,2)</f>
        <v>0</v>
      </c>
      <c r="BL128" s="16" t="s">
        <v>127</v>
      </c>
      <c r="BM128" s="182" t="s">
        <v>218</v>
      </c>
    </row>
    <row r="129" s="2" customFormat="1" ht="16.5" customHeight="1">
      <c r="A129" s="35"/>
      <c r="B129" s="170"/>
      <c r="C129" s="171" t="s">
        <v>219</v>
      </c>
      <c r="D129" s="171" t="s">
        <v>123</v>
      </c>
      <c r="E129" s="172" t="s">
        <v>220</v>
      </c>
      <c r="F129" s="173" t="s">
        <v>221</v>
      </c>
      <c r="G129" s="174" t="s">
        <v>126</v>
      </c>
      <c r="H129" s="175">
        <v>78</v>
      </c>
      <c r="I129" s="176"/>
      <c r="J129" s="177">
        <f>ROUND(I129*H129,2)</f>
        <v>0</v>
      </c>
      <c r="K129" s="173" t="s">
        <v>3</v>
      </c>
      <c r="L129" s="36"/>
      <c r="M129" s="178" t="s">
        <v>3</v>
      </c>
      <c r="N129" s="179" t="s">
        <v>40</v>
      </c>
      <c r="O129" s="69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2" t="s">
        <v>127</v>
      </c>
      <c r="AT129" s="182" t="s">
        <v>123</v>
      </c>
      <c r="AU129" s="182" t="s">
        <v>77</v>
      </c>
      <c r="AY129" s="16" t="s">
        <v>120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6" t="s">
        <v>15</v>
      </c>
      <c r="BK129" s="183">
        <f>ROUND(I129*H129,2)</f>
        <v>0</v>
      </c>
      <c r="BL129" s="16" t="s">
        <v>127</v>
      </c>
      <c r="BM129" s="182" t="s">
        <v>222</v>
      </c>
    </row>
    <row r="130" s="2" customFormat="1" ht="16.5" customHeight="1">
      <c r="A130" s="35"/>
      <c r="B130" s="170"/>
      <c r="C130" s="171" t="s">
        <v>223</v>
      </c>
      <c r="D130" s="171" t="s">
        <v>123</v>
      </c>
      <c r="E130" s="172" t="s">
        <v>224</v>
      </c>
      <c r="F130" s="173" t="s">
        <v>225</v>
      </c>
      <c r="G130" s="174" t="s">
        <v>126</v>
      </c>
      <c r="H130" s="175">
        <v>166</v>
      </c>
      <c r="I130" s="176"/>
      <c r="J130" s="177">
        <f>ROUND(I130*H130,2)</f>
        <v>0</v>
      </c>
      <c r="K130" s="173" t="s">
        <v>3</v>
      </c>
      <c r="L130" s="36"/>
      <c r="M130" s="178" t="s">
        <v>3</v>
      </c>
      <c r="N130" s="179" t="s">
        <v>40</v>
      </c>
      <c r="O130" s="69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2" t="s">
        <v>127</v>
      </c>
      <c r="AT130" s="182" t="s">
        <v>123</v>
      </c>
      <c r="AU130" s="182" t="s">
        <v>77</v>
      </c>
      <c r="AY130" s="16" t="s">
        <v>120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6" t="s">
        <v>15</v>
      </c>
      <c r="BK130" s="183">
        <f>ROUND(I130*H130,2)</f>
        <v>0</v>
      </c>
      <c r="BL130" s="16" t="s">
        <v>127</v>
      </c>
      <c r="BM130" s="182" t="s">
        <v>226</v>
      </c>
    </row>
    <row r="131" s="2" customFormat="1" ht="24.15" customHeight="1">
      <c r="A131" s="35"/>
      <c r="B131" s="170"/>
      <c r="C131" s="171" t="s">
        <v>227</v>
      </c>
      <c r="D131" s="171" t="s">
        <v>123</v>
      </c>
      <c r="E131" s="172" t="s">
        <v>228</v>
      </c>
      <c r="F131" s="173" t="s">
        <v>229</v>
      </c>
      <c r="G131" s="174" t="s">
        <v>126</v>
      </c>
      <c r="H131" s="175">
        <v>78</v>
      </c>
      <c r="I131" s="176"/>
      <c r="J131" s="177">
        <f>ROUND(I131*H131,2)</f>
        <v>0</v>
      </c>
      <c r="K131" s="173" t="s">
        <v>3</v>
      </c>
      <c r="L131" s="36"/>
      <c r="M131" s="178" t="s">
        <v>3</v>
      </c>
      <c r="N131" s="179" t="s">
        <v>40</v>
      </c>
      <c r="O131" s="69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2" t="s">
        <v>127</v>
      </c>
      <c r="AT131" s="182" t="s">
        <v>123</v>
      </c>
      <c r="AU131" s="182" t="s">
        <v>77</v>
      </c>
      <c r="AY131" s="16" t="s">
        <v>120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6" t="s">
        <v>15</v>
      </c>
      <c r="BK131" s="183">
        <f>ROUND(I131*H131,2)</f>
        <v>0</v>
      </c>
      <c r="BL131" s="16" t="s">
        <v>127</v>
      </c>
      <c r="BM131" s="182" t="s">
        <v>230</v>
      </c>
    </row>
    <row r="132" s="2" customFormat="1" ht="16.5" customHeight="1">
      <c r="A132" s="35"/>
      <c r="B132" s="170"/>
      <c r="C132" s="171" t="s">
        <v>231</v>
      </c>
      <c r="D132" s="171" t="s">
        <v>123</v>
      </c>
      <c r="E132" s="172" t="s">
        <v>232</v>
      </c>
      <c r="F132" s="173" t="s">
        <v>233</v>
      </c>
      <c r="G132" s="174" t="s">
        <v>126</v>
      </c>
      <c r="H132" s="175">
        <v>78</v>
      </c>
      <c r="I132" s="176"/>
      <c r="J132" s="177">
        <f>ROUND(I132*H132,2)</f>
        <v>0</v>
      </c>
      <c r="K132" s="173" t="s">
        <v>3</v>
      </c>
      <c r="L132" s="36"/>
      <c r="M132" s="178" t="s">
        <v>3</v>
      </c>
      <c r="N132" s="179" t="s">
        <v>40</v>
      </c>
      <c r="O132" s="69"/>
      <c r="P132" s="180">
        <f>O132*H132</f>
        <v>0</v>
      </c>
      <c r="Q132" s="180">
        <v>0</v>
      </c>
      <c r="R132" s="180">
        <f>Q132*H132</f>
        <v>0</v>
      </c>
      <c r="S132" s="180">
        <v>0</v>
      </c>
      <c r="T132" s="181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2" t="s">
        <v>127</v>
      </c>
      <c r="AT132" s="182" t="s">
        <v>123</v>
      </c>
      <c r="AU132" s="182" t="s">
        <v>77</v>
      </c>
      <c r="AY132" s="16" t="s">
        <v>120</v>
      </c>
      <c r="BE132" s="183">
        <f>IF(N132="základní",J132,0)</f>
        <v>0</v>
      </c>
      <c r="BF132" s="183">
        <f>IF(N132="snížená",J132,0)</f>
        <v>0</v>
      </c>
      <c r="BG132" s="183">
        <f>IF(N132="zákl. přenesená",J132,0)</f>
        <v>0</v>
      </c>
      <c r="BH132" s="183">
        <f>IF(N132="sníž. přenesená",J132,0)</f>
        <v>0</v>
      </c>
      <c r="BI132" s="183">
        <f>IF(N132="nulová",J132,0)</f>
        <v>0</v>
      </c>
      <c r="BJ132" s="16" t="s">
        <v>15</v>
      </c>
      <c r="BK132" s="183">
        <f>ROUND(I132*H132,2)</f>
        <v>0</v>
      </c>
      <c r="BL132" s="16" t="s">
        <v>127</v>
      </c>
      <c r="BM132" s="182" t="s">
        <v>234</v>
      </c>
    </row>
    <row r="133" s="12" customFormat="1" ht="22.8" customHeight="1">
      <c r="A133" s="12"/>
      <c r="B133" s="157"/>
      <c r="C133" s="12"/>
      <c r="D133" s="158" t="s">
        <v>68</v>
      </c>
      <c r="E133" s="168" t="s">
        <v>235</v>
      </c>
      <c r="F133" s="168" t="s">
        <v>236</v>
      </c>
      <c r="G133" s="12"/>
      <c r="H133" s="12"/>
      <c r="I133" s="160"/>
      <c r="J133" s="169">
        <f>BK133</f>
        <v>0</v>
      </c>
      <c r="K133" s="12"/>
      <c r="L133" s="157"/>
      <c r="M133" s="162"/>
      <c r="N133" s="163"/>
      <c r="O133" s="163"/>
      <c r="P133" s="164">
        <f>SUM(P134:P136)</f>
        <v>0</v>
      </c>
      <c r="Q133" s="163"/>
      <c r="R133" s="164">
        <f>SUM(R134:R136)</f>
        <v>0</v>
      </c>
      <c r="S133" s="163"/>
      <c r="T133" s="165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8" t="s">
        <v>77</v>
      </c>
      <c r="AT133" s="166" t="s">
        <v>68</v>
      </c>
      <c r="AU133" s="166" t="s">
        <v>15</v>
      </c>
      <c r="AY133" s="158" t="s">
        <v>120</v>
      </c>
      <c r="BK133" s="167">
        <f>SUM(BK134:BK136)</f>
        <v>0</v>
      </c>
    </row>
    <row r="134" s="2" customFormat="1" ht="21.75" customHeight="1">
      <c r="A134" s="35"/>
      <c r="B134" s="170"/>
      <c r="C134" s="171" t="s">
        <v>237</v>
      </c>
      <c r="D134" s="171" t="s">
        <v>123</v>
      </c>
      <c r="E134" s="172" t="s">
        <v>238</v>
      </c>
      <c r="F134" s="173" t="s">
        <v>239</v>
      </c>
      <c r="G134" s="174" t="s">
        <v>126</v>
      </c>
      <c r="H134" s="175">
        <v>1</v>
      </c>
      <c r="I134" s="176"/>
      <c r="J134" s="177">
        <f>ROUND(I134*H134,2)</f>
        <v>0</v>
      </c>
      <c r="K134" s="173" t="s">
        <v>3</v>
      </c>
      <c r="L134" s="36"/>
      <c r="M134" s="178" t="s">
        <v>3</v>
      </c>
      <c r="N134" s="179" t="s">
        <v>40</v>
      </c>
      <c r="O134" s="69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2" t="s">
        <v>127</v>
      </c>
      <c r="AT134" s="182" t="s">
        <v>123</v>
      </c>
      <c r="AU134" s="182" t="s">
        <v>77</v>
      </c>
      <c r="AY134" s="16" t="s">
        <v>120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6" t="s">
        <v>15</v>
      </c>
      <c r="BK134" s="183">
        <f>ROUND(I134*H134,2)</f>
        <v>0</v>
      </c>
      <c r="BL134" s="16" t="s">
        <v>127</v>
      </c>
      <c r="BM134" s="182" t="s">
        <v>240</v>
      </c>
    </row>
    <row r="135" s="2" customFormat="1" ht="16.5" customHeight="1">
      <c r="A135" s="35"/>
      <c r="B135" s="170"/>
      <c r="C135" s="171" t="s">
        <v>241</v>
      </c>
      <c r="D135" s="171" t="s">
        <v>123</v>
      </c>
      <c r="E135" s="172" t="s">
        <v>242</v>
      </c>
      <c r="F135" s="173" t="s">
        <v>243</v>
      </c>
      <c r="G135" s="174" t="s">
        <v>126</v>
      </c>
      <c r="H135" s="175">
        <v>1</v>
      </c>
      <c r="I135" s="176"/>
      <c r="J135" s="177">
        <f>ROUND(I135*H135,2)</f>
        <v>0</v>
      </c>
      <c r="K135" s="173" t="s">
        <v>3</v>
      </c>
      <c r="L135" s="36"/>
      <c r="M135" s="178" t="s">
        <v>3</v>
      </c>
      <c r="N135" s="179" t="s">
        <v>40</v>
      </c>
      <c r="O135" s="69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2" t="s">
        <v>127</v>
      </c>
      <c r="AT135" s="182" t="s">
        <v>123</v>
      </c>
      <c r="AU135" s="182" t="s">
        <v>77</v>
      </c>
      <c r="AY135" s="16" t="s">
        <v>120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6" t="s">
        <v>15</v>
      </c>
      <c r="BK135" s="183">
        <f>ROUND(I135*H135,2)</f>
        <v>0</v>
      </c>
      <c r="BL135" s="16" t="s">
        <v>127</v>
      </c>
      <c r="BM135" s="182" t="s">
        <v>244</v>
      </c>
    </row>
    <row r="136" s="2" customFormat="1" ht="16.5" customHeight="1">
      <c r="A136" s="35"/>
      <c r="B136" s="170"/>
      <c r="C136" s="171" t="s">
        <v>245</v>
      </c>
      <c r="D136" s="171" t="s">
        <v>123</v>
      </c>
      <c r="E136" s="172" t="s">
        <v>246</v>
      </c>
      <c r="F136" s="173" t="s">
        <v>247</v>
      </c>
      <c r="G136" s="174" t="s">
        <v>248</v>
      </c>
      <c r="H136" s="175">
        <v>40</v>
      </c>
      <c r="I136" s="176"/>
      <c r="J136" s="177">
        <f>ROUND(I136*H136,2)</f>
        <v>0</v>
      </c>
      <c r="K136" s="173" t="s">
        <v>3</v>
      </c>
      <c r="L136" s="36"/>
      <c r="M136" s="178" t="s">
        <v>3</v>
      </c>
      <c r="N136" s="179" t="s">
        <v>40</v>
      </c>
      <c r="O136" s="69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2" t="s">
        <v>127</v>
      </c>
      <c r="AT136" s="182" t="s">
        <v>123</v>
      </c>
      <c r="AU136" s="182" t="s">
        <v>77</v>
      </c>
      <c r="AY136" s="16" t="s">
        <v>120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6" t="s">
        <v>15</v>
      </c>
      <c r="BK136" s="183">
        <f>ROUND(I136*H136,2)</f>
        <v>0</v>
      </c>
      <c r="BL136" s="16" t="s">
        <v>127</v>
      </c>
      <c r="BM136" s="182" t="s">
        <v>249</v>
      </c>
    </row>
    <row r="137" s="12" customFormat="1" ht="22.8" customHeight="1">
      <c r="A137" s="12"/>
      <c r="B137" s="157"/>
      <c r="C137" s="12"/>
      <c r="D137" s="158" t="s">
        <v>68</v>
      </c>
      <c r="E137" s="168" t="s">
        <v>250</v>
      </c>
      <c r="F137" s="168" t="s">
        <v>251</v>
      </c>
      <c r="G137" s="12"/>
      <c r="H137" s="12"/>
      <c r="I137" s="160"/>
      <c r="J137" s="169">
        <f>BK137</f>
        <v>0</v>
      </c>
      <c r="K137" s="12"/>
      <c r="L137" s="157"/>
      <c r="M137" s="162"/>
      <c r="N137" s="163"/>
      <c r="O137" s="163"/>
      <c r="P137" s="164">
        <f>SUM(P138:P145)</f>
        <v>0</v>
      </c>
      <c r="Q137" s="163"/>
      <c r="R137" s="164">
        <f>SUM(R138:R145)</f>
        <v>0</v>
      </c>
      <c r="S137" s="163"/>
      <c r="T137" s="165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158" t="s">
        <v>77</v>
      </c>
      <c r="AT137" s="166" t="s">
        <v>68</v>
      </c>
      <c r="AU137" s="166" t="s">
        <v>15</v>
      </c>
      <c r="AY137" s="158" t="s">
        <v>120</v>
      </c>
      <c r="BK137" s="167">
        <f>SUM(BK138:BK145)</f>
        <v>0</v>
      </c>
    </row>
    <row r="138" s="2" customFormat="1" ht="24.15" customHeight="1">
      <c r="A138" s="35"/>
      <c r="B138" s="170"/>
      <c r="C138" s="171" t="s">
        <v>252</v>
      </c>
      <c r="D138" s="171" t="s">
        <v>123</v>
      </c>
      <c r="E138" s="172" t="s">
        <v>253</v>
      </c>
      <c r="F138" s="173" t="s">
        <v>254</v>
      </c>
      <c r="G138" s="174" t="s">
        <v>248</v>
      </c>
      <c r="H138" s="175">
        <v>6177</v>
      </c>
      <c r="I138" s="176"/>
      <c r="J138" s="177">
        <f>ROUND(I138*H138,2)</f>
        <v>0</v>
      </c>
      <c r="K138" s="173" t="s">
        <v>3</v>
      </c>
      <c r="L138" s="36"/>
      <c r="M138" s="178" t="s">
        <v>3</v>
      </c>
      <c r="N138" s="179" t="s">
        <v>40</v>
      </c>
      <c r="O138" s="69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82" t="s">
        <v>127</v>
      </c>
      <c r="AT138" s="182" t="s">
        <v>123</v>
      </c>
      <c r="AU138" s="182" t="s">
        <v>77</v>
      </c>
      <c r="AY138" s="16" t="s">
        <v>120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6" t="s">
        <v>15</v>
      </c>
      <c r="BK138" s="183">
        <f>ROUND(I138*H138,2)</f>
        <v>0</v>
      </c>
      <c r="BL138" s="16" t="s">
        <v>127</v>
      </c>
      <c r="BM138" s="182" t="s">
        <v>255</v>
      </c>
    </row>
    <row r="139" s="2" customFormat="1" ht="16.5" customHeight="1">
      <c r="A139" s="35"/>
      <c r="B139" s="170"/>
      <c r="C139" s="171" t="s">
        <v>256</v>
      </c>
      <c r="D139" s="171" t="s">
        <v>123</v>
      </c>
      <c r="E139" s="172" t="s">
        <v>246</v>
      </c>
      <c r="F139" s="173" t="s">
        <v>247</v>
      </c>
      <c r="G139" s="174" t="s">
        <v>248</v>
      </c>
      <c r="H139" s="175">
        <v>60</v>
      </c>
      <c r="I139" s="176"/>
      <c r="J139" s="177">
        <f>ROUND(I139*H139,2)</f>
        <v>0</v>
      </c>
      <c r="K139" s="173" t="s">
        <v>3</v>
      </c>
      <c r="L139" s="36"/>
      <c r="M139" s="178" t="s">
        <v>3</v>
      </c>
      <c r="N139" s="179" t="s">
        <v>40</v>
      </c>
      <c r="O139" s="69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2" t="s">
        <v>127</v>
      </c>
      <c r="AT139" s="182" t="s">
        <v>123</v>
      </c>
      <c r="AU139" s="182" t="s">
        <v>77</v>
      </c>
      <c r="AY139" s="16" t="s">
        <v>120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6" t="s">
        <v>15</v>
      </c>
      <c r="BK139" s="183">
        <f>ROUND(I139*H139,2)</f>
        <v>0</v>
      </c>
      <c r="BL139" s="16" t="s">
        <v>127</v>
      </c>
      <c r="BM139" s="182" t="s">
        <v>257</v>
      </c>
    </row>
    <row r="140" s="2" customFormat="1" ht="24.15" customHeight="1">
      <c r="A140" s="35"/>
      <c r="B140" s="170"/>
      <c r="C140" s="171" t="s">
        <v>258</v>
      </c>
      <c r="D140" s="171" t="s">
        <v>123</v>
      </c>
      <c r="E140" s="172" t="s">
        <v>259</v>
      </c>
      <c r="F140" s="173" t="s">
        <v>260</v>
      </c>
      <c r="G140" s="174" t="s">
        <v>126</v>
      </c>
      <c r="H140" s="175">
        <v>260</v>
      </c>
      <c r="I140" s="176"/>
      <c r="J140" s="177">
        <f>ROUND(I140*H140,2)</f>
        <v>0</v>
      </c>
      <c r="K140" s="173" t="s">
        <v>3</v>
      </c>
      <c r="L140" s="36"/>
      <c r="M140" s="178" t="s">
        <v>3</v>
      </c>
      <c r="N140" s="179" t="s">
        <v>40</v>
      </c>
      <c r="O140" s="69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2" t="s">
        <v>127</v>
      </c>
      <c r="AT140" s="182" t="s">
        <v>123</v>
      </c>
      <c r="AU140" s="182" t="s">
        <v>77</v>
      </c>
      <c r="AY140" s="16" t="s">
        <v>120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6" t="s">
        <v>15</v>
      </c>
      <c r="BK140" s="183">
        <f>ROUND(I140*H140,2)</f>
        <v>0</v>
      </c>
      <c r="BL140" s="16" t="s">
        <v>127</v>
      </c>
      <c r="BM140" s="182" t="s">
        <v>261</v>
      </c>
    </row>
    <row r="141" s="2" customFormat="1" ht="16.5" customHeight="1">
      <c r="A141" s="35"/>
      <c r="B141" s="170"/>
      <c r="C141" s="171" t="s">
        <v>262</v>
      </c>
      <c r="D141" s="171" t="s">
        <v>123</v>
      </c>
      <c r="E141" s="172" t="s">
        <v>263</v>
      </c>
      <c r="F141" s="173" t="s">
        <v>264</v>
      </c>
      <c r="G141" s="174" t="s">
        <v>248</v>
      </c>
      <c r="H141" s="175">
        <v>468</v>
      </c>
      <c r="I141" s="176"/>
      <c r="J141" s="177">
        <f>ROUND(I141*H141,2)</f>
        <v>0</v>
      </c>
      <c r="K141" s="173" t="s">
        <v>3</v>
      </c>
      <c r="L141" s="36"/>
      <c r="M141" s="178" t="s">
        <v>3</v>
      </c>
      <c r="N141" s="179" t="s">
        <v>40</v>
      </c>
      <c r="O141" s="69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2" t="s">
        <v>127</v>
      </c>
      <c r="AT141" s="182" t="s">
        <v>123</v>
      </c>
      <c r="AU141" s="182" t="s">
        <v>77</v>
      </c>
      <c r="AY141" s="16" t="s">
        <v>120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6" t="s">
        <v>15</v>
      </c>
      <c r="BK141" s="183">
        <f>ROUND(I141*H141,2)</f>
        <v>0</v>
      </c>
      <c r="BL141" s="16" t="s">
        <v>127</v>
      </c>
      <c r="BM141" s="182" t="s">
        <v>265</v>
      </c>
    </row>
    <row r="142" s="2" customFormat="1" ht="16.5" customHeight="1">
      <c r="A142" s="35"/>
      <c r="B142" s="170"/>
      <c r="C142" s="171" t="s">
        <v>266</v>
      </c>
      <c r="D142" s="171" t="s">
        <v>123</v>
      </c>
      <c r="E142" s="172" t="s">
        <v>267</v>
      </c>
      <c r="F142" s="173" t="s">
        <v>268</v>
      </c>
      <c r="G142" s="174" t="s">
        <v>248</v>
      </c>
      <c r="H142" s="175">
        <v>468</v>
      </c>
      <c r="I142" s="176"/>
      <c r="J142" s="177">
        <f>ROUND(I142*H142,2)</f>
        <v>0</v>
      </c>
      <c r="K142" s="173" t="s">
        <v>3</v>
      </c>
      <c r="L142" s="36"/>
      <c r="M142" s="178" t="s">
        <v>3</v>
      </c>
      <c r="N142" s="179" t="s">
        <v>40</v>
      </c>
      <c r="O142" s="69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2" t="s">
        <v>127</v>
      </c>
      <c r="AT142" s="182" t="s">
        <v>123</v>
      </c>
      <c r="AU142" s="182" t="s">
        <v>77</v>
      </c>
      <c r="AY142" s="16" t="s">
        <v>120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6" t="s">
        <v>15</v>
      </c>
      <c r="BK142" s="183">
        <f>ROUND(I142*H142,2)</f>
        <v>0</v>
      </c>
      <c r="BL142" s="16" t="s">
        <v>127</v>
      </c>
      <c r="BM142" s="182" t="s">
        <v>269</v>
      </c>
    </row>
    <row r="143" s="2" customFormat="1" ht="16.5" customHeight="1">
      <c r="A143" s="35"/>
      <c r="B143" s="170"/>
      <c r="C143" s="171" t="s">
        <v>270</v>
      </c>
      <c r="D143" s="171" t="s">
        <v>123</v>
      </c>
      <c r="E143" s="172" t="s">
        <v>271</v>
      </c>
      <c r="F143" s="173" t="s">
        <v>272</v>
      </c>
      <c r="G143" s="174" t="s">
        <v>126</v>
      </c>
      <c r="H143" s="175">
        <v>278</v>
      </c>
      <c r="I143" s="176"/>
      <c r="J143" s="177">
        <f>ROUND(I143*H143,2)</f>
        <v>0</v>
      </c>
      <c r="K143" s="173" t="s">
        <v>3</v>
      </c>
      <c r="L143" s="36"/>
      <c r="M143" s="178" t="s">
        <v>3</v>
      </c>
      <c r="N143" s="179" t="s">
        <v>40</v>
      </c>
      <c r="O143" s="69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2" t="s">
        <v>127</v>
      </c>
      <c r="AT143" s="182" t="s">
        <v>123</v>
      </c>
      <c r="AU143" s="182" t="s">
        <v>77</v>
      </c>
      <c r="AY143" s="16" t="s">
        <v>120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6" t="s">
        <v>15</v>
      </c>
      <c r="BK143" s="183">
        <f>ROUND(I143*H143,2)</f>
        <v>0</v>
      </c>
      <c r="BL143" s="16" t="s">
        <v>127</v>
      </c>
      <c r="BM143" s="182" t="s">
        <v>273</v>
      </c>
    </row>
    <row r="144" s="2" customFormat="1" ht="16.5" customHeight="1">
      <c r="A144" s="35"/>
      <c r="B144" s="170"/>
      <c r="C144" s="171" t="s">
        <v>274</v>
      </c>
      <c r="D144" s="171" t="s">
        <v>123</v>
      </c>
      <c r="E144" s="172" t="s">
        <v>275</v>
      </c>
      <c r="F144" s="173" t="s">
        <v>276</v>
      </c>
      <c r="G144" s="174" t="s">
        <v>126</v>
      </c>
      <c r="H144" s="175">
        <v>278</v>
      </c>
      <c r="I144" s="176"/>
      <c r="J144" s="177">
        <f>ROUND(I144*H144,2)</f>
        <v>0</v>
      </c>
      <c r="K144" s="173" t="s">
        <v>3</v>
      </c>
      <c r="L144" s="36"/>
      <c r="M144" s="178" t="s">
        <v>3</v>
      </c>
      <c r="N144" s="179" t="s">
        <v>40</v>
      </c>
      <c r="O144" s="69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2" t="s">
        <v>127</v>
      </c>
      <c r="AT144" s="182" t="s">
        <v>123</v>
      </c>
      <c r="AU144" s="182" t="s">
        <v>77</v>
      </c>
      <c r="AY144" s="16" t="s">
        <v>120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6" t="s">
        <v>15</v>
      </c>
      <c r="BK144" s="183">
        <f>ROUND(I144*H144,2)</f>
        <v>0</v>
      </c>
      <c r="BL144" s="16" t="s">
        <v>127</v>
      </c>
      <c r="BM144" s="182" t="s">
        <v>277</v>
      </c>
    </row>
    <row r="145" s="2" customFormat="1" ht="33" customHeight="1">
      <c r="A145" s="35"/>
      <c r="B145" s="170"/>
      <c r="C145" s="171" t="s">
        <v>278</v>
      </c>
      <c r="D145" s="171" t="s">
        <v>123</v>
      </c>
      <c r="E145" s="172" t="s">
        <v>279</v>
      </c>
      <c r="F145" s="173" t="s">
        <v>280</v>
      </c>
      <c r="G145" s="174" t="s">
        <v>281</v>
      </c>
      <c r="H145" s="175">
        <v>1</v>
      </c>
      <c r="I145" s="176"/>
      <c r="J145" s="177">
        <f>ROUND(I145*H145,2)</f>
        <v>0</v>
      </c>
      <c r="K145" s="173" t="s">
        <v>3</v>
      </c>
      <c r="L145" s="36"/>
      <c r="M145" s="178" t="s">
        <v>3</v>
      </c>
      <c r="N145" s="179" t="s">
        <v>40</v>
      </c>
      <c r="O145" s="69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2" t="s">
        <v>127</v>
      </c>
      <c r="AT145" s="182" t="s">
        <v>123</v>
      </c>
      <c r="AU145" s="182" t="s">
        <v>77</v>
      </c>
      <c r="AY145" s="16" t="s">
        <v>120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6" t="s">
        <v>15</v>
      </c>
      <c r="BK145" s="183">
        <f>ROUND(I145*H145,2)</f>
        <v>0</v>
      </c>
      <c r="BL145" s="16" t="s">
        <v>127</v>
      </c>
      <c r="BM145" s="182" t="s">
        <v>282</v>
      </c>
    </row>
    <row r="146" s="12" customFormat="1" ht="22.8" customHeight="1">
      <c r="A146" s="12"/>
      <c r="B146" s="157"/>
      <c r="C146" s="12"/>
      <c r="D146" s="158" t="s">
        <v>68</v>
      </c>
      <c r="E146" s="168" t="s">
        <v>283</v>
      </c>
      <c r="F146" s="168" t="s">
        <v>284</v>
      </c>
      <c r="G146" s="12"/>
      <c r="H146" s="12"/>
      <c r="I146" s="160"/>
      <c r="J146" s="169">
        <f>BK146</f>
        <v>0</v>
      </c>
      <c r="K146" s="12"/>
      <c r="L146" s="157"/>
      <c r="M146" s="162"/>
      <c r="N146" s="163"/>
      <c r="O146" s="163"/>
      <c r="P146" s="164">
        <f>P147</f>
        <v>0</v>
      </c>
      <c r="Q146" s="163"/>
      <c r="R146" s="164">
        <f>R147</f>
        <v>0</v>
      </c>
      <c r="S146" s="163"/>
      <c r="T146" s="165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58" t="s">
        <v>77</v>
      </c>
      <c r="AT146" s="166" t="s">
        <v>68</v>
      </c>
      <c r="AU146" s="166" t="s">
        <v>15</v>
      </c>
      <c r="AY146" s="158" t="s">
        <v>120</v>
      </c>
      <c r="BK146" s="167">
        <f>BK147</f>
        <v>0</v>
      </c>
    </row>
    <row r="147" s="2" customFormat="1" ht="16.5" customHeight="1">
      <c r="A147" s="35"/>
      <c r="B147" s="170"/>
      <c r="C147" s="171" t="s">
        <v>285</v>
      </c>
      <c r="D147" s="171" t="s">
        <v>123</v>
      </c>
      <c r="E147" s="172" t="s">
        <v>286</v>
      </c>
      <c r="F147" s="173" t="s">
        <v>287</v>
      </c>
      <c r="G147" s="174" t="s">
        <v>288</v>
      </c>
      <c r="H147" s="175">
        <v>1</v>
      </c>
      <c r="I147" s="176"/>
      <c r="J147" s="177">
        <f>ROUND(I147*H147,2)</f>
        <v>0</v>
      </c>
      <c r="K147" s="173" t="s">
        <v>3</v>
      </c>
      <c r="L147" s="36"/>
      <c r="M147" s="178" t="s">
        <v>3</v>
      </c>
      <c r="N147" s="179" t="s">
        <v>40</v>
      </c>
      <c r="O147" s="69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2" t="s">
        <v>127</v>
      </c>
      <c r="AT147" s="182" t="s">
        <v>123</v>
      </c>
      <c r="AU147" s="182" t="s">
        <v>77</v>
      </c>
      <c r="AY147" s="16" t="s">
        <v>120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6" t="s">
        <v>15</v>
      </c>
      <c r="BK147" s="183">
        <f>ROUND(I147*H147,2)</f>
        <v>0</v>
      </c>
      <c r="BL147" s="16" t="s">
        <v>127</v>
      </c>
      <c r="BM147" s="182" t="s">
        <v>289</v>
      </c>
    </row>
    <row r="148" s="12" customFormat="1" ht="22.8" customHeight="1">
      <c r="A148" s="12"/>
      <c r="B148" s="157"/>
      <c r="C148" s="12"/>
      <c r="D148" s="158" t="s">
        <v>68</v>
      </c>
      <c r="E148" s="168" t="s">
        <v>290</v>
      </c>
      <c r="F148" s="168" t="s">
        <v>291</v>
      </c>
      <c r="G148" s="12"/>
      <c r="H148" s="12"/>
      <c r="I148" s="160"/>
      <c r="J148" s="169">
        <f>BK148</f>
        <v>0</v>
      </c>
      <c r="K148" s="12"/>
      <c r="L148" s="157"/>
      <c r="M148" s="162"/>
      <c r="N148" s="163"/>
      <c r="O148" s="163"/>
      <c r="P148" s="164">
        <f>SUM(P149:P162)</f>
        <v>0</v>
      </c>
      <c r="Q148" s="163"/>
      <c r="R148" s="164">
        <f>SUM(R149:R162)</f>
        <v>0</v>
      </c>
      <c r="S148" s="163"/>
      <c r="T148" s="165">
        <f>SUM(T149:T162)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8" t="s">
        <v>77</v>
      </c>
      <c r="AT148" s="166" t="s">
        <v>68</v>
      </c>
      <c r="AU148" s="166" t="s">
        <v>15</v>
      </c>
      <c r="AY148" s="158" t="s">
        <v>120</v>
      </c>
      <c r="BK148" s="167">
        <f>SUM(BK149:BK162)</f>
        <v>0</v>
      </c>
    </row>
    <row r="149" s="2" customFormat="1" ht="16.5" customHeight="1">
      <c r="A149" s="35"/>
      <c r="B149" s="170"/>
      <c r="C149" s="171" t="s">
        <v>292</v>
      </c>
      <c r="D149" s="171" t="s">
        <v>123</v>
      </c>
      <c r="E149" s="172" t="s">
        <v>293</v>
      </c>
      <c r="F149" s="173" t="s">
        <v>294</v>
      </c>
      <c r="G149" s="174" t="s">
        <v>295</v>
      </c>
      <c r="H149" s="175">
        <v>78</v>
      </c>
      <c r="I149" s="176"/>
      <c r="J149" s="177">
        <f>ROUND(I149*H149,2)</f>
        <v>0</v>
      </c>
      <c r="K149" s="173" t="s">
        <v>3</v>
      </c>
      <c r="L149" s="36"/>
      <c r="M149" s="178" t="s">
        <v>3</v>
      </c>
      <c r="N149" s="179" t="s">
        <v>40</v>
      </c>
      <c r="O149" s="69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82" t="s">
        <v>127</v>
      </c>
      <c r="AT149" s="182" t="s">
        <v>123</v>
      </c>
      <c r="AU149" s="182" t="s">
        <v>77</v>
      </c>
      <c r="AY149" s="16" t="s">
        <v>120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6" t="s">
        <v>15</v>
      </c>
      <c r="BK149" s="183">
        <f>ROUND(I149*H149,2)</f>
        <v>0</v>
      </c>
      <c r="BL149" s="16" t="s">
        <v>127</v>
      </c>
      <c r="BM149" s="182" t="s">
        <v>296</v>
      </c>
    </row>
    <row r="150" s="2" customFormat="1" ht="16.5" customHeight="1">
      <c r="A150" s="35"/>
      <c r="B150" s="170"/>
      <c r="C150" s="171" t="s">
        <v>297</v>
      </c>
      <c r="D150" s="171" t="s">
        <v>123</v>
      </c>
      <c r="E150" s="172" t="s">
        <v>298</v>
      </c>
      <c r="F150" s="173" t="s">
        <v>299</v>
      </c>
      <c r="G150" s="174" t="s">
        <v>288</v>
      </c>
      <c r="H150" s="175">
        <v>10</v>
      </c>
      <c r="I150" s="176"/>
      <c r="J150" s="177">
        <f>ROUND(I150*H150,2)</f>
        <v>0</v>
      </c>
      <c r="K150" s="173" t="s">
        <v>3</v>
      </c>
      <c r="L150" s="36"/>
      <c r="M150" s="178" t="s">
        <v>3</v>
      </c>
      <c r="N150" s="179" t="s">
        <v>40</v>
      </c>
      <c r="O150" s="69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2" t="s">
        <v>127</v>
      </c>
      <c r="AT150" s="182" t="s">
        <v>123</v>
      </c>
      <c r="AU150" s="182" t="s">
        <v>77</v>
      </c>
      <c r="AY150" s="16" t="s">
        <v>120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6" t="s">
        <v>15</v>
      </c>
      <c r="BK150" s="183">
        <f>ROUND(I150*H150,2)</f>
        <v>0</v>
      </c>
      <c r="BL150" s="16" t="s">
        <v>127</v>
      </c>
      <c r="BM150" s="182" t="s">
        <v>300</v>
      </c>
    </row>
    <row r="151" s="2" customFormat="1" ht="16.5" customHeight="1">
      <c r="A151" s="35"/>
      <c r="B151" s="170"/>
      <c r="C151" s="171" t="s">
        <v>301</v>
      </c>
      <c r="D151" s="171" t="s">
        <v>123</v>
      </c>
      <c r="E151" s="172" t="s">
        <v>302</v>
      </c>
      <c r="F151" s="173" t="s">
        <v>303</v>
      </c>
      <c r="G151" s="174" t="s">
        <v>288</v>
      </c>
      <c r="H151" s="175">
        <v>78</v>
      </c>
      <c r="I151" s="176"/>
      <c r="J151" s="177">
        <f>ROUND(I151*H151,2)</f>
        <v>0</v>
      </c>
      <c r="K151" s="173" t="s">
        <v>3</v>
      </c>
      <c r="L151" s="36"/>
      <c r="M151" s="178" t="s">
        <v>3</v>
      </c>
      <c r="N151" s="179" t="s">
        <v>40</v>
      </c>
      <c r="O151" s="69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2" t="s">
        <v>127</v>
      </c>
      <c r="AT151" s="182" t="s">
        <v>123</v>
      </c>
      <c r="AU151" s="182" t="s">
        <v>77</v>
      </c>
      <c r="AY151" s="16" t="s">
        <v>120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6" t="s">
        <v>15</v>
      </c>
      <c r="BK151" s="183">
        <f>ROUND(I151*H151,2)</f>
        <v>0</v>
      </c>
      <c r="BL151" s="16" t="s">
        <v>127</v>
      </c>
      <c r="BM151" s="182" t="s">
        <v>304</v>
      </c>
    </row>
    <row r="152" s="2" customFormat="1" ht="16.5" customHeight="1">
      <c r="A152" s="35"/>
      <c r="B152" s="170"/>
      <c r="C152" s="171" t="s">
        <v>305</v>
      </c>
      <c r="D152" s="171" t="s">
        <v>123</v>
      </c>
      <c r="E152" s="172" t="s">
        <v>306</v>
      </c>
      <c r="F152" s="173" t="s">
        <v>307</v>
      </c>
      <c r="G152" s="174" t="s">
        <v>288</v>
      </c>
      <c r="H152" s="175">
        <v>0</v>
      </c>
      <c r="I152" s="176"/>
      <c r="J152" s="177">
        <f>ROUND(I152*H152,2)</f>
        <v>0</v>
      </c>
      <c r="K152" s="173" t="s">
        <v>3</v>
      </c>
      <c r="L152" s="36"/>
      <c r="M152" s="178" t="s">
        <v>3</v>
      </c>
      <c r="N152" s="179" t="s">
        <v>40</v>
      </c>
      <c r="O152" s="69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2" t="s">
        <v>127</v>
      </c>
      <c r="AT152" s="182" t="s">
        <v>123</v>
      </c>
      <c r="AU152" s="182" t="s">
        <v>77</v>
      </c>
      <c r="AY152" s="16" t="s">
        <v>120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6" t="s">
        <v>15</v>
      </c>
      <c r="BK152" s="183">
        <f>ROUND(I152*H152,2)</f>
        <v>0</v>
      </c>
      <c r="BL152" s="16" t="s">
        <v>127</v>
      </c>
      <c r="BM152" s="182" t="s">
        <v>308</v>
      </c>
    </row>
    <row r="153" s="2" customFormat="1" ht="16.5" customHeight="1">
      <c r="A153" s="35"/>
      <c r="B153" s="170"/>
      <c r="C153" s="171" t="s">
        <v>309</v>
      </c>
      <c r="D153" s="171" t="s">
        <v>123</v>
      </c>
      <c r="E153" s="172" t="s">
        <v>310</v>
      </c>
      <c r="F153" s="173" t="s">
        <v>311</v>
      </c>
      <c r="G153" s="174" t="s">
        <v>312</v>
      </c>
      <c r="H153" s="175">
        <v>85</v>
      </c>
      <c r="I153" s="176"/>
      <c r="J153" s="177">
        <f>ROUND(I153*H153,2)</f>
        <v>0</v>
      </c>
      <c r="K153" s="173" t="s">
        <v>3</v>
      </c>
      <c r="L153" s="36"/>
      <c r="M153" s="178" t="s">
        <v>3</v>
      </c>
      <c r="N153" s="179" t="s">
        <v>40</v>
      </c>
      <c r="O153" s="69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2" t="s">
        <v>127</v>
      </c>
      <c r="AT153" s="182" t="s">
        <v>123</v>
      </c>
      <c r="AU153" s="182" t="s">
        <v>77</v>
      </c>
      <c r="AY153" s="16" t="s">
        <v>120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6" t="s">
        <v>15</v>
      </c>
      <c r="BK153" s="183">
        <f>ROUND(I153*H153,2)</f>
        <v>0</v>
      </c>
      <c r="BL153" s="16" t="s">
        <v>127</v>
      </c>
      <c r="BM153" s="182" t="s">
        <v>313</v>
      </c>
    </row>
    <row r="154" s="2" customFormat="1" ht="24.15" customHeight="1">
      <c r="A154" s="35"/>
      <c r="B154" s="170"/>
      <c r="C154" s="171" t="s">
        <v>314</v>
      </c>
      <c r="D154" s="171" t="s">
        <v>123</v>
      </c>
      <c r="E154" s="172" t="s">
        <v>315</v>
      </c>
      <c r="F154" s="173" t="s">
        <v>316</v>
      </c>
      <c r="G154" s="174" t="s">
        <v>295</v>
      </c>
      <c r="H154" s="175">
        <v>78</v>
      </c>
      <c r="I154" s="176"/>
      <c r="J154" s="177">
        <f>ROUND(I154*H154,2)</f>
        <v>0</v>
      </c>
      <c r="K154" s="173" t="s">
        <v>3</v>
      </c>
      <c r="L154" s="36"/>
      <c r="M154" s="178" t="s">
        <v>3</v>
      </c>
      <c r="N154" s="179" t="s">
        <v>40</v>
      </c>
      <c r="O154" s="69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2" t="s">
        <v>127</v>
      </c>
      <c r="AT154" s="182" t="s">
        <v>123</v>
      </c>
      <c r="AU154" s="182" t="s">
        <v>77</v>
      </c>
      <c r="AY154" s="16" t="s">
        <v>120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6" t="s">
        <v>15</v>
      </c>
      <c r="BK154" s="183">
        <f>ROUND(I154*H154,2)</f>
        <v>0</v>
      </c>
      <c r="BL154" s="16" t="s">
        <v>127</v>
      </c>
      <c r="BM154" s="182" t="s">
        <v>317</v>
      </c>
    </row>
    <row r="155" s="2" customFormat="1" ht="16.5" customHeight="1">
      <c r="A155" s="35"/>
      <c r="B155" s="170"/>
      <c r="C155" s="171" t="s">
        <v>318</v>
      </c>
      <c r="D155" s="171" t="s">
        <v>123</v>
      </c>
      <c r="E155" s="172" t="s">
        <v>319</v>
      </c>
      <c r="F155" s="173" t="s">
        <v>320</v>
      </c>
      <c r="G155" s="174" t="s">
        <v>312</v>
      </c>
      <c r="H155" s="175">
        <v>1</v>
      </c>
      <c r="I155" s="176"/>
      <c r="J155" s="177">
        <f>ROUND(I155*H155,2)</f>
        <v>0</v>
      </c>
      <c r="K155" s="173" t="s">
        <v>3</v>
      </c>
      <c r="L155" s="36"/>
      <c r="M155" s="178" t="s">
        <v>3</v>
      </c>
      <c r="N155" s="179" t="s">
        <v>40</v>
      </c>
      <c r="O155" s="69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2" t="s">
        <v>127</v>
      </c>
      <c r="AT155" s="182" t="s">
        <v>123</v>
      </c>
      <c r="AU155" s="182" t="s">
        <v>77</v>
      </c>
      <c r="AY155" s="16" t="s">
        <v>120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6" t="s">
        <v>15</v>
      </c>
      <c r="BK155" s="183">
        <f>ROUND(I155*H155,2)</f>
        <v>0</v>
      </c>
      <c r="BL155" s="16" t="s">
        <v>127</v>
      </c>
      <c r="BM155" s="182" t="s">
        <v>321</v>
      </c>
    </row>
    <row r="156" s="2" customFormat="1" ht="16.5" customHeight="1">
      <c r="A156" s="35"/>
      <c r="B156" s="170"/>
      <c r="C156" s="171" t="s">
        <v>322</v>
      </c>
      <c r="D156" s="171" t="s">
        <v>123</v>
      </c>
      <c r="E156" s="172" t="s">
        <v>323</v>
      </c>
      <c r="F156" s="173" t="s">
        <v>324</v>
      </c>
      <c r="G156" s="174" t="s">
        <v>325</v>
      </c>
      <c r="H156" s="175">
        <v>2</v>
      </c>
      <c r="I156" s="176"/>
      <c r="J156" s="177">
        <f>ROUND(I156*H156,2)</f>
        <v>0</v>
      </c>
      <c r="K156" s="173" t="s">
        <v>3</v>
      </c>
      <c r="L156" s="36"/>
      <c r="M156" s="178" t="s">
        <v>3</v>
      </c>
      <c r="N156" s="179" t="s">
        <v>40</v>
      </c>
      <c r="O156" s="69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2" t="s">
        <v>127</v>
      </c>
      <c r="AT156" s="182" t="s">
        <v>123</v>
      </c>
      <c r="AU156" s="182" t="s">
        <v>77</v>
      </c>
      <c r="AY156" s="16" t="s">
        <v>120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6" t="s">
        <v>15</v>
      </c>
      <c r="BK156" s="183">
        <f>ROUND(I156*H156,2)</f>
        <v>0</v>
      </c>
      <c r="BL156" s="16" t="s">
        <v>127</v>
      </c>
      <c r="BM156" s="182" t="s">
        <v>326</v>
      </c>
    </row>
    <row r="157" s="2" customFormat="1" ht="16.5" customHeight="1">
      <c r="A157" s="35"/>
      <c r="B157" s="170"/>
      <c r="C157" s="171" t="s">
        <v>327</v>
      </c>
      <c r="D157" s="171" t="s">
        <v>123</v>
      </c>
      <c r="E157" s="172" t="s">
        <v>328</v>
      </c>
      <c r="F157" s="173" t="s">
        <v>329</v>
      </c>
      <c r="G157" s="174" t="s">
        <v>126</v>
      </c>
      <c r="H157" s="175">
        <v>78</v>
      </c>
      <c r="I157" s="176"/>
      <c r="J157" s="177">
        <f>ROUND(I157*H157,2)</f>
        <v>0</v>
      </c>
      <c r="K157" s="173" t="s">
        <v>3</v>
      </c>
      <c r="L157" s="36"/>
      <c r="M157" s="178" t="s">
        <v>3</v>
      </c>
      <c r="N157" s="179" t="s">
        <v>40</v>
      </c>
      <c r="O157" s="69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2" t="s">
        <v>127</v>
      </c>
      <c r="AT157" s="182" t="s">
        <v>123</v>
      </c>
      <c r="AU157" s="182" t="s">
        <v>77</v>
      </c>
      <c r="AY157" s="16" t="s">
        <v>120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6" t="s">
        <v>15</v>
      </c>
      <c r="BK157" s="183">
        <f>ROUND(I157*H157,2)</f>
        <v>0</v>
      </c>
      <c r="BL157" s="16" t="s">
        <v>127</v>
      </c>
      <c r="BM157" s="182" t="s">
        <v>330</v>
      </c>
    </row>
    <row r="158" s="2" customFormat="1" ht="16.5" customHeight="1">
      <c r="A158" s="35"/>
      <c r="B158" s="170"/>
      <c r="C158" s="171" t="s">
        <v>331</v>
      </c>
      <c r="D158" s="171" t="s">
        <v>123</v>
      </c>
      <c r="E158" s="172" t="s">
        <v>332</v>
      </c>
      <c r="F158" s="173" t="s">
        <v>333</v>
      </c>
      <c r="G158" s="174" t="s">
        <v>295</v>
      </c>
      <c r="H158" s="175">
        <v>5</v>
      </c>
      <c r="I158" s="176"/>
      <c r="J158" s="177">
        <f>ROUND(I158*H158,2)</f>
        <v>0</v>
      </c>
      <c r="K158" s="173" t="s">
        <v>3</v>
      </c>
      <c r="L158" s="36"/>
      <c r="M158" s="178" t="s">
        <v>3</v>
      </c>
      <c r="N158" s="179" t="s">
        <v>40</v>
      </c>
      <c r="O158" s="69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2" t="s">
        <v>127</v>
      </c>
      <c r="AT158" s="182" t="s">
        <v>123</v>
      </c>
      <c r="AU158" s="182" t="s">
        <v>77</v>
      </c>
      <c r="AY158" s="16" t="s">
        <v>120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6" t="s">
        <v>15</v>
      </c>
      <c r="BK158" s="183">
        <f>ROUND(I158*H158,2)</f>
        <v>0</v>
      </c>
      <c r="BL158" s="16" t="s">
        <v>127</v>
      </c>
      <c r="BM158" s="182" t="s">
        <v>334</v>
      </c>
    </row>
    <row r="159" s="2" customFormat="1" ht="16.5" customHeight="1">
      <c r="A159" s="35"/>
      <c r="B159" s="170"/>
      <c r="C159" s="171" t="s">
        <v>335</v>
      </c>
      <c r="D159" s="171" t="s">
        <v>123</v>
      </c>
      <c r="E159" s="172" t="s">
        <v>336</v>
      </c>
      <c r="F159" s="173" t="s">
        <v>337</v>
      </c>
      <c r="G159" s="174" t="s">
        <v>312</v>
      </c>
      <c r="H159" s="175">
        <v>1</v>
      </c>
      <c r="I159" s="176"/>
      <c r="J159" s="177">
        <f>ROUND(I159*H159,2)</f>
        <v>0</v>
      </c>
      <c r="K159" s="173" t="s">
        <v>3</v>
      </c>
      <c r="L159" s="36"/>
      <c r="M159" s="178" t="s">
        <v>3</v>
      </c>
      <c r="N159" s="179" t="s">
        <v>40</v>
      </c>
      <c r="O159" s="69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2" t="s">
        <v>127</v>
      </c>
      <c r="AT159" s="182" t="s">
        <v>123</v>
      </c>
      <c r="AU159" s="182" t="s">
        <v>77</v>
      </c>
      <c r="AY159" s="16" t="s">
        <v>120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6" t="s">
        <v>15</v>
      </c>
      <c r="BK159" s="183">
        <f>ROUND(I159*H159,2)</f>
        <v>0</v>
      </c>
      <c r="BL159" s="16" t="s">
        <v>127</v>
      </c>
      <c r="BM159" s="182" t="s">
        <v>338</v>
      </c>
    </row>
    <row r="160" s="2" customFormat="1" ht="16.5" customHeight="1">
      <c r="A160" s="35"/>
      <c r="B160" s="170"/>
      <c r="C160" s="171" t="s">
        <v>339</v>
      </c>
      <c r="D160" s="171" t="s">
        <v>123</v>
      </c>
      <c r="E160" s="172" t="s">
        <v>340</v>
      </c>
      <c r="F160" s="173" t="s">
        <v>341</v>
      </c>
      <c r="G160" s="174" t="s">
        <v>288</v>
      </c>
      <c r="H160" s="175">
        <v>1</v>
      </c>
      <c r="I160" s="176"/>
      <c r="J160" s="177">
        <f>ROUND(I160*H160,2)</f>
        <v>0</v>
      </c>
      <c r="K160" s="173" t="s">
        <v>3</v>
      </c>
      <c r="L160" s="36"/>
      <c r="M160" s="178" t="s">
        <v>3</v>
      </c>
      <c r="N160" s="179" t="s">
        <v>40</v>
      </c>
      <c r="O160" s="69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2" t="s">
        <v>127</v>
      </c>
      <c r="AT160" s="182" t="s">
        <v>123</v>
      </c>
      <c r="AU160" s="182" t="s">
        <v>77</v>
      </c>
      <c r="AY160" s="16" t="s">
        <v>120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6" t="s">
        <v>15</v>
      </c>
      <c r="BK160" s="183">
        <f>ROUND(I160*H160,2)</f>
        <v>0</v>
      </c>
      <c r="BL160" s="16" t="s">
        <v>127</v>
      </c>
      <c r="BM160" s="182" t="s">
        <v>342</v>
      </c>
    </row>
    <row r="161" s="2" customFormat="1" ht="16.5" customHeight="1">
      <c r="A161" s="35"/>
      <c r="B161" s="170"/>
      <c r="C161" s="171" t="s">
        <v>343</v>
      </c>
      <c r="D161" s="171" t="s">
        <v>123</v>
      </c>
      <c r="E161" s="172" t="s">
        <v>344</v>
      </c>
      <c r="F161" s="173" t="s">
        <v>345</v>
      </c>
      <c r="G161" s="174" t="s">
        <v>288</v>
      </c>
      <c r="H161" s="175">
        <v>1</v>
      </c>
      <c r="I161" s="176"/>
      <c r="J161" s="177">
        <f>ROUND(I161*H161,2)</f>
        <v>0</v>
      </c>
      <c r="K161" s="173" t="s">
        <v>3</v>
      </c>
      <c r="L161" s="36"/>
      <c r="M161" s="178" t="s">
        <v>3</v>
      </c>
      <c r="N161" s="179" t="s">
        <v>40</v>
      </c>
      <c r="O161" s="69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2" t="s">
        <v>127</v>
      </c>
      <c r="AT161" s="182" t="s">
        <v>123</v>
      </c>
      <c r="AU161" s="182" t="s">
        <v>77</v>
      </c>
      <c r="AY161" s="16" t="s">
        <v>120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6" t="s">
        <v>15</v>
      </c>
      <c r="BK161" s="183">
        <f>ROUND(I161*H161,2)</f>
        <v>0</v>
      </c>
      <c r="BL161" s="16" t="s">
        <v>127</v>
      </c>
      <c r="BM161" s="182" t="s">
        <v>346</v>
      </c>
    </row>
    <row r="162" s="2" customFormat="1" ht="16.5" customHeight="1">
      <c r="A162" s="35"/>
      <c r="B162" s="170"/>
      <c r="C162" s="171" t="s">
        <v>347</v>
      </c>
      <c r="D162" s="171" t="s">
        <v>123</v>
      </c>
      <c r="E162" s="172" t="s">
        <v>348</v>
      </c>
      <c r="F162" s="173" t="s">
        <v>349</v>
      </c>
      <c r="G162" s="174" t="s">
        <v>288</v>
      </c>
      <c r="H162" s="175">
        <v>1</v>
      </c>
      <c r="I162" s="176"/>
      <c r="J162" s="177">
        <f>ROUND(I162*H162,2)</f>
        <v>0</v>
      </c>
      <c r="K162" s="173" t="s">
        <v>3</v>
      </c>
      <c r="L162" s="36"/>
      <c r="M162" s="178" t="s">
        <v>3</v>
      </c>
      <c r="N162" s="179" t="s">
        <v>40</v>
      </c>
      <c r="O162" s="69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2" t="s">
        <v>127</v>
      </c>
      <c r="AT162" s="182" t="s">
        <v>123</v>
      </c>
      <c r="AU162" s="182" t="s">
        <v>77</v>
      </c>
      <c r="AY162" s="16" t="s">
        <v>120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6" t="s">
        <v>15</v>
      </c>
      <c r="BK162" s="183">
        <f>ROUND(I162*H162,2)</f>
        <v>0</v>
      </c>
      <c r="BL162" s="16" t="s">
        <v>127</v>
      </c>
      <c r="BM162" s="182" t="s">
        <v>350</v>
      </c>
    </row>
    <row r="163" s="12" customFormat="1" ht="22.8" customHeight="1">
      <c r="A163" s="12"/>
      <c r="B163" s="157"/>
      <c r="C163" s="12"/>
      <c r="D163" s="158" t="s">
        <v>68</v>
      </c>
      <c r="E163" s="168" t="s">
        <v>351</v>
      </c>
      <c r="F163" s="168" t="s">
        <v>352</v>
      </c>
      <c r="G163" s="12"/>
      <c r="H163" s="12"/>
      <c r="I163" s="160"/>
      <c r="J163" s="169">
        <f>BK163</f>
        <v>0</v>
      </c>
      <c r="K163" s="12"/>
      <c r="L163" s="157"/>
      <c r="M163" s="162"/>
      <c r="N163" s="163"/>
      <c r="O163" s="163"/>
      <c r="P163" s="164">
        <f>P164</f>
        <v>0</v>
      </c>
      <c r="Q163" s="163"/>
      <c r="R163" s="164">
        <f>R164</f>
        <v>0</v>
      </c>
      <c r="S163" s="163"/>
      <c r="T163" s="165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58" t="s">
        <v>15</v>
      </c>
      <c r="AT163" s="166" t="s">
        <v>68</v>
      </c>
      <c r="AU163" s="166" t="s">
        <v>15</v>
      </c>
      <c r="AY163" s="158" t="s">
        <v>120</v>
      </c>
      <c r="BK163" s="167">
        <f>BK164</f>
        <v>0</v>
      </c>
    </row>
    <row r="164" s="2" customFormat="1" ht="16.5" customHeight="1">
      <c r="A164" s="35"/>
      <c r="B164" s="170"/>
      <c r="C164" s="171" t="s">
        <v>353</v>
      </c>
      <c r="D164" s="171" t="s">
        <v>123</v>
      </c>
      <c r="E164" s="172" t="s">
        <v>354</v>
      </c>
      <c r="F164" s="173" t="s">
        <v>355</v>
      </c>
      <c r="G164" s="174" t="s">
        <v>288</v>
      </c>
      <c r="H164" s="175">
        <v>20</v>
      </c>
      <c r="I164" s="176"/>
      <c r="J164" s="177">
        <f>ROUND(I164*H164,2)</f>
        <v>0</v>
      </c>
      <c r="K164" s="173" t="s">
        <v>3</v>
      </c>
      <c r="L164" s="36"/>
      <c r="M164" s="184" t="s">
        <v>3</v>
      </c>
      <c r="N164" s="185" t="s">
        <v>40</v>
      </c>
      <c r="O164" s="186"/>
      <c r="P164" s="187">
        <f>O164*H164</f>
        <v>0</v>
      </c>
      <c r="Q164" s="187">
        <v>0</v>
      </c>
      <c r="R164" s="187">
        <f>Q164*H164</f>
        <v>0</v>
      </c>
      <c r="S164" s="187">
        <v>0</v>
      </c>
      <c r="T164" s="18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82" t="s">
        <v>135</v>
      </c>
      <c r="AT164" s="182" t="s">
        <v>123</v>
      </c>
      <c r="AU164" s="182" t="s">
        <v>77</v>
      </c>
      <c r="AY164" s="16" t="s">
        <v>120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6" t="s">
        <v>15</v>
      </c>
      <c r="BK164" s="183">
        <f>ROUND(I164*H164,2)</f>
        <v>0</v>
      </c>
      <c r="BL164" s="16" t="s">
        <v>135</v>
      </c>
      <c r="BM164" s="182" t="s">
        <v>356</v>
      </c>
    </row>
    <row r="165" s="2" customFormat="1" ht="6.96" customHeight="1">
      <c r="A165" s="35"/>
      <c r="B165" s="52"/>
      <c r="C165" s="53"/>
      <c r="D165" s="53"/>
      <c r="E165" s="53"/>
      <c r="F165" s="53"/>
      <c r="G165" s="53"/>
      <c r="H165" s="53"/>
      <c r="I165" s="53"/>
      <c r="J165" s="53"/>
      <c r="K165" s="53"/>
      <c r="L165" s="36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autoFilter ref="C99:K16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189" customWidth="1"/>
    <col min="2" max="2" width="1.667969" style="189" customWidth="1"/>
    <col min="3" max="4" width="5" style="189" customWidth="1"/>
    <col min="5" max="5" width="11.66016" style="189" customWidth="1"/>
    <col min="6" max="6" width="9.160156" style="189" customWidth="1"/>
    <col min="7" max="7" width="5" style="189" customWidth="1"/>
    <col min="8" max="8" width="77.83203" style="189" customWidth="1"/>
    <col min="9" max="10" width="20" style="189" customWidth="1"/>
    <col min="11" max="11" width="1.667969" style="189" customWidth="1"/>
  </cols>
  <sheetData>
    <row r="1" s="1" customFormat="1" ht="37.5" customHeight="1"/>
    <row r="2" s="1" customFormat="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="13" customFormat="1" ht="45" customHeight="1">
      <c r="B3" s="193"/>
      <c r="C3" s="194" t="s">
        <v>357</v>
      </c>
      <c r="D3" s="194"/>
      <c r="E3" s="194"/>
      <c r="F3" s="194"/>
      <c r="G3" s="194"/>
      <c r="H3" s="194"/>
      <c r="I3" s="194"/>
      <c r="J3" s="194"/>
      <c r="K3" s="195"/>
    </row>
    <row r="4" s="1" customFormat="1" ht="25.5" customHeight="1">
      <c r="B4" s="196"/>
      <c r="C4" s="197" t="s">
        <v>358</v>
      </c>
      <c r="D4" s="197"/>
      <c r="E4" s="197"/>
      <c r="F4" s="197"/>
      <c r="G4" s="197"/>
      <c r="H4" s="197"/>
      <c r="I4" s="197"/>
      <c r="J4" s="197"/>
      <c r="K4" s="198"/>
    </row>
    <row r="5" s="1" customFormat="1" ht="5.25" customHeight="1">
      <c r="B5" s="196"/>
      <c r="C5" s="199"/>
      <c r="D5" s="199"/>
      <c r="E5" s="199"/>
      <c r="F5" s="199"/>
      <c r="G5" s="199"/>
      <c r="H5" s="199"/>
      <c r="I5" s="199"/>
      <c r="J5" s="199"/>
      <c r="K5" s="198"/>
    </row>
    <row r="6" s="1" customFormat="1" ht="15" customHeight="1">
      <c r="B6" s="196"/>
      <c r="C6" s="200" t="s">
        <v>359</v>
      </c>
      <c r="D6" s="200"/>
      <c r="E6" s="200"/>
      <c r="F6" s="200"/>
      <c r="G6" s="200"/>
      <c r="H6" s="200"/>
      <c r="I6" s="200"/>
      <c r="J6" s="200"/>
      <c r="K6" s="198"/>
    </row>
    <row r="7" s="1" customFormat="1" ht="15" customHeight="1">
      <c r="B7" s="201"/>
      <c r="C7" s="200" t="s">
        <v>360</v>
      </c>
      <c r="D7" s="200"/>
      <c r="E7" s="200"/>
      <c r="F7" s="200"/>
      <c r="G7" s="200"/>
      <c r="H7" s="200"/>
      <c r="I7" s="200"/>
      <c r="J7" s="200"/>
      <c r="K7" s="198"/>
    </row>
    <row r="8" s="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="1" customFormat="1" ht="15" customHeight="1">
      <c r="B9" s="201"/>
      <c r="C9" s="200" t="s">
        <v>361</v>
      </c>
      <c r="D9" s="200"/>
      <c r="E9" s="200"/>
      <c r="F9" s="200"/>
      <c r="G9" s="200"/>
      <c r="H9" s="200"/>
      <c r="I9" s="200"/>
      <c r="J9" s="200"/>
      <c r="K9" s="198"/>
    </row>
    <row r="10" s="1" customFormat="1" ht="15" customHeight="1">
      <c r="B10" s="201"/>
      <c r="C10" s="200"/>
      <c r="D10" s="200" t="s">
        <v>362</v>
      </c>
      <c r="E10" s="200"/>
      <c r="F10" s="200"/>
      <c r="G10" s="200"/>
      <c r="H10" s="200"/>
      <c r="I10" s="200"/>
      <c r="J10" s="200"/>
      <c r="K10" s="198"/>
    </row>
    <row r="11" s="1" customFormat="1" ht="15" customHeight="1">
      <c r="B11" s="201"/>
      <c r="C11" s="202"/>
      <c r="D11" s="200" t="s">
        <v>363</v>
      </c>
      <c r="E11" s="200"/>
      <c r="F11" s="200"/>
      <c r="G11" s="200"/>
      <c r="H11" s="200"/>
      <c r="I11" s="200"/>
      <c r="J11" s="200"/>
      <c r="K11" s="198"/>
    </row>
    <row r="12" s="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="1" customFormat="1" ht="15" customHeight="1">
      <c r="B13" s="201"/>
      <c r="C13" s="202"/>
      <c r="D13" s="203" t="s">
        <v>364</v>
      </c>
      <c r="E13" s="200"/>
      <c r="F13" s="200"/>
      <c r="G13" s="200"/>
      <c r="H13" s="200"/>
      <c r="I13" s="200"/>
      <c r="J13" s="200"/>
      <c r="K13" s="198"/>
    </row>
    <row r="14" s="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="1" customFormat="1" ht="15" customHeight="1">
      <c r="B15" s="201"/>
      <c r="C15" s="202"/>
      <c r="D15" s="200" t="s">
        <v>365</v>
      </c>
      <c r="E15" s="200"/>
      <c r="F15" s="200"/>
      <c r="G15" s="200"/>
      <c r="H15" s="200"/>
      <c r="I15" s="200"/>
      <c r="J15" s="200"/>
      <c r="K15" s="198"/>
    </row>
    <row r="16" s="1" customFormat="1" ht="15" customHeight="1">
      <c r="B16" s="201"/>
      <c r="C16" s="202"/>
      <c r="D16" s="200" t="s">
        <v>366</v>
      </c>
      <c r="E16" s="200"/>
      <c r="F16" s="200"/>
      <c r="G16" s="200"/>
      <c r="H16" s="200"/>
      <c r="I16" s="200"/>
      <c r="J16" s="200"/>
      <c r="K16" s="198"/>
    </row>
    <row r="17" s="1" customFormat="1" ht="15" customHeight="1">
      <c r="B17" s="201"/>
      <c r="C17" s="202"/>
      <c r="D17" s="200" t="s">
        <v>367</v>
      </c>
      <c r="E17" s="200"/>
      <c r="F17" s="200"/>
      <c r="G17" s="200"/>
      <c r="H17" s="200"/>
      <c r="I17" s="200"/>
      <c r="J17" s="200"/>
      <c r="K17" s="198"/>
    </row>
    <row r="18" s="1" customFormat="1" ht="15" customHeight="1">
      <c r="B18" s="201"/>
      <c r="C18" s="202"/>
      <c r="D18" s="202"/>
      <c r="E18" s="204" t="s">
        <v>75</v>
      </c>
      <c r="F18" s="200" t="s">
        <v>368</v>
      </c>
      <c r="G18" s="200"/>
      <c r="H18" s="200"/>
      <c r="I18" s="200"/>
      <c r="J18" s="200"/>
      <c r="K18" s="198"/>
    </row>
    <row r="19" s="1" customFormat="1" ht="15" customHeight="1">
      <c r="B19" s="201"/>
      <c r="C19" s="202"/>
      <c r="D19" s="202"/>
      <c r="E19" s="204" t="s">
        <v>369</v>
      </c>
      <c r="F19" s="200" t="s">
        <v>370</v>
      </c>
      <c r="G19" s="200"/>
      <c r="H19" s="200"/>
      <c r="I19" s="200"/>
      <c r="J19" s="200"/>
      <c r="K19" s="198"/>
    </row>
    <row r="20" s="1" customFormat="1" ht="15" customHeight="1">
      <c r="B20" s="201"/>
      <c r="C20" s="202"/>
      <c r="D20" s="202"/>
      <c r="E20" s="204" t="s">
        <v>371</v>
      </c>
      <c r="F20" s="200" t="s">
        <v>372</v>
      </c>
      <c r="G20" s="200"/>
      <c r="H20" s="200"/>
      <c r="I20" s="200"/>
      <c r="J20" s="200"/>
      <c r="K20" s="198"/>
    </row>
    <row r="21" s="1" customFormat="1" ht="15" customHeight="1">
      <c r="B21" s="201"/>
      <c r="C21" s="202"/>
      <c r="D21" s="202"/>
      <c r="E21" s="204" t="s">
        <v>373</v>
      </c>
      <c r="F21" s="200" t="s">
        <v>374</v>
      </c>
      <c r="G21" s="200"/>
      <c r="H21" s="200"/>
      <c r="I21" s="200"/>
      <c r="J21" s="200"/>
      <c r="K21" s="198"/>
    </row>
    <row r="22" s="1" customFormat="1" ht="15" customHeight="1">
      <c r="B22" s="201"/>
      <c r="C22" s="202"/>
      <c r="D22" s="202"/>
      <c r="E22" s="204" t="s">
        <v>375</v>
      </c>
      <c r="F22" s="200" t="s">
        <v>376</v>
      </c>
      <c r="G22" s="200"/>
      <c r="H22" s="200"/>
      <c r="I22" s="200"/>
      <c r="J22" s="200"/>
      <c r="K22" s="198"/>
    </row>
    <row r="23" s="1" customFormat="1" ht="15" customHeight="1">
      <c r="B23" s="201"/>
      <c r="C23" s="202"/>
      <c r="D23" s="202"/>
      <c r="E23" s="204" t="s">
        <v>80</v>
      </c>
      <c r="F23" s="200" t="s">
        <v>377</v>
      </c>
      <c r="G23" s="200"/>
      <c r="H23" s="200"/>
      <c r="I23" s="200"/>
      <c r="J23" s="200"/>
      <c r="K23" s="198"/>
    </row>
    <row r="24" s="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="1" customFormat="1" ht="15" customHeight="1">
      <c r="B25" s="201"/>
      <c r="C25" s="200" t="s">
        <v>378</v>
      </c>
      <c r="D25" s="200"/>
      <c r="E25" s="200"/>
      <c r="F25" s="200"/>
      <c r="G25" s="200"/>
      <c r="H25" s="200"/>
      <c r="I25" s="200"/>
      <c r="J25" s="200"/>
      <c r="K25" s="198"/>
    </row>
    <row r="26" s="1" customFormat="1" ht="15" customHeight="1">
      <c r="B26" s="201"/>
      <c r="C26" s="200" t="s">
        <v>379</v>
      </c>
      <c r="D26" s="200"/>
      <c r="E26" s="200"/>
      <c r="F26" s="200"/>
      <c r="G26" s="200"/>
      <c r="H26" s="200"/>
      <c r="I26" s="200"/>
      <c r="J26" s="200"/>
      <c r="K26" s="198"/>
    </row>
    <row r="27" s="1" customFormat="1" ht="15" customHeight="1">
      <c r="B27" s="201"/>
      <c r="C27" s="200"/>
      <c r="D27" s="200" t="s">
        <v>380</v>
      </c>
      <c r="E27" s="200"/>
      <c r="F27" s="200"/>
      <c r="G27" s="200"/>
      <c r="H27" s="200"/>
      <c r="I27" s="200"/>
      <c r="J27" s="200"/>
      <c r="K27" s="198"/>
    </row>
    <row r="28" s="1" customFormat="1" ht="15" customHeight="1">
      <c r="B28" s="201"/>
      <c r="C28" s="202"/>
      <c r="D28" s="200" t="s">
        <v>381</v>
      </c>
      <c r="E28" s="200"/>
      <c r="F28" s="200"/>
      <c r="G28" s="200"/>
      <c r="H28" s="200"/>
      <c r="I28" s="200"/>
      <c r="J28" s="200"/>
      <c r="K28" s="198"/>
    </row>
    <row r="29" s="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="1" customFormat="1" ht="15" customHeight="1">
      <c r="B30" s="201"/>
      <c r="C30" s="202"/>
      <c r="D30" s="200" t="s">
        <v>382</v>
      </c>
      <c r="E30" s="200"/>
      <c r="F30" s="200"/>
      <c r="G30" s="200"/>
      <c r="H30" s="200"/>
      <c r="I30" s="200"/>
      <c r="J30" s="200"/>
      <c r="K30" s="198"/>
    </row>
    <row r="31" s="1" customFormat="1" ht="15" customHeight="1">
      <c r="B31" s="201"/>
      <c r="C31" s="202"/>
      <c r="D31" s="200" t="s">
        <v>383</v>
      </c>
      <c r="E31" s="200"/>
      <c r="F31" s="200"/>
      <c r="G31" s="200"/>
      <c r="H31" s="200"/>
      <c r="I31" s="200"/>
      <c r="J31" s="200"/>
      <c r="K31" s="198"/>
    </row>
    <row r="32" s="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="1" customFormat="1" ht="15" customHeight="1">
      <c r="B33" s="201"/>
      <c r="C33" s="202"/>
      <c r="D33" s="200" t="s">
        <v>384</v>
      </c>
      <c r="E33" s="200"/>
      <c r="F33" s="200"/>
      <c r="G33" s="200"/>
      <c r="H33" s="200"/>
      <c r="I33" s="200"/>
      <c r="J33" s="200"/>
      <c r="K33" s="198"/>
    </row>
    <row r="34" s="1" customFormat="1" ht="15" customHeight="1">
      <c r="B34" s="201"/>
      <c r="C34" s="202"/>
      <c r="D34" s="200" t="s">
        <v>385</v>
      </c>
      <c r="E34" s="200"/>
      <c r="F34" s="200"/>
      <c r="G34" s="200"/>
      <c r="H34" s="200"/>
      <c r="I34" s="200"/>
      <c r="J34" s="200"/>
      <c r="K34" s="198"/>
    </row>
    <row r="35" s="1" customFormat="1" ht="15" customHeight="1">
      <c r="B35" s="201"/>
      <c r="C35" s="202"/>
      <c r="D35" s="200" t="s">
        <v>386</v>
      </c>
      <c r="E35" s="200"/>
      <c r="F35" s="200"/>
      <c r="G35" s="200"/>
      <c r="H35" s="200"/>
      <c r="I35" s="200"/>
      <c r="J35" s="200"/>
      <c r="K35" s="198"/>
    </row>
    <row r="36" s="1" customFormat="1" ht="15" customHeight="1">
      <c r="B36" s="201"/>
      <c r="C36" s="202"/>
      <c r="D36" s="200"/>
      <c r="E36" s="203" t="s">
        <v>106</v>
      </c>
      <c r="F36" s="200"/>
      <c r="G36" s="200" t="s">
        <v>387</v>
      </c>
      <c r="H36" s="200"/>
      <c r="I36" s="200"/>
      <c r="J36" s="200"/>
      <c r="K36" s="198"/>
    </row>
    <row r="37" s="1" customFormat="1" ht="30.75" customHeight="1">
      <c r="B37" s="201"/>
      <c r="C37" s="202"/>
      <c r="D37" s="200"/>
      <c r="E37" s="203" t="s">
        <v>388</v>
      </c>
      <c r="F37" s="200"/>
      <c r="G37" s="200" t="s">
        <v>389</v>
      </c>
      <c r="H37" s="200"/>
      <c r="I37" s="200"/>
      <c r="J37" s="200"/>
      <c r="K37" s="198"/>
    </row>
    <row r="38" s="1" customFormat="1" ht="15" customHeight="1">
      <c r="B38" s="201"/>
      <c r="C38" s="202"/>
      <c r="D38" s="200"/>
      <c r="E38" s="203" t="s">
        <v>50</v>
      </c>
      <c r="F38" s="200"/>
      <c r="G38" s="200" t="s">
        <v>390</v>
      </c>
      <c r="H38" s="200"/>
      <c r="I38" s="200"/>
      <c r="J38" s="200"/>
      <c r="K38" s="198"/>
    </row>
    <row r="39" s="1" customFormat="1" ht="15" customHeight="1">
      <c r="B39" s="201"/>
      <c r="C39" s="202"/>
      <c r="D39" s="200"/>
      <c r="E39" s="203" t="s">
        <v>51</v>
      </c>
      <c r="F39" s="200"/>
      <c r="G39" s="200" t="s">
        <v>391</v>
      </c>
      <c r="H39" s="200"/>
      <c r="I39" s="200"/>
      <c r="J39" s="200"/>
      <c r="K39" s="198"/>
    </row>
    <row r="40" s="1" customFormat="1" ht="15" customHeight="1">
      <c r="B40" s="201"/>
      <c r="C40" s="202"/>
      <c r="D40" s="200"/>
      <c r="E40" s="203" t="s">
        <v>107</v>
      </c>
      <c r="F40" s="200"/>
      <c r="G40" s="200" t="s">
        <v>392</v>
      </c>
      <c r="H40" s="200"/>
      <c r="I40" s="200"/>
      <c r="J40" s="200"/>
      <c r="K40" s="198"/>
    </row>
    <row r="41" s="1" customFormat="1" ht="15" customHeight="1">
      <c r="B41" s="201"/>
      <c r="C41" s="202"/>
      <c r="D41" s="200"/>
      <c r="E41" s="203" t="s">
        <v>108</v>
      </c>
      <c r="F41" s="200"/>
      <c r="G41" s="200" t="s">
        <v>393</v>
      </c>
      <c r="H41" s="200"/>
      <c r="I41" s="200"/>
      <c r="J41" s="200"/>
      <c r="K41" s="198"/>
    </row>
    <row r="42" s="1" customFormat="1" ht="15" customHeight="1">
      <c r="B42" s="201"/>
      <c r="C42" s="202"/>
      <c r="D42" s="200"/>
      <c r="E42" s="203" t="s">
        <v>394</v>
      </c>
      <c r="F42" s="200"/>
      <c r="G42" s="200" t="s">
        <v>395</v>
      </c>
      <c r="H42" s="200"/>
      <c r="I42" s="200"/>
      <c r="J42" s="200"/>
      <c r="K42" s="198"/>
    </row>
    <row r="43" s="1" customFormat="1" ht="15" customHeight="1">
      <c r="B43" s="201"/>
      <c r="C43" s="202"/>
      <c r="D43" s="200"/>
      <c r="E43" s="203"/>
      <c r="F43" s="200"/>
      <c r="G43" s="200" t="s">
        <v>396</v>
      </c>
      <c r="H43" s="200"/>
      <c r="I43" s="200"/>
      <c r="J43" s="200"/>
      <c r="K43" s="198"/>
    </row>
    <row r="44" s="1" customFormat="1" ht="15" customHeight="1">
      <c r="B44" s="201"/>
      <c r="C44" s="202"/>
      <c r="D44" s="200"/>
      <c r="E44" s="203" t="s">
        <v>397</v>
      </c>
      <c r="F44" s="200"/>
      <c r="G44" s="200" t="s">
        <v>398</v>
      </c>
      <c r="H44" s="200"/>
      <c r="I44" s="200"/>
      <c r="J44" s="200"/>
      <c r="K44" s="198"/>
    </row>
    <row r="45" s="1" customFormat="1" ht="15" customHeight="1">
      <c r="B45" s="201"/>
      <c r="C45" s="202"/>
      <c r="D45" s="200"/>
      <c r="E45" s="203" t="s">
        <v>110</v>
      </c>
      <c r="F45" s="200"/>
      <c r="G45" s="200" t="s">
        <v>399</v>
      </c>
      <c r="H45" s="200"/>
      <c r="I45" s="200"/>
      <c r="J45" s="200"/>
      <c r="K45" s="198"/>
    </row>
    <row r="46" s="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="1" customFormat="1" ht="15" customHeight="1">
      <c r="B47" s="201"/>
      <c r="C47" s="202"/>
      <c r="D47" s="200" t="s">
        <v>400</v>
      </c>
      <c r="E47" s="200"/>
      <c r="F47" s="200"/>
      <c r="G47" s="200"/>
      <c r="H47" s="200"/>
      <c r="I47" s="200"/>
      <c r="J47" s="200"/>
      <c r="K47" s="198"/>
    </row>
    <row r="48" s="1" customFormat="1" ht="15" customHeight="1">
      <c r="B48" s="201"/>
      <c r="C48" s="202"/>
      <c r="D48" s="202"/>
      <c r="E48" s="200" t="s">
        <v>401</v>
      </c>
      <c r="F48" s="200"/>
      <c r="G48" s="200"/>
      <c r="H48" s="200"/>
      <c r="I48" s="200"/>
      <c r="J48" s="200"/>
      <c r="K48" s="198"/>
    </row>
    <row r="49" s="1" customFormat="1" ht="15" customHeight="1">
      <c r="B49" s="201"/>
      <c r="C49" s="202"/>
      <c r="D49" s="202"/>
      <c r="E49" s="200" t="s">
        <v>402</v>
      </c>
      <c r="F49" s="200"/>
      <c r="G49" s="200"/>
      <c r="H49" s="200"/>
      <c r="I49" s="200"/>
      <c r="J49" s="200"/>
      <c r="K49" s="198"/>
    </row>
    <row r="50" s="1" customFormat="1" ht="15" customHeight="1">
      <c r="B50" s="201"/>
      <c r="C50" s="202"/>
      <c r="D50" s="202"/>
      <c r="E50" s="200" t="s">
        <v>403</v>
      </c>
      <c r="F50" s="200"/>
      <c r="G50" s="200"/>
      <c r="H50" s="200"/>
      <c r="I50" s="200"/>
      <c r="J50" s="200"/>
      <c r="K50" s="198"/>
    </row>
    <row r="51" s="1" customFormat="1" ht="15" customHeight="1">
      <c r="B51" s="201"/>
      <c r="C51" s="202"/>
      <c r="D51" s="200" t="s">
        <v>404</v>
      </c>
      <c r="E51" s="200"/>
      <c r="F51" s="200"/>
      <c r="G51" s="200"/>
      <c r="H51" s="200"/>
      <c r="I51" s="200"/>
      <c r="J51" s="200"/>
      <c r="K51" s="198"/>
    </row>
    <row r="52" s="1" customFormat="1" ht="25.5" customHeight="1">
      <c r="B52" s="196"/>
      <c r="C52" s="197" t="s">
        <v>405</v>
      </c>
      <c r="D52" s="197"/>
      <c r="E52" s="197"/>
      <c r="F52" s="197"/>
      <c r="G52" s="197"/>
      <c r="H52" s="197"/>
      <c r="I52" s="197"/>
      <c r="J52" s="197"/>
      <c r="K52" s="198"/>
    </row>
    <row r="53" s="1" customFormat="1" ht="5.25" customHeight="1">
      <c r="B53" s="196"/>
      <c r="C53" s="199"/>
      <c r="D53" s="199"/>
      <c r="E53" s="199"/>
      <c r="F53" s="199"/>
      <c r="G53" s="199"/>
      <c r="H53" s="199"/>
      <c r="I53" s="199"/>
      <c r="J53" s="199"/>
      <c r="K53" s="198"/>
    </row>
    <row r="54" s="1" customFormat="1" ht="15" customHeight="1">
      <c r="B54" s="196"/>
      <c r="C54" s="200" t="s">
        <v>406</v>
      </c>
      <c r="D54" s="200"/>
      <c r="E54" s="200"/>
      <c r="F54" s="200"/>
      <c r="G54" s="200"/>
      <c r="H54" s="200"/>
      <c r="I54" s="200"/>
      <c r="J54" s="200"/>
      <c r="K54" s="198"/>
    </row>
    <row r="55" s="1" customFormat="1" ht="15" customHeight="1">
      <c r="B55" s="196"/>
      <c r="C55" s="200" t="s">
        <v>407</v>
      </c>
      <c r="D55" s="200"/>
      <c r="E55" s="200"/>
      <c r="F55" s="200"/>
      <c r="G55" s="200"/>
      <c r="H55" s="200"/>
      <c r="I55" s="200"/>
      <c r="J55" s="200"/>
      <c r="K55" s="198"/>
    </row>
    <row r="56" s="1" customFormat="1" ht="12.75" customHeight="1">
      <c r="B56" s="196"/>
      <c r="C56" s="200"/>
      <c r="D56" s="200"/>
      <c r="E56" s="200"/>
      <c r="F56" s="200"/>
      <c r="G56" s="200"/>
      <c r="H56" s="200"/>
      <c r="I56" s="200"/>
      <c r="J56" s="200"/>
      <c r="K56" s="198"/>
    </row>
    <row r="57" s="1" customFormat="1" ht="15" customHeight="1">
      <c r="B57" s="196"/>
      <c r="C57" s="200" t="s">
        <v>408</v>
      </c>
      <c r="D57" s="200"/>
      <c r="E57" s="200"/>
      <c r="F57" s="200"/>
      <c r="G57" s="200"/>
      <c r="H57" s="200"/>
      <c r="I57" s="200"/>
      <c r="J57" s="200"/>
      <c r="K57" s="198"/>
    </row>
    <row r="58" s="1" customFormat="1" ht="15" customHeight="1">
      <c r="B58" s="196"/>
      <c r="C58" s="202"/>
      <c r="D58" s="200" t="s">
        <v>409</v>
      </c>
      <c r="E58" s="200"/>
      <c r="F58" s="200"/>
      <c r="G58" s="200"/>
      <c r="H58" s="200"/>
      <c r="I58" s="200"/>
      <c r="J58" s="200"/>
      <c r="K58" s="198"/>
    </row>
    <row r="59" s="1" customFormat="1" ht="15" customHeight="1">
      <c r="B59" s="196"/>
      <c r="C59" s="202"/>
      <c r="D59" s="200" t="s">
        <v>410</v>
      </c>
      <c r="E59" s="200"/>
      <c r="F59" s="200"/>
      <c r="G59" s="200"/>
      <c r="H59" s="200"/>
      <c r="I59" s="200"/>
      <c r="J59" s="200"/>
      <c r="K59" s="198"/>
    </row>
    <row r="60" s="1" customFormat="1" ht="15" customHeight="1">
      <c r="B60" s="196"/>
      <c r="C60" s="202"/>
      <c r="D60" s="200" t="s">
        <v>411</v>
      </c>
      <c r="E60" s="200"/>
      <c r="F60" s="200"/>
      <c r="G60" s="200"/>
      <c r="H60" s="200"/>
      <c r="I60" s="200"/>
      <c r="J60" s="200"/>
      <c r="K60" s="198"/>
    </row>
    <row r="61" s="1" customFormat="1" ht="15" customHeight="1">
      <c r="B61" s="196"/>
      <c r="C61" s="202"/>
      <c r="D61" s="200" t="s">
        <v>412</v>
      </c>
      <c r="E61" s="200"/>
      <c r="F61" s="200"/>
      <c r="G61" s="200"/>
      <c r="H61" s="200"/>
      <c r="I61" s="200"/>
      <c r="J61" s="200"/>
      <c r="K61" s="198"/>
    </row>
    <row r="62" s="1" customFormat="1" ht="15" customHeight="1">
      <c r="B62" s="196"/>
      <c r="C62" s="202"/>
      <c r="D62" s="205" t="s">
        <v>413</v>
      </c>
      <c r="E62" s="205"/>
      <c r="F62" s="205"/>
      <c r="G62" s="205"/>
      <c r="H62" s="205"/>
      <c r="I62" s="205"/>
      <c r="J62" s="205"/>
      <c r="K62" s="198"/>
    </row>
    <row r="63" s="1" customFormat="1" ht="15" customHeight="1">
      <c r="B63" s="196"/>
      <c r="C63" s="202"/>
      <c r="D63" s="200" t="s">
        <v>414</v>
      </c>
      <c r="E63" s="200"/>
      <c r="F63" s="200"/>
      <c r="G63" s="200"/>
      <c r="H63" s="200"/>
      <c r="I63" s="200"/>
      <c r="J63" s="200"/>
      <c r="K63" s="198"/>
    </row>
    <row r="64" s="1" customFormat="1" ht="12.75" customHeight="1">
      <c r="B64" s="196"/>
      <c r="C64" s="202"/>
      <c r="D64" s="202"/>
      <c r="E64" s="206"/>
      <c r="F64" s="202"/>
      <c r="G64" s="202"/>
      <c r="H64" s="202"/>
      <c r="I64" s="202"/>
      <c r="J64" s="202"/>
      <c r="K64" s="198"/>
    </row>
    <row r="65" s="1" customFormat="1" ht="15" customHeight="1">
      <c r="B65" s="196"/>
      <c r="C65" s="202"/>
      <c r="D65" s="200" t="s">
        <v>415</v>
      </c>
      <c r="E65" s="200"/>
      <c r="F65" s="200"/>
      <c r="G65" s="200"/>
      <c r="H65" s="200"/>
      <c r="I65" s="200"/>
      <c r="J65" s="200"/>
      <c r="K65" s="198"/>
    </row>
    <row r="66" s="1" customFormat="1" ht="15" customHeight="1">
      <c r="B66" s="196"/>
      <c r="C66" s="202"/>
      <c r="D66" s="205" t="s">
        <v>416</v>
      </c>
      <c r="E66" s="205"/>
      <c r="F66" s="205"/>
      <c r="G66" s="205"/>
      <c r="H66" s="205"/>
      <c r="I66" s="205"/>
      <c r="J66" s="205"/>
      <c r="K66" s="198"/>
    </row>
    <row r="67" s="1" customFormat="1" ht="15" customHeight="1">
      <c r="B67" s="196"/>
      <c r="C67" s="202"/>
      <c r="D67" s="200" t="s">
        <v>417</v>
      </c>
      <c r="E67" s="200"/>
      <c r="F67" s="200"/>
      <c r="G67" s="200"/>
      <c r="H67" s="200"/>
      <c r="I67" s="200"/>
      <c r="J67" s="200"/>
      <c r="K67" s="198"/>
    </row>
    <row r="68" s="1" customFormat="1" ht="15" customHeight="1">
      <c r="B68" s="196"/>
      <c r="C68" s="202"/>
      <c r="D68" s="200" t="s">
        <v>418</v>
      </c>
      <c r="E68" s="200"/>
      <c r="F68" s="200"/>
      <c r="G68" s="200"/>
      <c r="H68" s="200"/>
      <c r="I68" s="200"/>
      <c r="J68" s="200"/>
      <c r="K68" s="198"/>
    </row>
    <row r="69" s="1" customFormat="1" ht="15" customHeight="1">
      <c r="B69" s="196"/>
      <c r="C69" s="202"/>
      <c r="D69" s="200" t="s">
        <v>419</v>
      </c>
      <c r="E69" s="200"/>
      <c r="F69" s="200"/>
      <c r="G69" s="200"/>
      <c r="H69" s="200"/>
      <c r="I69" s="200"/>
      <c r="J69" s="200"/>
      <c r="K69" s="198"/>
    </row>
    <row r="70" s="1" customFormat="1" ht="15" customHeight="1">
      <c r="B70" s="196"/>
      <c r="C70" s="202"/>
      <c r="D70" s="200" t="s">
        <v>420</v>
      </c>
      <c r="E70" s="200"/>
      <c r="F70" s="200"/>
      <c r="G70" s="200"/>
      <c r="H70" s="200"/>
      <c r="I70" s="200"/>
      <c r="J70" s="200"/>
      <c r="K70" s="198"/>
    </row>
    <row r="71" s="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="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="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="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="1" customFormat="1" ht="45" customHeight="1">
      <c r="B75" s="215"/>
      <c r="C75" s="216" t="s">
        <v>421</v>
      </c>
      <c r="D75" s="216"/>
      <c r="E75" s="216"/>
      <c r="F75" s="216"/>
      <c r="G75" s="216"/>
      <c r="H75" s="216"/>
      <c r="I75" s="216"/>
      <c r="J75" s="216"/>
      <c r="K75" s="217"/>
    </row>
    <row r="76" s="1" customFormat="1" ht="17.25" customHeight="1">
      <c r="B76" s="215"/>
      <c r="C76" s="218" t="s">
        <v>422</v>
      </c>
      <c r="D76" s="218"/>
      <c r="E76" s="218"/>
      <c r="F76" s="218" t="s">
        <v>423</v>
      </c>
      <c r="G76" s="219"/>
      <c r="H76" s="218" t="s">
        <v>51</v>
      </c>
      <c r="I76" s="218" t="s">
        <v>54</v>
      </c>
      <c r="J76" s="218" t="s">
        <v>424</v>
      </c>
      <c r="K76" s="217"/>
    </row>
    <row r="77" s="1" customFormat="1" ht="17.25" customHeight="1">
      <c r="B77" s="215"/>
      <c r="C77" s="220" t="s">
        <v>425</v>
      </c>
      <c r="D77" s="220"/>
      <c r="E77" s="220"/>
      <c r="F77" s="221" t="s">
        <v>426</v>
      </c>
      <c r="G77" s="222"/>
      <c r="H77" s="220"/>
      <c r="I77" s="220"/>
      <c r="J77" s="220" t="s">
        <v>427</v>
      </c>
      <c r="K77" s="217"/>
    </row>
    <row r="78" s="1" customFormat="1" ht="5.25" customHeight="1">
      <c r="B78" s="215"/>
      <c r="C78" s="223"/>
      <c r="D78" s="223"/>
      <c r="E78" s="223"/>
      <c r="F78" s="223"/>
      <c r="G78" s="224"/>
      <c r="H78" s="223"/>
      <c r="I78" s="223"/>
      <c r="J78" s="223"/>
      <c r="K78" s="217"/>
    </row>
    <row r="79" s="1" customFormat="1" ht="15" customHeight="1">
      <c r="B79" s="215"/>
      <c r="C79" s="203" t="s">
        <v>50</v>
      </c>
      <c r="D79" s="225"/>
      <c r="E79" s="225"/>
      <c r="F79" s="226" t="s">
        <v>428</v>
      </c>
      <c r="G79" s="227"/>
      <c r="H79" s="203" t="s">
        <v>429</v>
      </c>
      <c r="I79" s="203" t="s">
        <v>430</v>
      </c>
      <c r="J79" s="203">
        <v>20</v>
      </c>
      <c r="K79" s="217"/>
    </row>
    <row r="80" s="1" customFormat="1" ht="15" customHeight="1">
      <c r="B80" s="215"/>
      <c r="C80" s="203" t="s">
        <v>431</v>
      </c>
      <c r="D80" s="203"/>
      <c r="E80" s="203"/>
      <c r="F80" s="226" t="s">
        <v>428</v>
      </c>
      <c r="G80" s="227"/>
      <c r="H80" s="203" t="s">
        <v>432</v>
      </c>
      <c r="I80" s="203" t="s">
        <v>430</v>
      </c>
      <c r="J80" s="203">
        <v>120</v>
      </c>
      <c r="K80" s="217"/>
    </row>
    <row r="81" s="1" customFormat="1" ht="15" customHeight="1">
      <c r="B81" s="228"/>
      <c r="C81" s="203" t="s">
        <v>433</v>
      </c>
      <c r="D81" s="203"/>
      <c r="E81" s="203"/>
      <c r="F81" s="226" t="s">
        <v>434</v>
      </c>
      <c r="G81" s="227"/>
      <c r="H81" s="203" t="s">
        <v>435</v>
      </c>
      <c r="I81" s="203" t="s">
        <v>430</v>
      </c>
      <c r="J81" s="203">
        <v>50</v>
      </c>
      <c r="K81" s="217"/>
    </row>
    <row r="82" s="1" customFormat="1" ht="15" customHeight="1">
      <c r="B82" s="228"/>
      <c r="C82" s="203" t="s">
        <v>436</v>
      </c>
      <c r="D82" s="203"/>
      <c r="E82" s="203"/>
      <c r="F82" s="226" t="s">
        <v>428</v>
      </c>
      <c r="G82" s="227"/>
      <c r="H82" s="203" t="s">
        <v>437</v>
      </c>
      <c r="I82" s="203" t="s">
        <v>438</v>
      </c>
      <c r="J82" s="203"/>
      <c r="K82" s="217"/>
    </row>
    <row r="83" s="1" customFormat="1" ht="15" customHeight="1">
      <c r="B83" s="228"/>
      <c r="C83" s="229" t="s">
        <v>439</v>
      </c>
      <c r="D83" s="229"/>
      <c r="E83" s="229"/>
      <c r="F83" s="230" t="s">
        <v>434</v>
      </c>
      <c r="G83" s="229"/>
      <c r="H83" s="229" t="s">
        <v>440</v>
      </c>
      <c r="I83" s="229" t="s">
        <v>430</v>
      </c>
      <c r="J83" s="229">
        <v>15</v>
      </c>
      <c r="K83" s="217"/>
    </row>
    <row r="84" s="1" customFormat="1" ht="15" customHeight="1">
      <c r="B84" s="228"/>
      <c r="C84" s="229" t="s">
        <v>441</v>
      </c>
      <c r="D84" s="229"/>
      <c r="E84" s="229"/>
      <c r="F84" s="230" t="s">
        <v>434</v>
      </c>
      <c r="G84" s="229"/>
      <c r="H84" s="229" t="s">
        <v>442</v>
      </c>
      <c r="I84" s="229" t="s">
        <v>430</v>
      </c>
      <c r="J84" s="229">
        <v>15</v>
      </c>
      <c r="K84" s="217"/>
    </row>
    <row r="85" s="1" customFormat="1" ht="15" customHeight="1">
      <c r="B85" s="228"/>
      <c r="C85" s="229" t="s">
        <v>443</v>
      </c>
      <c r="D85" s="229"/>
      <c r="E85" s="229"/>
      <c r="F85" s="230" t="s">
        <v>434</v>
      </c>
      <c r="G85" s="229"/>
      <c r="H85" s="229" t="s">
        <v>444</v>
      </c>
      <c r="I85" s="229" t="s">
        <v>430</v>
      </c>
      <c r="J85" s="229">
        <v>20</v>
      </c>
      <c r="K85" s="217"/>
    </row>
    <row r="86" s="1" customFormat="1" ht="15" customHeight="1">
      <c r="B86" s="228"/>
      <c r="C86" s="229" t="s">
        <v>445</v>
      </c>
      <c r="D86" s="229"/>
      <c r="E86" s="229"/>
      <c r="F86" s="230" t="s">
        <v>434</v>
      </c>
      <c r="G86" s="229"/>
      <c r="H86" s="229" t="s">
        <v>446</v>
      </c>
      <c r="I86" s="229" t="s">
        <v>430</v>
      </c>
      <c r="J86" s="229">
        <v>20</v>
      </c>
      <c r="K86" s="217"/>
    </row>
    <row r="87" s="1" customFormat="1" ht="15" customHeight="1">
      <c r="B87" s="228"/>
      <c r="C87" s="203" t="s">
        <v>447</v>
      </c>
      <c r="D87" s="203"/>
      <c r="E87" s="203"/>
      <c r="F87" s="226" t="s">
        <v>434</v>
      </c>
      <c r="G87" s="227"/>
      <c r="H87" s="203" t="s">
        <v>448</v>
      </c>
      <c r="I87" s="203" t="s">
        <v>430</v>
      </c>
      <c r="J87" s="203">
        <v>50</v>
      </c>
      <c r="K87" s="217"/>
    </row>
    <row r="88" s="1" customFormat="1" ht="15" customHeight="1">
      <c r="B88" s="228"/>
      <c r="C88" s="203" t="s">
        <v>449</v>
      </c>
      <c r="D88" s="203"/>
      <c r="E88" s="203"/>
      <c r="F88" s="226" t="s">
        <v>434</v>
      </c>
      <c r="G88" s="227"/>
      <c r="H88" s="203" t="s">
        <v>450</v>
      </c>
      <c r="I88" s="203" t="s">
        <v>430</v>
      </c>
      <c r="J88" s="203">
        <v>20</v>
      </c>
      <c r="K88" s="217"/>
    </row>
    <row r="89" s="1" customFormat="1" ht="15" customHeight="1">
      <c r="B89" s="228"/>
      <c r="C89" s="203" t="s">
        <v>451</v>
      </c>
      <c r="D89" s="203"/>
      <c r="E89" s="203"/>
      <c r="F89" s="226" t="s">
        <v>434</v>
      </c>
      <c r="G89" s="227"/>
      <c r="H89" s="203" t="s">
        <v>452</v>
      </c>
      <c r="I89" s="203" t="s">
        <v>430</v>
      </c>
      <c r="J89" s="203">
        <v>20</v>
      </c>
      <c r="K89" s="217"/>
    </row>
    <row r="90" s="1" customFormat="1" ht="15" customHeight="1">
      <c r="B90" s="228"/>
      <c r="C90" s="203" t="s">
        <v>453</v>
      </c>
      <c r="D90" s="203"/>
      <c r="E90" s="203"/>
      <c r="F90" s="226" t="s">
        <v>434</v>
      </c>
      <c r="G90" s="227"/>
      <c r="H90" s="203" t="s">
        <v>454</v>
      </c>
      <c r="I90" s="203" t="s">
        <v>430</v>
      </c>
      <c r="J90" s="203">
        <v>50</v>
      </c>
      <c r="K90" s="217"/>
    </row>
    <row r="91" s="1" customFormat="1" ht="15" customHeight="1">
      <c r="B91" s="228"/>
      <c r="C91" s="203" t="s">
        <v>455</v>
      </c>
      <c r="D91" s="203"/>
      <c r="E91" s="203"/>
      <c r="F91" s="226" t="s">
        <v>434</v>
      </c>
      <c r="G91" s="227"/>
      <c r="H91" s="203" t="s">
        <v>455</v>
      </c>
      <c r="I91" s="203" t="s">
        <v>430</v>
      </c>
      <c r="J91" s="203">
        <v>50</v>
      </c>
      <c r="K91" s="217"/>
    </row>
    <row r="92" s="1" customFormat="1" ht="15" customHeight="1">
      <c r="B92" s="228"/>
      <c r="C92" s="203" t="s">
        <v>456</v>
      </c>
      <c r="D92" s="203"/>
      <c r="E92" s="203"/>
      <c r="F92" s="226" t="s">
        <v>434</v>
      </c>
      <c r="G92" s="227"/>
      <c r="H92" s="203" t="s">
        <v>457</v>
      </c>
      <c r="I92" s="203" t="s">
        <v>430</v>
      </c>
      <c r="J92" s="203">
        <v>255</v>
      </c>
      <c r="K92" s="217"/>
    </row>
    <row r="93" s="1" customFormat="1" ht="15" customHeight="1">
      <c r="B93" s="228"/>
      <c r="C93" s="203" t="s">
        <v>458</v>
      </c>
      <c r="D93" s="203"/>
      <c r="E93" s="203"/>
      <c r="F93" s="226" t="s">
        <v>428</v>
      </c>
      <c r="G93" s="227"/>
      <c r="H93" s="203" t="s">
        <v>459</v>
      </c>
      <c r="I93" s="203" t="s">
        <v>460</v>
      </c>
      <c r="J93" s="203"/>
      <c r="K93" s="217"/>
    </row>
    <row r="94" s="1" customFormat="1" ht="15" customHeight="1">
      <c r="B94" s="228"/>
      <c r="C94" s="203" t="s">
        <v>461</v>
      </c>
      <c r="D94" s="203"/>
      <c r="E94" s="203"/>
      <c r="F94" s="226" t="s">
        <v>428</v>
      </c>
      <c r="G94" s="227"/>
      <c r="H94" s="203" t="s">
        <v>462</v>
      </c>
      <c r="I94" s="203" t="s">
        <v>463</v>
      </c>
      <c r="J94" s="203"/>
      <c r="K94" s="217"/>
    </row>
    <row r="95" s="1" customFormat="1" ht="15" customHeight="1">
      <c r="B95" s="228"/>
      <c r="C95" s="203" t="s">
        <v>464</v>
      </c>
      <c r="D95" s="203"/>
      <c r="E95" s="203"/>
      <c r="F95" s="226" t="s">
        <v>428</v>
      </c>
      <c r="G95" s="227"/>
      <c r="H95" s="203" t="s">
        <v>464</v>
      </c>
      <c r="I95" s="203" t="s">
        <v>463</v>
      </c>
      <c r="J95" s="203"/>
      <c r="K95" s="217"/>
    </row>
    <row r="96" s="1" customFormat="1" ht="15" customHeight="1">
      <c r="B96" s="228"/>
      <c r="C96" s="203" t="s">
        <v>35</v>
      </c>
      <c r="D96" s="203"/>
      <c r="E96" s="203"/>
      <c r="F96" s="226" t="s">
        <v>428</v>
      </c>
      <c r="G96" s="227"/>
      <c r="H96" s="203" t="s">
        <v>465</v>
      </c>
      <c r="I96" s="203" t="s">
        <v>463</v>
      </c>
      <c r="J96" s="203"/>
      <c r="K96" s="217"/>
    </row>
    <row r="97" s="1" customFormat="1" ht="15" customHeight="1">
      <c r="B97" s="228"/>
      <c r="C97" s="203" t="s">
        <v>45</v>
      </c>
      <c r="D97" s="203"/>
      <c r="E97" s="203"/>
      <c r="F97" s="226" t="s">
        <v>428</v>
      </c>
      <c r="G97" s="227"/>
      <c r="H97" s="203" t="s">
        <v>466</v>
      </c>
      <c r="I97" s="203" t="s">
        <v>463</v>
      </c>
      <c r="J97" s="203"/>
      <c r="K97" s="217"/>
    </row>
    <row r="98" s="1" customFormat="1" ht="1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3"/>
    </row>
    <row r="99" s="1" customFormat="1" ht="18.7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4"/>
    </row>
    <row r="100" s="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="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="1" customFormat="1" ht="45" customHeight="1">
      <c r="B102" s="215"/>
      <c r="C102" s="216" t="s">
        <v>467</v>
      </c>
      <c r="D102" s="216"/>
      <c r="E102" s="216"/>
      <c r="F102" s="216"/>
      <c r="G102" s="216"/>
      <c r="H102" s="216"/>
      <c r="I102" s="216"/>
      <c r="J102" s="216"/>
      <c r="K102" s="217"/>
    </row>
    <row r="103" s="1" customFormat="1" ht="17.25" customHeight="1">
      <c r="B103" s="215"/>
      <c r="C103" s="218" t="s">
        <v>422</v>
      </c>
      <c r="D103" s="218"/>
      <c r="E103" s="218"/>
      <c r="F103" s="218" t="s">
        <v>423</v>
      </c>
      <c r="G103" s="219"/>
      <c r="H103" s="218" t="s">
        <v>51</v>
      </c>
      <c r="I103" s="218" t="s">
        <v>54</v>
      </c>
      <c r="J103" s="218" t="s">
        <v>424</v>
      </c>
      <c r="K103" s="217"/>
    </row>
    <row r="104" s="1" customFormat="1" ht="17.25" customHeight="1">
      <c r="B104" s="215"/>
      <c r="C104" s="220" t="s">
        <v>425</v>
      </c>
      <c r="D104" s="220"/>
      <c r="E104" s="220"/>
      <c r="F104" s="221" t="s">
        <v>426</v>
      </c>
      <c r="G104" s="222"/>
      <c r="H104" s="220"/>
      <c r="I104" s="220"/>
      <c r="J104" s="220" t="s">
        <v>427</v>
      </c>
      <c r="K104" s="217"/>
    </row>
    <row r="105" s="1" customFormat="1" ht="5.25" customHeight="1">
      <c r="B105" s="215"/>
      <c r="C105" s="218"/>
      <c r="D105" s="218"/>
      <c r="E105" s="218"/>
      <c r="F105" s="218"/>
      <c r="G105" s="236"/>
      <c r="H105" s="218"/>
      <c r="I105" s="218"/>
      <c r="J105" s="218"/>
      <c r="K105" s="217"/>
    </row>
    <row r="106" s="1" customFormat="1" ht="15" customHeight="1">
      <c r="B106" s="215"/>
      <c r="C106" s="203" t="s">
        <v>50</v>
      </c>
      <c r="D106" s="225"/>
      <c r="E106" s="225"/>
      <c r="F106" s="226" t="s">
        <v>428</v>
      </c>
      <c r="G106" s="203"/>
      <c r="H106" s="203" t="s">
        <v>468</v>
      </c>
      <c r="I106" s="203" t="s">
        <v>430</v>
      </c>
      <c r="J106" s="203">
        <v>20</v>
      </c>
      <c r="K106" s="217"/>
    </row>
    <row r="107" s="1" customFormat="1" ht="15" customHeight="1">
      <c r="B107" s="215"/>
      <c r="C107" s="203" t="s">
        <v>431</v>
      </c>
      <c r="D107" s="203"/>
      <c r="E107" s="203"/>
      <c r="F107" s="226" t="s">
        <v>428</v>
      </c>
      <c r="G107" s="203"/>
      <c r="H107" s="203" t="s">
        <v>468</v>
      </c>
      <c r="I107" s="203" t="s">
        <v>430</v>
      </c>
      <c r="J107" s="203">
        <v>120</v>
      </c>
      <c r="K107" s="217"/>
    </row>
    <row r="108" s="1" customFormat="1" ht="15" customHeight="1">
      <c r="B108" s="228"/>
      <c r="C108" s="203" t="s">
        <v>433</v>
      </c>
      <c r="D108" s="203"/>
      <c r="E108" s="203"/>
      <c r="F108" s="226" t="s">
        <v>434</v>
      </c>
      <c r="G108" s="203"/>
      <c r="H108" s="203" t="s">
        <v>468</v>
      </c>
      <c r="I108" s="203" t="s">
        <v>430</v>
      </c>
      <c r="J108" s="203">
        <v>50</v>
      </c>
      <c r="K108" s="217"/>
    </row>
    <row r="109" s="1" customFormat="1" ht="15" customHeight="1">
      <c r="B109" s="228"/>
      <c r="C109" s="203" t="s">
        <v>436</v>
      </c>
      <c r="D109" s="203"/>
      <c r="E109" s="203"/>
      <c r="F109" s="226" t="s">
        <v>428</v>
      </c>
      <c r="G109" s="203"/>
      <c r="H109" s="203" t="s">
        <v>468</v>
      </c>
      <c r="I109" s="203" t="s">
        <v>438</v>
      </c>
      <c r="J109" s="203"/>
      <c r="K109" s="217"/>
    </row>
    <row r="110" s="1" customFormat="1" ht="15" customHeight="1">
      <c r="B110" s="228"/>
      <c r="C110" s="203" t="s">
        <v>447</v>
      </c>
      <c r="D110" s="203"/>
      <c r="E110" s="203"/>
      <c r="F110" s="226" t="s">
        <v>434</v>
      </c>
      <c r="G110" s="203"/>
      <c r="H110" s="203" t="s">
        <v>468</v>
      </c>
      <c r="I110" s="203" t="s">
        <v>430</v>
      </c>
      <c r="J110" s="203">
        <v>50</v>
      </c>
      <c r="K110" s="217"/>
    </row>
    <row r="111" s="1" customFormat="1" ht="15" customHeight="1">
      <c r="B111" s="228"/>
      <c r="C111" s="203" t="s">
        <v>455</v>
      </c>
      <c r="D111" s="203"/>
      <c r="E111" s="203"/>
      <c r="F111" s="226" t="s">
        <v>434</v>
      </c>
      <c r="G111" s="203"/>
      <c r="H111" s="203" t="s">
        <v>468</v>
      </c>
      <c r="I111" s="203" t="s">
        <v>430</v>
      </c>
      <c r="J111" s="203">
        <v>50</v>
      </c>
      <c r="K111" s="217"/>
    </row>
    <row r="112" s="1" customFormat="1" ht="15" customHeight="1">
      <c r="B112" s="228"/>
      <c r="C112" s="203" t="s">
        <v>453</v>
      </c>
      <c r="D112" s="203"/>
      <c r="E112" s="203"/>
      <c r="F112" s="226" t="s">
        <v>434</v>
      </c>
      <c r="G112" s="203"/>
      <c r="H112" s="203" t="s">
        <v>468</v>
      </c>
      <c r="I112" s="203" t="s">
        <v>430</v>
      </c>
      <c r="J112" s="203">
        <v>50</v>
      </c>
      <c r="K112" s="217"/>
    </row>
    <row r="113" s="1" customFormat="1" ht="15" customHeight="1">
      <c r="B113" s="228"/>
      <c r="C113" s="203" t="s">
        <v>50</v>
      </c>
      <c r="D113" s="203"/>
      <c r="E113" s="203"/>
      <c r="F113" s="226" t="s">
        <v>428</v>
      </c>
      <c r="G113" s="203"/>
      <c r="H113" s="203" t="s">
        <v>469</v>
      </c>
      <c r="I113" s="203" t="s">
        <v>430</v>
      </c>
      <c r="J113" s="203">
        <v>20</v>
      </c>
      <c r="K113" s="217"/>
    </row>
    <row r="114" s="1" customFormat="1" ht="15" customHeight="1">
      <c r="B114" s="228"/>
      <c r="C114" s="203" t="s">
        <v>470</v>
      </c>
      <c r="D114" s="203"/>
      <c r="E114" s="203"/>
      <c r="F114" s="226" t="s">
        <v>428</v>
      </c>
      <c r="G114" s="203"/>
      <c r="H114" s="203" t="s">
        <v>471</v>
      </c>
      <c r="I114" s="203" t="s">
        <v>430</v>
      </c>
      <c r="J114" s="203">
        <v>120</v>
      </c>
      <c r="K114" s="217"/>
    </row>
    <row r="115" s="1" customFormat="1" ht="15" customHeight="1">
      <c r="B115" s="228"/>
      <c r="C115" s="203" t="s">
        <v>35</v>
      </c>
      <c r="D115" s="203"/>
      <c r="E115" s="203"/>
      <c r="F115" s="226" t="s">
        <v>428</v>
      </c>
      <c r="G115" s="203"/>
      <c r="H115" s="203" t="s">
        <v>472</v>
      </c>
      <c r="I115" s="203" t="s">
        <v>463</v>
      </c>
      <c r="J115" s="203"/>
      <c r="K115" s="217"/>
    </row>
    <row r="116" s="1" customFormat="1" ht="15" customHeight="1">
      <c r="B116" s="228"/>
      <c r="C116" s="203" t="s">
        <v>45</v>
      </c>
      <c r="D116" s="203"/>
      <c r="E116" s="203"/>
      <c r="F116" s="226" t="s">
        <v>428</v>
      </c>
      <c r="G116" s="203"/>
      <c r="H116" s="203" t="s">
        <v>473</v>
      </c>
      <c r="I116" s="203" t="s">
        <v>463</v>
      </c>
      <c r="J116" s="203"/>
      <c r="K116" s="217"/>
    </row>
    <row r="117" s="1" customFormat="1" ht="15" customHeight="1">
      <c r="B117" s="228"/>
      <c r="C117" s="203" t="s">
        <v>54</v>
      </c>
      <c r="D117" s="203"/>
      <c r="E117" s="203"/>
      <c r="F117" s="226" t="s">
        <v>428</v>
      </c>
      <c r="G117" s="203"/>
      <c r="H117" s="203" t="s">
        <v>474</v>
      </c>
      <c r="I117" s="203" t="s">
        <v>475</v>
      </c>
      <c r="J117" s="203"/>
      <c r="K117" s="217"/>
    </row>
    <row r="118" s="1" customFormat="1" ht="15" customHeight="1">
      <c r="B118" s="231"/>
      <c r="C118" s="237"/>
      <c r="D118" s="237"/>
      <c r="E118" s="237"/>
      <c r="F118" s="237"/>
      <c r="G118" s="237"/>
      <c r="H118" s="237"/>
      <c r="I118" s="237"/>
      <c r="J118" s="237"/>
      <c r="K118" s="233"/>
    </row>
    <row r="119" s="1" customFormat="1" ht="18.75" customHeight="1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="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="1" customFormat="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="1" customFormat="1" ht="45" customHeight="1">
      <c r="B122" s="244"/>
      <c r="C122" s="194" t="s">
        <v>476</v>
      </c>
      <c r="D122" s="194"/>
      <c r="E122" s="194"/>
      <c r="F122" s="194"/>
      <c r="G122" s="194"/>
      <c r="H122" s="194"/>
      <c r="I122" s="194"/>
      <c r="J122" s="194"/>
      <c r="K122" s="245"/>
    </row>
    <row r="123" s="1" customFormat="1" ht="17.25" customHeight="1">
      <c r="B123" s="246"/>
      <c r="C123" s="218" t="s">
        <v>422</v>
      </c>
      <c r="D123" s="218"/>
      <c r="E123" s="218"/>
      <c r="F123" s="218" t="s">
        <v>423</v>
      </c>
      <c r="G123" s="219"/>
      <c r="H123" s="218" t="s">
        <v>51</v>
      </c>
      <c r="I123" s="218" t="s">
        <v>54</v>
      </c>
      <c r="J123" s="218" t="s">
        <v>424</v>
      </c>
      <c r="K123" s="247"/>
    </row>
    <row r="124" s="1" customFormat="1" ht="17.25" customHeight="1">
      <c r="B124" s="246"/>
      <c r="C124" s="220" t="s">
        <v>425</v>
      </c>
      <c r="D124" s="220"/>
      <c r="E124" s="220"/>
      <c r="F124" s="221" t="s">
        <v>426</v>
      </c>
      <c r="G124" s="222"/>
      <c r="H124" s="220"/>
      <c r="I124" s="220"/>
      <c r="J124" s="220" t="s">
        <v>427</v>
      </c>
      <c r="K124" s="247"/>
    </row>
    <row r="125" s="1" customFormat="1" ht="5.25" customHeight="1">
      <c r="B125" s="248"/>
      <c r="C125" s="223"/>
      <c r="D125" s="223"/>
      <c r="E125" s="223"/>
      <c r="F125" s="223"/>
      <c r="G125" s="249"/>
      <c r="H125" s="223"/>
      <c r="I125" s="223"/>
      <c r="J125" s="223"/>
      <c r="K125" s="250"/>
    </row>
    <row r="126" s="1" customFormat="1" ht="15" customHeight="1">
      <c r="B126" s="248"/>
      <c r="C126" s="203" t="s">
        <v>431</v>
      </c>
      <c r="D126" s="225"/>
      <c r="E126" s="225"/>
      <c r="F126" s="226" t="s">
        <v>428</v>
      </c>
      <c r="G126" s="203"/>
      <c r="H126" s="203" t="s">
        <v>468</v>
      </c>
      <c r="I126" s="203" t="s">
        <v>430</v>
      </c>
      <c r="J126" s="203">
        <v>120</v>
      </c>
      <c r="K126" s="251"/>
    </row>
    <row r="127" s="1" customFormat="1" ht="15" customHeight="1">
      <c r="B127" s="248"/>
      <c r="C127" s="203" t="s">
        <v>477</v>
      </c>
      <c r="D127" s="203"/>
      <c r="E127" s="203"/>
      <c r="F127" s="226" t="s">
        <v>428</v>
      </c>
      <c r="G127" s="203"/>
      <c r="H127" s="203" t="s">
        <v>478</v>
      </c>
      <c r="I127" s="203" t="s">
        <v>430</v>
      </c>
      <c r="J127" s="203" t="s">
        <v>479</v>
      </c>
      <c r="K127" s="251"/>
    </row>
    <row r="128" s="1" customFormat="1" ht="15" customHeight="1">
      <c r="B128" s="248"/>
      <c r="C128" s="203" t="s">
        <v>80</v>
      </c>
      <c r="D128" s="203"/>
      <c r="E128" s="203"/>
      <c r="F128" s="226" t="s">
        <v>428</v>
      </c>
      <c r="G128" s="203"/>
      <c r="H128" s="203" t="s">
        <v>480</v>
      </c>
      <c r="I128" s="203" t="s">
        <v>430</v>
      </c>
      <c r="J128" s="203" t="s">
        <v>479</v>
      </c>
      <c r="K128" s="251"/>
    </row>
    <row r="129" s="1" customFormat="1" ht="15" customHeight="1">
      <c r="B129" s="248"/>
      <c r="C129" s="203" t="s">
        <v>439</v>
      </c>
      <c r="D129" s="203"/>
      <c r="E129" s="203"/>
      <c r="F129" s="226" t="s">
        <v>434</v>
      </c>
      <c r="G129" s="203"/>
      <c r="H129" s="203" t="s">
        <v>440</v>
      </c>
      <c r="I129" s="203" t="s">
        <v>430</v>
      </c>
      <c r="J129" s="203">
        <v>15</v>
      </c>
      <c r="K129" s="251"/>
    </row>
    <row r="130" s="1" customFormat="1" ht="15" customHeight="1">
      <c r="B130" s="248"/>
      <c r="C130" s="229" t="s">
        <v>441</v>
      </c>
      <c r="D130" s="229"/>
      <c r="E130" s="229"/>
      <c r="F130" s="230" t="s">
        <v>434</v>
      </c>
      <c r="G130" s="229"/>
      <c r="H130" s="229" t="s">
        <v>442</v>
      </c>
      <c r="I130" s="229" t="s">
        <v>430</v>
      </c>
      <c r="J130" s="229">
        <v>15</v>
      </c>
      <c r="K130" s="251"/>
    </row>
    <row r="131" s="1" customFormat="1" ht="15" customHeight="1">
      <c r="B131" s="248"/>
      <c r="C131" s="229" t="s">
        <v>443</v>
      </c>
      <c r="D131" s="229"/>
      <c r="E131" s="229"/>
      <c r="F131" s="230" t="s">
        <v>434</v>
      </c>
      <c r="G131" s="229"/>
      <c r="H131" s="229" t="s">
        <v>444</v>
      </c>
      <c r="I131" s="229" t="s">
        <v>430</v>
      </c>
      <c r="J131" s="229">
        <v>20</v>
      </c>
      <c r="K131" s="251"/>
    </row>
    <row r="132" s="1" customFormat="1" ht="15" customHeight="1">
      <c r="B132" s="248"/>
      <c r="C132" s="229" t="s">
        <v>445</v>
      </c>
      <c r="D132" s="229"/>
      <c r="E132" s="229"/>
      <c r="F132" s="230" t="s">
        <v>434</v>
      </c>
      <c r="G132" s="229"/>
      <c r="H132" s="229" t="s">
        <v>446</v>
      </c>
      <c r="I132" s="229" t="s">
        <v>430</v>
      </c>
      <c r="J132" s="229">
        <v>20</v>
      </c>
      <c r="K132" s="251"/>
    </row>
    <row r="133" s="1" customFormat="1" ht="15" customHeight="1">
      <c r="B133" s="248"/>
      <c r="C133" s="203" t="s">
        <v>433</v>
      </c>
      <c r="D133" s="203"/>
      <c r="E133" s="203"/>
      <c r="F133" s="226" t="s">
        <v>434</v>
      </c>
      <c r="G133" s="203"/>
      <c r="H133" s="203" t="s">
        <v>468</v>
      </c>
      <c r="I133" s="203" t="s">
        <v>430</v>
      </c>
      <c r="J133" s="203">
        <v>50</v>
      </c>
      <c r="K133" s="251"/>
    </row>
    <row r="134" s="1" customFormat="1" ht="15" customHeight="1">
      <c r="B134" s="248"/>
      <c r="C134" s="203" t="s">
        <v>447</v>
      </c>
      <c r="D134" s="203"/>
      <c r="E134" s="203"/>
      <c r="F134" s="226" t="s">
        <v>434</v>
      </c>
      <c r="G134" s="203"/>
      <c r="H134" s="203" t="s">
        <v>468</v>
      </c>
      <c r="I134" s="203" t="s">
        <v>430</v>
      </c>
      <c r="J134" s="203">
        <v>50</v>
      </c>
      <c r="K134" s="251"/>
    </row>
    <row r="135" s="1" customFormat="1" ht="15" customHeight="1">
      <c r="B135" s="248"/>
      <c r="C135" s="203" t="s">
        <v>453</v>
      </c>
      <c r="D135" s="203"/>
      <c r="E135" s="203"/>
      <c r="F135" s="226" t="s">
        <v>434</v>
      </c>
      <c r="G135" s="203"/>
      <c r="H135" s="203" t="s">
        <v>468</v>
      </c>
      <c r="I135" s="203" t="s">
        <v>430</v>
      </c>
      <c r="J135" s="203">
        <v>50</v>
      </c>
      <c r="K135" s="251"/>
    </row>
    <row r="136" s="1" customFormat="1" ht="15" customHeight="1">
      <c r="B136" s="248"/>
      <c r="C136" s="203" t="s">
        <v>455</v>
      </c>
      <c r="D136" s="203"/>
      <c r="E136" s="203"/>
      <c r="F136" s="226" t="s">
        <v>434</v>
      </c>
      <c r="G136" s="203"/>
      <c r="H136" s="203" t="s">
        <v>468</v>
      </c>
      <c r="I136" s="203" t="s">
        <v>430</v>
      </c>
      <c r="J136" s="203">
        <v>50</v>
      </c>
      <c r="K136" s="251"/>
    </row>
    <row r="137" s="1" customFormat="1" ht="15" customHeight="1">
      <c r="B137" s="248"/>
      <c r="C137" s="203" t="s">
        <v>456</v>
      </c>
      <c r="D137" s="203"/>
      <c r="E137" s="203"/>
      <c r="F137" s="226" t="s">
        <v>434</v>
      </c>
      <c r="G137" s="203"/>
      <c r="H137" s="203" t="s">
        <v>481</v>
      </c>
      <c r="I137" s="203" t="s">
        <v>430</v>
      </c>
      <c r="J137" s="203">
        <v>255</v>
      </c>
      <c r="K137" s="251"/>
    </row>
    <row r="138" s="1" customFormat="1" ht="15" customHeight="1">
      <c r="B138" s="248"/>
      <c r="C138" s="203" t="s">
        <v>458</v>
      </c>
      <c r="D138" s="203"/>
      <c r="E138" s="203"/>
      <c r="F138" s="226" t="s">
        <v>428</v>
      </c>
      <c r="G138" s="203"/>
      <c r="H138" s="203" t="s">
        <v>482</v>
      </c>
      <c r="I138" s="203" t="s">
        <v>460</v>
      </c>
      <c r="J138" s="203"/>
      <c r="K138" s="251"/>
    </row>
    <row r="139" s="1" customFormat="1" ht="15" customHeight="1">
      <c r="B139" s="248"/>
      <c r="C139" s="203" t="s">
        <v>461</v>
      </c>
      <c r="D139" s="203"/>
      <c r="E139" s="203"/>
      <c r="F139" s="226" t="s">
        <v>428</v>
      </c>
      <c r="G139" s="203"/>
      <c r="H139" s="203" t="s">
        <v>483</v>
      </c>
      <c r="I139" s="203" t="s">
        <v>463</v>
      </c>
      <c r="J139" s="203"/>
      <c r="K139" s="251"/>
    </row>
    <row r="140" s="1" customFormat="1" ht="15" customHeight="1">
      <c r="B140" s="248"/>
      <c r="C140" s="203" t="s">
        <v>464</v>
      </c>
      <c r="D140" s="203"/>
      <c r="E140" s="203"/>
      <c r="F140" s="226" t="s">
        <v>428</v>
      </c>
      <c r="G140" s="203"/>
      <c r="H140" s="203" t="s">
        <v>464</v>
      </c>
      <c r="I140" s="203" t="s">
        <v>463</v>
      </c>
      <c r="J140" s="203"/>
      <c r="K140" s="251"/>
    </row>
    <row r="141" s="1" customFormat="1" ht="15" customHeight="1">
      <c r="B141" s="248"/>
      <c r="C141" s="203" t="s">
        <v>35</v>
      </c>
      <c r="D141" s="203"/>
      <c r="E141" s="203"/>
      <c r="F141" s="226" t="s">
        <v>428</v>
      </c>
      <c r="G141" s="203"/>
      <c r="H141" s="203" t="s">
        <v>484</v>
      </c>
      <c r="I141" s="203" t="s">
        <v>463</v>
      </c>
      <c r="J141" s="203"/>
      <c r="K141" s="251"/>
    </row>
    <row r="142" s="1" customFormat="1" ht="15" customHeight="1">
      <c r="B142" s="248"/>
      <c r="C142" s="203" t="s">
        <v>485</v>
      </c>
      <c r="D142" s="203"/>
      <c r="E142" s="203"/>
      <c r="F142" s="226" t="s">
        <v>428</v>
      </c>
      <c r="G142" s="203"/>
      <c r="H142" s="203" t="s">
        <v>486</v>
      </c>
      <c r="I142" s="203" t="s">
        <v>463</v>
      </c>
      <c r="J142" s="203"/>
      <c r="K142" s="251"/>
    </row>
    <row r="143" s="1" customFormat="1" ht="15" customHeight="1">
      <c r="B143" s="252"/>
      <c r="C143" s="253"/>
      <c r="D143" s="253"/>
      <c r="E143" s="253"/>
      <c r="F143" s="253"/>
      <c r="G143" s="253"/>
      <c r="H143" s="253"/>
      <c r="I143" s="253"/>
      <c r="J143" s="253"/>
      <c r="K143" s="254"/>
    </row>
    <row r="144" s="1" customFormat="1" ht="18.75" customHeight="1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="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="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="1" customFormat="1" ht="45" customHeight="1">
      <c r="B147" s="215"/>
      <c r="C147" s="216" t="s">
        <v>487</v>
      </c>
      <c r="D147" s="216"/>
      <c r="E147" s="216"/>
      <c r="F147" s="216"/>
      <c r="G147" s="216"/>
      <c r="H147" s="216"/>
      <c r="I147" s="216"/>
      <c r="J147" s="216"/>
      <c r="K147" s="217"/>
    </row>
    <row r="148" s="1" customFormat="1" ht="17.25" customHeight="1">
      <c r="B148" s="215"/>
      <c r="C148" s="218" t="s">
        <v>422</v>
      </c>
      <c r="D148" s="218"/>
      <c r="E148" s="218"/>
      <c r="F148" s="218" t="s">
        <v>423</v>
      </c>
      <c r="G148" s="219"/>
      <c r="H148" s="218" t="s">
        <v>51</v>
      </c>
      <c r="I148" s="218" t="s">
        <v>54</v>
      </c>
      <c r="J148" s="218" t="s">
        <v>424</v>
      </c>
      <c r="K148" s="217"/>
    </row>
    <row r="149" s="1" customFormat="1" ht="17.25" customHeight="1">
      <c r="B149" s="215"/>
      <c r="C149" s="220" t="s">
        <v>425</v>
      </c>
      <c r="D149" s="220"/>
      <c r="E149" s="220"/>
      <c r="F149" s="221" t="s">
        <v>426</v>
      </c>
      <c r="G149" s="222"/>
      <c r="H149" s="220"/>
      <c r="I149" s="220"/>
      <c r="J149" s="220" t="s">
        <v>427</v>
      </c>
      <c r="K149" s="217"/>
    </row>
    <row r="150" s="1" customFormat="1" ht="5.25" customHeight="1">
      <c r="B150" s="228"/>
      <c r="C150" s="223"/>
      <c r="D150" s="223"/>
      <c r="E150" s="223"/>
      <c r="F150" s="223"/>
      <c r="G150" s="224"/>
      <c r="H150" s="223"/>
      <c r="I150" s="223"/>
      <c r="J150" s="223"/>
      <c r="K150" s="251"/>
    </row>
    <row r="151" s="1" customFormat="1" ht="15" customHeight="1">
      <c r="B151" s="228"/>
      <c r="C151" s="255" t="s">
        <v>431</v>
      </c>
      <c r="D151" s="203"/>
      <c r="E151" s="203"/>
      <c r="F151" s="256" t="s">
        <v>428</v>
      </c>
      <c r="G151" s="203"/>
      <c r="H151" s="255" t="s">
        <v>468</v>
      </c>
      <c r="I151" s="255" t="s">
        <v>430</v>
      </c>
      <c r="J151" s="255">
        <v>120</v>
      </c>
      <c r="K151" s="251"/>
    </row>
    <row r="152" s="1" customFormat="1" ht="15" customHeight="1">
      <c r="B152" s="228"/>
      <c r="C152" s="255" t="s">
        <v>477</v>
      </c>
      <c r="D152" s="203"/>
      <c r="E152" s="203"/>
      <c r="F152" s="256" t="s">
        <v>428</v>
      </c>
      <c r="G152" s="203"/>
      <c r="H152" s="255" t="s">
        <v>488</v>
      </c>
      <c r="I152" s="255" t="s">
        <v>430</v>
      </c>
      <c r="J152" s="255" t="s">
        <v>479</v>
      </c>
      <c r="K152" s="251"/>
    </row>
    <row r="153" s="1" customFormat="1" ht="15" customHeight="1">
      <c r="B153" s="228"/>
      <c r="C153" s="255" t="s">
        <v>80</v>
      </c>
      <c r="D153" s="203"/>
      <c r="E153" s="203"/>
      <c r="F153" s="256" t="s">
        <v>428</v>
      </c>
      <c r="G153" s="203"/>
      <c r="H153" s="255" t="s">
        <v>489</v>
      </c>
      <c r="I153" s="255" t="s">
        <v>430</v>
      </c>
      <c r="J153" s="255" t="s">
        <v>479</v>
      </c>
      <c r="K153" s="251"/>
    </row>
    <row r="154" s="1" customFormat="1" ht="15" customHeight="1">
      <c r="B154" s="228"/>
      <c r="C154" s="255" t="s">
        <v>433</v>
      </c>
      <c r="D154" s="203"/>
      <c r="E154" s="203"/>
      <c r="F154" s="256" t="s">
        <v>434</v>
      </c>
      <c r="G154" s="203"/>
      <c r="H154" s="255" t="s">
        <v>468</v>
      </c>
      <c r="I154" s="255" t="s">
        <v>430</v>
      </c>
      <c r="J154" s="255">
        <v>50</v>
      </c>
      <c r="K154" s="251"/>
    </row>
    <row r="155" s="1" customFormat="1" ht="15" customHeight="1">
      <c r="B155" s="228"/>
      <c r="C155" s="255" t="s">
        <v>436</v>
      </c>
      <c r="D155" s="203"/>
      <c r="E155" s="203"/>
      <c r="F155" s="256" t="s">
        <v>428</v>
      </c>
      <c r="G155" s="203"/>
      <c r="H155" s="255" t="s">
        <v>468</v>
      </c>
      <c r="I155" s="255" t="s">
        <v>438</v>
      </c>
      <c r="J155" s="255"/>
      <c r="K155" s="251"/>
    </row>
    <row r="156" s="1" customFormat="1" ht="15" customHeight="1">
      <c r="B156" s="228"/>
      <c r="C156" s="255" t="s">
        <v>447</v>
      </c>
      <c r="D156" s="203"/>
      <c r="E156" s="203"/>
      <c r="F156" s="256" t="s">
        <v>434</v>
      </c>
      <c r="G156" s="203"/>
      <c r="H156" s="255" t="s">
        <v>468</v>
      </c>
      <c r="I156" s="255" t="s">
        <v>430</v>
      </c>
      <c r="J156" s="255">
        <v>50</v>
      </c>
      <c r="K156" s="251"/>
    </row>
    <row r="157" s="1" customFormat="1" ht="15" customHeight="1">
      <c r="B157" s="228"/>
      <c r="C157" s="255" t="s">
        <v>455</v>
      </c>
      <c r="D157" s="203"/>
      <c r="E157" s="203"/>
      <c r="F157" s="256" t="s">
        <v>434</v>
      </c>
      <c r="G157" s="203"/>
      <c r="H157" s="255" t="s">
        <v>468</v>
      </c>
      <c r="I157" s="255" t="s">
        <v>430</v>
      </c>
      <c r="J157" s="255">
        <v>50</v>
      </c>
      <c r="K157" s="251"/>
    </row>
    <row r="158" s="1" customFormat="1" ht="15" customHeight="1">
      <c r="B158" s="228"/>
      <c r="C158" s="255" t="s">
        <v>453</v>
      </c>
      <c r="D158" s="203"/>
      <c r="E158" s="203"/>
      <c r="F158" s="256" t="s">
        <v>434</v>
      </c>
      <c r="G158" s="203"/>
      <c r="H158" s="255" t="s">
        <v>468</v>
      </c>
      <c r="I158" s="255" t="s">
        <v>430</v>
      </c>
      <c r="J158" s="255">
        <v>50</v>
      </c>
      <c r="K158" s="251"/>
    </row>
    <row r="159" s="1" customFormat="1" ht="15" customHeight="1">
      <c r="B159" s="228"/>
      <c r="C159" s="255" t="s">
        <v>93</v>
      </c>
      <c r="D159" s="203"/>
      <c r="E159" s="203"/>
      <c r="F159" s="256" t="s">
        <v>428</v>
      </c>
      <c r="G159" s="203"/>
      <c r="H159" s="255" t="s">
        <v>490</v>
      </c>
      <c r="I159" s="255" t="s">
        <v>430</v>
      </c>
      <c r="J159" s="255" t="s">
        <v>491</v>
      </c>
      <c r="K159" s="251"/>
    </row>
    <row r="160" s="1" customFormat="1" ht="15" customHeight="1">
      <c r="B160" s="228"/>
      <c r="C160" s="255" t="s">
        <v>492</v>
      </c>
      <c r="D160" s="203"/>
      <c r="E160" s="203"/>
      <c r="F160" s="256" t="s">
        <v>428</v>
      </c>
      <c r="G160" s="203"/>
      <c r="H160" s="255" t="s">
        <v>493</v>
      </c>
      <c r="I160" s="255" t="s">
        <v>463</v>
      </c>
      <c r="J160" s="255"/>
      <c r="K160" s="251"/>
    </row>
    <row r="161" s="1" customFormat="1" ht="15" customHeight="1">
      <c r="B161" s="257"/>
      <c r="C161" s="237"/>
      <c r="D161" s="237"/>
      <c r="E161" s="237"/>
      <c r="F161" s="237"/>
      <c r="G161" s="237"/>
      <c r="H161" s="237"/>
      <c r="I161" s="237"/>
      <c r="J161" s="237"/>
      <c r="K161" s="258"/>
    </row>
    <row r="162" s="1" customFormat="1" ht="18.75" customHeight="1">
      <c r="B162" s="239"/>
      <c r="C162" s="249"/>
      <c r="D162" s="249"/>
      <c r="E162" s="249"/>
      <c r="F162" s="259"/>
      <c r="G162" s="249"/>
      <c r="H162" s="249"/>
      <c r="I162" s="249"/>
      <c r="J162" s="249"/>
      <c r="K162" s="239"/>
    </row>
    <row r="163" s="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="1" customFormat="1" ht="7.5" customHeight="1">
      <c r="B164" s="190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="1" customFormat="1" ht="45" customHeight="1">
      <c r="B165" s="193"/>
      <c r="C165" s="194" t="s">
        <v>494</v>
      </c>
      <c r="D165" s="194"/>
      <c r="E165" s="194"/>
      <c r="F165" s="194"/>
      <c r="G165" s="194"/>
      <c r="H165" s="194"/>
      <c r="I165" s="194"/>
      <c r="J165" s="194"/>
      <c r="K165" s="195"/>
    </row>
    <row r="166" s="1" customFormat="1" ht="17.25" customHeight="1">
      <c r="B166" s="193"/>
      <c r="C166" s="218" t="s">
        <v>422</v>
      </c>
      <c r="D166" s="218"/>
      <c r="E166" s="218"/>
      <c r="F166" s="218" t="s">
        <v>423</v>
      </c>
      <c r="G166" s="260"/>
      <c r="H166" s="261" t="s">
        <v>51</v>
      </c>
      <c r="I166" s="261" t="s">
        <v>54</v>
      </c>
      <c r="J166" s="218" t="s">
        <v>424</v>
      </c>
      <c r="K166" s="195"/>
    </row>
    <row r="167" s="1" customFormat="1" ht="17.25" customHeight="1">
      <c r="B167" s="196"/>
      <c r="C167" s="220" t="s">
        <v>425</v>
      </c>
      <c r="D167" s="220"/>
      <c r="E167" s="220"/>
      <c r="F167" s="221" t="s">
        <v>426</v>
      </c>
      <c r="G167" s="262"/>
      <c r="H167" s="263"/>
      <c r="I167" s="263"/>
      <c r="J167" s="220" t="s">
        <v>427</v>
      </c>
      <c r="K167" s="198"/>
    </row>
    <row r="168" s="1" customFormat="1" ht="5.25" customHeight="1">
      <c r="B168" s="228"/>
      <c r="C168" s="223"/>
      <c r="D168" s="223"/>
      <c r="E168" s="223"/>
      <c r="F168" s="223"/>
      <c r="G168" s="224"/>
      <c r="H168" s="223"/>
      <c r="I168" s="223"/>
      <c r="J168" s="223"/>
      <c r="K168" s="251"/>
    </row>
    <row r="169" s="1" customFormat="1" ht="15" customHeight="1">
      <c r="B169" s="228"/>
      <c r="C169" s="203" t="s">
        <v>431</v>
      </c>
      <c r="D169" s="203"/>
      <c r="E169" s="203"/>
      <c r="F169" s="226" t="s">
        <v>428</v>
      </c>
      <c r="G169" s="203"/>
      <c r="H169" s="203" t="s">
        <v>468</v>
      </c>
      <c r="I169" s="203" t="s">
        <v>430</v>
      </c>
      <c r="J169" s="203">
        <v>120</v>
      </c>
      <c r="K169" s="251"/>
    </row>
    <row r="170" s="1" customFormat="1" ht="15" customHeight="1">
      <c r="B170" s="228"/>
      <c r="C170" s="203" t="s">
        <v>477</v>
      </c>
      <c r="D170" s="203"/>
      <c r="E170" s="203"/>
      <c r="F170" s="226" t="s">
        <v>428</v>
      </c>
      <c r="G170" s="203"/>
      <c r="H170" s="203" t="s">
        <v>478</v>
      </c>
      <c r="I170" s="203" t="s">
        <v>430</v>
      </c>
      <c r="J170" s="203" t="s">
        <v>479</v>
      </c>
      <c r="K170" s="251"/>
    </row>
    <row r="171" s="1" customFormat="1" ht="15" customHeight="1">
      <c r="B171" s="228"/>
      <c r="C171" s="203" t="s">
        <v>80</v>
      </c>
      <c r="D171" s="203"/>
      <c r="E171" s="203"/>
      <c r="F171" s="226" t="s">
        <v>428</v>
      </c>
      <c r="G171" s="203"/>
      <c r="H171" s="203" t="s">
        <v>495</v>
      </c>
      <c r="I171" s="203" t="s">
        <v>430</v>
      </c>
      <c r="J171" s="203" t="s">
        <v>479</v>
      </c>
      <c r="K171" s="251"/>
    </row>
    <row r="172" s="1" customFormat="1" ht="15" customHeight="1">
      <c r="B172" s="228"/>
      <c r="C172" s="203" t="s">
        <v>433</v>
      </c>
      <c r="D172" s="203"/>
      <c r="E172" s="203"/>
      <c r="F172" s="226" t="s">
        <v>434</v>
      </c>
      <c r="G172" s="203"/>
      <c r="H172" s="203" t="s">
        <v>495</v>
      </c>
      <c r="I172" s="203" t="s">
        <v>430</v>
      </c>
      <c r="J172" s="203">
        <v>50</v>
      </c>
      <c r="K172" s="251"/>
    </row>
    <row r="173" s="1" customFormat="1" ht="15" customHeight="1">
      <c r="B173" s="228"/>
      <c r="C173" s="203" t="s">
        <v>436</v>
      </c>
      <c r="D173" s="203"/>
      <c r="E173" s="203"/>
      <c r="F173" s="226" t="s">
        <v>428</v>
      </c>
      <c r="G173" s="203"/>
      <c r="H173" s="203" t="s">
        <v>495</v>
      </c>
      <c r="I173" s="203" t="s">
        <v>438</v>
      </c>
      <c r="J173" s="203"/>
      <c r="K173" s="251"/>
    </row>
    <row r="174" s="1" customFormat="1" ht="15" customHeight="1">
      <c r="B174" s="228"/>
      <c r="C174" s="203" t="s">
        <v>447</v>
      </c>
      <c r="D174" s="203"/>
      <c r="E174" s="203"/>
      <c r="F174" s="226" t="s">
        <v>434</v>
      </c>
      <c r="G174" s="203"/>
      <c r="H174" s="203" t="s">
        <v>495</v>
      </c>
      <c r="I174" s="203" t="s">
        <v>430</v>
      </c>
      <c r="J174" s="203">
        <v>50</v>
      </c>
      <c r="K174" s="251"/>
    </row>
    <row r="175" s="1" customFormat="1" ht="15" customHeight="1">
      <c r="B175" s="228"/>
      <c r="C175" s="203" t="s">
        <v>455</v>
      </c>
      <c r="D175" s="203"/>
      <c r="E175" s="203"/>
      <c r="F175" s="226" t="s">
        <v>434</v>
      </c>
      <c r="G175" s="203"/>
      <c r="H175" s="203" t="s">
        <v>495</v>
      </c>
      <c r="I175" s="203" t="s">
        <v>430</v>
      </c>
      <c r="J175" s="203">
        <v>50</v>
      </c>
      <c r="K175" s="251"/>
    </row>
    <row r="176" s="1" customFormat="1" ht="15" customHeight="1">
      <c r="B176" s="228"/>
      <c r="C176" s="203" t="s">
        <v>453</v>
      </c>
      <c r="D176" s="203"/>
      <c r="E176" s="203"/>
      <c r="F176" s="226" t="s">
        <v>434</v>
      </c>
      <c r="G176" s="203"/>
      <c r="H176" s="203" t="s">
        <v>495</v>
      </c>
      <c r="I176" s="203" t="s">
        <v>430</v>
      </c>
      <c r="J176" s="203">
        <v>50</v>
      </c>
      <c r="K176" s="251"/>
    </row>
    <row r="177" s="1" customFormat="1" ht="15" customHeight="1">
      <c r="B177" s="228"/>
      <c r="C177" s="203" t="s">
        <v>106</v>
      </c>
      <c r="D177" s="203"/>
      <c r="E177" s="203"/>
      <c r="F177" s="226" t="s">
        <v>428</v>
      </c>
      <c r="G177" s="203"/>
      <c r="H177" s="203" t="s">
        <v>496</v>
      </c>
      <c r="I177" s="203" t="s">
        <v>497</v>
      </c>
      <c r="J177" s="203"/>
      <c r="K177" s="251"/>
    </row>
    <row r="178" s="1" customFormat="1" ht="15" customHeight="1">
      <c r="B178" s="228"/>
      <c r="C178" s="203" t="s">
        <v>54</v>
      </c>
      <c r="D178" s="203"/>
      <c r="E178" s="203"/>
      <c r="F178" s="226" t="s">
        <v>428</v>
      </c>
      <c r="G178" s="203"/>
      <c r="H178" s="203" t="s">
        <v>498</v>
      </c>
      <c r="I178" s="203" t="s">
        <v>499</v>
      </c>
      <c r="J178" s="203">
        <v>1</v>
      </c>
      <c r="K178" s="251"/>
    </row>
    <row r="179" s="1" customFormat="1" ht="15" customHeight="1">
      <c r="B179" s="228"/>
      <c r="C179" s="203" t="s">
        <v>50</v>
      </c>
      <c r="D179" s="203"/>
      <c r="E179" s="203"/>
      <c r="F179" s="226" t="s">
        <v>428</v>
      </c>
      <c r="G179" s="203"/>
      <c r="H179" s="203" t="s">
        <v>500</v>
      </c>
      <c r="I179" s="203" t="s">
        <v>430</v>
      </c>
      <c r="J179" s="203">
        <v>20</v>
      </c>
      <c r="K179" s="251"/>
    </row>
    <row r="180" s="1" customFormat="1" ht="15" customHeight="1">
      <c r="B180" s="228"/>
      <c r="C180" s="203" t="s">
        <v>51</v>
      </c>
      <c r="D180" s="203"/>
      <c r="E180" s="203"/>
      <c r="F180" s="226" t="s">
        <v>428</v>
      </c>
      <c r="G180" s="203"/>
      <c r="H180" s="203" t="s">
        <v>501</v>
      </c>
      <c r="I180" s="203" t="s">
        <v>430</v>
      </c>
      <c r="J180" s="203">
        <v>255</v>
      </c>
      <c r="K180" s="251"/>
    </row>
    <row r="181" s="1" customFormat="1" ht="15" customHeight="1">
      <c r="B181" s="228"/>
      <c r="C181" s="203" t="s">
        <v>107</v>
      </c>
      <c r="D181" s="203"/>
      <c r="E181" s="203"/>
      <c r="F181" s="226" t="s">
        <v>428</v>
      </c>
      <c r="G181" s="203"/>
      <c r="H181" s="203" t="s">
        <v>392</v>
      </c>
      <c r="I181" s="203" t="s">
        <v>430</v>
      </c>
      <c r="J181" s="203">
        <v>10</v>
      </c>
      <c r="K181" s="251"/>
    </row>
    <row r="182" s="1" customFormat="1" ht="15" customHeight="1">
      <c r="B182" s="228"/>
      <c r="C182" s="203" t="s">
        <v>108</v>
      </c>
      <c r="D182" s="203"/>
      <c r="E182" s="203"/>
      <c r="F182" s="226" t="s">
        <v>428</v>
      </c>
      <c r="G182" s="203"/>
      <c r="H182" s="203" t="s">
        <v>502</v>
      </c>
      <c r="I182" s="203" t="s">
        <v>463</v>
      </c>
      <c r="J182" s="203"/>
      <c r="K182" s="251"/>
    </row>
    <row r="183" s="1" customFormat="1" ht="15" customHeight="1">
      <c r="B183" s="228"/>
      <c r="C183" s="203" t="s">
        <v>503</v>
      </c>
      <c r="D183" s="203"/>
      <c r="E183" s="203"/>
      <c r="F183" s="226" t="s">
        <v>428</v>
      </c>
      <c r="G183" s="203"/>
      <c r="H183" s="203" t="s">
        <v>504</v>
      </c>
      <c r="I183" s="203" t="s">
        <v>463</v>
      </c>
      <c r="J183" s="203"/>
      <c r="K183" s="251"/>
    </row>
    <row r="184" s="1" customFormat="1" ht="15" customHeight="1">
      <c r="B184" s="228"/>
      <c r="C184" s="203" t="s">
        <v>492</v>
      </c>
      <c r="D184" s="203"/>
      <c r="E184" s="203"/>
      <c r="F184" s="226" t="s">
        <v>428</v>
      </c>
      <c r="G184" s="203"/>
      <c r="H184" s="203" t="s">
        <v>505</v>
      </c>
      <c r="I184" s="203" t="s">
        <v>463</v>
      </c>
      <c r="J184" s="203"/>
      <c r="K184" s="251"/>
    </row>
    <row r="185" s="1" customFormat="1" ht="15" customHeight="1">
      <c r="B185" s="228"/>
      <c r="C185" s="203" t="s">
        <v>110</v>
      </c>
      <c r="D185" s="203"/>
      <c r="E185" s="203"/>
      <c r="F185" s="226" t="s">
        <v>434</v>
      </c>
      <c r="G185" s="203"/>
      <c r="H185" s="203" t="s">
        <v>506</v>
      </c>
      <c r="I185" s="203" t="s">
        <v>430</v>
      </c>
      <c r="J185" s="203">
        <v>50</v>
      </c>
      <c r="K185" s="251"/>
    </row>
    <row r="186" s="1" customFormat="1" ht="15" customHeight="1">
      <c r="B186" s="228"/>
      <c r="C186" s="203" t="s">
        <v>507</v>
      </c>
      <c r="D186" s="203"/>
      <c r="E186" s="203"/>
      <c r="F186" s="226" t="s">
        <v>434</v>
      </c>
      <c r="G186" s="203"/>
      <c r="H186" s="203" t="s">
        <v>508</v>
      </c>
      <c r="I186" s="203" t="s">
        <v>509</v>
      </c>
      <c r="J186" s="203"/>
      <c r="K186" s="251"/>
    </row>
    <row r="187" s="1" customFormat="1" ht="15" customHeight="1">
      <c r="B187" s="228"/>
      <c r="C187" s="203" t="s">
        <v>510</v>
      </c>
      <c r="D187" s="203"/>
      <c r="E187" s="203"/>
      <c r="F187" s="226" t="s">
        <v>434</v>
      </c>
      <c r="G187" s="203"/>
      <c r="H187" s="203" t="s">
        <v>511</v>
      </c>
      <c r="I187" s="203" t="s">
        <v>509</v>
      </c>
      <c r="J187" s="203"/>
      <c r="K187" s="251"/>
    </row>
    <row r="188" s="1" customFormat="1" ht="15" customHeight="1">
      <c r="B188" s="228"/>
      <c r="C188" s="203" t="s">
        <v>512</v>
      </c>
      <c r="D188" s="203"/>
      <c r="E188" s="203"/>
      <c r="F188" s="226" t="s">
        <v>434</v>
      </c>
      <c r="G188" s="203"/>
      <c r="H188" s="203" t="s">
        <v>513</v>
      </c>
      <c r="I188" s="203" t="s">
        <v>509</v>
      </c>
      <c r="J188" s="203"/>
      <c r="K188" s="251"/>
    </row>
    <row r="189" s="1" customFormat="1" ht="15" customHeight="1">
      <c r="B189" s="228"/>
      <c r="C189" s="264" t="s">
        <v>514</v>
      </c>
      <c r="D189" s="203"/>
      <c r="E189" s="203"/>
      <c r="F189" s="226" t="s">
        <v>434</v>
      </c>
      <c r="G189" s="203"/>
      <c r="H189" s="203" t="s">
        <v>515</v>
      </c>
      <c r="I189" s="203" t="s">
        <v>516</v>
      </c>
      <c r="J189" s="265" t="s">
        <v>517</v>
      </c>
      <c r="K189" s="251"/>
    </row>
    <row r="190" s="1" customFormat="1" ht="15" customHeight="1">
      <c r="B190" s="228"/>
      <c r="C190" s="264" t="s">
        <v>39</v>
      </c>
      <c r="D190" s="203"/>
      <c r="E190" s="203"/>
      <c r="F190" s="226" t="s">
        <v>428</v>
      </c>
      <c r="G190" s="203"/>
      <c r="H190" s="200" t="s">
        <v>518</v>
      </c>
      <c r="I190" s="203" t="s">
        <v>519</v>
      </c>
      <c r="J190" s="203"/>
      <c r="K190" s="251"/>
    </row>
    <row r="191" s="1" customFormat="1" ht="15" customHeight="1">
      <c r="B191" s="228"/>
      <c r="C191" s="264" t="s">
        <v>520</v>
      </c>
      <c r="D191" s="203"/>
      <c r="E191" s="203"/>
      <c r="F191" s="226" t="s">
        <v>428</v>
      </c>
      <c r="G191" s="203"/>
      <c r="H191" s="203" t="s">
        <v>521</v>
      </c>
      <c r="I191" s="203" t="s">
        <v>463</v>
      </c>
      <c r="J191" s="203"/>
      <c r="K191" s="251"/>
    </row>
    <row r="192" s="1" customFormat="1" ht="15" customHeight="1">
      <c r="B192" s="228"/>
      <c r="C192" s="264" t="s">
        <v>522</v>
      </c>
      <c r="D192" s="203"/>
      <c r="E192" s="203"/>
      <c r="F192" s="226" t="s">
        <v>428</v>
      </c>
      <c r="G192" s="203"/>
      <c r="H192" s="203" t="s">
        <v>523</v>
      </c>
      <c r="I192" s="203" t="s">
        <v>463</v>
      </c>
      <c r="J192" s="203"/>
      <c r="K192" s="251"/>
    </row>
    <row r="193" s="1" customFormat="1" ht="15" customHeight="1">
      <c r="B193" s="228"/>
      <c r="C193" s="264" t="s">
        <v>524</v>
      </c>
      <c r="D193" s="203"/>
      <c r="E193" s="203"/>
      <c r="F193" s="226" t="s">
        <v>434</v>
      </c>
      <c r="G193" s="203"/>
      <c r="H193" s="203" t="s">
        <v>525</v>
      </c>
      <c r="I193" s="203" t="s">
        <v>463</v>
      </c>
      <c r="J193" s="203"/>
      <c r="K193" s="251"/>
    </row>
    <row r="194" s="1" customFormat="1" ht="15" customHeight="1">
      <c r="B194" s="257"/>
      <c r="C194" s="266"/>
      <c r="D194" s="237"/>
      <c r="E194" s="237"/>
      <c r="F194" s="237"/>
      <c r="G194" s="237"/>
      <c r="H194" s="237"/>
      <c r="I194" s="237"/>
      <c r="J194" s="237"/>
      <c r="K194" s="258"/>
    </row>
    <row r="195" s="1" customFormat="1" ht="18.75" customHeight="1">
      <c r="B195" s="239"/>
      <c r="C195" s="249"/>
      <c r="D195" s="249"/>
      <c r="E195" s="249"/>
      <c r="F195" s="259"/>
      <c r="G195" s="249"/>
      <c r="H195" s="249"/>
      <c r="I195" s="249"/>
      <c r="J195" s="249"/>
      <c r="K195" s="239"/>
    </row>
    <row r="196" s="1" customFormat="1" ht="18.75" customHeight="1">
      <c r="B196" s="239"/>
      <c r="C196" s="249"/>
      <c r="D196" s="249"/>
      <c r="E196" s="249"/>
      <c r="F196" s="259"/>
      <c r="G196" s="249"/>
      <c r="H196" s="249"/>
      <c r="I196" s="249"/>
      <c r="J196" s="249"/>
      <c r="K196" s="239"/>
    </row>
    <row r="197" s="1" customFormat="1" ht="18.75" customHeight="1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="1" customFormat="1" ht="13.5">
      <c r="B198" s="190"/>
      <c r="C198" s="191"/>
      <c r="D198" s="191"/>
      <c r="E198" s="191"/>
      <c r="F198" s="191"/>
      <c r="G198" s="191"/>
      <c r="H198" s="191"/>
      <c r="I198" s="191"/>
      <c r="J198" s="191"/>
      <c r="K198" s="192"/>
    </row>
    <row r="199" s="1" customFormat="1" ht="21">
      <c r="B199" s="193"/>
      <c r="C199" s="194" t="s">
        <v>526</v>
      </c>
      <c r="D199" s="194"/>
      <c r="E199" s="194"/>
      <c r="F199" s="194"/>
      <c r="G199" s="194"/>
      <c r="H199" s="194"/>
      <c r="I199" s="194"/>
      <c r="J199" s="194"/>
      <c r="K199" s="195"/>
    </row>
    <row r="200" s="1" customFormat="1" ht="25.5" customHeight="1">
      <c r="B200" s="193"/>
      <c r="C200" s="267" t="s">
        <v>527</v>
      </c>
      <c r="D200" s="267"/>
      <c r="E200" s="267"/>
      <c r="F200" s="267" t="s">
        <v>528</v>
      </c>
      <c r="G200" s="268"/>
      <c r="H200" s="267" t="s">
        <v>529</v>
      </c>
      <c r="I200" s="267"/>
      <c r="J200" s="267"/>
      <c r="K200" s="195"/>
    </row>
    <row r="201" s="1" customFormat="1" ht="5.25" customHeight="1">
      <c r="B201" s="228"/>
      <c r="C201" s="223"/>
      <c r="D201" s="223"/>
      <c r="E201" s="223"/>
      <c r="F201" s="223"/>
      <c r="G201" s="249"/>
      <c r="H201" s="223"/>
      <c r="I201" s="223"/>
      <c r="J201" s="223"/>
      <c r="K201" s="251"/>
    </row>
    <row r="202" s="1" customFormat="1" ht="15" customHeight="1">
      <c r="B202" s="228"/>
      <c r="C202" s="203" t="s">
        <v>519</v>
      </c>
      <c r="D202" s="203"/>
      <c r="E202" s="203"/>
      <c r="F202" s="226" t="s">
        <v>40</v>
      </c>
      <c r="G202" s="203"/>
      <c r="H202" s="203" t="s">
        <v>530</v>
      </c>
      <c r="I202" s="203"/>
      <c r="J202" s="203"/>
      <c r="K202" s="251"/>
    </row>
    <row r="203" s="1" customFormat="1" ht="15" customHeight="1">
      <c r="B203" s="228"/>
      <c r="C203" s="203"/>
      <c r="D203" s="203"/>
      <c r="E203" s="203"/>
      <c r="F203" s="226" t="s">
        <v>41</v>
      </c>
      <c r="G203" s="203"/>
      <c r="H203" s="203" t="s">
        <v>531</v>
      </c>
      <c r="I203" s="203"/>
      <c r="J203" s="203"/>
      <c r="K203" s="251"/>
    </row>
    <row r="204" s="1" customFormat="1" ht="15" customHeight="1">
      <c r="B204" s="228"/>
      <c r="C204" s="203"/>
      <c r="D204" s="203"/>
      <c r="E204" s="203"/>
      <c r="F204" s="226" t="s">
        <v>44</v>
      </c>
      <c r="G204" s="203"/>
      <c r="H204" s="203" t="s">
        <v>532</v>
      </c>
      <c r="I204" s="203"/>
      <c r="J204" s="203"/>
      <c r="K204" s="251"/>
    </row>
    <row r="205" s="1" customFormat="1" ht="15" customHeight="1">
      <c r="B205" s="228"/>
      <c r="C205" s="203"/>
      <c r="D205" s="203"/>
      <c r="E205" s="203"/>
      <c r="F205" s="226" t="s">
        <v>42</v>
      </c>
      <c r="G205" s="203"/>
      <c r="H205" s="203" t="s">
        <v>533</v>
      </c>
      <c r="I205" s="203"/>
      <c r="J205" s="203"/>
      <c r="K205" s="251"/>
    </row>
    <row r="206" s="1" customFormat="1" ht="15" customHeight="1">
      <c r="B206" s="228"/>
      <c r="C206" s="203"/>
      <c r="D206" s="203"/>
      <c r="E206" s="203"/>
      <c r="F206" s="226" t="s">
        <v>43</v>
      </c>
      <c r="G206" s="203"/>
      <c r="H206" s="203" t="s">
        <v>534</v>
      </c>
      <c r="I206" s="203"/>
      <c r="J206" s="203"/>
      <c r="K206" s="251"/>
    </row>
    <row r="207" s="1" customFormat="1" ht="15" customHeight="1">
      <c r="B207" s="228"/>
      <c r="C207" s="203"/>
      <c r="D207" s="203"/>
      <c r="E207" s="203"/>
      <c r="F207" s="226"/>
      <c r="G207" s="203"/>
      <c r="H207" s="203"/>
      <c r="I207" s="203"/>
      <c r="J207" s="203"/>
      <c r="K207" s="251"/>
    </row>
    <row r="208" s="1" customFormat="1" ht="15" customHeight="1">
      <c r="B208" s="228"/>
      <c r="C208" s="203" t="s">
        <v>475</v>
      </c>
      <c r="D208" s="203"/>
      <c r="E208" s="203"/>
      <c r="F208" s="226" t="s">
        <v>75</v>
      </c>
      <c r="G208" s="203"/>
      <c r="H208" s="203" t="s">
        <v>535</v>
      </c>
      <c r="I208" s="203"/>
      <c r="J208" s="203"/>
      <c r="K208" s="251"/>
    </row>
    <row r="209" s="1" customFormat="1" ht="15" customHeight="1">
      <c r="B209" s="228"/>
      <c r="C209" s="203"/>
      <c r="D209" s="203"/>
      <c r="E209" s="203"/>
      <c r="F209" s="226" t="s">
        <v>371</v>
      </c>
      <c r="G209" s="203"/>
      <c r="H209" s="203" t="s">
        <v>372</v>
      </c>
      <c r="I209" s="203"/>
      <c r="J209" s="203"/>
      <c r="K209" s="251"/>
    </row>
    <row r="210" s="1" customFormat="1" ht="15" customHeight="1">
      <c r="B210" s="228"/>
      <c r="C210" s="203"/>
      <c r="D210" s="203"/>
      <c r="E210" s="203"/>
      <c r="F210" s="226" t="s">
        <v>369</v>
      </c>
      <c r="G210" s="203"/>
      <c r="H210" s="203" t="s">
        <v>536</v>
      </c>
      <c r="I210" s="203"/>
      <c r="J210" s="203"/>
      <c r="K210" s="251"/>
    </row>
    <row r="211" s="1" customFormat="1" ht="15" customHeight="1">
      <c r="B211" s="269"/>
      <c r="C211" s="203"/>
      <c r="D211" s="203"/>
      <c r="E211" s="203"/>
      <c r="F211" s="226" t="s">
        <v>373</v>
      </c>
      <c r="G211" s="264"/>
      <c r="H211" s="255" t="s">
        <v>374</v>
      </c>
      <c r="I211" s="255"/>
      <c r="J211" s="255"/>
      <c r="K211" s="270"/>
    </row>
    <row r="212" s="1" customFormat="1" ht="15" customHeight="1">
      <c r="B212" s="269"/>
      <c r="C212" s="203"/>
      <c r="D212" s="203"/>
      <c r="E212" s="203"/>
      <c r="F212" s="226" t="s">
        <v>375</v>
      </c>
      <c r="G212" s="264"/>
      <c r="H212" s="255" t="s">
        <v>537</v>
      </c>
      <c r="I212" s="255"/>
      <c r="J212" s="255"/>
      <c r="K212" s="270"/>
    </row>
    <row r="213" s="1" customFormat="1" ht="15" customHeight="1">
      <c r="B213" s="269"/>
      <c r="C213" s="203"/>
      <c r="D213" s="203"/>
      <c r="E213" s="203"/>
      <c r="F213" s="226"/>
      <c r="G213" s="264"/>
      <c r="H213" s="255"/>
      <c r="I213" s="255"/>
      <c r="J213" s="255"/>
      <c r="K213" s="270"/>
    </row>
    <row r="214" s="1" customFormat="1" ht="15" customHeight="1">
      <c r="B214" s="269"/>
      <c r="C214" s="203" t="s">
        <v>499</v>
      </c>
      <c r="D214" s="203"/>
      <c r="E214" s="203"/>
      <c r="F214" s="226">
        <v>1</v>
      </c>
      <c r="G214" s="264"/>
      <c r="H214" s="255" t="s">
        <v>538</v>
      </c>
      <c r="I214" s="255"/>
      <c r="J214" s="255"/>
      <c r="K214" s="270"/>
    </row>
    <row r="215" s="1" customFormat="1" ht="15" customHeight="1">
      <c r="B215" s="269"/>
      <c r="C215" s="203"/>
      <c r="D215" s="203"/>
      <c r="E215" s="203"/>
      <c r="F215" s="226">
        <v>2</v>
      </c>
      <c r="G215" s="264"/>
      <c r="H215" s="255" t="s">
        <v>539</v>
      </c>
      <c r="I215" s="255"/>
      <c r="J215" s="255"/>
      <c r="K215" s="270"/>
    </row>
    <row r="216" s="1" customFormat="1" ht="15" customHeight="1">
      <c r="B216" s="269"/>
      <c r="C216" s="203"/>
      <c r="D216" s="203"/>
      <c r="E216" s="203"/>
      <c r="F216" s="226">
        <v>3</v>
      </c>
      <c r="G216" s="264"/>
      <c r="H216" s="255" t="s">
        <v>540</v>
      </c>
      <c r="I216" s="255"/>
      <c r="J216" s="255"/>
      <c r="K216" s="270"/>
    </row>
    <row r="217" s="1" customFormat="1" ht="15" customHeight="1">
      <c r="B217" s="269"/>
      <c r="C217" s="203"/>
      <c r="D217" s="203"/>
      <c r="E217" s="203"/>
      <c r="F217" s="226">
        <v>4</v>
      </c>
      <c r="G217" s="264"/>
      <c r="H217" s="255" t="s">
        <v>541</v>
      </c>
      <c r="I217" s="255"/>
      <c r="J217" s="255"/>
      <c r="K217" s="270"/>
    </row>
    <row r="218" s="1" customFormat="1" ht="12.75" customHeight="1">
      <c r="B218" s="271"/>
      <c r="C218" s="272"/>
      <c r="D218" s="272"/>
      <c r="E218" s="272"/>
      <c r="F218" s="272"/>
      <c r="G218" s="272"/>
      <c r="H218" s="272"/>
      <c r="I218" s="272"/>
      <c r="J218" s="272"/>
      <c r="K218" s="27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 Turková</dc:creator>
  <cp:lastModifiedBy>Petra Turková</cp:lastModifiedBy>
  <dcterms:created xsi:type="dcterms:W3CDTF">2023-05-17T15:05:58Z</dcterms:created>
  <dcterms:modified xsi:type="dcterms:W3CDTF">2023-05-17T15:06:00Z</dcterms:modified>
</cp:coreProperties>
</file>