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426"/>
  <workbookPr/>
  <bookViews>
    <workbookView xWindow="65416" yWindow="65416" windowWidth="29040" windowHeight="15840" activeTab="1"/>
  </bookViews>
  <sheets>
    <sheet name="Rekapitulace stavby" sheetId="1" r:id="rId1"/>
    <sheet name="AV technika - El 220" sheetId="2" r:id="rId2"/>
  </sheets>
  <definedNames>
    <definedName name="_xlnm._FilterDatabase" localSheetId="1" hidden="1">'AV technika - El 220'!$C$117:$K$154</definedName>
    <definedName name="_xlnm.Print_Area" localSheetId="1">'AV technika - El 220'!$C$4:$J$76,'AV technika - El 220'!$C$82:$J$99,'AV technika - El 220'!$C$105:$J$154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'AV technika - El 220'!$117:$117</definedName>
  </definedNames>
  <calcPr calcId="191029"/>
  <extLst/>
</workbook>
</file>

<file path=xl/sharedStrings.xml><?xml version="1.0" encoding="utf-8"?>
<sst xmlns="http://schemas.openxmlformats.org/spreadsheetml/2006/main" count="729" uniqueCount="219">
  <si>
    <t>Export Komplet</t>
  </si>
  <si>
    <t/>
  </si>
  <si>
    <t>2.0</t>
  </si>
  <si>
    <t>ZAMOK</t>
  </si>
  <si>
    <t>False</t>
  </si>
  <si>
    <t>{cd20eba0-3ba2-4020-bfa2-dc10c810dc48}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</si>
  <si>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</si>
  <si>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</si>
  <si>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</si>
  <si>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</si>
  <si>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</si>
  <si>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</si>
  <si>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</si>
  <si>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</si>
  <si>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1938/41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</si>
  <si>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</si>
  <si>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</si>
  <si>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Stavební úprava a změna využití- modulární učebna IB</t>
  </si>
  <si>
    <t>KSO:</t>
  </si>
  <si>
    <t>CC-CZ:</t>
  </si>
  <si>
    <t>Místo:</t>
  </si>
  <si>
    <t>Areál VŠE</t>
  </si>
  <si>
    <t>Datum:</t>
  </si>
  <si>
    <t>30. 7. 2023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</si>
  <si>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</si>
  <si>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</si>
  <si>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</si>
  <si>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</si>
  <si>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</si>
  <si>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</si>
  <si>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</si>
  <si>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</si>
  <si>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</si>
  <si>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Ing. Milan Dušek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</si>
  <si>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</si>
  <si>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</si>
  <si>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</si>
  <si>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</si>
  <si>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</si>
  <si>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</si>
  <si>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</si>
  <si>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</si>
  <si>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</si>
  <si>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</si>
  <si>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</si>
  <si>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</si>
  <si>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</si>
  <si>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</si>
  <si>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</si>
  <si>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</si>
  <si>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</si>
  <si>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</si>
  <si>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</si>
  <si>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</si>
  <si>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</si>
  <si>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</si>
  <si>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</si>
  <si>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</si>
  <si>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</si>
  <si>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</si>
  <si>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</si>
  <si>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</si>
  <si>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</si>
  <si>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</si>
  <si>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</si>
  <si>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</si>
  <si>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</si>
  <si>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</si>
  <si>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</si>
  <si>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</si>
  <si>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</si>
  <si>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</si>
  <si>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</si>
  <si>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</si>
  <si>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</si>
  <si>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</si>
  <si>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</si>
  <si>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</si>
  <si>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</si>
  <si>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</si>
  <si>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AV technika</t>
  </si>
  <si>
    <t>El 220</t>
  </si>
  <si>
    <t>STA</t>
  </si>
  <si>
    <t>1</t>
  </si>
  <si>
    <t>{53df8222-4077-4244-9fd0-efcd5adff6d4}</t>
  </si>
  <si>
    <t>2</t>
  </si>
  <si>
    <t>KRYCÍ LIST SOUPISU PRACÍ</t>
  </si>
  <si>
    <t>Objekt:</t>
  </si>
  <si>
    <t>AV technika - El 220</t>
  </si>
  <si>
    <t>REKAPITULACE ČLENĚNÍ SOUPISU PRACÍ</t>
  </si>
  <si>
    <t>Kód dílu - Popis</t>
  </si>
  <si>
    <t>Cena celkem [CZK]</t>
  </si>
  <si>
    <t>Náklady ze soupisu prací</t>
  </si>
  <si>
    <t>-1</t>
  </si>
  <si>
    <t>220 - rozvody</t>
  </si>
  <si>
    <t>221 - komponenty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</si>
  <si>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</si>
  <si>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</si>
  <si>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</si>
  <si>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</si>
  <si>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</si>
  <si>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</si>
  <si>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</si>
  <si>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</si>
  <si>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</si>
  <si>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</si>
  <si>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</si>
  <si>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</si>
  <si>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</si>
  <si>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220</t>
  </si>
  <si>
    <t>rozvody</t>
  </si>
  <si>
    <t>ROZPOCET</t>
  </si>
  <si>
    <t>K</t>
  </si>
  <si>
    <t>220001</t>
  </si>
  <si>
    <t>elektroinstalační trubka Ø25mm ohebná</t>
  </si>
  <si>
    <t>bm</t>
  </si>
  <si>
    <t>4</t>
  </si>
  <si>
    <t>220002</t>
  </si>
  <si>
    <t>Krabice přístrojová pod omítku nebo do SDK</t>
  </si>
  <si>
    <t>ks</t>
  </si>
  <si>
    <t>220003</t>
  </si>
  <si>
    <t>Krabice odbočná na povrch</t>
  </si>
  <si>
    <t>6</t>
  </si>
  <si>
    <t>220004</t>
  </si>
  <si>
    <t>Elekroinstalační žlab 62,5x50, včetně víka a upevňovacích prvků</t>
  </si>
  <si>
    <t>8</t>
  </si>
  <si>
    <t>220005</t>
  </si>
  <si>
    <t>skupinový držák kabelů</t>
  </si>
  <si>
    <t>10</t>
  </si>
  <si>
    <t>220006</t>
  </si>
  <si>
    <t>Příchytka kabelů jednostranná</t>
  </si>
  <si>
    <t>12</t>
  </si>
  <si>
    <t>220007</t>
  </si>
  <si>
    <t>Kabel čtyřpárový FTP, cat. 6a, včetně montáže do trubky nebo žlabu, třída reakce na oheň B2ca,s1,d1,a1</t>
  </si>
  <si>
    <t>14</t>
  </si>
  <si>
    <t>220008</t>
  </si>
  <si>
    <t>kabel mikrofonní, 2x0,75, stíněný, třída reakce na oheň B2ca,s1,d1,a1</t>
  </si>
  <si>
    <t>16</t>
  </si>
  <si>
    <t>220009</t>
  </si>
  <si>
    <t>kabel silový 2x1,5, třída reakce na oheň B2ca,s1,d1,a1</t>
  </si>
  <si>
    <t>18</t>
  </si>
  <si>
    <t>220010</t>
  </si>
  <si>
    <t>kabel HDMI, provedení konektor - volný konec, délka 1,5 m</t>
  </si>
  <si>
    <t>20</t>
  </si>
  <si>
    <t>220011</t>
  </si>
  <si>
    <t>kabel HDMI, provedení konektor - konektor, délka 1,5 m</t>
  </si>
  <si>
    <t>22</t>
  </si>
  <si>
    <t>220012</t>
  </si>
  <si>
    <t>kabel RS-232, provedení konektor - konektor, délka 1,5 m</t>
  </si>
  <si>
    <t>24</t>
  </si>
  <si>
    <t>220013</t>
  </si>
  <si>
    <t>rack,nástěnné provedení, výška 15U, 400x600 mm, ventilační jednotka, napájecí panel 19“, 8x 230V, přepojovací panel stíněný 24x RJ45 cat. 6A, uzamykatelné dveře</t>
  </si>
  <si>
    <t>26</t>
  </si>
  <si>
    <t>220014</t>
  </si>
  <si>
    <t>zásuvka 1x HDMI, pod omítku, kompletní</t>
  </si>
  <si>
    <t>28</t>
  </si>
  <si>
    <t>220015</t>
  </si>
  <si>
    <t>požární ucpávky</t>
  </si>
  <si>
    <t>kpl</t>
  </si>
  <si>
    <t>30</t>
  </si>
  <si>
    <t>220016</t>
  </si>
  <si>
    <t>drobný instalační materiál, připojovací konektory apod.</t>
  </si>
  <si>
    <t>32</t>
  </si>
  <si>
    <t>221</t>
  </si>
  <si>
    <t>komponenty</t>
  </si>
  <si>
    <t>221000</t>
  </si>
  <si>
    <t>Datový rozvaděč nástěnné provedení, výška 15U, 400x600 mm, ventilační jednotka, napájecí panel 19“, 8x 230V, přepojovací panel stíněný 24x RJ45 cat. 6A, uzamykatelné dveře</t>
  </si>
  <si>
    <t>-215975176</t>
  </si>
  <si>
    <t>221001</t>
  </si>
  <si>
    <t>datový projektor, rozlišení 1920 × 1200 px, technologie LCD. podsvícení laser, vstupy HDMI, HDBT, RS232, LAN, výstup audio, svítivost 7 000 ANSI lm (5 600 ISO lm), kontrast 2 500 000:1, včetně držáku do podhledu</t>
  </si>
  <si>
    <t>34</t>
  </si>
  <si>
    <t>221002</t>
  </si>
  <si>
    <t>Montáž projektoru a držáku na projektor s uchycením na strop nebo na stěnu</t>
  </si>
  <si>
    <t>36</t>
  </si>
  <si>
    <t>221003</t>
  </si>
  <si>
    <t>reproduktor nástěnný s držákem pro možnost nasměrování, výkon 40/20/10W, 100V, SPL 84 dB, 100-20 000 Hz</t>
  </si>
  <si>
    <t>38</t>
  </si>
  <si>
    <t>221004</t>
  </si>
  <si>
    <t>Montáž reprosoustavy s konzolou</t>
  </si>
  <si>
    <t>40</t>
  </si>
  <si>
    <t>221005</t>
  </si>
  <si>
    <t>promítací stahovací plátno s úhlopříčkou 125" a poměrem stran 16:9, elektrické ovládání, matný bílý povrch, široké pozorovací úhly (160°)</t>
  </si>
  <si>
    <t>42</t>
  </si>
  <si>
    <t>221006</t>
  </si>
  <si>
    <t>Montáž elektrického plátna do podhledu</t>
  </si>
  <si>
    <t>44</t>
  </si>
  <si>
    <t>221007</t>
  </si>
  <si>
    <t xml:space="preserve">4x4 4K@60Hz (4:2:0) HDMI/HDBaseT maticový, programový přepínač, který přenáší video, audio, Ethernet, RS-232 a IR signály na velké vzdálenosti. Jednotka přijímá až čtyři HDMI a čtyři IR vstupy, stejně jako síť Ethernet a RS-232 a ovládání. Max. přenosová </t>
  </si>
  <si>
    <t>46</t>
  </si>
  <si>
    <t>221008</t>
  </si>
  <si>
    <t xml:space="preserve">Profesionální extender HDBaseT pro poskytování signálů s rozšířeným dosahem přes kroucenou dvoulinku, vstup HDMI, porty HDBT (RJ45), RS232, Až 100 m při 4K @ 60 Hz (4:2:0), až 130 m při Full HD (1080p @ 60Hz 36bpp); až 180 m v režimu HDBaseT ultra a full </t>
  </si>
  <si>
    <t>48</t>
  </si>
  <si>
    <t>221009</t>
  </si>
  <si>
    <t>Profesionální extender HDBaseT pro poskytování signálů s rozšířeným dosahem přes kroucenou dvoulinku, vstup HDBT (RJ45), výstup HDMI, port RS232, až 40 m při 4K @ 60 Hz (4:2:0); až 70 m při Full HD (1080p @60Hz 36bpp), provedení pro připevnění na strop</t>
  </si>
  <si>
    <t>50</t>
  </si>
  <si>
    <t>221010</t>
  </si>
  <si>
    <t>6tlačítková ovládací klávesnice s knoflíkem a LCD displeji. Tlačítka s možností podsvícení– 6 barev RGB, hmatová odezva, podsvícená tlačítka. Tlačítka jsou seskupena do 2 skupin, odnímatelné krytky tlačítek Knoflík ovládání hlasitosti s LED diodami - obou</t>
  </si>
  <si>
    <t>52</t>
  </si>
  <si>
    <t>221011</t>
  </si>
  <si>
    <t>12tlačítková ovládací klávesnice s knoflíkem a LCD displeji. Tlačítka s možností podsvícení– 12 barev RGB, hmatová odezva, podsvícená tlačítka. Tlačítka jsou seskupena do 3 skupin, odnímatelné krytky tlačítek Knoflík ovládání hlasitosti s LED diodami - ob</t>
  </si>
  <si>
    <t>54</t>
  </si>
  <si>
    <t>221012</t>
  </si>
  <si>
    <t>zesilovač, výkon 2 x 120W @ 4Ω nebo 8Ω; 1 x 240W @ 70V nebo 100V, třída D, s vestavěným DSP, vstupy 1 nevyvážené stereo, 1 vyvážené stereo, ethernet (RJ45), RS232</t>
  </si>
  <si>
    <t>56</t>
  </si>
  <si>
    <t>221013</t>
  </si>
  <si>
    <t>automatický 4Kx2K@60Hz HDMI switch 3:1, kovový s dálkovým ovladačem a napájecím adaptérem, 1 x LED indikace napájení, 3 x LED indikace zvoleného portu, volba vstupu tlačítkem, dálkovým ovladačem, RS232</t>
  </si>
  <si>
    <t>58</t>
  </si>
  <si>
    <t>221014</t>
  </si>
  <si>
    <t>LAN switch, přenosová rychlost 48 Gps, 24 portů RJ45, výška 1U,</t>
  </si>
  <si>
    <t>60</t>
  </si>
  <si>
    <t>221015</t>
  </si>
  <si>
    <t>sestavení, oživení a naprogramování systému</t>
  </si>
  <si>
    <t>62</t>
  </si>
  <si>
    <t>221016</t>
  </si>
  <si>
    <t>sada 2 ks bezdrátových mikrofonů a dvoukanálový přijímač, dosah 60m, pásmo 2,4 GHz, integrované řízení hlasitosti v mikrofonech,</t>
  </si>
  <si>
    <t>64</t>
  </si>
  <si>
    <t>221017</t>
  </si>
  <si>
    <t>bezdrátový monitor/zobrazovač SMART LED, 50-60 palců, 4K Ultra HD, 50Hz, Direct LED, HDR10, HLG, DVB-T2/S2/C, H.265/HEVC, 3× HDMI, 1× USB, CI+, USB nahrávání, LAN, WiFi, Bluetooth, DLNA, Miracast, HbbTV 2.0, přehrávání 360°, párování s mobilním zařízením,</t>
  </si>
  <si>
    <t>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</si>
</sst>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24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4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6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19" fillId="4" borderId="0" xfId="0" applyFont="1" applyFill="1" applyAlignment="1" applyProtection="1">
      <alignment horizontal="center" vertical="center"/>
      <protection/>
    </xf>
    <xf numFmtId="0" fontId="20" fillId="0" borderId="13" xfId="0" applyFont="1" applyBorder="1" applyAlignment="1" applyProtection="1">
      <alignment horizontal="center" vertical="center" wrapText="1"/>
      <protection/>
    </xf>
    <xf numFmtId="0" fontId="20" fillId="0" borderId="14" xfId="0" applyFont="1" applyBorder="1" applyAlignment="1" applyProtection="1">
      <alignment horizontal="center" vertical="center" wrapText="1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7" fillId="0" borderId="17" xfId="0" applyNumberFormat="1" applyFont="1" applyBorder="1" applyAlignment="1" applyProtection="1">
      <alignment vertical="center"/>
      <protection/>
    </xf>
    <xf numFmtId="4" fontId="17" fillId="0" borderId="0" xfId="0" applyNumberFormat="1" applyFont="1" applyBorder="1" applyAlignment="1" applyProtection="1">
      <alignment vertical="center"/>
      <protection/>
    </xf>
    <xf numFmtId="166" fontId="17" fillId="0" borderId="0" xfId="0" applyNumberFormat="1" applyFont="1" applyBorder="1" applyAlignment="1" applyProtection="1">
      <alignment vertical="center"/>
      <protection/>
    </xf>
    <xf numFmtId="4" fontId="17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6" fillId="0" borderId="18" xfId="0" applyNumberFormat="1" applyFont="1" applyBorder="1" applyAlignment="1" applyProtection="1">
      <alignment vertical="center"/>
      <protection/>
    </xf>
    <xf numFmtId="4" fontId="26" fillId="0" borderId="19" xfId="0" applyNumberFormat="1" applyFont="1" applyBorder="1" applyAlignment="1" applyProtection="1">
      <alignment vertical="center"/>
      <protection/>
    </xf>
    <xf numFmtId="166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0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9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19" fillId="4" borderId="0" xfId="0" applyFont="1" applyFill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19" fillId="4" borderId="13" xfId="0" applyFont="1" applyFill="1" applyBorder="1" applyAlignment="1" applyProtection="1">
      <alignment horizontal="center" vertical="center" wrapText="1"/>
      <protection/>
    </xf>
    <xf numFmtId="0" fontId="19" fillId="4" borderId="14" xfId="0" applyFont="1" applyFill="1" applyBorder="1" applyAlignment="1" applyProtection="1">
      <alignment horizontal="center" vertical="center" wrapText="1"/>
      <protection/>
    </xf>
    <xf numFmtId="0" fontId="19" fillId="4" borderId="15" xfId="0" applyFont="1" applyFill="1" applyBorder="1" applyAlignment="1" applyProtection="1">
      <alignment horizontal="center" vertical="center" wrapText="1"/>
      <protection/>
    </xf>
    <xf numFmtId="0" fontId="19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29" fillId="0" borderId="10" xfId="0" applyNumberFormat="1" applyFont="1" applyBorder="1" applyAlignment="1" applyProtection="1">
      <alignment/>
      <protection/>
    </xf>
    <xf numFmtId="166" fontId="29" fillId="0" borderId="11" xfId="0" applyNumberFormat="1" applyFont="1" applyBorder="1" applyAlignment="1" applyProtection="1">
      <alignment/>
      <protection/>
    </xf>
    <xf numFmtId="4" fontId="30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2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19" fillId="0" borderId="22" xfId="0" applyFont="1" applyBorder="1" applyAlignment="1" applyProtection="1">
      <alignment horizontal="center" vertical="center"/>
      <protection/>
    </xf>
    <xf numFmtId="49" fontId="19" fillId="0" borderId="22" xfId="0" applyNumberFormat="1" applyFont="1" applyBorder="1" applyAlignment="1" applyProtection="1">
      <alignment horizontal="left" vertical="center" wrapText="1"/>
      <protection/>
    </xf>
    <xf numFmtId="0" fontId="19" fillId="0" borderId="22" xfId="0" applyFont="1" applyBorder="1" applyAlignment="1" applyProtection="1">
      <alignment horizontal="left" vertical="center" wrapText="1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167" fontId="19" fillId="0" borderId="22" xfId="0" applyNumberFormat="1" applyFont="1" applyBorder="1" applyAlignment="1" applyProtection="1">
      <alignment vertical="center"/>
      <protection/>
    </xf>
    <xf numFmtId="4" fontId="19" fillId="2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0" fillId="2" borderId="17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center"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166" fontId="20" fillId="0" borderId="12" xfId="0" applyNumberFormat="1" applyFont="1" applyBorder="1" applyAlignment="1" applyProtection="1">
      <alignment vertical="center"/>
      <protection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0" fillId="2" borderId="18" xfId="0" applyFont="1" applyFill="1" applyBorder="1" applyAlignment="1" applyProtection="1">
      <alignment horizontal="left" vertical="center"/>
      <protection locked="0"/>
    </xf>
    <xf numFmtId="0" fontId="20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0" fillId="0" borderId="19" xfId="0" applyNumberFormat="1" applyFont="1" applyBorder="1" applyAlignment="1" applyProtection="1">
      <alignment vertical="center"/>
      <protection/>
    </xf>
    <xf numFmtId="166" fontId="20" fillId="0" borderId="20" xfId="0" applyNumberFormat="1" applyFont="1" applyBorder="1" applyAlignment="1" applyProtection="1">
      <alignment vertical="center"/>
      <protection/>
    </xf>
    <xf numFmtId="0" fontId="0" fillId="0" borderId="0" xfId="0"/>
    <xf numFmtId="0" fontId="19" fillId="4" borderId="6" xfId="0" applyFont="1" applyFill="1" applyBorder="1" applyAlignment="1" applyProtection="1">
      <alignment horizontal="center" vertical="center"/>
      <protection/>
    </xf>
    <xf numFmtId="0" fontId="19" fillId="4" borderId="7" xfId="0" applyFont="1" applyFill="1" applyBorder="1" applyAlignment="1" applyProtection="1">
      <alignment horizontal="left" vertical="center"/>
      <protection/>
    </xf>
    <xf numFmtId="0" fontId="19" fillId="4" borderId="7" xfId="0" applyFont="1" applyFill="1" applyBorder="1" applyAlignment="1" applyProtection="1">
      <alignment horizontal="center" vertical="center"/>
      <protection/>
    </xf>
    <xf numFmtId="0" fontId="19" fillId="4" borderId="7" xfId="0" applyFont="1" applyFill="1" applyBorder="1" applyAlignment="1" applyProtection="1">
      <alignment horizontal="right" vertical="center"/>
      <protection/>
    </xf>
    <xf numFmtId="0" fontId="19" fillId="4" borderId="21" xfId="0" applyFont="1" applyFill="1" applyBorder="1" applyAlignment="1" applyProtection="1">
      <alignment horizontal="lef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4" fontId="21" fillId="0" borderId="0" xfId="0" applyNumberFormat="1" applyFont="1" applyAlignment="1" applyProtection="1">
      <alignment horizontal="righ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7" fillId="0" borderId="16" xfId="0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17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4" fontId="15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4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workbookViewId="0" topLeftCell="A76">
      <selection activeCell="U17" sqref="U17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2" t="s">
        <v>0</v>
      </c>
      <c r="AZ1" s="12" t="s">
        <v>1</v>
      </c>
      <c r="BA1" s="12" t="s">
        <v>2</v>
      </c>
      <c r="BB1" s="12" t="s">
        <v>3</v>
      </c>
      <c r="BT1" s="12" t="s">
        <v>4</v>
      </c>
      <c r="BU1" s="12" t="s">
        <v>4</v>
      </c>
      <c r="BV1" s="12" t="s">
        <v>5</v>
      </c>
    </row>
    <row r="2" spans="44:72" s="1" customFormat="1" ht="36.95" customHeight="1">
      <c r="AR2" s="190"/>
      <c r="AS2" s="190"/>
      <c r="AT2" s="190"/>
      <c r="AU2" s="190"/>
      <c r="AV2" s="190"/>
      <c r="AW2" s="190"/>
      <c r="AX2" s="190"/>
      <c r="AY2" s="190"/>
      <c r="AZ2" s="190"/>
      <c r="BA2" s="190"/>
      <c r="BB2" s="190"/>
      <c r="BC2" s="190"/>
      <c r="BD2" s="190"/>
      <c r="BE2" s="190"/>
      <c r="BS2" s="13" t="s">
        <v>6</v>
      </c>
      <c r="BT2" s="13" t="s">
        <v>7</v>
      </c>
    </row>
    <row r="3" spans="2:72" s="1" customFormat="1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8</v>
      </c>
    </row>
    <row r="4" spans="2:71" s="1" customFormat="1" ht="24.95" customHeight="1">
      <c r="B4" s="17"/>
      <c r="C4" s="18"/>
      <c r="D4" s="19" t="s">
        <v>9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6"/>
      <c r="AS4" s="20" t="s">
        <v>10</v>
      </c>
      <c r="BE4" s="21" t="s">
        <v>11</v>
      </c>
      <c r="BS4" s="13" t="s">
        <v>12</v>
      </c>
    </row>
    <row r="5" spans="2:71" s="1" customFormat="1" ht="12" customHeight="1">
      <c r="B5" s="17"/>
      <c r="C5" s="18"/>
      <c r="D5" s="22" t="s">
        <v>13</v>
      </c>
      <c r="E5" s="18"/>
      <c r="F5" s="18"/>
      <c r="G5" s="18"/>
      <c r="H5" s="18"/>
      <c r="I5" s="18"/>
      <c r="J5" s="18"/>
      <c r="K5" s="222" t="s">
        <v>14</v>
      </c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3"/>
      <c r="AJ5" s="223"/>
      <c r="AK5" s="18"/>
      <c r="AL5" s="18"/>
      <c r="AM5" s="18"/>
      <c r="AN5" s="18"/>
      <c r="AO5" s="18"/>
      <c r="AP5" s="18"/>
      <c r="AQ5" s="18"/>
      <c r="AR5" s="16"/>
      <c r="BE5" s="219" t="s">
        <v>15</v>
      </c>
      <c r="BS5" s="13" t="s">
        <v>6</v>
      </c>
    </row>
    <row r="6" spans="2:71" s="1" customFormat="1" ht="36.95" customHeight="1">
      <c r="B6" s="17"/>
      <c r="C6" s="18"/>
      <c r="D6" s="24" t="s">
        <v>16</v>
      </c>
      <c r="E6" s="18"/>
      <c r="F6" s="18"/>
      <c r="G6" s="18"/>
      <c r="H6" s="18"/>
      <c r="I6" s="18"/>
      <c r="J6" s="18"/>
      <c r="K6" s="224" t="s">
        <v>17</v>
      </c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18"/>
      <c r="AL6" s="18"/>
      <c r="AM6" s="18"/>
      <c r="AN6" s="18"/>
      <c r="AO6" s="18"/>
      <c r="AP6" s="18"/>
      <c r="AQ6" s="18"/>
      <c r="AR6" s="16"/>
      <c r="BE6" s="220"/>
      <c r="BS6" s="13" t="s">
        <v>6</v>
      </c>
    </row>
    <row r="7" spans="2:71" s="1" customFormat="1" ht="12" customHeight="1">
      <c r="B7" s="17"/>
      <c r="C7" s="18"/>
      <c r="D7" s="25" t="s">
        <v>18</v>
      </c>
      <c r="E7" s="18"/>
      <c r="F7" s="18"/>
      <c r="G7" s="18"/>
      <c r="H7" s="18"/>
      <c r="I7" s="18"/>
      <c r="J7" s="18"/>
      <c r="K7" s="23" t="s">
        <v>1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25" t="s">
        <v>19</v>
      </c>
      <c r="AL7" s="18"/>
      <c r="AM7" s="18"/>
      <c r="AN7" s="23" t="s">
        <v>1</v>
      </c>
      <c r="AO7" s="18"/>
      <c r="AP7" s="18"/>
      <c r="AQ7" s="18"/>
      <c r="AR7" s="16"/>
      <c r="BE7" s="220"/>
      <c r="BS7" s="13" t="s">
        <v>6</v>
      </c>
    </row>
    <row r="8" spans="2:71" s="1" customFormat="1" ht="12" customHeight="1">
      <c r="B8" s="17"/>
      <c r="C8" s="18"/>
      <c r="D8" s="25" t="s">
        <v>20</v>
      </c>
      <c r="E8" s="18"/>
      <c r="F8" s="18"/>
      <c r="G8" s="18"/>
      <c r="H8" s="18"/>
      <c r="I8" s="18"/>
      <c r="J8" s="18"/>
      <c r="K8" s="23" t="s">
        <v>21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25" t="s">
        <v>22</v>
      </c>
      <c r="AL8" s="18"/>
      <c r="AM8" s="18"/>
      <c r="AN8" s="26" t="s">
        <v>23</v>
      </c>
      <c r="AO8" s="18"/>
      <c r="AP8" s="18"/>
      <c r="AQ8" s="18"/>
      <c r="AR8" s="16"/>
      <c r="BE8" s="220"/>
      <c r="BS8" s="13" t="s">
        <v>6</v>
      </c>
    </row>
    <row r="9" spans="2:71" s="1" customFormat="1" ht="14.45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6"/>
      <c r="BE9" s="220"/>
      <c r="BS9" s="13" t="s">
        <v>6</v>
      </c>
    </row>
    <row r="10" spans="2:71" s="1" customFormat="1" ht="12" customHeight="1">
      <c r="B10" s="17"/>
      <c r="C10" s="18"/>
      <c r="D10" s="25" t="s">
        <v>24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25" t="s">
        <v>25</v>
      </c>
      <c r="AL10" s="18"/>
      <c r="AM10" s="18"/>
      <c r="AN10" s="23" t="s">
        <v>1</v>
      </c>
      <c r="AO10" s="18"/>
      <c r="AP10" s="18"/>
      <c r="AQ10" s="18"/>
      <c r="AR10" s="16"/>
      <c r="BE10" s="220"/>
      <c r="BS10" s="13" t="s">
        <v>6</v>
      </c>
    </row>
    <row r="11" spans="2:71" s="1" customFormat="1" ht="18.4" customHeight="1">
      <c r="B11" s="17"/>
      <c r="C11" s="18"/>
      <c r="D11" s="18"/>
      <c r="E11" s="23" t="s">
        <v>26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25" t="s">
        <v>27</v>
      </c>
      <c r="AL11" s="18"/>
      <c r="AM11" s="18"/>
      <c r="AN11" s="23" t="s">
        <v>1</v>
      </c>
      <c r="AO11" s="18"/>
      <c r="AP11" s="18"/>
      <c r="AQ11" s="18"/>
      <c r="AR11" s="16"/>
      <c r="BE11" s="220"/>
      <c r="BS11" s="13" t="s">
        <v>6</v>
      </c>
    </row>
    <row r="12" spans="2:71" s="1" customFormat="1" ht="6.95" customHeight="1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6"/>
      <c r="BE12" s="220"/>
      <c r="BS12" s="13" t="s">
        <v>6</v>
      </c>
    </row>
    <row r="13" spans="2:71" s="1" customFormat="1" ht="12" customHeight="1">
      <c r="B13" s="17"/>
      <c r="C13" s="18"/>
      <c r="D13" s="25" t="s">
        <v>28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25" t="s">
        <v>25</v>
      </c>
      <c r="AL13" s="18"/>
      <c r="AM13" s="18"/>
      <c r="AN13" s="27" t="s">
        <v>29</v>
      </c>
      <c r="AO13" s="18"/>
      <c r="AP13" s="18"/>
      <c r="AQ13" s="18"/>
      <c r="AR13" s="16"/>
      <c r="BE13" s="220"/>
      <c r="BS13" s="13" t="s">
        <v>6</v>
      </c>
    </row>
    <row r="14" spans="2:71" ht="12.75">
      <c r="B14" s="17"/>
      <c r="C14" s="18"/>
      <c r="D14" s="18"/>
      <c r="E14" s="225" t="s">
        <v>29</v>
      </c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26"/>
      <c r="AK14" s="25" t="s">
        <v>27</v>
      </c>
      <c r="AL14" s="18"/>
      <c r="AM14" s="18"/>
      <c r="AN14" s="27" t="s">
        <v>29</v>
      </c>
      <c r="AO14" s="18"/>
      <c r="AP14" s="18"/>
      <c r="AQ14" s="18"/>
      <c r="AR14" s="16"/>
      <c r="BE14" s="220"/>
      <c r="BS14" s="13" t="s">
        <v>6</v>
      </c>
    </row>
    <row r="15" spans="2:71" s="1" customFormat="1" ht="6.95" customHeight="1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6"/>
      <c r="BE15" s="220"/>
      <c r="BS15" s="13" t="s">
        <v>4</v>
      </c>
    </row>
    <row r="16" spans="2:71" s="1" customFormat="1" ht="12" customHeight="1">
      <c r="B16" s="17"/>
      <c r="C16" s="18"/>
      <c r="D16" s="25" t="s">
        <v>30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25" t="s">
        <v>25</v>
      </c>
      <c r="AL16" s="18"/>
      <c r="AM16" s="18"/>
      <c r="AN16" s="23" t="s">
        <v>1</v>
      </c>
      <c r="AO16" s="18"/>
      <c r="AP16" s="18"/>
      <c r="AQ16" s="18"/>
      <c r="AR16" s="16"/>
      <c r="BE16" s="220"/>
      <c r="BS16" s="13" t="s">
        <v>4</v>
      </c>
    </row>
    <row r="17" spans="2:71" s="1" customFormat="1" ht="18.4" customHeight="1">
      <c r="B17" s="17"/>
      <c r="C17" s="18"/>
      <c r="D17" s="18"/>
      <c r="E17" s="23" t="s">
        <v>26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25" t="s">
        <v>27</v>
      </c>
      <c r="AL17" s="18"/>
      <c r="AM17" s="18"/>
      <c r="AN17" s="23" t="s">
        <v>1</v>
      </c>
      <c r="AO17" s="18"/>
      <c r="AP17" s="18"/>
      <c r="AQ17" s="18"/>
      <c r="AR17" s="16"/>
      <c r="BE17" s="220"/>
      <c r="BS17" s="13" t="s">
        <v>31</v>
      </c>
    </row>
    <row r="18" spans="2:71" s="1" customFormat="1" ht="6.95" customHeight="1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6"/>
      <c r="BE18" s="220"/>
      <c r="BS18" s="13" t="s">
        <v>6</v>
      </c>
    </row>
    <row r="19" spans="2:71" s="1" customFormat="1" ht="12" customHeight="1">
      <c r="B19" s="17"/>
      <c r="C19" s="18"/>
      <c r="D19" s="25" t="s">
        <v>32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25" t="s">
        <v>25</v>
      </c>
      <c r="AL19" s="18"/>
      <c r="AM19" s="18"/>
      <c r="AN19" s="23" t="s">
        <v>1</v>
      </c>
      <c r="AO19" s="18"/>
      <c r="AP19" s="18"/>
      <c r="AQ19" s="18"/>
      <c r="AR19" s="16"/>
      <c r="BE19" s="220"/>
      <c r="BS19" s="13" t="s">
        <v>6</v>
      </c>
    </row>
    <row r="20" spans="2:71" s="1" customFormat="1" ht="18.4" customHeight="1">
      <c r="B20" s="17"/>
      <c r="C20" s="18"/>
      <c r="D20" s="18"/>
      <c r="E20" s="23" t="s">
        <v>33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25" t="s">
        <v>27</v>
      </c>
      <c r="AL20" s="18"/>
      <c r="AM20" s="18"/>
      <c r="AN20" s="23" t="s">
        <v>1</v>
      </c>
      <c r="AO20" s="18"/>
      <c r="AP20" s="18"/>
      <c r="AQ20" s="18"/>
      <c r="AR20" s="16"/>
      <c r="BE20" s="220"/>
      <c r="BS20" s="13" t="s">
        <v>31</v>
      </c>
    </row>
    <row r="21" spans="2:57" s="1" customFormat="1" ht="6.95" customHeight="1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6"/>
      <c r="BE21" s="220"/>
    </row>
    <row r="22" spans="2:57" s="1" customFormat="1" ht="12" customHeight="1">
      <c r="B22" s="17"/>
      <c r="C22" s="18"/>
      <c r="D22" s="25" t="s">
        <v>34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6"/>
      <c r="BE22" s="220"/>
    </row>
    <row r="23" spans="2:57" s="1" customFormat="1" ht="16.5" customHeight="1">
      <c r="B23" s="17"/>
      <c r="C23" s="18"/>
      <c r="D23" s="18"/>
      <c r="E23" s="227" t="s">
        <v>1</v>
      </c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18"/>
      <c r="AP23" s="18"/>
      <c r="AQ23" s="18"/>
      <c r="AR23" s="16"/>
      <c r="BE23" s="220"/>
    </row>
    <row r="24" spans="2:57" s="1" customFormat="1" ht="6.95" customHeight="1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6"/>
      <c r="BE24" s="220"/>
    </row>
    <row r="25" spans="2:57" s="1" customFormat="1" ht="6.95" customHeight="1">
      <c r="B25" s="17"/>
      <c r="C25" s="1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18"/>
      <c r="AQ25" s="18"/>
      <c r="AR25" s="16"/>
      <c r="BE25" s="220"/>
    </row>
    <row r="26" spans="1:57" s="2" customFormat="1" ht="25.9" customHeight="1">
      <c r="A26" s="30"/>
      <c r="B26" s="31"/>
      <c r="C26" s="32"/>
      <c r="D26" s="33" t="s">
        <v>35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28">
        <f>ROUND(AG94,2)</f>
        <v>0</v>
      </c>
      <c r="AL26" s="229"/>
      <c r="AM26" s="229"/>
      <c r="AN26" s="229"/>
      <c r="AO26" s="229"/>
      <c r="AP26" s="32"/>
      <c r="AQ26" s="32"/>
      <c r="AR26" s="35"/>
      <c r="BE26" s="220"/>
    </row>
    <row r="27" spans="1:57" s="2" customFormat="1" ht="6.95" customHeight="1">
      <c r="A27" s="30"/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5"/>
      <c r="BE27" s="220"/>
    </row>
    <row r="28" spans="1:57" s="2" customFormat="1" ht="12.75">
      <c r="A28" s="30"/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230" t="s">
        <v>36</v>
      </c>
      <c r="M28" s="230"/>
      <c r="N28" s="230"/>
      <c r="O28" s="230"/>
      <c r="P28" s="230"/>
      <c r="Q28" s="32"/>
      <c r="R28" s="32"/>
      <c r="S28" s="32"/>
      <c r="T28" s="32"/>
      <c r="U28" s="32"/>
      <c r="V28" s="32"/>
      <c r="W28" s="230" t="s">
        <v>37</v>
      </c>
      <c r="X28" s="230"/>
      <c r="Y28" s="230"/>
      <c r="Z28" s="230"/>
      <c r="AA28" s="230"/>
      <c r="AB28" s="230"/>
      <c r="AC28" s="230"/>
      <c r="AD28" s="230"/>
      <c r="AE28" s="230"/>
      <c r="AF28" s="32"/>
      <c r="AG28" s="32"/>
      <c r="AH28" s="32"/>
      <c r="AI28" s="32"/>
      <c r="AJ28" s="32"/>
      <c r="AK28" s="230" t="s">
        <v>38</v>
      </c>
      <c r="AL28" s="230"/>
      <c r="AM28" s="230"/>
      <c r="AN28" s="230"/>
      <c r="AO28" s="230"/>
      <c r="AP28" s="32"/>
      <c r="AQ28" s="32"/>
      <c r="AR28" s="35"/>
      <c r="BE28" s="220"/>
    </row>
    <row r="29" spans="2:57" s="3" customFormat="1" ht="14.45" customHeight="1">
      <c r="B29" s="36"/>
      <c r="C29" s="37"/>
      <c r="D29" s="25" t="s">
        <v>39</v>
      </c>
      <c r="E29" s="37"/>
      <c r="F29" s="25" t="s">
        <v>40</v>
      </c>
      <c r="G29" s="37"/>
      <c r="H29" s="37"/>
      <c r="I29" s="37"/>
      <c r="J29" s="37"/>
      <c r="K29" s="37"/>
      <c r="L29" s="214">
        <v>0.21</v>
      </c>
      <c r="M29" s="213"/>
      <c r="N29" s="213"/>
      <c r="O29" s="213"/>
      <c r="P29" s="213"/>
      <c r="Q29" s="37"/>
      <c r="R29" s="37"/>
      <c r="S29" s="37"/>
      <c r="T29" s="37"/>
      <c r="U29" s="37"/>
      <c r="V29" s="37"/>
      <c r="W29" s="212">
        <f>ROUND(AZ94,2)</f>
        <v>0</v>
      </c>
      <c r="X29" s="213"/>
      <c r="Y29" s="213"/>
      <c r="Z29" s="213"/>
      <c r="AA29" s="213"/>
      <c r="AB29" s="213"/>
      <c r="AC29" s="213"/>
      <c r="AD29" s="213"/>
      <c r="AE29" s="213"/>
      <c r="AF29" s="37"/>
      <c r="AG29" s="37"/>
      <c r="AH29" s="37"/>
      <c r="AI29" s="37"/>
      <c r="AJ29" s="37"/>
      <c r="AK29" s="212">
        <f>ROUND(AV94,2)</f>
        <v>0</v>
      </c>
      <c r="AL29" s="213"/>
      <c r="AM29" s="213"/>
      <c r="AN29" s="213"/>
      <c r="AO29" s="213"/>
      <c r="AP29" s="37"/>
      <c r="AQ29" s="37"/>
      <c r="AR29" s="38"/>
      <c r="BE29" s="221"/>
    </row>
    <row r="30" spans="2:57" s="3" customFormat="1" ht="14.45" customHeight="1">
      <c r="B30" s="36"/>
      <c r="C30" s="37"/>
      <c r="D30" s="37"/>
      <c r="E30" s="37"/>
      <c r="F30" s="25" t="s">
        <v>41</v>
      </c>
      <c r="G30" s="37"/>
      <c r="H30" s="37"/>
      <c r="I30" s="37"/>
      <c r="J30" s="37"/>
      <c r="K30" s="37"/>
      <c r="L30" s="214">
        <v>0.15</v>
      </c>
      <c r="M30" s="213"/>
      <c r="N30" s="213"/>
      <c r="O30" s="213"/>
      <c r="P30" s="213"/>
      <c r="Q30" s="37"/>
      <c r="R30" s="37"/>
      <c r="S30" s="37"/>
      <c r="T30" s="37"/>
      <c r="U30" s="37"/>
      <c r="V30" s="37"/>
      <c r="W30" s="212">
        <f>ROUND(BA94,2)</f>
        <v>0</v>
      </c>
      <c r="X30" s="213"/>
      <c r="Y30" s="213"/>
      <c r="Z30" s="213"/>
      <c r="AA30" s="213"/>
      <c r="AB30" s="213"/>
      <c r="AC30" s="213"/>
      <c r="AD30" s="213"/>
      <c r="AE30" s="213"/>
      <c r="AF30" s="37"/>
      <c r="AG30" s="37"/>
      <c r="AH30" s="37"/>
      <c r="AI30" s="37"/>
      <c r="AJ30" s="37"/>
      <c r="AK30" s="212">
        <f>ROUND(AW94,2)</f>
        <v>0</v>
      </c>
      <c r="AL30" s="213"/>
      <c r="AM30" s="213"/>
      <c r="AN30" s="213"/>
      <c r="AO30" s="213"/>
      <c r="AP30" s="37"/>
      <c r="AQ30" s="37"/>
      <c r="AR30" s="38"/>
      <c r="BE30" s="221"/>
    </row>
    <row r="31" spans="2:57" s="3" customFormat="1" ht="14.45" customHeight="1" hidden="1">
      <c r="B31" s="36"/>
      <c r="C31" s="37"/>
      <c r="D31" s="37"/>
      <c r="E31" s="37"/>
      <c r="F31" s="25" t="s">
        <v>42</v>
      </c>
      <c r="G31" s="37"/>
      <c r="H31" s="37"/>
      <c r="I31" s="37"/>
      <c r="J31" s="37"/>
      <c r="K31" s="37"/>
      <c r="L31" s="214">
        <v>0.21</v>
      </c>
      <c r="M31" s="213"/>
      <c r="N31" s="213"/>
      <c r="O31" s="213"/>
      <c r="P31" s="213"/>
      <c r="Q31" s="37"/>
      <c r="R31" s="37"/>
      <c r="S31" s="37"/>
      <c r="T31" s="37"/>
      <c r="U31" s="37"/>
      <c r="V31" s="37"/>
      <c r="W31" s="212">
        <f>ROUND(BB94,2)</f>
        <v>0</v>
      </c>
      <c r="X31" s="213"/>
      <c r="Y31" s="213"/>
      <c r="Z31" s="213"/>
      <c r="AA31" s="213"/>
      <c r="AB31" s="213"/>
      <c r="AC31" s="213"/>
      <c r="AD31" s="213"/>
      <c r="AE31" s="213"/>
      <c r="AF31" s="37"/>
      <c r="AG31" s="37"/>
      <c r="AH31" s="37"/>
      <c r="AI31" s="37"/>
      <c r="AJ31" s="37"/>
      <c r="AK31" s="212">
        <v>0</v>
      </c>
      <c r="AL31" s="213"/>
      <c r="AM31" s="213"/>
      <c r="AN31" s="213"/>
      <c r="AO31" s="213"/>
      <c r="AP31" s="37"/>
      <c r="AQ31" s="37"/>
      <c r="AR31" s="38"/>
      <c r="BE31" s="221"/>
    </row>
    <row r="32" spans="2:57" s="3" customFormat="1" ht="14.45" customHeight="1" hidden="1">
      <c r="B32" s="36"/>
      <c r="C32" s="37"/>
      <c r="D32" s="37"/>
      <c r="E32" s="37"/>
      <c r="F32" s="25" t="s">
        <v>43</v>
      </c>
      <c r="G32" s="37"/>
      <c r="H32" s="37"/>
      <c r="I32" s="37"/>
      <c r="J32" s="37"/>
      <c r="K32" s="37"/>
      <c r="L32" s="214">
        <v>0.15</v>
      </c>
      <c r="M32" s="213"/>
      <c r="N32" s="213"/>
      <c r="O32" s="213"/>
      <c r="P32" s="213"/>
      <c r="Q32" s="37"/>
      <c r="R32" s="37"/>
      <c r="S32" s="37"/>
      <c r="T32" s="37"/>
      <c r="U32" s="37"/>
      <c r="V32" s="37"/>
      <c r="W32" s="212">
        <f>ROUND(BC94,2)</f>
        <v>0</v>
      </c>
      <c r="X32" s="213"/>
      <c r="Y32" s="213"/>
      <c r="Z32" s="213"/>
      <c r="AA32" s="213"/>
      <c r="AB32" s="213"/>
      <c r="AC32" s="213"/>
      <c r="AD32" s="213"/>
      <c r="AE32" s="213"/>
      <c r="AF32" s="37"/>
      <c r="AG32" s="37"/>
      <c r="AH32" s="37"/>
      <c r="AI32" s="37"/>
      <c r="AJ32" s="37"/>
      <c r="AK32" s="212">
        <v>0</v>
      </c>
      <c r="AL32" s="213"/>
      <c r="AM32" s="213"/>
      <c r="AN32" s="213"/>
      <c r="AO32" s="213"/>
      <c r="AP32" s="37"/>
      <c r="AQ32" s="37"/>
      <c r="AR32" s="38"/>
      <c r="BE32" s="221"/>
    </row>
    <row r="33" spans="2:57" s="3" customFormat="1" ht="14.45" customHeight="1" hidden="1">
      <c r="B33" s="36"/>
      <c r="C33" s="37"/>
      <c r="D33" s="37"/>
      <c r="E33" s="37"/>
      <c r="F33" s="25" t="s">
        <v>44</v>
      </c>
      <c r="G33" s="37"/>
      <c r="H33" s="37"/>
      <c r="I33" s="37"/>
      <c r="J33" s="37"/>
      <c r="K33" s="37"/>
      <c r="L33" s="214">
        <v>0</v>
      </c>
      <c r="M33" s="213"/>
      <c r="N33" s="213"/>
      <c r="O33" s="213"/>
      <c r="P33" s="213"/>
      <c r="Q33" s="37"/>
      <c r="R33" s="37"/>
      <c r="S33" s="37"/>
      <c r="T33" s="37"/>
      <c r="U33" s="37"/>
      <c r="V33" s="37"/>
      <c r="W33" s="212">
        <f>ROUND(BD94,2)</f>
        <v>0</v>
      </c>
      <c r="X33" s="213"/>
      <c r="Y33" s="213"/>
      <c r="Z33" s="213"/>
      <c r="AA33" s="213"/>
      <c r="AB33" s="213"/>
      <c r="AC33" s="213"/>
      <c r="AD33" s="213"/>
      <c r="AE33" s="213"/>
      <c r="AF33" s="37"/>
      <c r="AG33" s="37"/>
      <c r="AH33" s="37"/>
      <c r="AI33" s="37"/>
      <c r="AJ33" s="37"/>
      <c r="AK33" s="212">
        <v>0</v>
      </c>
      <c r="AL33" s="213"/>
      <c r="AM33" s="213"/>
      <c r="AN33" s="213"/>
      <c r="AO33" s="213"/>
      <c r="AP33" s="37"/>
      <c r="AQ33" s="37"/>
      <c r="AR33" s="38"/>
      <c r="BE33" s="221"/>
    </row>
    <row r="34" spans="1:57" s="2" customFormat="1" ht="6.95" customHeight="1">
      <c r="A34" s="30"/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5"/>
      <c r="BE34" s="220"/>
    </row>
    <row r="35" spans="1:57" s="2" customFormat="1" ht="25.9" customHeight="1">
      <c r="A35" s="30"/>
      <c r="B35" s="31"/>
      <c r="C35" s="39"/>
      <c r="D35" s="40" t="s">
        <v>45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46</v>
      </c>
      <c r="U35" s="41"/>
      <c r="V35" s="41"/>
      <c r="W35" s="41"/>
      <c r="X35" s="215" t="s">
        <v>47</v>
      </c>
      <c r="Y35" s="216"/>
      <c r="Z35" s="216"/>
      <c r="AA35" s="216"/>
      <c r="AB35" s="216"/>
      <c r="AC35" s="41"/>
      <c r="AD35" s="41"/>
      <c r="AE35" s="41"/>
      <c r="AF35" s="41"/>
      <c r="AG35" s="41"/>
      <c r="AH35" s="41"/>
      <c r="AI35" s="41"/>
      <c r="AJ35" s="41"/>
      <c r="AK35" s="217">
        <f>SUM(AK26:AK33)</f>
        <v>0</v>
      </c>
      <c r="AL35" s="216"/>
      <c r="AM35" s="216"/>
      <c r="AN35" s="216"/>
      <c r="AO35" s="218"/>
      <c r="AP35" s="39"/>
      <c r="AQ35" s="39"/>
      <c r="AR35" s="35"/>
      <c r="BE35" s="30"/>
    </row>
    <row r="36" spans="1:57" s="2" customFormat="1" ht="6.95" customHeight="1">
      <c r="A36" s="30"/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5"/>
      <c r="BE36" s="30"/>
    </row>
    <row r="37" spans="1:57" s="2" customFormat="1" ht="14.45" customHeight="1">
      <c r="A37" s="30"/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5"/>
      <c r="BE37" s="30"/>
    </row>
    <row r="38" spans="2:44" s="1" customFormat="1" ht="14.45" customHeight="1"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6"/>
    </row>
    <row r="39" spans="2:44" s="1" customFormat="1" ht="14.45" customHeight="1"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6"/>
    </row>
    <row r="40" spans="2:44" s="1" customFormat="1" ht="14.45" customHeight="1"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6"/>
    </row>
    <row r="41" spans="2:44" s="1" customFormat="1" ht="14.45" customHeight="1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6"/>
    </row>
    <row r="42" spans="2:44" s="1" customFormat="1" ht="14.45" customHeight="1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6"/>
    </row>
    <row r="43" spans="2:44" s="1" customFormat="1" ht="14.45" customHeight="1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6"/>
    </row>
    <row r="44" spans="2:44" s="1" customFormat="1" ht="14.45" customHeight="1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6"/>
    </row>
    <row r="45" spans="2:44" s="1" customFormat="1" ht="14.45" customHeight="1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6"/>
    </row>
    <row r="46" spans="2:44" s="1" customFormat="1" ht="14.45" customHeight="1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6"/>
    </row>
    <row r="47" spans="2:44" s="1" customFormat="1" ht="14.45" customHeight="1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6"/>
    </row>
    <row r="48" spans="2:44" s="1" customFormat="1" ht="14.45" customHeight="1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6"/>
    </row>
    <row r="49" spans="2:44" s="2" customFormat="1" ht="14.45" customHeight="1">
      <c r="B49" s="43"/>
      <c r="C49" s="44"/>
      <c r="D49" s="45" t="s">
        <v>48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5" t="s">
        <v>49</v>
      </c>
      <c r="AI49" s="46"/>
      <c r="AJ49" s="46"/>
      <c r="AK49" s="46"/>
      <c r="AL49" s="46"/>
      <c r="AM49" s="46"/>
      <c r="AN49" s="46"/>
      <c r="AO49" s="46"/>
      <c r="AP49" s="44"/>
      <c r="AQ49" s="44"/>
      <c r="AR49" s="47"/>
    </row>
    <row r="50" spans="2:44" ht="12"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6"/>
    </row>
    <row r="51" spans="2:44" ht="12"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6"/>
    </row>
    <row r="52" spans="2:44" ht="12"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6"/>
    </row>
    <row r="53" spans="2:44" ht="12"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6"/>
    </row>
    <row r="54" spans="2:44" ht="12"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6"/>
    </row>
    <row r="55" spans="2:44" ht="12"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6"/>
    </row>
    <row r="56" spans="2:44" ht="12"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6"/>
    </row>
    <row r="57" spans="2:44" ht="12"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6"/>
    </row>
    <row r="58" spans="2:44" ht="12"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6"/>
    </row>
    <row r="59" spans="2:44" ht="12"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6"/>
    </row>
    <row r="60" spans="1:57" s="2" customFormat="1" ht="12.75">
      <c r="A60" s="30"/>
      <c r="B60" s="31"/>
      <c r="C60" s="32"/>
      <c r="D60" s="48" t="s">
        <v>50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48" t="s">
        <v>51</v>
      </c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48" t="s">
        <v>50</v>
      </c>
      <c r="AI60" s="34"/>
      <c r="AJ60" s="34"/>
      <c r="AK60" s="34"/>
      <c r="AL60" s="34"/>
      <c r="AM60" s="48" t="s">
        <v>51</v>
      </c>
      <c r="AN60" s="34"/>
      <c r="AO60" s="34"/>
      <c r="AP60" s="32"/>
      <c r="AQ60" s="32"/>
      <c r="AR60" s="35"/>
      <c r="BE60" s="30"/>
    </row>
    <row r="61" spans="2:44" ht="12"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6"/>
    </row>
    <row r="62" spans="2:44" ht="12"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6"/>
    </row>
    <row r="63" spans="2:44" ht="12"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6"/>
    </row>
    <row r="64" spans="1:57" s="2" customFormat="1" ht="12.75">
      <c r="A64" s="30"/>
      <c r="B64" s="31"/>
      <c r="C64" s="32"/>
      <c r="D64" s="45" t="s">
        <v>52</v>
      </c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5" t="s">
        <v>53</v>
      </c>
      <c r="AI64" s="49"/>
      <c r="AJ64" s="49"/>
      <c r="AK64" s="49"/>
      <c r="AL64" s="49"/>
      <c r="AM64" s="49"/>
      <c r="AN64" s="49"/>
      <c r="AO64" s="49"/>
      <c r="AP64" s="32"/>
      <c r="AQ64" s="32"/>
      <c r="AR64" s="35"/>
      <c r="BE64" s="30"/>
    </row>
    <row r="65" spans="2:44" ht="12"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6"/>
    </row>
    <row r="66" spans="2:44" ht="12"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6"/>
    </row>
    <row r="67" spans="2:44" ht="12"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6"/>
    </row>
    <row r="68" spans="2:44" ht="12"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6"/>
    </row>
    <row r="69" spans="2:44" ht="12"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6"/>
    </row>
    <row r="70" spans="2:44" ht="12"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6"/>
    </row>
    <row r="71" spans="2:44" ht="12"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6"/>
    </row>
    <row r="72" spans="2:44" ht="12"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6"/>
    </row>
    <row r="73" spans="2:44" ht="12"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6"/>
    </row>
    <row r="74" spans="2:44" ht="12"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6"/>
    </row>
    <row r="75" spans="1:57" s="2" customFormat="1" ht="12.75">
      <c r="A75" s="30"/>
      <c r="B75" s="31"/>
      <c r="C75" s="32"/>
      <c r="D75" s="48" t="s">
        <v>50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48" t="s">
        <v>51</v>
      </c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48" t="s">
        <v>50</v>
      </c>
      <c r="AI75" s="34"/>
      <c r="AJ75" s="34"/>
      <c r="AK75" s="34"/>
      <c r="AL75" s="34"/>
      <c r="AM75" s="48" t="s">
        <v>51</v>
      </c>
      <c r="AN75" s="34"/>
      <c r="AO75" s="34"/>
      <c r="AP75" s="32"/>
      <c r="AQ75" s="32"/>
      <c r="AR75" s="35"/>
      <c r="BE75" s="30"/>
    </row>
    <row r="76" spans="1:57" s="2" customFormat="1" ht="12">
      <c r="A76" s="30"/>
      <c r="B76" s="31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5"/>
      <c r="BE76" s="30"/>
    </row>
    <row r="77" spans="1:57" s="2" customFormat="1" ht="6.95" customHeight="1">
      <c r="A77" s="30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35"/>
      <c r="BE77" s="30"/>
    </row>
    <row r="81" spans="1:57" s="2" customFormat="1" ht="6.95" customHeight="1">
      <c r="A81" s="30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35"/>
      <c r="BE81" s="30"/>
    </row>
    <row r="82" spans="1:57" s="2" customFormat="1" ht="24.95" customHeight="1">
      <c r="A82" s="30"/>
      <c r="B82" s="31"/>
      <c r="C82" s="19" t="s">
        <v>54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5"/>
      <c r="BE82" s="30"/>
    </row>
    <row r="83" spans="1:57" s="2" customFormat="1" ht="6.95" customHeight="1">
      <c r="A83" s="30"/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5"/>
      <c r="BE83" s="30"/>
    </row>
    <row r="84" spans="2:44" s="4" customFormat="1" ht="12" customHeight="1">
      <c r="B84" s="54"/>
      <c r="C84" s="25" t="s">
        <v>13</v>
      </c>
      <c r="D84" s="55"/>
      <c r="E84" s="55"/>
      <c r="F84" s="55"/>
      <c r="G84" s="55"/>
      <c r="H84" s="55"/>
      <c r="I84" s="55"/>
      <c r="J84" s="55"/>
      <c r="K84" s="55"/>
      <c r="L84" s="55" t="str">
        <f>K5</f>
        <v>1938/41</v>
      </c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6"/>
    </row>
    <row r="85" spans="2:44" s="5" customFormat="1" ht="36.95" customHeight="1">
      <c r="B85" s="57"/>
      <c r="C85" s="58" t="s">
        <v>16</v>
      </c>
      <c r="D85" s="59"/>
      <c r="E85" s="59"/>
      <c r="F85" s="59"/>
      <c r="G85" s="59"/>
      <c r="H85" s="59"/>
      <c r="I85" s="59"/>
      <c r="J85" s="59"/>
      <c r="K85" s="59"/>
      <c r="L85" s="201" t="str">
        <f>K6</f>
        <v>Stavební úprava a změna využití- modulární učebna IB</v>
      </c>
      <c r="M85" s="202"/>
      <c r="N85" s="202"/>
      <c r="O85" s="202"/>
      <c r="P85" s="202"/>
      <c r="Q85" s="202"/>
      <c r="R85" s="202"/>
      <c r="S85" s="202"/>
      <c r="T85" s="202"/>
      <c r="U85" s="202"/>
      <c r="V85" s="202"/>
      <c r="W85" s="202"/>
      <c r="X85" s="202"/>
      <c r="Y85" s="202"/>
      <c r="Z85" s="202"/>
      <c r="AA85" s="202"/>
      <c r="AB85" s="202"/>
      <c r="AC85" s="202"/>
      <c r="AD85" s="202"/>
      <c r="AE85" s="202"/>
      <c r="AF85" s="202"/>
      <c r="AG85" s="202"/>
      <c r="AH85" s="202"/>
      <c r="AI85" s="202"/>
      <c r="AJ85" s="202"/>
      <c r="AK85" s="59"/>
      <c r="AL85" s="59"/>
      <c r="AM85" s="59"/>
      <c r="AN85" s="59"/>
      <c r="AO85" s="59"/>
      <c r="AP85" s="59"/>
      <c r="AQ85" s="59"/>
      <c r="AR85" s="60"/>
    </row>
    <row r="86" spans="1:57" s="2" customFormat="1" ht="6.95" customHeight="1">
      <c r="A86" s="30"/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5"/>
      <c r="BE86" s="30"/>
    </row>
    <row r="87" spans="1:57" s="2" customFormat="1" ht="12" customHeight="1">
      <c r="A87" s="30"/>
      <c r="B87" s="31"/>
      <c r="C87" s="25" t="s">
        <v>20</v>
      </c>
      <c r="D87" s="32"/>
      <c r="E87" s="32"/>
      <c r="F87" s="32"/>
      <c r="G87" s="32"/>
      <c r="H87" s="32"/>
      <c r="I87" s="32"/>
      <c r="J87" s="32"/>
      <c r="K87" s="32"/>
      <c r="L87" s="61" t="str">
        <f>IF(K8="","",K8)</f>
        <v>Areál VŠE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5" t="s">
        <v>22</v>
      </c>
      <c r="AJ87" s="32"/>
      <c r="AK87" s="32"/>
      <c r="AL87" s="32"/>
      <c r="AM87" s="203" t="str">
        <f>IF(AN8="","",AN8)</f>
        <v>30. 7. 2023</v>
      </c>
      <c r="AN87" s="203"/>
      <c r="AO87" s="32"/>
      <c r="AP87" s="32"/>
      <c r="AQ87" s="32"/>
      <c r="AR87" s="35"/>
      <c r="BE87" s="30"/>
    </row>
    <row r="88" spans="1:57" s="2" customFormat="1" ht="6.95" customHeight="1">
      <c r="A88" s="30"/>
      <c r="B88" s="31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5"/>
      <c r="BE88" s="30"/>
    </row>
    <row r="89" spans="1:57" s="2" customFormat="1" ht="15.2" customHeight="1">
      <c r="A89" s="30"/>
      <c r="B89" s="31"/>
      <c r="C89" s="25" t="s">
        <v>24</v>
      </c>
      <c r="D89" s="32"/>
      <c r="E89" s="32"/>
      <c r="F89" s="32"/>
      <c r="G89" s="32"/>
      <c r="H89" s="32"/>
      <c r="I89" s="32"/>
      <c r="J89" s="32"/>
      <c r="K89" s="32"/>
      <c r="L89" s="55" t="str">
        <f>IF(E11="","",E11)</f>
        <v xml:space="preserve"> 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5" t="s">
        <v>30</v>
      </c>
      <c r="AJ89" s="32"/>
      <c r="AK89" s="32"/>
      <c r="AL89" s="32"/>
      <c r="AM89" s="204" t="str">
        <f>IF(E17="","",E17)</f>
        <v xml:space="preserve"> </v>
      </c>
      <c r="AN89" s="205"/>
      <c r="AO89" s="205"/>
      <c r="AP89" s="205"/>
      <c r="AQ89" s="32"/>
      <c r="AR89" s="35"/>
      <c r="AS89" s="206" t="s">
        <v>55</v>
      </c>
      <c r="AT89" s="207"/>
      <c r="AU89" s="63"/>
      <c r="AV89" s="63"/>
      <c r="AW89" s="63"/>
      <c r="AX89" s="63"/>
      <c r="AY89" s="63"/>
      <c r="AZ89" s="63"/>
      <c r="BA89" s="63"/>
      <c r="BB89" s="63"/>
      <c r="BC89" s="63"/>
      <c r="BD89" s="64"/>
      <c r="BE89" s="30"/>
    </row>
    <row r="90" spans="1:57" s="2" customFormat="1" ht="15.2" customHeight="1">
      <c r="A90" s="30"/>
      <c r="B90" s="31"/>
      <c r="C90" s="25" t="s">
        <v>28</v>
      </c>
      <c r="D90" s="32"/>
      <c r="E90" s="32"/>
      <c r="F90" s="32"/>
      <c r="G90" s="32"/>
      <c r="H90" s="32"/>
      <c r="I90" s="32"/>
      <c r="J90" s="32"/>
      <c r="K90" s="32"/>
      <c r="L90" s="55" t="str">
        <f>IF(E14="Vyplň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5" t="s">
        <v>32</v>
      </c>
      <c r="AJ90" s="32"/>
      <c r="AK90" s="32"/>
      <c r="AL90" s="32"/>
      <c r="AM90" s="204" t="str">
        <f>IF(E20="","",E20)</f>
        <v>Ing. Milan Dušek</v>
      </c>
      <c r="AN90" s="205"/>
      <c r="AO90" s="205"/>
      <c r="AP90" s="205"/>
      <c r="AQ90" s="32"/>
      <c r="AR90" s="35"/>
      <c r="AS90" s="208"/>
      <c r="AT90" s="209"/>
      <c r="AU90" s="65"/>
      <c r="AV90" s="65"/>
      <c r="AW90" s="65"/>
      <c r="AX90" s="65"/>
      <c r="AY90" s="65"/>
      <c r="AZ90" s="65"/>
      <c r="BA90" s="65"/>
      <c r="BB90" s="65"/>
      <c r="BC90" s="65"/>
      <c r="BD90" s="66"/>
      <c r="BE90" s="30"/>
    </row>
    <row r="91" spans="1:57" s="2" customFormat="1" ht="10.9" customHeight="1">
      <c r="A91" s="30"/>
      <c r="B91" s="31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5"/>
      <c r="AS91" s="210"/>
      <c r="AT91" s="211"/>
      <c r="AU91" s="67"/>
      <c r="AV91" s="67"/>
      <c r="AW91" s="67"/>
      <c r="AX91" s="67"/>
      <c r="AY91" s="67"/>
      <c r="AZ91" s="67"/>
      <c r="BA91" s="67"/>
      <c r="BB91" s="67"/>
      <c r="BC91" s="67"/>
      <c r="BD91" s="68"/>
      <c r="BE91" s="30"/>
    </row>
    <row r="92" spans="1:57" s="2" customFormat="1" ht="29.25" customHeight="1">
      <c r="A92" s="30"/>
      <c r="B92" s="31"/>
      <c r="C92" s="191" t="s">
        <v>56</v>
      </c>
      <c r="D92" s="192"/>
      <c r="E92" s="192"/>
      <c r="F92" s="192"/>
      <c r="G92" s="192"/>
      <c r="H92" s="69"/>
      <c r="I92" s="193" t="s">
        <v>57</v>
      </c>
      <c r="J92" s="192"/>
      <c r="K92" s="192"/>
      <c r="L92" s="192"/>
      <c r="M92" s="192"/>
      <c r="N92" s="192"/>
      <c r="O92" s="192"/>
      <c r="P92" s="192"/>
      <c r="Q92" s="192"/>
      <c r="R92" s="192"/>
      <c r="S92" s="192"/>
      <c r="T92" s="192"/>
      <c r="U92" s="192"/>
      <c r="V92" s="192"/>
      <c r="W92" s="192"/>
      <c r="X92" s="192"/>
      <c r="Y92" s="192"/>
      <c r="Z92" s="192"/>
      <c r="AA92" s="192"/>
      <c r="AB92" s="192"/>
      <c r="AC92" s="192"/>
      <c r="AD92" s="192"/>
      <c r="AE92" s="192"/>
      <c r="AF92" s="192"/>
      <c r="AG92" s="194" t="s">
        <v>58</v>
      </c>
      <c r="AH92" s="192"/>
      <c r="AI92" s="192"/>
      <c r="AJ92" s="192"/>
      <c r="AK92" s="192"/>
      <c r="AL92" s="192"/>
      <c r="AM92" s="192"/>
      <c r="AN92" s="193" t="s">
        <v>59</v>
      </c>
      <c r="AO92" s="192"/>
      <c r="AP92" s="195"/>
      <c r="AQ92" s="70" t="s">
        <v>60</v>
      </c>
      <c r="AR92" s="35"/>
      <c r="AS92" s="71" t="s">
        <v>61</v>
      </c>
      <c r="AT92" s="72" t="s">
        <v>62</v>
      </c>
      <c r="AU92" s="72" t="s">
        <v>63</v>
      </c>
      <c r="AV92" s="72" t="s">
        <v>64</v>
      </c>
      <c r="AW92" s="72" t="s">
        <v>65</v>
      </c>
      <c r="AX92" s="72" t="s">
        <v>66</v>
      </c>
      <c r="AY92" s="72" t="s">
        <v>67</v>
      </c>
      <c r="AZ92" s="72" t="s">
        <v>68</v>
      </c>
      <c r="BA92" s="72" t="s">
        <v>69</v>
      </c>
      <c r="BB92" s="72" t="s">
        <v>70</v>
      </c>
      <c r="BC92" s="72" t="s">
        <v>71</v>
      </c>
      <c r="BD92" s="73" t="s">
        <v>72</v>
      </c>
      <c r="BE92" s="30"/>
    </row>
    <row r="93" spans="1:57" s="2" customFormat="1" ht="10.9" customHeight="1">
      <c r="A93" s="30"/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5"/>
      <c r="AS93" s="74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6"/>
      <c r="BE93" s="30"/>
    </row>
    <row r="94" spans="2:90" s="6" customFormat="1" ht="32.45" customHeight="1">
      <c r="B94" s="77"/>
      <c r="C94" s="78" t="s">
        <v>73</v>
      </c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199">
        <f>ROUND(AG95,2)</f>
        <v>0</v>
      </c>
      <c r="AH94" s="199"/>
      <c r="AI94" s="199"/>
      <c r="AJ94" s="199"/>
      <c r="AK94" s="199"/>
      <c r="AL94" s="199"/>
      <c r="AM94" s="199"/>
      <c r="AN94" s="200">
        <f>SUM(AG94,AT94)</f>
        <v>0</v>
      </c>
      <c r="AO94" s="200"/>
      <c r="AP94" s="200"/>
      <c r="AQ94" s="81" t="s">
        <v>1</v>
      </c>
      <c r="AR94" s="82"/>
      <c r="AS94" s="83">
        <f>ROUND(AS95,2)</f>
        <v>0</v>
      </c>
      <c r="AT94" s="84">
        <f>ROUND(SUM(AV94:AW94),2)</f>
        <v>0</v>
      </c>
      <c r="AU94" s="85">
        <f>ROUND(AU95,5)</f>
        <v>0</v>
      </c>
      <c r="AV94" s="84">
        <f>ROUND(AZ94*L29,2)</f>
        <v>0</v>
      </c>
      <c r="AW94" s="84">
        <f>ROUND(BA94*L30,2)</f>
        <v>0</v>
      </c>
      <c r="AX94" s="84">
        <f>ROUND(BB94*L29,2)</f>
        <v>0</v>
      </c>
      <c r="AY94" s="84">
        <f>ROUND(BC94*L30,2)</f>
        <v>0</v>
      </c>
      <c r="AZ94" s="84">
        <f>ROUND(AZ95,2)</f>
        <v>0</v>
      </c>
      <c r="BA94" s="84">
        <f>ROUND(BA95,2)</f>
        <v>0</v>
      </c>
      <c r="BB94" s="84">
        <f>ROUND(BB95,2)</f>
        <v>0</v>
      </c>
      <c r="BC94" s="84">
        <f>ROUND(BC95,2)</f>
        <v>0</v>
      </c>
      <c r="BD94" s="86">
        <f>ROUND(BD95,2)</f>
        <v>0</v>
      </c>
      <c r="BS94" s="87" t="s">
        <v>74</v>
      </c>
      <c r="BT94" s="87" t="s">
        <v>75</v>
      </c>
      <c r="BU94" s="88" t="s">
        <v>76</v>
      </c>
      <c r="BV94" s="87" t="s">
        <v>77</v>
      </c>
      <c r="BW94" s="87" t="s">
        <v>5</v>
      </c>
      <c r="BX94" s="87" t="s">
        <v>78</v>
      </c>
      <c r="CL94" s="87" t="s">
        <v>1</v>
      </c>
    </row>
    <row r="95" spans="1:91" s="7" customFormat="1" ht="24.75" customHeight="1">
      <c r="A95" s="89" t="s">
        <v>79</v>
      </c>
      <c r="B95" s="90"/>
      <c r="C95" s="91"/>
      <c r="D95" s="198" t="s">
        <v>80</v>
      </c>
      <c r="E95" s="198"/>
      <c r="F95" s="198"/>
      <c r="G95" s="198"/>
      <c r="H95" s="198"/>
      <c r="I95" s="92"/>
      <c r="J95" s="198" t="s">
        <v>81</v>
      </c>
      <c r="K95" s="198"/>
      <c r="L95" s="198"/>
      <c r="M95" s="198"/>
      <c r="N95" s="198"/>
      <c r="O95" s="198"/>
      <c r="P95" s="198"/>
      <c r="Q95" s="198"/>
      <c r="R95" s="198"/>
      <c r="S95" s="198"/>
      <c r="T95" s="198"/>
      <c r="U95" s="198"/>
      <c r="V95" s="198"/>
      <c r="W95" s="198"/>
      <c r="X95" s="198"/>
      <c r="Y95" s="198"/>
      <c r="Z95" s="198"/>
      <c r="AA95" s="198"/>
      <c r="AB95" s="198"/>
      <c r="AC95" s="198"/>
      <c r="AD95" s="198"/>
      <c r="AE95" s="198"/>
      <c r="AF95" s="198"/>
      <c r="AG95" s="196">
        <f>'AV technika - El 220'!J30</f>
        <v>0</v>
      </c>
      <c r="AH95" s="197"/>
      <c r="AI95" s="197"/>
      <c r="AJ95" s="197"/>
      <c r="AK95" s="197"/>
      <c r="AL95" s="197"/>
      <c r="AM95" s="197"/>
      <c r="AN95" s="196">
        <f>SUM(AG95,AT95)</f>
        <v>0</v>
      </c>
      <c r="AO95" s="197"/>
      <c r="AP95" s="197"/>
      <c r="AQ95" s="93" t="s">
        <v>82</v>
      </c>
      <c r="AR95" s="94"/>
      <c r="AS95" s="95">
        <v>0</v>
      </c>
      <c r="AT95" s="96">
        <f>ROUND(SUM(AV95:AW95),2)</f>
        <v>0</v>
      </c>
      <c r="AU95" s="97">
        <f>'AV technika - El 220'!P118</f>
        <v>0</v>
      </c>
      <c r="AV95" s="96">
        <f>'AV technika - El 220'!J33</f>
        <v>0</v>
      </c>
      <c r="AW95" s="96">
        <f>'AV technika - El 220'!J34</f>
        <v>0</v>
      </c>
      <c r="AX95" s="96">
        <f>'AV technika - El 220'!J35</f>
        <v>0</v>
      </c>
      <c r="AY95" s="96">
        <f>'AV technika - El 220'!J36</f>
        <v>0</v>
      </c>
      <c r="AZ95" s="96">
        <f>'AV technika - El 220'!F33</f>
        <v>0</v>
      </c>
      <c r="BA95" s="96">
        <f>'AV technika - El 220'!F34</f>
        <v>0</v>
      </c>
      <c r="BB95" s="96">
        <f>'AV technika - El 220'!F35</f>
        <v>0</v>
      </c>
      <c r="BC95" s="96">
        <f>'AV technika - El 220'!F36</f>
        <v>0</v>
      </c>
      <c r="BD95" s="98">
        <f>'AV technika - El 220'!F37</f>
        <v>0</v>
      </c>
      <c r="BT95" s="99" t="s">
        <v>83</v>
      </c>
      <c r="BV95" s="99" t="s">
        <v>77</v>
      </c>
      <c r="BW95" s="99" t="s">
        <v>84</v>
      </c>
      <c r="BX95" s="99" t="s">
        <v>5</v>
      </c>
      <c r="CL95" s="99" t="s">
        <v>1</v>
      </c>
      <c r="CM95" s="99" t="s">
        <v>85</v>
      </c>
    </row>
    <row r="96" spans="1:57" s="2" customFormat="1" ht="30" customHeight="1">
      <c r="A96" s="30"/>
      <c r="B96" s="31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5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</row>
    <row r="97" spans="1:57" s="2" customFormat="1" ht="6.95" customHeight="1">
      <c r="A97" s="30"/>
      <c r="B97" s="50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35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</row>
  </sheetData>
  <sheetProtection algorithmName="SHA-512" hashValue="DJzj0UpD7t8nKJ7ZRfA6EdG2o5iSmLmr2nb2enzyh3YQngBUYADEihFSPahNT0HJ0B++lQ5/fWIXdYvU4RD5lA==" saltValue="jeLBfQyRP0Za+FbHcKbVKmTxkowTAQ7oXTpJU5Cdf6aThsYZJ5ECUhW2YSRBQleAJj7cj/ruTYDfP2bL0qnBOg==" spinCount="100000" sheet="1" objects="1" scenarios="1" formatColumns="0" formatRows="0"/>
  <mergeCells count="42">
    <mergeCell ref="W30:AE30"/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J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AV technika - El 220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55"/>
  <sheetViews>
    <sheetView showGridLines="0" tabSelected="1" workbookViewId="0" topLeftCell="A74">
      <selection activeCell="I120" sqref="I120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AT2" s="13" t="s">
        <v>84</v>
      </c>
    </row>
    <row r="3" spans="2:46" s="1" customFormat="1" ht="6.95" customHeight="1">
      <c r="B3" s="100"/>
      <c r="C3" s="101"/>
      <c r="D3" s="101"/>
      <c r="E3" s="101"/>
      <c r="F3" s="101"/>
      <c r="G3" s="101"/>
      <c r="H3" s="101"/>
      <c r="I3" s="101"/>
      <c r="J3" s="101"/>
      <c r="K3" s="101"/>
      <c r="L3" s="16"/>
      <c r="AT3" s="13" t="s">
        <v>85</v>
      </c>
    </row>
    <row r="4" spans="2:46" s="1" customFormat="1" ht="24.95" customHeight="1">
      <c r="B4" s="16"/>
      <c r="D4" s="102" t="s">
        <v>86</v>
      </c>
      <c r="L4" s="16"/>
      <c r="M4" s="103" t="s">
        <v>10</v>
      </c>
      <c r="AT4" s="13" t="s">
        <v>4</v>
      </c>
    </row>
    <row r="5" spans="2:12" s="1" customFormat="1" ht="6.95" customHeight="1">
      <c r="B5" s="16"/>
      <c r="L5" s="16"/>
    </row>
    <row r="6" spans="2:12" s="1" customFormat="1" ht="12" customHeight="1">
      <c r="B6" s="16"/>
      <c r="D6" s="104" t="s">
        <v>16</v>
      </c>
      <c r="L6" s="16"/>
    </row>
    <row r="7" spans="2:12" s="1" customFormat="1" ht="16.5" customHeight="1">
      <c r="B7" s="16"/>
      <c r="E7" s="234" t="str">
        <f>'Rekapitulace stavby'!K6</f>
        <v>Stavební úprava a změna využití- modulární učebna IB</v>
      </c>
      <c r="F7" s="235"/>
      <c r="G7" s="235"/>
      <c r="H7" s="235"/>
      <c r="L7" s="16"/>
    </row>
    <row r="8" spans="1:31" s="2" customFormat="1" ht="12" customHeight="1">
      <c r="A8" s="30"/>
      <c r="B8" s="35"/>
      <c r="C8" s="30"/>
      <c r="D8" s="104" t="s">
        <v>87</v>
      </c>
      <c r="E8" s="30"/>
      <c r="F8" s="30"/>
      <c r="G8" s="30"/>
      <c r="H8" s="30"/>
      <c r="I8" s="30"/>
      <c r="J8" s="30"/>
      <c r="K8" s="30"/>
      <c r="L8" s="47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31" s="2" customFormat="1" ht="16.5" customHeight="1">
      <c r="A9" s="30"/>
      <c r="B9" s="35"/>
      <c r="C9" s="30"/>
      <c r="D9" s="30"/>
      <c r="E9" s="236" t="s">
        <v>88</v>
      </c>
      <c r="F9" s="237"/>
      <c r="G9" s="237"/>
      <c r="H9" s="237"/>
      <c r="I9" s="30"/>
      <c r="J9" s="30"/>
      <c r="K9" s="30"/>
      <c r="L9" s="47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31" s="2" customFormat="1" ht="12">
      <c r="A10" s="30"/>
      <c r="B10" s="35"/>
      <c r="C10" s="30"/>
      <c r="D10" s="30"/>
      <c r="E10" s="30"/>
      <c r="F10" s="30"/>
      <c r="G10" s="30"/>
      <c r="H10" s="30"/>
      <c r="I10" s="30"/>
      <c r="J10" s="30"/>
      <c r="K10" s="30"/>
      <c r="L10" s="47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2" customFormat="1" ht="12" customHeight="1">
      <c r="A11" s="30"/>
      <c r="B11" s="35"/>
      <c r="C11" s="30"/>
      <c r="D11" s="104" t="s">
        <v>18</v>
      </c>
      <c r="E11" s="30"/>
      <c r="F11" s="105" t="s">
        <v>1</v>
      </c>
      <c r="G11" s="30"/>
      <c r="H11" s="30"/>
      <c r="I11" s="104" t="s">
        <v>19</v>
      </c>
      <c r="J11" s="105" t="s">
        <v>1</v>
      </c>
      <c r="K11" s="30"/>
      <c r="L11" s="47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2" customFormat="1" ht="12" customHeight="1">
      <c r="A12" s="30"/>
      <c r="B12" s="35"/>
      <c r="C12" s="30"/>
      <c r="D12" s="104" t="s">
        <v>20</v>
      </c>
      <c r="E12" s="30"/>
      <c r="F12" s="105" t="s">
        <v>26</v>
      </c>
      <c r="G12" s="30"/>
      <c r="H12" s="30"/>
      <c r="I12" s="104" t="s">
        <v>22</v>
      </c>
      <c r="J12" s="106" t="str">
        <f>'Rekapitulace stavby'!AN8</f>
        <v>30. 7. 2023</v>
      </c>
      <c r="K12" s="30"/>
      <c r="L12" s="47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2" customFormat="1" ht="10.9" customHeight="1">
      <c r="A13" s="30"/>
      <c r="B13" s="35"/>
      <c r="C13" s="30"/>
      <c r="D13" s="30"/>
      <c r="E13" s="30"/>
      <c r="F13" s="30"/>
      <c r="G13" s="30"/>
      <c r="H13" s="30"/>
      <c r="I13" s="30"/>
      <c r="J13" s="30"/>
      <c r="K13" s="30"/>
      <c r="L13" s="47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2" customFormat="1" ht="12" customHeight="1">
      <c r="A14" s="30"/>
      <c r="B14" s="35"/>
      <c r="C14" s="30"/>
      <c r="D14" s="104" t="s">
        <v>24</v>
      </c>
      <c r="E14" s="30"/>
      <c r="F14" s="30"/>
      <c r="G14" s="30"/>
      <c r="H14" s="30"/>
      <c r="I14" s="104" t="s">
        <v>25</v>
      </c>
      <c r="J14" s="105" t="str">
        <f>IF('Rekapitulace stavby'!AN10="","",'Rekapitulace stavby'!AN10)</f>
        <v/>
      </c>
      <c r="K14" s="30"/>
      <c r="L14" s="47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2" customFormat="1" ht="18" customHeight="1">
      <c r="A15" s="30"/>
      <c r="B15" s="35"/>
      <c r="C15" s="30"/>
      <c r="D15" s="30"/>
      <c r="E15" s="105" t="str">
        <f>IF('Rekapitulace stavby'!E11="","",'Rekapitulace stavby'!E11)</f>
        <v xml:space="preserve"> </v>
      </c>
      <c r="F15" s="30"/>
      <c r="G15" s="30"/>
      <c r="H15" s="30"/>
      <c r="I15" s="104" t="s">
        <v>27</v>
      </c>
      <c r="J15" s="105" t="str">
        <f>IF('Rekapitulace stavby'!AN11="","",'Rekapitulace stavby'!AN11)</f>
        <v/>
      </c>
      <c r="K15" s="30"/>
      <c r="L15" s="47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s="2" customFormat="1" ht="6.95" customHeight="1">
      <c r="A16" s="30"/>
      <c r="B16" s="35"/>
      <c r="C16" s="30"/>
      <c r="D16" s="30"/>
      <c r="E16" s="30"/>
      <c r="F16" s="30"/>
      <c r="G16" s="30"/>
      <c r="H16" s="30"/>
      <c r="I16" s="30"/>
      <c r="J16" s="30"/>
      <c r="K16" s="30"/>
      <c r="L16" s="47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customHeight="1">
      <c r="A17" s="30"/>
      <c r="B17" s="35"/>
      <c r="C17" s="30"/>
      <c r="D17" s="104" t="s">
        <v>28</v>
      </c>
      <c r="E17" s="30"/>
      <c r="F17" s="30"/>
      <c r="G17" s="30"/>
      <c r="H17" s="30"/>
      <c r="I17" s="104" t="s">
        <v>25</v>
      </c>
      <c r="J17" s="26" t="str">
        <f>'Rekapitulace stavby'!AN13</f>
        <v>Vyplň údaj</v>
      </c>
      <c r="K17" s="30"/>
      <c r="L17" s="47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customHeight="1">
      <c r="A18" s="30"/>
      <c r="B18" s="35"/>
      <c r="C18" s="30"/>
      <c r="D18" s="30"/>
      <c r="E18" s="238" t="str">
        <f>'Rekapitulace stavby'!E14</f>
        <v>Vyplň údaj</v>
      </c>
      <c r="F18" s="239"/>
      <c r="G18" s="239"/>
      <c r="H18" s="239"/>
      <c r="I18" s="104" t="s">
        <v>27</v>
      </c>
      <c r="J18" s="26" t="str">
        <f>'Rekapitulace stavby'!AN14</f>
        <v>Vyplň údaj</v>
      </c>
      <c r="K18" s="30"/>
      <c r="L18" s="47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5" customHeight="1">
      <c r="A19" s="30"/>
      <c r="B19" s="35"/>
      <c r="C19" s="30"/>
      <c r="D19" s="30"/>
      <c r="E19" s="30"/>
      <c r="F19" s="30"/>
      <c r="G19" s="30"/>
      <c r="H19" s="30"/>
      <c r="I19" s="30"/>
      <c r="J19" s="30"/>
      <c r="K19" s="30"/>
      <c r="L19" s="47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customHeight="1">
      <c r="A20" s="30"/>
      <c r="B20" s="35"/>
      <c r="C20" s="30"/>
      <c r="D20" s="104" t="s">
        <v>30</v>
      </c>
      <c r="E20" s="30"/>
      <c r="F20" s="30"/>
      <c r="G20" s="30"/>
      <c r="H20" s="30"/>
      <c r="I20" s="104" t="s">
        <v>25</v>
      </c>
      <c r="J20" s="105" t="str">
        <f>IF('Rekapitulace stavby'!AN16="","",'Rekapitulace stavby'!AN16)</f>
        <v/>
      </c>
      <c r="K20" s="30"/>
      <c r="L20" s="47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customHeight="1">
      <c r="A21" s="30"/>
      <c r="B21" s="35"/>
      <c r="C21" s="30"/>
      <c r="D21" s="30"/>
      <c r="E21" s="105" t="str">
        <f>IF('Rekapitulace stavby'!E17="","",'Rekapitulace stavby'!E17)</f>
        <v xml:space="preserve"> </v>
      </c>
      <c r="F21" s="30"/>
      <c r="G21" s="30"/>
      <c r="H21" s="30"/>
      <c r="I21" s="104" t="s">
        <v>27</v>
      </c>
      <c r="J21" s="105" t="str">
        <f>IF('Rekapitulace stavby'!AN17="","",'Rekapitulace stavby'!AN17)</f>
        <v/>
      </c>
      <c r="K21" s="30"/>
      <c r="L21" s="47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5" customHeight="1">
      <c r="A22" s="30"/>
      <c r="B22" s="35"/>
      <c r="C22" s="30"/>
      <c r="D22" s="30"/>
      <c r="E22" s="30"/>
      <c r="F22" s="30"/>
      <c r="G22" s="30"/>
      <c r="H22" s="30"/>
      <c r="I22" s="30"/>
      <c r="J22" s="30"/>
      <c r="K22" s="30"/>
      <c r="L22" s="47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customHeight="1">
      <c r="A23" s="30"/>
      <c r="B23" s="35"/>
      <c r="C23" s="30"/>
      <c r="D23" s="104" t="s">
        <v>32</v>
      </c>
      <c r="E23" s="30"/>
      <c r="F23" s="30"/>
      <c r="G23" s="30"/>
      <c r="H23" s="30"/>
      <c r="I23" s="104" t="s">
        <v>25</v>
      </c>
      <c r="J23" s="105" t="str">
        <f>IF('Rekapitulace stavby'!AN19="","",'Rekapitulace stavby'!AN19)</f>
        <v/>
      </c>
      <c r="K23" s="30"/>
      <c r="L23" s="47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customHeight="1">
      <c r="A24" s="30"/>
      <c r="B24" s="35"/>
      <c r="C24" s="30"/>
      <c r="D24" s="30"/>
      <c r="E24" s="105" t="str">
        <f>IF('Rekapitulace stavby'!E20="","",'Rekapitulace stavby'!E20)</f>
        <v>Ing. Milan Dušek</v>
      </c>
      <c r="F24" s="30"/>
      <c r="G24" s="30"/>
      <c r="H24" s="30"/>
      <c r="I24" s="104" t="s">
        <v>27</v>
      </c>
      <c r="J24" s="105" t="str">
        <f>IF('Rekapitulace stavby'!AN20="","",'Rekapitulace stavby'!AN20)</f>
        <v/>
      </c>
      <c r="K24" s="30"/>
      <c r="L24" s="47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5" customHeight="1">
      <c r="A25" s="30"/>
      <c r="B25" s="35"/>
      <c r="C25" s="30"/>
      <c r="D25" s="30"/>
      <c r="E25" s="30"/>
      <c r="F25" s="30"/>
      <c r="G25" s="30"/>
      <c r="H25" s="30"/>
      <c r="I25" s="30"/>
      <c r="J25" s="30"/>
      <c r="K25" s="30"/>
      <c r="L25" s="47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customHeight="1">
      <c r="A26" s="30"/>
      <c r="B26" s="35"/>
      <c r="C26" s="30"/>
      <c r="D26" s="104" t="s">
        <v>34</v>
      </c>
      <c r="E26" s="30"/>
      <c r="F26" s="30"/>
      <c r="G26" s="30"/>
      <c r="H26" s="30"/>
      <c r="I26" s="30"/>
      <c r="J26" s="30"/>
      <c r="K26" s="30"/>
      <c r="L26" s="47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customHeight="1">
      <c r="A27" s="107"/>
      <c r="B27" s="108"/>
      <c r="C27" s="107"/>
      <c r="D27" s="107"/>
      <c r="E27" s="240" t="s">
        <v>1</v>
      </c>
      <c r="F27" s="240"/>
      <c r="G27" s="240"/>
      <c r="H27" s="240"/>
      <c r="I27" s="107"/>
      <c r="J27" s="107"/>
      <c r="K27" s="107"/>
      <c r="L27" s="109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</row>
    <row r="28" spans="1:31" s="2" customFormat="1" ht="6.95" customHeight="1">
      <c r="A28" s="30"/>
      <c r="B28" s="35"/>
      <c r="C28" s="30"/>
      <c r="D28" s="30"/>
      <c r="E28" s="30"/>
      <c r="F28" s="30"/>
      <c r="G28" s="30"/>
      <c r="H28" s="30"/>
      <c r="I28" s="30"/>
      <c r="J28" s="30"/>
      <c r="K28" s="30"/>
      <c r="L28" s="47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customHeight="1">
      <c r="A29" s="30"/>
      <c r="B29" s="35"/>
      <c r="C29" s="30"/>
      <c r="D29" s="110"/>
      <c r="E29" s="110"/>
      <c r="F29" s="110"/>
      <c r="G29" s="110"/>
      <c r="H29" s="110"/>
      <c r="I29" s="110"/>
      <c r="J29" s="110"/>
      <c r="K29" s="110"/>
      <c r="L29" s="47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customHeight="1">
      <c r="A30" s="30"/>
      <c r="B30" s="35"/>
      <c r="C30" s="30"/>
      <c r="D30" s="111" t="s">
        <v>35</v>
      </c>
      <c r="E30" s="30"/>
      <c r="F30" s="30"/>
      <c r="G30" s="30"/>
      <c r="H30" s="30"/>
      <c r="I30" s="30"/>
      <c r="J30" s="112">
        <f>ROUND(J118,2)</f>
        <v>0</v>
      </c>
      <c r="K30" s="30"/>
      <c r="L30" s="47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5" customHeight="1">
      <c r="A31" s="30"/>
      <c r="B31" s="35"/>
      <c r="C31" s="30"/>
      <c r="D31" s="110"/>
      <c r="E31" s="110"/>
      <c r="F31" s="110"/>
      <c r="G31" s="110"/>
      <c r="H31" s="110"/>
      <c r="I31" s="110"/>
      <c r="J31" s="110"/>
      <c r="K31" s="110"/>
      <c r="L31" s="47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5" customHeight="1">
      <c r="A32" s="30"/>
      <c r="B32" s="35"/>
      <c r="C32" s="30"/>
      <c r="D32" s="30"/>
      <c r="E32" s="30"/>
      <c r="F32" s="113" t="s">
        <v>37</v>
      </c>
      <c r="G32" s="30"/>
      <c r="H32" s="30"/>
      <c r="I32" s="113" t="s">
        <v>36</v>
      </c>
      <c r="J32" s="113" t="s">
        <v>38</v>
      </c>
      <c r="K32" s="30"/>
      <c r="L32" s="47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5" customHeight="1">
      <c r="A33" s="30"/>
      <c r="B33" s="35"/>
      <c r="C33" s="30"/>
      <c r="D33" s="114" t="s">
        <v>39</v>
      </c>
      <c r="E33" s="104" t="s">
        <v>40</v>
      </c>
      <c r="F33" s="115">
        <f>ROUND((SUM(BE118:BE154)),2)</f>
        <v>0</v>
      </c>
      <c r="G33" s="30"/>
      <c r="H33" s="30"/>
      <c r="I33" s="116">
        <v>0.21</v>
      </c>
      <c r="J33" s="115">
        <f>ROUND(((SUM(BE118:BE154))*I33),2)</f>
        <v>0</v>
      </c>
      <c r="K33" s="30"/>
      <c r="L33" s="47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5" customHeight="1">
      <c r="A34" s="30"/>
      <c r="B34" s="35"/>
      <c r="C34" s="30"/>
      <c r="D34" s="30"/>
      <c r="E34" s="104" t="s">
        <v>41</v>
      </c>
      <c r="F34" s="115">
        <f>ROUND((SUM(BF118:BF154)),2)</f>
        <v>0</v>
      </c>
      <c r="G34" s="30"/>
      <c r="H34" s="30"/>
      <c r="I34" s="116">
        <v>0.15</v>
      </c>
      <c r="J34" s="115">
        <f>ROUND(((SUM(BF118:BF154))*I34),2)</f>
        <v>0</v>
      </c>
      <c r="K34" s="30"/>
      <c r="L34" s="47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5" customHeight="1" hidden="1">
      <c r="A35" s="30"/>
      <c r="B35" s="35"/>
      <c r="C35" s="30"/>
      <c r="D35" s="30"/>
      <c r="E35" s="104" t="s">
        <v>42</v>
      </c>
      <c r="F35" s="115">
        <f>ROUND((SUM(BG118:BG154)),2)</f>
        <v>0</v>
      </c>
      <c r="G35" s="30"/>
      <c r="H35" s="30"/>
      <c r="I35" s="116">
        <v>0.21</v>
      </c>
      <c r="J35" s="115">
        <f>0</f>
        <v>0</v>
      </c>
      <c r="K35" s="30"/>
      <c r="L35" s="47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customHeight="1" hidden="1">
      <c r="A36" s="30"/>
      <c r="B36" s="35"/>
      <c r="C36" s="30"/>
      <c r="D36" s="30"/>
      <c r="E36" s="104" t="s">
        <v>43</v>
      </c>
      <c r="F36" s="115">
        <f>ROUND((SUM(BH118:BH154)),2)</f>
        <v>0</v>
      </c>
      <c r="G36" s="30"/>
      <c r="H36" s="30"/>
      <c r="I36" s="116">
        <v>0.15</v>
      </c>
      <c r="J36" s="115">
        <f>0</f>
        <v>0</v>
      </c>
      <c r="K36" s="30"/>
      <c r="L36" s="47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customHeight="1" hidden="1">
      <c r="A37" s="30"/>
      <c r="B37" s="35"/>
      <c r="C37" s="30"/>
      <c r="D37" s="30"/>
      <c r="E37" s="104" t="s">
        <v>44</v>
      </c>
      <c r="F37" s="115">
        <f>ROUND((SUM(BI118:BI154)),2)</f>
        <v>0</v>
      </c>
      <c r="G37" s="30"/>
      <c r="H37" s="30"/>
      <c r="I37" s="116">
        <v>0</v>
      </c>
      <c r="J37" s="115">
        <f>0</f>
        <v>0</v>
      </c>
      <c r="K37" s="30"/>
      <c r="L37" s="47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5" customHeight="1">
      <c r="A38" s="30"/>
      <c r="B38" s="35"/>
      <c r="C38" s="30"/>
      <c r="D38" s="30"/>
      <c r="E38" s="30"/>
      <c r="F38" s="30"/>
      <c r="G38" s="30"/>
      <c r="H38" s="30"/>
      <c r="I38" s="30"/>
      <c r="J38" s="30"/>
      <c r="K38" s="30"/>
      <c r="L38" s="47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customHeight="1">
      <c r="A39" s="30"/>
      <c r="B39" s="35"/>
      <c r="C39" s="117"/>
      <c r="D39" s="118" t="s">
        <v>45</v>
      </c>
      <c r="E39" s="119"/>
      <c r="F39" s="119"/>
      <c r="G39" s="120" t="s">
        <v>46</v>
      </c>
      <c r="H39" s="121" t="s">
        <v>47</v>
      </c>
      <c r="I39" s="119"/>
      <c r="J39" s="122">
        <f>SUM(J30:J37)</f>
        <v>0</v>
      </c>
      <c r="K39" s="123"/>
      <c r="L39" s="47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5" customHeight="1">
      <c r="A40" s="30"/>
      <c r="B40" s="35"/>
      <c r="C40" s="30"/>
      <c r="D40" s="30"/>
      <c r="E40" s="30"/>
      <c r="F40" s="30"/>
      <c r="G40" s="30"/>
      <c r="H40" s="30"/>
      <c r="I40" s="30"/>
      <c r="J40" s="30"/>
      <c r="K40" s="30"/>
      <c r="L40" s="47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2:12" s="1" customFormat="1" ht="14.45" customHeight="1">
      <c r="B41" s="16"/>
      <c r="L41" s="16"/>
    </row>
    <row r="42" spans="2:12" s="1" customFormat="1" ht="14.45" customHeight="1">
      <c r="B42" s="16"/>
      <c r="L42" s="16"/>
    </row>
    <row r="43" spans="2:12" s="1" customFormat="1" ht="14.45" customHeight="1">
      <c r="B43" s="16"/>
      <c r="L43" s="16"/>
    </row>
    <row r="44" spans="2:12" s="1" customFormat="1" ht="14.45" customHeight="1">
      <c r="B44" s="16"/>
      <c r="L44" s="16"/>
    </row>
    <row r="45" spans="2:12" s="1" customFormat="1" ht="14.45" customHeight="1">
      <c r="B45" s="16"/>
      <c r="L45" s="16"/>
    </row>
    <row r="46" spans="2:12" s="1" customFormat="1" ht="14.45" customHeight="1">
      <c r="B46" s="16"/>
      <c r="L46" s="16"/>
    </row>
    <row r="47" spans="2:12" s="1" customFormat="1" ht="14.45" customHeight="1">
      <c r="B47" s="16"/>
      <c r="L47" s="16"/>
    </row>
    <row r="48" spans="2:12" s="1" customFormat="1" ht="14.45" customHeight="1">
      <c r="B48" s="16"/>
      <c r="L48" s="16"/>
    </row>
    <row r="49" spans="2:12" s="1" customFormat="1" ht="14.45" customHeight="1">
      <c r="B49" s="16"/>
      <c r="L49" s="16"/>
    </row>
    <row r="50" spans="2:12" s="2" customFormat="1" ht="14.45" customHeight="1">
      <c r="B50" s="47"/>
      <c r="D50" s="124" t="s">
        <v>48</v>
      </c>
      <c r="E50" s="125"/>
      <c r="F50" s="125"/>
      <c r="G50" s="124" t="s">
        <v>49</v>
      </c>
      <c r="H50" s="125"/>
      <c r="I50" s="125"/>
      <c r="J50" s="125"/>
      <c r="K50" s="125"/>
      <c r="L50" s="47"/>
    </row>
    <row r="51" spans="2:12" ht="12">
      <c r="B51" s="16"/>
      <c r="L51" s="16"/>
    </row>
    <row r="52" spans="2:12" ht="12">
      <c r="B52" s="16"/>
      <c r="L52" s="16"/>
    </row>
    <row r="53" spans="2:12" ht="12">
      <c r="B53" s="16"/>
      <c r="L53" s="16"/>
    </row>
    <row r="54" spans="2:12" ht="12">
      <c r="B54" s="16"/>
      <c r="L54" s="16"/>
    </row>
    <row r="55" spans="2:12" ht="12">
      <c r="B55" s="16"/>
      <c r="L55" s="16"/>
    </row>
    <row r="56" spans="2:12" ht="12">
      <c r="B56" s="16"/>
      <c r="L56" s="16"/>
    </row>
    <row r="57" spans="2:12" ht="12">
      <c r="B57" s="16"/>
      <c r="L57" s="16"/>
    </row>
    <row r="58" spans="2:12" ht="12">
      <c r="B58" s="16"/>
      <c r="L58" s="16"/>
    </row>
    <row r="59" spans="2:12" ht="12">
      <c r="B59" s="16"/>
      <c r="L59" s="16"/>
    </row>
    <row r="60" spans="2:12" ht="12">
      <c r="B60" s="16"/>
      <c r="L60" s="16"/>
    </row>
    <row r="61" spans="1:31" s="2" customFormat="1" ht="12.75">
      <c r="A61" s="30"/>
      <c r="B61" s="35"/>
      <c r="C61" s="30"/>
      <c r="D61" s="126" t="s">
        <v>50</v>
      </c>
      <c r="E61" s="127"/>
      <c r="F61" s="128" t="s">
        <v>51</v>
      </c>
      <c r="G61" s="126" t="s">
        <v>50</v>
      </c>
      <c r="H61" s="127"/>
      <c r="I61" s="127"/>
      <c r="J61" s="129" t="s">
        <v>51</v>
      </c>
      <c r="K61" s="127"/>
      <c r="L61" s="47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2:12" ht="12">
      <c r="B62" s="16"/>
      <c r="L62" s="16"/>
    </row>
    <row r="63" spans="2:12" ht="12">
      <c r="B63" s="16"/>
      <c r="L63" s="16"/>
    </row>
    <row r="64" spans="2:12" ht="12">
      <c r="B64" s="16"/>
      <c r="L64" s="16"/>
    </row>
    <row r="65" spans="1:31" s="2" customFormat="1" ht="12.75">
      <c r="A65" s="30"/>
      <c r="B65" s="35"/>
      <c r="C65" s="30"/>
      <c r="D65" s="124" t="s">
        <v>52</v>
      </c>
      <c r="E65" s="130"/>
      <c r="F65" s="130"/>
      <c r="G65" s="124" t="s">
        <v>53</v>
      </c>
      <c r="H65" s="130"/>
      <c r="I65" s="130"/>
      <c r="J65" s="130"/>
      <c r="K65" s="130"/>
      <c r="L65" s="47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2:12" ht="12">
      <c r="B66" s="16"/>
      <c r="L66" s="16"/>
    </row>
    <row r="67" spans="2:12" ht="12">
      <c r="B67" s="16"/>
      <c r="L67" s="16"/>
    </row>
    <row r="68" spans="2:12" ht="12">
      <c r="B68" s="16"/>
      <c r="L68" s="16"/>
    </row>
    <row r="69" spans="2:12" ht="12">
      <c r="B69" s="16"/>
      <c r="L69" s="16"/>
    </row>
    <row r="70" spans="2:12" ht="12">
      <c r="B70" s="16"/>
      <c r="L70" s="16"/>
    </row>
    <row r="71" spans="2:12" ht="12">
      <c r="B71" s="16"/>
      <c r="L71" s="16"/>
    </row>
    <row r="72" spans="2:12" ht="12">
      <c r="B72" s="16"/>
      <c r="L72" s="16"/>
    </row>
    <row r="73" spans="2:12" ht="12">
      <c r="B73" s="16"/>
      <c r="L73" s="16"/>
    </row>
    <row r="74" spans="2:12" ht="12">
      <c r="B74" s="16"/>
      <c r="L74" s="16"/>
    </row>
    <row r="75" spans="2:12" ht="12">
      <c r="B75" s="16"/>
      <c r="L75" s="16"/>
    </row>
    <row r="76" spans="1:31" s="2" customFormat="1" ht="12.75">
      <c r="A76" s="30"/>
      <c r="B76" s="35"/>
      <c r="C76" s="30"/>
      <c r="D76" s="126" t="s">
        <v>50</v>
      </c>
      <c r="E76" s="127"/>
      <c r="F76" s="128" t="s">
        <v>51</v>
      </c>
      <c r="G76" s="126" t="s">
        <v>50</v>
      </c>
      <c r="H76" s="127"/>
      <c r="I76" s="127"/>
      <c r="J76" s="129" t="s">
        <v>51</v>
      </c>
      <c r="K76" s="127"/>
      <c r="L76" s="47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5" customHeight="1">
      <c r="A77" s="30"/>
      <c r="B77" s="131"/>
      <c r="C77" s="132"/>
      <c r="D77" s="132"/>
      <c r="E77" s="132"/>
      <c r="F77" s="132"/>
      <c r="G77" s="132"/>
      <c r="H77" s="132"/>
      <c r="I77" s="132"/>
      <c r="J77" s="132"/>
      <c r="K77" s="132"/>
      <c r="L77" s="47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31" s="2" customFormat="1" ht="6.95" customHeight="1">
      <c r="A81" s="30"/>
      <c r="B81" s="133"/>
      <c r="C81" s="134"/>
      <c r="D81" s="134"/>
      <c r="E81" s="134"/>
      <c r="F81" s="134"/>
      <c r="G81" s="134"/>
      <c r="H81" s="134"/>
      <c r="I81" s="134"/>
      <c r="J81" s="134"/>
      <c r="K81" s="134"/>
      <c r="L81" s="47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2" customFormat="1" ht="24.95" customHeight="1">
      <c r="A82" s="30"/>
      <c r="B82" s="31"/>
      <c r="C82" s="19" t="s">
        <v>89</v>
      </c>
      <c r="D82" s="32"/>
      <c r="E82" s="32"/>
      <c r="F82" s="32"/>
      <c r="G82" s="32"/>
      <c r="H82" s="32"/>
      <c r="I82" s="32"/>
      <c r="J82" s="32"/>
      <c r="K82" s="32"/>
      <c r="L82" s="47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2" customFormat="1" ht="6.95" customHeight="1">
      <c r="A83" s="30"/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47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2" customFormat="1" ht="12" customHeight="1">
      <c r="A84" s="30"/>
      <c r="B84" s="31"/>
      <c r="C84" s="25" t="s">
        <v>16</v>
      </c>
      <c r="D84" s="32"/>
      <c r="E84" s="32"/>
      <c r="F84" s="32"/>
      <c r="G84" s="32"/>
      <c r="H84" s="32"/>
      <c r="I84" s="32"/>
      <c r="J84" s="32"/>
      <c r="K84" s="32"/>
      <c r="L84" s="47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2" customFormat="1" ht="16.5" customHeight="1">
      <c r="A85" s="30"/>
      <c r="B85" s="31"/>
      <c r="C85" s="32"/>
      <c r="D85" s="32"/>
      <c r="E85" s="232" t="str">
        <f>E7</f>
        <v>Stavební úprava a změna využití- modulární učebna IB</v>
      </c>
      <c r="F85" s="233"/>
      <c r="G85" s="233"/>
      <c r="H85" s="233"/>
      <c r="I85" s="32"/>
      <c r="J85" s="32"/>
      <c r="K85" s="32"/>
      <c r="L85" s="47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31" s="2" customFormat="1" ht="12" customHeight="1">
      <c r="A86" s="30"/>
      <c r="B86" s="31"/>
      <c r="C86" s="25" t="s">
        <v>87</v>
      </c>
      <c r="D86" s="32"/>
      <c r="E86" s="32"/>
      <c r="F86" s="32"/>
      <c r="G86" s="32"/>
      <c r="H86" s="32"/>
      <c r="I86" s="32"/>
      <c r="J86" s="32"/>
      <c r="K86" s="32"/>
      <c r="L86" s="47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31" s="2" customFormat="1" ht="16.5" customHeight="1">
      <c r="A87" s="30"/>
      <c r="B87" s="31"/>
      <c r="C87" s="32"/>
      <c r="D87" s="32"/>
      <c r="E87" s="201" t="str">
        <f>E9</f>
        <v>AV technika - El 220</v>
      </c>
      <c r="F87" s="231"/>
      <c r="G87" s="231"/>
      <c r="H87" s="231"/>
      <c r="I87" s="32"/>
      <c r="J87" s="32"/>
      <c r="K87" s="32"/>
      <c r="L87" s="47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31" s="2" customFormat="1" ht="6.95" customHeight="1">
      <c r="A88" s="30"/>
      <c r="B88" s="31"/>
      <c r="C88" s="32"/>
      <c r="D88" s="32"/>
      <c r="E88" s="32"/>
      <c r="F88" s="32"/>
      <c r="G88" s="32"/>
      <c r="H88" s="32"/>
      <c r="I88" s="32"/>
      <c r="J88" s="32"/>
      <c r="K88" s="32"/>
      <c r="L88" s="47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31" s="2" customFormat="1" ht="12" customHeight="1">
      <c r="A89" s="30"/>
      <c r="B89" s="31"/>
      <c r="C89" s="25" t="s">
        <v>20</v>
      </c>
      <c r="D89" s="32"/>
      <c r="E89" s="32"/>
      <c r="F89" s="23" t="str">
        <f>F12</f>
        <v xml:space="preserve"> </v>
      </c>
      <c r="G89" s="32"/>
      <c r="H89" s="32"/>
      <c r="I89" s="25" t="s">
        <v>22</v>
      </c>
      <c r="J89" s="62" t="str">
        <f>IF(J12="","",J12)</f>
        <v>30. 7. 2023</v>
      </c>
      <c r="K89" s="32"/>
      <c r="L89" s="47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2" customFormat="1" ht="6.95" customHeight="1">
      <c r="A90" s="30"/>
      <c r="B90" s="31"/>
      <c r="C90" s="32"/>
      <c r="D90" s="32"/>
      <c r="E90" s="32"/>
      <c r="F90" s="32"/>
      <c r="G90" s="32"/>
      <c r="H90" s="32"/>
      <c r="I90" s="32"/>
      <c r="J90" s="32"/>
      <c r="K90" s="32"/>
      <c r="L90" s="47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2" customFormat="1" ht="15.2" customHeight="1">
      <c r="A91" s="30"/>
      <c r="B91" s="31"/>
      <c r="C91" s="25" t="s">
        <v>24</v>
      </c>
      <c r="D91" s="32"/>
      <c r="E91" s="32"/>
      <c r="F91" s="23" t="str">
        <f>E15</f>
        <v xml:space="preserve"> </v>
      </c>
      <c r="G91" s="32"/>
      <c r="H91" s="32"/>
      <c r="I91" s="25" t="s">
        <v>30</v>
      </c>
      <c r="J91" s="28" t="str">
        <f>E21</f>
        <v xml:space="preserve"> </v>
      </c>
      <c r="K91" s="32"/>
      <c r="L91" s="47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2" customFormat="1" ht="15.2" customHeight="1">
      <c r="A92" s="30"/>
      <c r="B92" s="31"/>
      <c r="C92" s="25" t="s">
        <v>28</v>
      </c>
      <c r="D92" s="32"/>
      <c r="E92" s="32"/>
      <c r="F92" s="23" t="str">
        <f>IF(E18="","",E18)</f>
        <v>Vyplň údaj</v>
      </c>
      <c r="G92" s="32"/>
      <c r="H92" s="32"/>
      <c r="I92" s="25" t="s">
        <v>32</v>
      </c>
      <c r="J92" s="28" t="str">
        <f>E24</f>
        <v>Ing. Milan Dušek</v>
      </c>
      <c r="K92" s="32"/>
      <c r="L92" s="47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2" customFormat="1" ht="10.35" customHeight="1">
      <c r="A93" s="30"/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47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2" customFormat="1" ht="29.25" customHeight="1">
      <c r="A94" s="30"/>
      <c r="B94" s="31"/>
      <c r="C94" s="135" t="s">
        <v>90</v>
      </c>
      <c r="D94" s="136"/>
      <c r="E94" s="136"/>
      <c r="F94" s="136"/>
      <c r="G94" s="136"/>
      <c r="H94" s="136"/>
      <c r="I94" s="136"/>
      <c r="J94" s="137" t="s">
        <v>91</v>
      </c>
      <c r="K94" s="136"/>
      <c r="L94" s="47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2" customFormat="1" ht="10.35" customHeight="1">
      <c r="A95" s="30"/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47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9" customHeight="1">
      <c r="A96" s="30"/>
      <c r="B96" s="31"/>
      <c r="C96" s="138" t="s">
        <v>92</v>
      </c>
      <c r="D96" s="32"/>
      <c r="E96" s="32"/>
      <c r="F96" s="32"/>
      <c r="G96" s="32"/>
      <c r="H96" s="32"/>
      <c r="I96" s="32"/>
      <c r="J96" s="80">
        <f>J118</f>
        <v>0</v>
      </c>
      <c r="K96" s="32"/>
      <c r="L96" s="47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3" t="s">
        <v>93</v>
      </c>
    </row>
    <row r="97" spans="2:12" s="9" customFormat="1" ht="24.95" customHeight="1">
      <c r="B97" s="139"/>
      <c r="C97" s="140"/>
      <c r="D97" s="141" t="s">
        <v>94</v>
      </c>
      <c r="E97" s="142"/>
      <c r="F97" s="142"/>
      <c r="G97" s="142"/>
      <c r="H97" s="142"/>
      <c r="I97" s="142"/>
      <c r="J97" s="143">
        <f>J119</f>
        <v>0</v>
      </c>
      <c r="K97" s="140"/>
      <c r="L97" s="144"/>
    </row>
    <row r="98" spans="2:12" s="9" customFormat="1" ht="24.95" customHeight="1">
      <c r="B98" s="139"/>
      <c r="C98" s="140"/>
      <c r="D98" s="141" t="s">
        <v>95</v>
      </c>
      <c r="E98" s="142"/>
      <c r="F98" s="142"/>
      <c r="G98" s="142"/>
      <c r="H98" s="142"/>
      <c r="I98" s="142"/>
      <c r="J98" s="143">
        <f>J136</f>
        <v>0</v>
      </c>
      <c r="K98" s="140"/>
      <c r="L98" s="144"/>
    </row>
    <row r="99" spans="1:31" s="2" customFormat="1" ht="21.75" customHeight="1">
      <c r="A99" s="30"/>
      <c r="B99" s="31"/>
      <c r="C99" s="32"/>
      <c r="D99" s="32"/>
      <c r="E99" s="32"/>
      <c r="F99" s="32"/>
      <c r="G99" s="32"/>
      <c r="H99" s="32"/>
      <c r="I99" s="32"/>
      <c r="J99" s="32"/>
      <c r="K99" s="32"/>
      <c r="L99" s="47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</row>
    <row r="100" spans="1:31" s="2" customFormat="1" ht="6.95" customHeight="1">
      <c r="A100" s="30"/>
      <c r="B100" s="50"/>
      <c r="C100" s="51"/>
      <c r="D100" s="51"/>
      <c r="E100" s="51"/>
      <c r="F100" s="51"/>
      <c r="G100" s="51"/>
      <c r="H100" s="51"/>
      <c r="I100" s="51"/>
      <c r="J100" s="51"/>
      <c r="K100" s="51"/>
      <c r="L100" s="47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</row>
    <row r="104" spans="1:31" s="2" customFormat="1" ht="6.95" customHeight="1">
      <c r="A104" s="30"/>
      <c r="B104" s="52"/>
      <c r="C104" s="53"/>
      <c r="D104" s="53"/>
      <c r="E104" s="53"/>
      <c r="F104" s="53"/>
      <c r="G104" s="53"/>
      <c r="H104" s="53"/>
      <c r="I104" s="53"/>
      <c r="J104" s="53"/>
      <c r="K104" s="53"/>
      <c r="L104" s="47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</row>
    <row r="105" spans="1:31" s="2" customFormat="1" ht="24.95" customHeight="1">
      <c r="A105" s="30"/>
      <c r="B105" s="31"/>
      <c r="C105" s="19" t="s">
        <v>96</v>
      </c>
      <c r="D105" s="32"/>
      <c r="E105" s="32"/>
      <c r="F105" s="32"/>
      <c r="G105" s="32"/>
      <c r="H105" s="32"/>
      <c r="I105" s="32"/>
      <c r="J105" s="32"/>
      <c r="K105" s="32"/>
      <c r="L105" s="47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</row>
    <row r="106" spans="1:31" s="2" customFormat="1" ht="6.95" customHeight="1">
      <c r="A106" s="30"/>
      <c r="B106" s="31"/>
      <c r="C106" s="32"/>
      <c r="D106" s="32"/>
      <c r="E106" s="32"/>
      <c r="F106" s="32"/>
      <c r="G106" s="32"/>
      <c r="H106" s="32"/>
      <c r="I106" s="32"/>
      <c r="J106" s="32"/>
      <c r="K106" s="32"/>
      <c r="L106" s="47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</row>
    <row r="107" spans="1:31" s="2" customFormat="1" ht="12" customHeight="1">
      <c r="A107" s="30"/>
      <c r="B107" s="31"/>
      <c r="C107" s="25" t="s">
        <v>16</v>
      </c>
      <c r="D107" s="32"/>
      <c r="E107" s="32"/>
      <c r="F107" s="32"/>
      <c r="G107" s="32"/>
      <c r="H107" s="32"/>
      <c r="I107" s="32"/>
      <c r="J107" s="32"/>
      <c r="K107" s="32"/>
      <c r="L107" s="47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</row>
    <row r="108" spans="1:31" s="2" customFormat="1" ht="16.5" customHeight="1">
      <c r="A108" s="30"/>
      <c r="B108" s="31"/>
      <c r="C108" s="32"/>
      <c r="D108" s="32"/>
      <c r="E108" s="232" t="str">
        <f>E7</f>
        <v>Stavební úprava a změna využití- modulární učebna IB</v>
      </c>
      <c r="F108" s="233"/>
      <c r="G108" s="233"/>
      <c r="H108" s="233"/>
      <c r="I108" s="32"/>
      <c r="J108" s="32"/>
      <c r="K108" s="32"/>
      <c r="L108" s="47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09" spans="1:31" s="2" customFormat="1" ht="12" customHeight="1">
      <c r="A109" s="30"/>
      <c r="B109" s="31"/>
      <c r="C109" s="25" t="s">
        <v>87</v>
      </c>
      <c r="D109" s="32"/>
      <c r="E109" s="32"/>
      <c r="F109" s="32"/>
      <c r="G109" s="32"/>
      <c r="H109" s="32"/>
      <c r="I109" s="32"/>
      <c r="J109" s="32"/>
      <c r="K109" s="32"/>
      <c r="L109" s="47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1:31" s="2" customFormat="1" ht="16.5" customHeight="1">
      <c r="A110" s="30"/>
      <c r="B110" s="31"/>
      <c r="C110" s="32"/>
      <c r="D110" s="32"/>
      <c r="E110" s="201" t="str">
        <f>E9</f>
        <v>AV technika - El 220</v>
      </c>
      <c r="F110" s="231"/>
      <c r="G110" s="231"/>
      <c r="H110" s="231"/>
      <c r="I110" s="32"/>
      <c r="J110" s="32"/>
      <c r="K110" s="32"/>
      <c r="L110" s="47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2" customFormat="1" ht="6.95" customHeight="1">
      <c r="A111" s="30"/>
      <c r="B111" s="31"/>
      <c r="C111" s="32"/>
      <c r="D111" s="32"/>
      <c r="E111" s="32"/>
      <c r="F111" s="32"/>
      <c r="G111" s="32"/>
      <c r="H111" s="32"/>
      <c r="I111" s="32"/>
      <c r="J111" s="32"/>
      <c r="K111" s="32"/>
      <c r="L111" s="47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2" customFormat="1" ht="12" customHeight="1">
      <c r="A112" s="30"/>
      <c r="B112" s="31"/>
      <c r="C112" s="25" t="s">
        <v>20</v>
      </c>
      <c r="D112" s="32"/>
      <c r="E112" s="32"/>
      <c r="F112" s="23" t="str">
        <f>F12</f>
        <v xml:space="preserve"> </v>
      </c>
      <c r="G112" s="32"/>
      <c r="H112" s="32"/>
      <c r="I112" s="25" t="s">
        <v>22</v>
      </c>
      <c r="J112" s="62" t="str">
        <f>IF(J12="","",J12)</f>
        <v>30. 7. 2023</v>
      </c>
      <c r="K112" s="32"/>
      <c r="L112" s="47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31" s="2" customFormat="1" ht="6.95" customHeight="1">
      <c r="A113" s="30"/>
      <c r="B113" s="31"/>
      <c r="C113" s="32"/>
      <c r="D113" s="32"/>
      <c r="E113" s="32"/>
      <c r="F113" s="32"/>
      <c r="G113" s="32"/>
      <c r="H113" s="32"/>
      <c r="I113" s="32"/>
      <c r="J113" s="32"/>
      <c r="K113" s="32"/>
      <c r="L113" s="47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31" s="2" customFormat="1" ht="15.2" customHeight="1">
      <c r="A114" s="30"/>
      <c r="B114" s="31"/>
      <c r="C114" s="25" t="s">
        <v>24</v>
      </c>
      <c r="D114" s="32"/>
      <c r="E114" s="32"/>
      <c r="F114" s="23" t="str">
        <f>E15</f>
        <v xml:space="preserve"> </v>
      </c>
      <c r="G114" s="32"/>
      <c r="H114" s="32"/>
      <c r="I114" s="25" t="s">
        <v>30</v>
      </c>
      <c r="J114" s="28" t="str">
        <f>E21</f>
        <v xml:space="preserve"> </v>
      </c>
      <c r="K114" s="32"/>
      <c r="L114" s="47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31" s="2" customFormat="1" ht="15.2" customHeight="1">
      <c r="A115" s="30"/>
      <c r="B115" s="31"/>
      <c r="C115" s="25" t="s">
        <v>28</v>
      </c>
      <c r="D115" s="32"/>
      <c r="E115" s="32"/>
      <c r="F115" s="23" t="str">
        <f>IF(E18="","",E18)</f>
        <v>Vyplň údaj</v>
      </c>
      <c r="G115" s="32"/>
      <c r="H115" s="32"/>
      <c r="I115" s="25" t="s">
        <v>32</v>
      </c>
      <c r="J115" s="28" t="str">
        <f>E24</f>
        <v>Ing. Milan Dušek</v>
      </c>
      <c r="K115" s="32"/>
      <c r="L115" s="47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31" s="2" customFormat="1" ht="10.35" customHeight="1">
      <c r="A116" s="30"/>
      <c r="B116" s="31"/>
      <c r="C116" s="32"/>
      <c r="D116" s="32"/>
      <c r="E116" s="32"/>
      <c r="F116" s="32"/>
      <c r="G116" s="32"/>
      <c r="H116" s="32"/>
      <c r="I116" s="32"/>
      <c r="J116" s="32"/>
      <c r="K116" s="32"/>
      <c r="L116" s="47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31" s="10" customFormat="1" ht="29.25" customHeight="1">
      <c r="A117" s="145"/>
      <c r="B117" s="146"/>
      <c r="C117" s="147" t="s">
        <v>97</v>
      </c>
      <c r="D117" s="148" t="s">
        <v>60</v>
      </c>
      <c r="E117" s="148" t="s">
        <v>56</v>
      </c>
      <c r="F117" s="148" t="s">
        <v>57</v>
      </c>
      <c r="G117" s="148" t="s">
        <v>98</v>
      </c>
      <c r="H117" s="148" t="s">
        <v>99</v>
      </c>
      <c r="I117" s="148" t="s">
        <v>100</v>
      </c>
      <c r="J117" s="149" t="s">
        <v>91</v>
      </c>
      <c r="K117" s="150" t="s">
        <v>101</v>
      </c>
      <c r="L117" s="151"/>
      <c r="M117" s="71" t="s">
        <v>1</v>
      </c>
      <c r="N117" s="72" t="s">
        <v>39</v>
      </c>
      <c r="O117" s="72" t="s">
        <v>102</v>
      </c>
      <c r="P117" s="72" t="s">
        <v>103</v>
      </c>
      <c r="Q117" s="72" t="s">
        <v>104</v>
      </c>
      <c r="R117" s="72" t="s">
        <v>105</v>
      </c>
      <c r="S117" s="72" t="s">
        <v>106</v>
      </c>
      <c r="T117" s="73" t="s">
        <v>107</v>
      </c>
      <c r="U117" s="145"/>
      <c r="V117" s="145"/>
      <c r="W117" s="145"/>
      <c r="X117" s="145"/>
      <c r="Y117" s="145"/>
      <c r="Z117" s="145"/>
      <c r="AA117" s="145"/>
      <c r="AB117" s="145"/>
      <c r="AC117" s="145"/>
      <c r="AD117" s="145"/>
      <c r="AE117" s="145"/>
    </row>
    <row r="118" spans="1:63" s="2" customFormat="1" ht="22.9" customHeight="1">
      <c r="A118" s="30"/>
      <c r="B118" s="31"/>
      <c r="C118" s="78" t="s">
        <v>108</v>
      </c>
      <c r="D118" s="32"/>
      <c r="E118" s="32"/>
      <c r="F118" s="32"/>
      <c r="G118" s="32"/>
      <c r="H118" s="32"/>
      <c r="I118" s="32"/>
      <c r="J118" s="152">
        <f>BK118</f>
        <v>0</v>
      </c>
      <c r="K118" s="32"/>
      <c r="L118" s="35"/>
      <c r="M118" s="74"/>
      <c r="N118" s="153"/>
      <c r="O118" s="75"/>
      <c r="P118" s="154">
        <f>P119+P136</f>
        <v>0</v>
      </c>
      <c r="Q118" s="75"/>
      <c r="R118" s="154">
        <f>R119+R136</f>
        <v>0</v>
      </c>
      <c r="S118" s="75"/>
      <c r="T118" s="155">
        <f>T119+T136</f>
        <v>0</v>
      </c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T118" s="13" t="s">
        <v>74</v>
      </c>
      <c r="AU118" s="13" t="s">
        <v>93</v>
      </c>
      <c r="BK118" s="156">
        <f>BK119+BK136</f>
        <v>0</v>
      </c>
    </row>
    <row r="119" spans="2:63" s="11" customFormat="1" ht="25.9" customHeight="1">
      <c r="B119" s="157"/>
      <c r="C119" s="158"/>
      <c r="D119" s="159" t="s">
        <v>74</v>
      </c>
      <c r="E119" s="160" t="s">
        <v>109</v>
      </c>
      <c r="F119" s="160" t="s">
        <v>110</v>
      </c>
      <c r="G119" s="158"/>
      <c r="H119" s="158"/>
      <c r="I119" s="161"/>
      <c r="J119" s="162">
        <f>BK119</f>
        <v>0</v>
      </c>
      <c r="K119" s="158"/>
      <c r="L119" s="163"/>
      <c r="M119" s="164"/>
      <c r="N119" s="165"/>
      <c r="O119" s="165"/>
      <c r="P119" s="166">
        <f>SUM(P120:P135)</f>
        <v>0</v>
      </c>
      <c r="Q119" s="165"/>
      <c r="R119" s="166">
        <f>SUM(R120:R135)</f>
        <v>0</v>
      </c>
      <c r="S119" s="165"/>
      <c r="T119" s="167">
        <f>SUM(T120:T135)</f>
        <v>0</v>
      </c>
      <c r="AR119" s="168" t="s">
        <v>83</v>
      </c>
      <c r="AT119" s="169" t="s">
        <v>74</v>
      </c>
      <c r="AU119" s="169" t="s">
        <v>75</v>
      </c>
      <c r="AY119" s="168" t="s">
        <v>111</v>
      </c>
      <c r="BK119" s="170">
        <f>SUM(BK120:BK135)</f>
        <v>0</v>
      </c>
    </row>
    <row r="120" spans="1:65" s="2" customFormat="1" ht="16.5" customHeight="1">
      <c r="A120" s="30"/>
      <c r="B120" s="31"/>
      <c r="C120" s="171" t="s">
        <v>75</v>
      </c>
      <c r="D120" s="171" t="s">
        <v>112</v>
      </c>
      <c r="E120" s="172" t="s">
        <v>113</v>
      </c>
      <c r="F120" s="173" t="s">
        <v>114</v>
      </c>
      <c r="G120" s="174" t="s">
        <v>115</v>
      </c>
      <c r="H120" s="175">
        <v>65</v>
      </c>
      <c r="I120" s="176"/>
      <c r="J120" s="177">
        <f aca="true" t="shared" si="0" ref="J120:J135">ROUND(I120*H120,2)</f>
        <v>0</v>
      </c>
      <c r="K120" s="178"/>
      <c r="L120" s="35"/>
      <c r="M120" s="179" t="s">
        <v>1</v>
      </c>
      <c r="N120" s="180" t="s">
        <v>40</v>
      </c>
      <c r="O120" s="67"/>
      <c r="P120" s="181">
        <f aca="true" t="shared" si="1" ref="P120:P135">O120*H120</f>
        <v>0</v>
      </c>
      <c r="Q120" s="181">
        <v>0</v>
      </c>
      <c r="R120" s="181">
        <f aca="true" t="shared" si="2" ref="R120:R135">Q120*H120</f>
        <v>0</v>
      </c>
      <c r="S120" s="181">
        <v>0</v>
      </c>
      <c r="T120" s="182">
        <f aca="true" t="shared" si="3" ref="T120:T135">S120*H120</f>
        <v>0</v>
      </c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R120" s="183" t="s">
        <v>116</v>
      </c>
      <c r="AT120" s="183" t="s">
        <v>112</v>
      </c>
      <c r="AU120" s="183" t="s">
        <v>83</v>
      </c>
      <c r="AY120" s="13" t="s">
        <v>111</v>
      </c>
      <c r="BE120" s="184">
        <f aca="true" t="shared" si="4" ref="BE120:BE135">IF(N120="základní",J120,0)</f>
        <v>0</v>
      </c>
      <c r="BF120" s="184">
        <f aca="true" t="shared" si="5" ref="BF120:BF135">IF(N120="snížená",J120,0)</f>
        <v>0</v>
      </c>
      <c r="BG120" s="184">
        <f aca="true" t="shared" si="6" ref="BG120:BG135">IF(N120="zákl. přenesená",J120,0)</f>
        <v>0</v>
      </c>
      <c r="BH120" s="184">
        <f aca="true" t="shared" si="7" ref="BH120:BH135">IF(N120="sníž. přenesená",J120,0)</f>
        <v>0</v>
      </c>
      <c r="BI120" s="184">
        <f aca="true" t="shared" si="8" ref="BI120:BI135">IF(N120="nulová",J120,0)</f>
        <v>0</v>
      </c>
      <c r="BJ120" s="13" t="s">
        <v>83</v>
      </c>
      <c r="BK120" s="184">
        <f aca="true" t="shared" si="9" ref="BK120:BK135">ROUND(I120*H120,2)</f>
        <v>0</v>
      </c>
      <c r="BL120" s="13" t="s">
        <v>116</v>
      </c>
      <c r="BM120" s="183" t="s">
        <v>85</v>
      </c>
    </row>
    <row r="121" spans="1:65" s="2" customFormat="1" ht="16.5" customHeight="1">
      <c r="A121" s="30"/>
      <c r="B121" s="31"/>
      <c r="C121" s="171" t="s">
        <v>75</v>
      </c>
      <c r="D121" s="171" t="s">
        <v>112</v>
      </c>
      <c r="E121" s="172" t="s">
        <v>117</v>
      </c>
      <c r="F121" s="173" t="s">
        <v>118</v>
      </c>
      <c r="G121" s="174" t="s">
        <v>119</v>
      </c>
      <c r="H121" s="175">
        <v>8</v>
      </c>
      <c r="I121" s="176"/>
      <c r="J121" s="177">
        <f t="shared" si="0"/>
        <v>0</v>
      </c>
      <c r="K121" s="178"/>
      <c r="L121" s="35"/>
      <c r="M121" s="179" t="s">
        <v>1</v>
      </c>
      <c r="N121" s="180" t="s">
        <v>40</v>
      </c>
      <c r="O121" s="67"/>
      <c r="P121" s="181">
        <f t="shared" si="1"/>
        <v>0</v>
      </c>
      <c r="Q121" s="181">
        <v>0</v>
      </c>
      <c r="R121" s="181">
        <f t="shared" si="2"/>
        <v>0</v>
      </c>
      <c r="S121" s="181">
        <v>0</v>
      </c>
      <c r="T121" s="182">
        <f t="shared" si="3"/>
        <v>0</v>
      </c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R121" s="183" t="s">
        <v>116</v>
      </c>
      <c r="AT121" s="183" t="s">
        <v>112</v>
      </c>
      <c r="AU121" s="183" t="s">
        <v>83</v>
      </c>
      <c r="AY121" s="13" t="s">
        <v>111</v>
      </c>
      <c r="BE121" s="184">
        <f t="shared" si="4"/>
        <v>0</v>
      </c>
      <c r="BF121" s="184">
        <f t="shared" si="5"/>
        <v>0</v>
      </c>
      <c r="BG121" s="184">
        <f t="shared" si="6"/>
        <v>0</v>
      </c>
      <c r="BH121" s="184">
        <f t="shared" si="7"/>
        <v>0</v>
      </c>
      <c r="BI121" s="184">
        <f t="shared" si="8"/>
        <v>0</v>
      </c>
      <c r="BJ121" s="13" t="s">
        <v>83</v>
      </c>
      <c r="BK121" s="184">
        <f t="shared" si="9"/>
        <v>0</v>
      </c>
      <c r="BL121" s="13" t="s">
        <v>116</v>
      </c>
      <c r="BM121" s="183" t="s">
        <v>116</v>
      </c>
    </row>
    <row r="122" spans="1:65" s="2" customFormat="1" ht="16.5" customHeight="1">
      <c r="A122" s="30"/>
      <c r="B122" s="31"/>
      <c r="C122" s="171" t="s">
        <v>75</v>
      </c>
      <c r="D122" s="171" t="s">
        <v>112</v>
      </c>
      <c r="E122" s="172" t="s">
        <v>120</v>
      </c>
      <c r="F122" s="173" t="s">
        <v>121</v>
      </c>
      <c r="G122" s="174" t="s">
        <v>119</v>
      </c>
      <c r="H122" s="175">
        <v>8</v>
      </c>
      <c r="I122" s="176"/>
      <c r="J122" s="177">
        <f t="shared" si="0"/>
        <v>0</v>
      </c>
      <c r="K122" s="178"/>
      <c r="L122" s="35"/>
      <c r="M122" s="179" t="s">
        <v>1</v>
      </c>
      <c r="N122" s="180" t="s">
        <v>40</v>
      </c>
      <c r="O122" s="67"/>
      <c r="P122" s="181">
        <f t="shared" si="1"/>
        <v>0</v>
      </c>
      <c r="Q122" s="181">
        <v>0</v>
      </c>
      <c r="R122" s="181">
        <f t="shared" si="2"/>
        <v>0</v>
      </c>
      <c r="S122" s="181">
        <v>0</v>
      </c>
      <c r="T122" s="182">
        <f t="shared" si="3"/>
        <v>0</v>
      </c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R122" s="183" t="s">
        <v>116</v>
      </c>
      <c r="AT122" s="183" t="s">
        <v>112</v>
      </c>
      <c r="AU122" s="183" t="s">
        <v>83</v>
      </c>
      <c r="AY122" s="13" t="s">
        <v>111</v>
      </c>
      <c r="BE122" s="184">
        <f t="shared" si="4"/>
        <v>0</v>
      </c>
      <c r="BF122" s="184">
        <f t="shared" si="5"/>
        <v>0</v>
      </c>
      <c r="BG122" s="184">
        <f t="shared" si="6"/>
        <v>0</v>
      </c>
      <c r="BH122" s="184">
        <f t="shared" si="7"/>
        <v>0</v>
      </c>
      <c r="BI122" s="184">
        <f t="shared" si="8"/>
        <v>0</v>
      </c>
      <c r="BJ122" s="13" t="s">
        <v>83</v>
      </c>
      <c r="BK122" s="184">
        <f t="shared" si="9"/>
        <v>0</v>
      </c>
      <c r="BL122" s="13" t="s">
        <v>116</v>
      </c>
      <c r="BM122" s="183" t="s">
        <v>122</v>
      </c>
    </row>
    <row r="123" spans="1:65" s="2" customFormat="1" ht="24.2" customHeight="1">
      <c r="A123" s="30"/>
      <c r="B123" s="31"/>
      <c r="C123" s="171" t="s">
        <v>75</v>
      </c>
      <c r="D123" s="171" t="s">
        <v>112</v>
      </c>
      <c r="E123" s="172" t="s">
        <v>123</v>
      </c>
      <c r="F123" s="173" t="s">
        <v>124</v>
      </c>
      <c r="G123" s="174" t="s">
        <v>115</v>
      </c>
      <c r="H123" s="175">
        <v>90</v>
      </c>
      <c r="I123" s="176"/>
      <c r="J123" s="177">
        <f t="shared" si="0"/>
        <v>0</v>
      </c>
      <c r="K123" s="178"/>
      <c r="L123" s="35"/>
      <c r="M123" s="179" t="s">
        <v>1</v>
      </c>
      <c r="N123" s="180" t="s">
        <v>40</v>
      </c>
      <c r="O123" s="67"/>
      <c r="P123" s="181">
        <f t="shared" si="1"/>
        <v>0</v>
      </c>
      <c r="Q123" s="181">
        <v>0</v>
      </c>
      <c r="R123" s="181">
        <f t="shared" si="2"/>
        <v>0</v>
      </c>
      <c r="S123" s="181">
        <v>0</v>
      </c>
      <c r="T123" s="182">
        <f t="shared" si="3"/>
        <v>0</v>
      </c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R123" s="183" t="s">
        <v>116</v>
      </c>
      <c r="AT123" s="183" t="s">
        <v>112</v>
      </c>
      <c r="AU123" s="183" t="s">
        <v>83</v>
      </c>
      <c r="AY123" s="13" t="s">
        <v>111</v>
      </c>
      <c r="BE123" s="184">
        <f t="shared" si="4"/>
        <v>0</v>
      </c>
      <c r="BF123" s="184">
        <f t="shared" si="5"/>
        <v>0</v>
      </c>
      <c r="BG123" s="184">
        <f t="shared" si="6"/>
        <v>0</v>
      </c>
      <c r="BH123" s="184">
        <f t="shared" si="7"/>
        <v>0</v>
      </c>
      <c r="BI123" s="184">
        <f t="shared" si="8"/>
        <v>0</v>
      </c>
      <c r="BJ123" s="13" t="s">
        <v>83</v>
      </c>
      <c r="BK123" s="184">
        <f t="shared" si="9"/>
        <v>0</v>
      </c>
      <c r="BL123" s="13" t="s">
        <v>116</v>
      </c>
      <c r="BM123" s="183" t="s">
        <v>125</v>
      </c>
    </row>
    <row r="124" spans="1:65" s="2" customFormat="1" ht="16.5" customHeight="1">
      <c r="A124" s="30"/>
      <c r="B124" s="31"/>
      <c r="C124" s="171" t="s">
        <v>75</v>
      </c>
      <c r="D124" s="171" t="s">
        <v>112</v>
      </c>
      <c r="E124" s="172" t="s">
        <v>126</v>
      </c>
      <c r="F124" s="173" t="s">
        <v>127</v>
      </c>
      <c r="G124" s="174" t="s">
        <v>119</v>
      </c>
      <c r="H124" s="175">
        <v>60</v>
      </c>
      <c r="I124" s="176"/>
      <c r="J124" s="177">
        <f t="shared" si="0"/>
        <v>0</v>
      </c>
      <c r="K124" s="178"/>
      <c r="L124" s="35"/>
      <c r="M124" s="179" t="s">
        <v>1</v>
      </c>
      <c r="N124" s="180" t="s">
        <v>40</v>
      </c>
      <c r="O124" s="67"/>
      <c r="P124" s="181">
        <f t="shared" si="1"/>
        <v>0</v>
      </c>
      <c r="Q124" s="181">
        <v>0</v>
      </c>
      <c r="R124" s="181">
        <f t="shared" si="2"/>
        <v>0</v>
      </c>
      <c r="S124" s="181">
        <v>0</v>
      </c>
      <c r="T124" s="182">
        <f t="shared" si="3"/>
        <v>0</v>
      </c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R124" s="183" t="s">
        <v>116</v>
      </c>
      <c r="AT124" s="183" t="s">
        <v>112</v>
      </c>
      <c r="AU124" s="183" t="s">
        <v>83</v>
      </c>
      <c r="AY124" s="13" t="s">
        <v>111</v>
      </c>
      <c r="BE124" s="184">
        <f t="shared" si="4"/>
        <v>0</v>
      </c>
      <c r="BF124" s="184">
        <f t="shared" si="5"/>
        <v>0</v>
      </c>
      <c r="BG124" s="184">
        <f t="shared" si="6"/>
        <v>0</v>
      </c>
      <c r="BH124" s="184">
        <f t="shared" si="7"/>
        <v>0</v>
      </c>
      <c r="BI124" s="184">
        <f t="shared" si="8"/>
        <v>0</v>
      </c>
      <c r="BJ124" s="13" t="s">
        <v>83</v>
      </c>
      <c r="BK124" s="184">
        <f t="shared" si="9"/>
        <v>0</v>
      </c>
      <c r="BL124" s="13" t="s">
        <v>116</v>
      </c>
      <c r="BM124" s="183" t="s">
        <v>128</v>
      </c>
    </row>
    <row r="125" spans="1:65" s="2" customFormat="1" ht="16.5" customHeight="1">
      <c r="A125" s="30"/>
      <c r="B125" s="31"/>
      <c r="C125" s="171" t="s">
        <v>75</v>
      </c>
      <c r="D125" s="171" t="s">
        <v>112</v>
      </c>
      <c r="E125" s="172" t="s">
        <v>129</v>
      </c>
      <c r="F125" s="173" t="s">
        <v>130</v>
      </c>
      <c r="G125" s="174" t="s">
        <v>119</v>
      </c>
      <c r="H125" s="175">
        <v>400</v>
      </c>
      <c r="I125" s="176"/>
      <c r="J125" s="177">
        <f t="shared" si="0"/>
        <v>0</v>
      </c>
      <c r="K125" s="178"/>
      <c r="L125" s="35"/>
      <c r="M125" s="179" t="s">
        <v>1</v>
      </c>
      <c r="N125" s="180" t="s">
        <v>40</v>
      </c>
      <c r="O125" s="67"/>
      <c r="P125" s="181">
        <f t="shared" si="1"/>
        <v>0</v>
      </c>
      <c r="Q125" s="181">
        <v>0</v>
      </c>
      <c r="R125" s="181">
        <f t="shared" si="2"/>
        <v>0</v>
      </c>
      <c r="S125" s="181">
        <v>0</v>
      </c>
      <c r="T125" s="182">
        <f t="shared" si="3"/>
        <v>0</v>
      </c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R125" s="183" t="s">
        <v>116</v>
      </c>
      <c r="AT125" s="183" t="s">
        <v>112</v>
      </c>
      <c r="AU125" s="183" t="s">
        <v>83</v>
      </c>
      <c r="AY125" s="13" t="s">
        <v>111</v>
      </c>
      <c r="BE125" s="184">
        <f t="shared" si="4"/>
        <v>0</v>
      </c>
      <c r="BF125" s="184">
        <f t="shared" si="5"/>
        <v>0</v>
      </c>
      <c r="BG125" s="184">
        <f t="shared" si="6"/>
        <v>0</v>
      </c>
      <c r="BH125" s="184">
        <f t="shared" si="7"/>
        <v>0</v>
      </c>
      <c r="BI125" s="184">
        <f t="shared" si="8"/>
        <v>0</v>
      </c>
      <c r="BJ125" s="13" t="s">
        <v>83</v>
      </c>
      <c r="BK125" s="184">
        <f t="shared" si="9"/>
        <v>0</v>
      </c>
      <c r="BL125" s="13" t="s">
        <v>116</v>
      </c>
      <c r="BM125" s="183" t="s">
        <v>131</v>
      </c>
    </row>
    <row r="126" spans="1:65" s="2" customFormat="1" ht="33" customHeight="1">
      <c r="A126" s="30"/>
      <c r="B126" s="31"/>
      <c r="C126" s="171" t="s">
        <v>75</v>
      </c>
      <c r="D126" s="171" t="s">
        <v>112</v>
      </c>
      <c r="E126" s="172" t="s">
        <v>132</v>
      </c>
      <c r="F126" s="173" t="s">
        <v>133</v>
      </c>
      <c r="G126" s="174" t="s">
        <v>115</v>
      </c>
      <c r="H126" s="175">
        <v>860</v>
      </c>
      <c r="I126" s="176"/>
      <c r="J126" s="177">
        <f t="shared" si="0"/>
        <v>0</v>
      </c>
      <c r="K126" s="178"/>
      <c r="L126" s="35"/>
      <c r="M126" s="179" t="s">
        <v>1</v>
      </c>
      <c r="N126" s="180" t="s">
        <v>40</v>
      </c>
      <c r="O126" s="67"/>
      <c r="P126" s="181">
        <f t="shared" si="1"/>
        <v>0</v>
      </c>
      <c r="Q126" s="181">
        <v>0</v>
      </c>
      <c r="R126" s="181">
        <f t="shared" si="2"/>
        <v>0</v>
      </c>
      <c r="S126" s="181">
        <v>0</v>
      </c>
      <c r="T126" s="182">
        <f t="shared" si="3"/>
        <v>0</v>
      </c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R126" s="183" t="s">
        <v>116</v>
      </c>
      <c r="AT126" s="183" t="s">
        <v>112</v>
      </c>
      <c r="AU126" s="183" t="s">
        <v>83</v>
      </c>
      <c r="AY126" s="13" t="s">
        <v>111</v>
      </c>
      <c r="BE126" s="184">
        <f t="shared" si="4"/>
        <v>0</v>
      </c>
      <c r="BF126" s="184">
        <f t="shared" si="5"/>
        <v>0</v>
      </c>
      <c r="BG126" s="184">
        <f t="shared" si="6"/>
        <v>0</v>
      </c>
      <c r="BH126" s="184">
        <f t="shared" si="7"/>
        <v>0</v>
      </c>
      <c r="BI126" s="184">
        <f t="shared" si="8"/>
        <v>0</v>
      </c>
      <c r="BJ126" s="13" t="s">
        <v>83</v>
      </c>
      <c r="BK126" s="184">
        <f t="shared" si="9"/>
        <v>0</v>
      </c>
      <c r="BL126" s="13" t="s">
        <v>116</v>
      </c>
      <c r="BM126" s="183" t="s">
        <v>134</v>
      </c>
    </row>
    <row r="127" spans="1:65" s="2" customFormat="1" ht="24.2" customHeight="1">
      <c r="A127" s="30"/>
      <c r="B127" s="31"/>
      <c r="C127" s="171" t="s">
        <v>75</v>
      </c>
      <c r="D127" s="171" t="s">
        <v>112</v>
      </c>
      <c r="E127" s="172" t="s">
        <v>135</v>
      </c>
      <c r="F127" s="173" t="s">
        <v>136</v>
      </c>
      <c r="G127" s="174" t="s">
        <v>115</v>
      </c>
      <c r="H127" s="175">
        <v>600</v>
      </c>
      <c r="I127" s="176"/>
      <c r="J127" s="177">
        <f t="shared" si="0"/>
        <v>0</v>
      </c>
      <c r="K127" s="178"/>
      <c r="L127" s="35"/>
      <c r="M127" s="179" t="s">
        <v>1</v>
      </c>
      <c r="N127" s="180" t="s">
        <v>40</v>
      </c>
      <c r="O127" s="67"/>
      <c r="P127" s="181">
        <f t="shared" si="1"/>
        <v>0</v>
      </c>
      <c r="Q127" s="181">
        <v>0</v>
      </c>
      <c r="R127" s="181">
        <f t="shared" si="2"/>
        <v>0</v>
      </c>
      <c r="S127" s="181">
        <v>0</v>
      </c>
      <c r="T127" s="182">
        <f t="shared" si="3"/>
        <v>0</v>
      </c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R127" s="183" t="s">
        <v>116</v>
      </c>
      <c r="AT127" s="183" t="s">
        <v>112</v>
      </c>
      <c r="AU127" s="183" t="s">
        <v>83</v>
      </c>
      <c r="AY127" s="13" t="s">
        <v>111</v>
      </c>
      <c r="BE127" s="184">
        <f t="shared" si="4"/>
        <v>0</v>
      </c>
      <c r="BF127" s="184">
        <f t="shared" si="5"/>
        <v>0</v>
      </c>
      <c r="BG127" s="184">
        <f t="shared" si="6"/>
        <v>0</v>
      </c>
      <c r="BH127" s="184">
        <f t="shared" si="7"/>
        <v>0</v>
      </c>
      <c r="BI127" s="184">
        <f t="shared" si="8"/>
        <v>0</v>
      </c>
      <c r="BJ127" s="13" t="s">
        <v>83</v>
      </c>
      <c r="BK127" s="184">
        <f t="shared" si="9"/>
        <v>0</v>
      </c>
      <c r="BL127" s="13" t="s">
        <v>116</v>
      </c>
      <c r="BM127" s="183" t="s">
        <v>137</v>
      </c>
    </row>
    <row r="128" spans="1:65" s="2" customFormat="1" ht="21.75" customHeight="1">
      <c r="A128" s="30"/>
      <c r="B128" s="31"/>
      <c r="C128" s="171" t="s">
        <v>75</v>
      </c>
      <c r="D128" s="171" t="s">
        <v>112</v>
      </c>
      <c r="E128" s="172" t="s">
        <v>138</v>
      </c>
      <c r="F128" s="173" t="s">
        <v>139</v>
      </c>
      <c r="G128" s="174" t="s">
        <v>115</v>
      </c>
      <c r="H128" s="175">
        <v>600</v>
      </c>
      <c r="I128" s="176"/>
      <c r="J128" s="177">
        <f t="shared" si="0"/>
        <v>0</v>
      </c>
      <c r="K128" s="178"/>
      <c r="L128" s="35"/>
      <c r="M128" s="179" t="s">
        <v>1</v>
      </c>
      <c r="N128" s="180" t="s">
        <v>40</v>
      </c>
      <c r="O128" s="67"/>
      <c r="P128" s="181">
        <f t="shared" si="1"/>
        <v>0</v>
      </c>
      <c r="Q128" s="181">
        <v>0</v>
      </c>
      <c r="R128" s="181">
        <f t="shared" si="2"/>
        <v>0</v>
      </c>
      <c r="S128" s="181">
        <v>0</v>
      </c>
      <c r="T128" s="182">
        <f t="shared" si="3"/>
        <v>0</v>
      </c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R128" s="183" t="s">
        <v>116</v>
      </c>
      <c r="AT128" s="183" t="s">
        <v>112</v>
      </c>
      <c r="AU128" s="183" t="s">
        <v>83</v>
      </c>
      <c r="AY128" s="13" t="s">
        <v>111</v>
      </c>
      <c r="BE128" s="184">
        <f t="shared" si="4"/>
        <v>0</v>
      </c>
      <c r="BF128" s="184">
        <f t="shared" si="5"/>
        <v>0</v>
      </c>
      <c r="BG128" s="184">
        <f t="shared" si="6"/>
        <v>0</v>
      </c>
      <c r="BH128" s="184">
        <f t="shared" si="7"/>
        <v>0</v>
      </c>
      <c r="BI128" s="184">
        <f t="shared" si="8"/>
        <v>0</v>
      </c>
      <c r="BJ128" s="13" t="s">
        <v>83</v>
      </c>
      <c r="BK128" s="184">
        <f t="shared" si="9"/>
        <v>0</v>
      </c>
      <c r="BL128" s="13" t="s">
        <v>116</v>
      </c>
      <c r="BM128" s="183" t="s">
        <v>140</v>
      </c>
    </row>
    <row r="129" spans="1:65" s="2" customFormat="1" ht="24.2" customHeight="1">
      <c r="A129" s="30"/>
      <c r="B129" s="31"/>
      <c r="C129" s="171" t="s">
        <v>75</v>
      </c>
      <c r="D129" s="171" t="s">
        <v>112</v>
      </c>
      <c r="E129" s="172" t="s">
        <v>141</v>
      </c>
      <c r="F129" s="173" t="s">
        <v>142</v>
      </c>
      <c r="G129" s="174" t="s">
        <v>119</v>
      </c>
      <c r="H129" s="175">
        <v>8</v>
      </c>
      <c r="I129" s="176"/>
      <c r="J129" s="177">
        <f t="shared" si="0"/>
        <v>0</v>
      </c>
      <c r="K129" s="178"/>
      <c r="L129" s="35"/>
      <c r="M129" s="179" t="s">
        <v>1</v>
      </c>
      <c r="N129" s="180" t="s">
        <v>40</v>
      </c>
      <c r="O129" s="67"/>
      <c r="P129" s="181">
        <f t="shared" si="1"/>
        <v>0</v>
      </c>
      <c r="Q129" s="181">
        <v>0</v>
      </c>
      <c r="R129" s="181">
        <f t="shared" si="2"/>
        <v>0</v>
      </c>
      <c r="S129" s="181">
        <v>0</v>
      </c>
      <c r="T129" s="182">
        <f t="shared" si="3"/>
        <v>0</v>
      </c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R129" s="183" t="s">
        <v>116</v>
      </c>
      <c r="AT129" s="183" t="s">
        <v>112</v>
      </c>
      <c r="AU129" s="183" t="s">
        <v>83</v>
      </c>
      <c r="AY129" s="13" t="s">
        <v>111</v>
      </c>
      <c r="BE129" s="184">
        <f t="shared" si="4"/>
        <v>0</v>
      </c>
      <c r="BF129" s="184">
        <f t="shared" si="5"/>
        <v>0</v>
      </c>
      <c r="BG129" s="184">
        <f t="shared" si="6"/>
        <v>0</v>
      </c>
      <c r="BH129" s="184">
        <f t="shared" si="7"/>
        <v>0</v>
      </c>
      <c r="BI129" s="184">
        <f t="shared" si="8"/>
        <v>0</v>
      </c>
      <c r="BJ129" s="13" t="s">
        <v>83</v>
      </c>
      <c r="BK129" s="184">
        <f t="shared" si="9"/>
        <v>0</v>
      </c>
      <c r="BL129" s="13" t="s">
        <v>116</v>
      </c>
      <c r="BM129" s="183" t="s">
        <v>143</v>
      </c>
    </row>
    <row r="130" spans="1:65" s="2" customFormat="1" ht="24.2" customHeight="1">
      <c r="A130" s="30"/>
      <c r="B130" s="31"/>
      <c r="C130" s="171" t="s">
        <v>75</v>
      </c>
      <c r="D130" s="171" t="s">
        <v>112</v>
      </c>
      <c r="E130" s="172" t="s">
        <v>144</v>
      </c>
      <c r="F130" s="173" t="s">
        <v>145</v>
      </c>
      <c r="G130" s="174" t="s">
        <v>119</v>
      </c>
      <c r="H130" s="175">
        <v>5</v>
      </c>
      <c r="I130" s="176"/>
      <c r="J130" s="177">
        <f t="shared" si="0"/>
        <v>0</v>
      </c>
      <c r="K130" s="178"/>
      <c r="L130" s="35"/>
      <c r="M130" s="179" t="s">
        <v>1</v>
      </c>
      <c r="N130" s="180" t="s">
        <v>40</v>
      </c>
      <c r="O130" s="67"/>
      <c r="P130" s="181">
        <f t="shared" si="1"/>
        <v>0</v>
      </c>
      <c r="Q130" s="181">
        <v>0</v>
      </c>
      <c r="R130" s="181">
        <f t="shared" si="2"/>
        <v>0</v>
      </c>
      <c r="S130" s="181">
        <v>0</v>
      </c>
      <c r="T130" s="182">
        <f t="shared" si="3"/>
        <v>0</v>
      </c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R130" s="183" t="s">
        <v>116</v>
      </c>
      <c r="AT130" s="183" t="s">
        <v>112</v>
      </c>
      <c r="AU130" s="183" t="s">
        <v>83</v>
      </c>
      <c r="AY130" s="13" t="s">
        <v>111</v>
      </c>
      <c r="BE130" s="184">
        <f t="shared" si="4"/>
        <v>0</v>
      </c>
      <c r="BF130" s="184">
        <f t="shared" si="5"/>
        <v>0</v>
      </c>
      <c r="BG130" s="184">
        <f t="shared" si="6"/>
        <v>0</v>
      </c>
      <c r="BH130" s="184">
        <f t="shared" si="7"/>
        <v>0</v>
      </c>
      <c r="BI130" s="184">
        <f t="shared" si="8"/>
        <v>0</v>
      </c>
      <c r="BJ130" s="13" t="s">
        <v>83</v>
      </c>
      <c r="BK130" s="184">
        <f t="shared" si="9"/>
        <v>0</v>
      </c>
      <c r="BL130" s="13" t="s">
        <v>116</v>
      </c>
      <c r="BM130" s="183" t="s">
        <v>146</v>
      </c>
    </row>
    <row r="131" spans="1:65" s="2" customFormat="1" ht="24.2" customHeight="1">
      <c r="A131" s="30"/>
      <c r="B131" s="31"/>
      <c r="C131" s="171" t="s">
        <v>75</v>
      </c>
      <c r="D131" s="171" t="s">
        <v>112</v>
      </c>
      <c r="E131" s="172" t="s">
        <v>147</v>
      </c>
      <c r="F131" s="173" t="s">
        <v>148</v>
      </c>
      <c r="G131" s="174" t="s">
        <v>119</v>
      </c>
      <c r="H131" s="175">
        <v>8</v>
      </c>
      <c r="I131" s="176"/>
      <c r="J131" s="177">
        <f t="shared" si="0"/>
        <v>0</v>
      </c>
      <c r="K131" s="178"/>
      <c r="L131" s="35"/>
      <c r="M131" s="179" t="s">
        <v>1</v>
      </c>
      <c r="N131" s="180" t="s">
        <v>40</v>
      </c>
      <c r="O131" s="67"/>
      <c r="P131" s="181">
        <f t="shared" si="1"/>
        <v>0</v>
      </c>
      <c r="Q131" s="181">
        <v>0</v>
      </c>
      <c r="R131" s="181">
        <f t="shared" si="2"/>
        <v>0</v>
      </c>
      <c r="S131" s="181">
        <v>0</v>
      </c>
      <c r="T131" s="182">
        <f t="shared" si="3"/>
        <v>0</v>
      </c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R131" s="183" t="s">
        <v>116</v>
      </c>
      <c r="AT131" s="183" t="s">
        <v>112</v>
      </c>
      <c r="AU131" s="183" t="s">
        <v>83</v>
      </c>
      <c r="AY131" s="13" t="s">
        <v>111</v>
      </c>
      <c r="BE131" s="184">
        <f t="shared" si="4"/>
        <v>0</v>
      </c>
      <c r="BF131" s="184">
        <f t="shared" si="5"/>
        <v>0</v>
      </c>
      <c r="BG131" s="184">
        <f t="shared" si="6"/>
        <v>0</v>
      </c>
      <c r="BH131" s="184">
        <f t="shared" si="7"/>
        <v>0</v>
      </c>
      <c r="BI131" s="184">
        <f t="shared" si="8"/>
        <v>0</v>
      </c>
      <c r="BJ131" s="13" t="s">
        <v>83</v>
      </c>
      <c r="BK131" s="184">
        <f t="shared" si="9"/>
        <v>0</v>
      </c>
      <c r="BL131" s="13" t="s">
        <v>116</v>
      </c>
      <c r="BM131" s="183" t="s">
        <v>149</v>
      </c>
    </row>
    <row r="132" spans="1:65" s="2" customFormat="1" ht="49.15" customHeight="1">
      <c r="A132" s="30"/>
      <c r="B132" s="31"/>
      <c r="C132" s="171" t="s">
        <v>75</v>
      </c>
      <c r="D132" s="171" t="s">
        <v>112</v>
      </c>
      <c r="E132" s="172" t="s">
        <v>150</v>
      </c>
      <c r="F132" s="173" t="s">
        <v>151</v>
      </c>
      <c r="G132" s="174" t="s">
        <v>119</v>
      </c>
      <c r="H132" s="175">
        <v>1</v>
      </c>
      <c r="I132" s="176"/>
      <c r="J132" s="177">
        <f t="shared" si="0"/>
        <v>0</v>
      </c>
      <c r="K132" s="178"/>
      <c r="L132" s="35"/>
      <c r="M132" s="179" t="s">
        <v>1</v>
      </c>
      <c r="N132" s="180" t="s">
        <v>40</v>
      </c>
      <c r="O132" s="67"/>
      <c r="P132" s="181">
        <f t="shared" si="1"/>
        <v>0</v>
      </c>
      <c r="Q132" s="181">
        <v>0</v>
      </c>
      <c r="R132" s="181">
        <f t="shared" si="2"/>
        <v>0</v>
      </c>
      <c r="S132" s="181">
        <v>0</v>
      </c>
      <c r="T132" s="182">
        <f t="shared" si="3"/>
        <v>0</v>
      </c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R132" s="183" t="s">
        <v>116</v>
      </c>
      <c r="AT132" s="183" t="s">
        <v>112</v>
      </c>
      <c r="AU132" s="183" t="s">
        <v>83</v>
      </c>
      <c r="AY132" s="13" t="s">
        <v>111</v>
      </c>
      <c r="BE132" s="184">
        <f t="shared" si="4"/>
        <v>0</v>
      </c>
      <c r="BF132" s="184">
        <f t="shared" si="5"/>
        <v>0</v>
      </c>
      <c r="BG132" s="184">
        <f t="shared" si="6"/>
        <v>0</v>
      </c>
      <c r="BH132" s="184">
        <f t="shared" si="7"/>
        <v>0</v>
      </c>
      <c r="BI132" s="184">
        <f t="shared" si="8"/>
        <v>0</v>
      </c>
      <c r="BJ132" s="13" t="s">
        <v>83</v>
      </c>
      <c r="BK132" s="184">
        <f t="shared" si="9"/>
        <v>0</v>
      </c>
      <c r="BL132" s="13" t="s">
        <v>116</v>
      </c>
      <c r="BM132" s="183" t="s">
        <v>152</v>
      </c>
    </row>
    <row r="133" spans="1:65" s="2" customFormat="1" ht="16.5" customHeight="1">
      <c r="A133" s="30"/>
      <c r="B133" s="31"/>
      <c r="C133" s="171" t="s">
        <v>75</v>
      </c>
      <c r="D133" s="171" t="s">
        <v>112</v>
      </c>
      <c r="E133" s="172" t="s">
        <v>153</v>
      </c>
      <c r="F133" s="173" t="s">
        <v>154</v>
      </c>
      <c r="G133" s="174" t="s">
        <v>119</v>
      </c>
      <c r="H133" s="175">
        <v>10</v>
      </c>
      <c r="I133" s="176"/>
      <c r="J133" s="177">
        <f t="shared" si="0"/>
        <v>0</v>
      </c>
      <c r="K133" s="178"/>
      <c r="L133" s="35"/>
      <c r="M133" s="179" t="s">
        <v>1</v>
      </c>
      <c r="N133" s="180" t="s">
        <v>40</v>
      </c>
      <c r="O133" s="67"/>
      <c r="P133" s="181">
        <f t="shared" si="1"/>
        <v>0</v>
      </c>
      <c r="Q133" s="181">
        <v>0</v>
      </c>
      <c r="R133" s="181">
        <f t="shared" si="2"/>
        <v>0</v>
      </c>
      <c r="S133" s="181">
        <v>0</v>
      </c>
      <c r="T133" s="182">
        <f t="shared" si="3"/>
        <v>0</v>
      </c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R133" s="183" t="s">
        <v>116</v>
      </c>
      <c r="AT133" s="183" t="s">
        <v>112</v>
      </c>
      <c r="AU133" s="183" t="s">
        <v>83</v>
      </c>
      <c r="AY133" s="13" t="s">
        <v>111</v>
      </c>
      <c r="BE133" s="184">
        <f t="shared" si="4"/>
        <v>0</v>
      </c>
      <c r="BF133" s="184">
        <f t="shared" si="5"/>
        <v>0</v>
      </c>
      <c r="BG133" s="184">
        <f t="shared" si="6"/>
        <v>0</v>
      </c>
      <c r="BH133" s="184">
        <f t="shared" si="7"/>
        <v>0</v>
      </c>
      <c r="BI133" s="184">
        <f t="shared" si="8"/>
        <v>0</v>
      </c>
      <c r="BJ133" s="13" t="s">
        <v>83</v>
      </c>
      <c r="BK133" s="184">
        <f t="shared" si="9"/>
        <v>0</v>
      </c>
      <c r="BL133" s="13" t="s">
        <v>116</v>
      </c>
      <c r="BM133" s="183" t="s">
        <v>155</v>
      </c>
    </row>
    <row r="134" spans="1:65" s="2" customFormat="1" ht="16.5" customHeight="1">
      <c r="A134" s="30"/>
      <c r="B134" s="31"/>
      <c r="C134" s="171" t="s">
        <v>75</v>
      </c>
      <c r="D134" s="171" t="s">
        <v>112</v>
      </c>
      <c r="E134" s="172" t="s">
        <v>156</v>
      </c>
      <c r="F134" s="173" t="s">
        <v>157</v>
      </c>
      <c r="G134" s="174" t="s">
        <v>158</v>
      </c>
      <c r="H134" s="175">
        <v>1</v>
      </c>
      <c r="I134" s="176"/>
      <c r="J134" s="177">
        <f t="shared" si="0"/>
        <v>0</v>
      </c>
      <c r="K134" s="178"/>
      <c r="L134" s="35"/>
      <c r="M134" s="179" t="s">
        <v>1</v>
      </c>
      <c r="N134" s="180" t="s">
        <v>40</v>
      </c>
      <c r="O134" s="67"/>
      <c r="P134" s="181">
        <f t="shared" si="1"/>
        <v>0</v>
      </c>
      <c r="Q134" s="181">
        <v>0</v>
      </c>
      <c r="R134" s="181">
        <f t="shared" si="2"/>
        <v>0</v>
      </c>
      <c r="S134" s="181">
        <v>0</v>
      </c>
      <c r="T134" s="182">
        <f t="shared" si="3"/>
        <v>0</v>
      </c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R134" s="183" t="s">
        <v>116</v>
      </c>
      <c r="AT134" s="183" t="s">
        <v>112</v>
      </c>
      <c r="AU134" s="183" t="s">
        <v>83</v>
      </c>
      <c r="AY134" s="13" t="s">
        <v>111</v>
      </c>
      <c r="BE134" s="184">
        <f t="shared" si="4"/>
        <v>0</v>
      </c>
      <c r="BF134" s="184">
        <f t="shared" si="5"/>
        <v>0</v>
      </c>
      <c r="BG134" s="184">
        <f t="shared" si="6"/>
        <v>0</v>
      </c>
      <c r="BH134" s="184">
        <f t="shared" si="7"/>
        <v>0</v>
      </c>
      <c r="BI134" s="184">
        <f t="shared" si="8"/>
        <v>0</v>
      </c>
      <c r="BJ134" s="13" t="s">
        <v>83</v>
      </c>
      <c r="BK134" s="184">
        <f t="shared" si="9"/>
        <v>0</v>
      </c>
      <c r="BL134" s="13" t="s">
        <v>116</v>
      </c>
      <c r="BM134" s="183" t="s">
        <v>159</v>
      </c>
    </row>
    <row r="135" spans="1:65" s="2" customFormat="1" ht="21.75" customHeight="1">
      <c r="A135" s="30"/>
      <c r="B135" s="31"/>
      <c r="C135" s="171" t="s">
        <v>75</v>
      </c>
      <c r="D135" s="171" t="s">
        <v>112</v>
      </c>
      <c r="E135" s="172" t="s">
        <v>160</v>
      </c>
      <c r="F135" s="173" t="s">
        <v>161</v>
      </c>
      <c r="G135" s="174" t="s">
        <v>158</v>
      </c>
      <c r="H135" s="175">
        <v>1</v>
      </c>
      <c r="I135" s="176"/>
      <c r="J135" s="177">
        <f t="shared" si="0"/>
        <v>0</v>
      </c>
      <c r="K135" s="178"/>
      <c r="L135" s="35"/>
      <c r="M135" s="179" t="s">
        <v>1</v>
      </c>
      <c r="N135" s="180" t="s">
        <v>40</v>
      </c>
      <c r="O135" s="67"/>
      <c r="P135" s="181">
        <f t="shared" si="1"/>
        <v>0</v>
      </c>
      <c r="Q135" s="181">
        <v>0</v>
      </c>
      <c r="R135" s="181">
        <f t="shared" si="2"/>
        <v>0</v>
      </c>
      <c r="S135" s="181">
        <v>0</v>
      </c>
      <c r="T135" s="182">
        <f t="shared" si="3"/>
        <v>0</v>
      </c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R135" s="183" t="s">
        <v>116</v>
      </c>
      <c r="AT135" s="183" t="s">
        <v>112</v>
      </c>
      <c r="AU135" s="183" t="s">
        <v>83</v>
      </c>
      <c r="AY135" s="13" t="s">
        <v>111</v>
      </c>
      <c r="BE135" s="184">
        <f t="shared" si="4"/>
        <v>0</v>
      </c>
      <c r="BF135" s="184">
        <f t="shared" si="5"/>
        <v>0</v>
      </c>
      <c r="BG135" s="184">
        <f t="shared" si="6"/>
        <v>0</v>
      </c>
      <c r="BH135" s="184">
        <f t="shared" si="7"/>
        <v>0</v>
      </c>
      <c r="BI135" s="184">
        <f t="shared" si="8"/>
        <v>0</v>
      </c>
      <c r="BJ135" s="13" t="s">
        <v>83</v>
      </c>
      <c r="BK135" s="184">
        <f t="shared" si="9"/>
        <v>0</v>
      </c>
      <c r="BL135" s="13" t="s">
        <v>116</v>
      </c>
      <c r="BM135" s="183" t="s">
        <v>162</v>
      </c>
    </row>
    <row r="136" spans="2:63" s="11" customFormat="1" ht="25.9" customHeight="1">
      <c r="B136" s="157"/>
      <c r="C136" s="158"/>
      <c r="D136" s="159" t="s">
        <v>74</v>
      </c>
      <c r="E136" s="160" t="s">
        <v>163</v>
      </c>
      <c r="F136" s="160" t="s">
        <v>164</v>
      </c>
      <c r="G136" s="158"/>
      <c r="H136" s="158"/>
      <c r="I136" s="161"/>
      <c r="J136" s="162">
        <f>BK136</f>
        <v>0</v>
      </c>
      <c r="K136" s="158"/>
      <c r="L136" s="163"/>
      <c r="M136" s="164"/>
      <c r="N136" s="165"/>
      <c r="O136" s="165"/>
      <c r="P136" s="166">
        <f>SUM(P137:P154)</f>
        <v>0</v>
      </c>
      <c r="Q136" s="165"/>
      <c r="R136" s="166">
        <f>SUM(R137:R154)</f>
        <v>0</v>
      </c>
      <c r="S136" s="165"/>
      <c r="T136" s="167">
        <f>SUM(T137:T154)</f>
        <v>0</v>
      </c>
      <c r="AR136" s="168" t="s">
        <v>83</v>
      </c>
      <c r="AT136" s="169" t="s">
        <v>74</v>
      </c>
      <c r="AU136" s="169" t="s">
        <v>75</v>
      </c>
      <c r="AY136" s="168" t="s">
        <v>111</v>
      </c>
      <c r="BK136" s="170">
        <f>SUM(BK137:BK154)</f>
        <v>0</v>
      </c>
    </row>
    <row r="137" spans="1:65" s="2" customFormat="1" ht="49.15" customHeight="1">
      <c r="A137" s="30"/>
      <c r="B137" s="31"/>
      <c r="C137" s="171" t="s">
        <v>83</v>
      </c>
      <c r="D137" s="171" t="s">
        <v>112</v>
      </c>
      <c r="E137" s="172" t="s">
        <v>165</v>
      </c>
      <c r="F137" s="173" t="s">
        <v>166</v>
      </c>
      <c r="G137" s="174" t="s">
        <v>119</v>
      </c>
      <c r="H137" s="175">
        <v>1</v>
      </c>
      <c r="I137" s="176"/>
      <c r="J137" s="177">
        <f aca="true" t="shared" si="10" ref="J137:J154">ROUND(I137*H137,2)</f>
        <v>0</v>
      </c>
      <c r="K137" s="178"/>
      <c r="L137" s="35"/>
      <c r="M137" s="179" t="s">
        <v>1</v>
      </c>
      <c r="N137" s="180" t="s">
        <v>40</v>
      </c>
      <c r="O137" s="67"/>
      <c r="P137" s="181">
        <f aca="true" t="shared" si="11" ref="P137:P154">O137*H137</f>
        <v>0</v>
      </c>
      <c r="Q137" s="181">
        <v>0</v>
      </c>
      <c r="R137" s="181">
        <f aca="true" t="shared" si="12" ref="R137:R154">Q137*H137</f>
        <v>0</v>
      </c>
      <c r="S137" s="181">
        <v>0</v>
      </c>
      <c r="T137" s="182">
        <f aca="true" t="shared" si="13" ref="T137:T154">S137*H137</f>
        <v>0</v>
      </c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R137" s="183" t="s">
        <v>116</v>
      </c>
      <c r="AT137" s="183" t="s">
        <v>112</v>
      </c>
      <c r="AU137" s="183" t="s">
        <v>83</v>
      </c>
      <c r="AY137" s="13" t="s">
        <v>111</v>
      </c>
      <c r="BE137" s="184">
        <f aca="true" t="shared" si="14" ref="BE137:BE154">IF(N137="základní",J137,0)</f>
        <v>0</v>
      </c>
      <c r="BF137" s="184">
        <f aca="true" t="shared" si="15" ref="BF137:BF154">IF(N137="snížená",J137,0)</f>
        <v>0</v>
      </c>
      <c r="BG137" s="184">
        <f aca="true" t="shared" si="16" ref="BG137:BG154">IF(N137="zákl. přenesená",J137,0)</f>
        <v>0</v>
      </c>
      <c r="BH137" s="184">
        <f aca="true" t="shared" si="17" ref="BH137:BH154">IF(N137="sníž. přenesená",J137,0)</f>
        <v>0</v>
      </c>
      <c r="BI137" s="184">
        <f aca="true" t="shared" si="18" ref="BI137:BI154">IF(N137="nulová",J137,0)</f>
        <v>0</v>
      </c>
      <c r="BJ137" s="13" t="s">
        <v>83</v>
      </c>
      <c r="BK137" s="184">
        <f aca="true" t="shared" si="19" ref="BK137:BK154">ROUND(I137*H137,2)</f>
        <v>0</v>
      </c>
      <c r="BL137" s="13" t="s">
        <v>116</v>
      </c>
      <c r="BM137" s="183" t="s">
        <v>167</v>
      </c>
    </row>
    <row r="138" spans="1:65" s="2" customFormat="1" ht="55.5" customHeight="1">
      <c r="A138" s="30"/>
      <c r="B138" s="31"/>
      <c r="C138" s="171" t="s">
        <v>75</v>
      </c>
      <c r="D138" s="171" t="s">
        <v>112</v>
      </c>
      <c r="E138" s="172" t="s">
        <v>168</v>
      </c>
      <c r="F138" s="173" t="s">
        <v>169</v>
      </c>
      <c r="G138" s="174" t="s">
        <v>119</v>
      </c>
      <c r="H138" s="175">
        <v>6</v>
      </c>
      <c r="I138" s="176"/>
      <c r="J138" s="177">
        <f t="shared" si="10"/>
        <v>0</v>
      </c>
      <c r="K138" s="178"/>
      <c r="L138" s="35"/>
      <c r="M138" s="179" t="s">
        <v>1</v>
      </c>
      <c r="N138" s="180" t="s">
        <v>40</v>
      </c>
      <c r="O138" s="67"/>
      <c r="P138" s="181">
        <f t="shared" si="11"/>
        <v>0</v>
      </c>
      <c r="Q138" s="181">
        <v>0</v>
      </c>
      <c r="R138" s="181">
        <f t="shared" si="12"/>
        <v>0</v>
      </c>
      <c r="S138" s="181">
        <v>0</v>
      </c>
      <c r="T138" s="182">
        <f t="shared" si="13"/>
        <v>0</v>
      </c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R138" s="183" t="s">
        <v>116</v>
      </c>
      <c r="AT138" s="183" t="s">
        <v>112</v>
      </c>
      <c r="AU138" s="183" t="s">
        <v>83</v>
      </c>
      <c r="AY138" s="13" t="s">
        <v>111</v>
      </c>
      <c r="BE138" s="184">
        <f t="shared" si="14"/>
        <v>0</v>
      </c>
      <c r="BF138" s="184">
        <f t="shared" si="15"/>
        <v>0</v>
      </c>
      <c r="BG138" s="184">
        <f t="shared" si="16"/>
        <v>0</v>
      </c>
      <c r="BH138" s="184">
        <f t="shared" si="17"/>
        <v>0</v>
      </c>
      <c r="BI138" s="184">
        <f t="shared" si="18"/>
        <v>0</v>
      </c>
      <c r="BJ138" s="13" t="s">
        <v>83</v>
      </c>
      <c r="BK138" s="184">
        <f t="shared" si="19"/>
        <v>0</v>
      </c>
      <c r="BL138" s="13" t="s">
        <v>116</v>
      </c>
      <c r="BM138" s="183" t="s">
        <v>170</v>
      </c>
    </row>
    <row r="139" spans="1:65" s="2" customFormat="1" ht="24.2" customHeight="1">
      <c r="A139" s="30"/>
      <c r="B139" s="31"/>
      <c r="C139" s="171" t="s">
        <v>75</v>
      </c>
      <c r="D139" s="171" t="s">
        <v>112</v>
      </c>
      <c r="E139" s="172" t="s">
        <v>171</v>
      </c>
      <c r="F139" s="173" t="s">
        <v>172</v>
      </c>
      <c r="G139" s="174" t="s">
        <v>119</v>
      </c>
      <c r="H139" s="175">
        <v>6</v>
      </c>
      <c r="I139" s="176"/>
      <c r="J139" s="177">
        <f t="shared" si="10"/>
        <v>0</v>
      </c>
      <c r="K139" s="178"/>
      <c r="L139" s="35"/>
      <c r="M139" s="179" t="s">
        <v>1</v>
      </c>
      <c r="N139" s="180" t="s">
        <v>40</v>
      </c>
      <c r="O139" s="67"/>
      <c r="P139" s="181">
        <f t="shared" si="11"/>
        <v>0</v>
      </c>
      <c r="Q139" s="181">
        <v>0</v>
      </c>
      <c r="R139" s="181">
        <f t="shared" si="12"/>
        <v>0</v>
      </c>
      <c r="S139" s="181">
        <v>0</v>
      </c>
      <c r="T139" s="182">
        <f t="shared" si="13"/>
        <v>0</v>
      </c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R139" s="183" t="s">
        <v>116</v>
      </c>
      <c r="AT139" s="183" t="s">
        <v>112</v>
      </c>
      <c r="AU139" s="183" t="s">
        <v>83</v>
      </c>
      <c r="AY139" s="13" t="s">
        <v>111</v>
      </c>
      <c r="BE139" s="184">
        <f t="shared" si="14"/>
        <v>0</v>
      </c>
      <c r="BF139" s="184">
        <f t="shared" si="15"/>
        <v>0</v>
      </c>
      <c r="BG139" s="184">
        <f t="shared" si="16"/>
        <v>0</v>
      </c>
      <c r="BH139" s="184">
        <f t="shared" si="17"/>
        <v>0</v>
      </c>
      <c r="BI139" s="184">
        <f t="shared" si="18"/>
        <v>0</v>
      </c>
      <c r="BJ139" s="13" t="s">
        <v>83</v>
      </c>
      <c r="BK139" s="184">
        <f t="shared" si="19"/>
        <v>0</v>
      </c>
      <c r="BL139" s="13" t="s">
        <v>116</v>
      </c>
      <c r="BM139" s="183" t="s">
        <v>173</v>
      </c>
    </row>
    <row r="140" spans="1:65" s="2" customFormat="1" ht="37.9" customHeight="1">
      <c r="A140" s="30"/>
      <c r="B140" s="31"/>
      <c r="C140" s="171" t="s">
        <v>75</v>
      </c>
      <c r="D140" s="171" t="s">
        <v>112</v>
      </c>
      <c r="E140" s="172" t="s">
        <v>174</v>
      </c>
      <c r="F140" s="173" t="s">
        <v>175</v>
      </c>
      <c r="G140" s="174" t="s">
        <v>119</v>
      </c>
      <c r="H140" s="175">
        <v>6</v>
      </c>
      <c r="I140" s="176"/>
      <c r="J140" s="177">
        <f t="shared" si="10"/>
        <v>0</v>
      </c>
      <c r="K140" s="178"/>
      <c r="L140" s="35"/>
      <c r="M140" s="179" t="s">
        <v>1</v>
      </c>
      <c r="N140" s="180" t="s">
        <v>40</v>
      </c>
      <c r="O140" s="67"/>
      <c r="P140" s="181">
        <f t="shared" si="11"/>
        <v>0</v>
      </c>
      <c r="Q140" s="181">
        <v>0</v>
      </c>
      <c r="R140" s="181">
        <f t="shared" si="12"/>
        <v>0</v>
      </c>
      <c r="S140" s="181">
        <v>0</v>
      </c>
      <c r="T140" s="182">
        <f t="shared" si="13"/>
        <v>0</v>
      </c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R140" s="183" t="s">
        <v>116</v>
      </c>
      <c r="AT140" s="183" t="s">
        <v>112</v>
      </c>
      <c r="AU140" s="183" t="s">
        <v>83</v>
      </c>
      <c r="AY140" s="13" t="s">
        <v>111</v>
      </c>
      <c r="BE140" s="184">
        <f t="shared" si="14"/>
        <v>0</v>
      </c>
      <c r="BF140" s="184">
        <f t="shared" si="15"/>
        <v>0</v>
      </c>
      <c r="BG140" s="184">
        <f t="shared" si="16"/>
        <v>0</v>
      </c>
      <c r="BH140" s="184">
        <f t="shared" si="17"/>
        <v>0</v>
      </c>
      <c r="BI140" s="184">
        <f t="shared" si="18"/>
        <v>0</v>
      </c>
      <c r="BJ140" s="13" t="s">
        <v>83</v>
      </c>
      <c r="BK140" s="184">
        <f t="shared" si="19"/>
        <v>0</v>
      </c>
      <c r="BL140" s="13" t="s">
        <v>116</v>
      </c>
      <c r="BM140" s="183" t="s">
        <v>176</v>
      </c>
    </row>
    <row r="141" spans="1:65" s="2" customFormat="1" ht="16.5" customHeight="1">
      <c r="A141" s="30"/>
      <c r="B141" s="31"/>
      <c r="C141" s="171" t="s">
        <v>75</v>
      </c>
      <c r="D141" s="171" t="s">
        <v>112</v>
      </c>
      <c r="E141" s="172" t="s">
        <v>177</v>
      </c>
      <c r="F141" s="173" t="s">
        <v>178</v>
      </c>
      <c r="G141" s="174" t="s">
        <v>119</v>
      </c>
      <c r="H141" s="175">
        <v>10</v>
      </c>
      <c r="I141" s="176"/>
      <c r="J141" s="177">
        <f t="shared" si="10"/>
        <v>0</v>
      </c>
      <c r="K141" s="178"/>
      <c r="L141" s="35"/>
      <c r="M141" s="179" t="s">
        <v>1</v>
      </c>
      <c r="N141" s="180" t="s">
        <v>40</v>
      </c>
      <c r="O141" s="67"/>
      <c r="P141" s="181">
        <f t="shared" si="11"/>
        <v>0</v>
      </c>
      <c r="Q141" s="181">
        <v>0</v>
      </c>
      <c r="R141" s="181">
        <f t="shared" si="12"/>
        <v>0</v>
      </c>
      <c r="S141" s="181">
        <v>0</v>
      </c>
      <c r="T141" s="182">
        <f t="shared" si="13"/>
        <v>0</v>
      </c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R141" s="183" t="s">
        <v>116</v>
      </c>
      <c r="AT141" s="183" t="s">
        <v>112</v>
      </c>
      <c r="AU141" s="183" t="s">
        <v>83</v>
      </c>
      <c r="AY141" s="13" t="s">
        <v>111</v>
      </c>
      <c r="BE141" s="184">
        <f t="shared" si="14"/>
        <v>0</v>
      </c>
      <c r="BF141" s="184">
        <f t="shared" si="15"/>
        <v>0</v>
      </c>
      <c r="BG141" s="184">
        <f t="shared" si="16"/>
        <v>0</v>
      </c>
      <c r="BH141" s="184">
        <f t="shared" si="17"/>
        <v>0</v>
      </c>
      <c r="BI141" s="184">
        <f t="shared" si="18"/>
        <v>0</v>
      </c>
      <c r="BJ141" s="13" t="s">
        <v>83</v>
      </c>
      <c r="BK141" s="184">
        <f t="shared" si="19"/>
        <v>0</v>
      </c>
      <c r="BL141" s="13" t="s">
        <v>116</v>
      </c>
      <c r="BM141" s="183" t="s">
        <v>179</v>
      </c>
    </row>
    <row r="142" spans="1:65" s="2" customFormat="1" ht="37.9" customHeight="1">
      <c r="A142" s="30"/>
      <c r="B142" s="31"/>
      <c r="C142" s="171" t="s">
        <v>75</v>
      </c>
      <c r="D142" s="171" t="s">
        <v>112</v>
      </c>
      <c r="E142" s="172" t="s">
        <v>180</v>
      </c>
      <c r="F142" s="173" t="s">
        <v>181</v>
      </c>
      <c r="G142" s="174" t="s">
        <v>119</v>
      </c>
      <c r="H142" s="175">
        <v>5</v>
      </c>
      <c r="I142" s="176"/>
      <c r="J142" s="177">
        <f t="shared" si="10"/>
        <v>0</v>
      </c>
      <c r="K142" s="178"/>
      <c r="L142" s="35"/>
      <c r="M142" s="179" t="s">
        <v>1</v>
      </c>
      <c r="N142" s="180" t="s">
        <v>40</v>
      </c>
      <c r="O142" s="67"/>
      <c r="P142" s="181">
        <f t="shared" si="11"/>
        <v>0</v>
      </c>
      <c r="Q142" s="181">
        <v>0</v>
      </c>
      <c r="R142" s="181">
        <f t="shared" si="12"/>
        <v>0</v>
      </c>
      <c r="S142" s="181">
        <v>0</v>
      </c>
      <c r="T142" s="182">
        <f t="shared" si="13"/>
        <v>0</v>
      </c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R142" s="183" t="s">
        <v>116</v>
      </c>
      <c r="AT142" s="183" t="s">
        <v>112</v>
      </c>
      <c r="AU142" s="183" t="s">
        <v>83</v>
      </c>
      <c r="AY142" s="13" t="s">
        <v>111</v>
      </c>
      <c r="BE142" s="184">
        <f t="shared" si="14"/>
        <v>0</v>
      </c>
      <c r="BF142" s="184">
        <f t="shared" si="15"/>
        <v>0</v>
      </c>
      <c r="BG142" s="184">
        <f t="shared" si="16"/>
        <v>0</v>
      </c>
      <c r="BH142" s="184">
        <f t="shared" si="17"/>
        <v>0</v>
      </c>
      <c r="BI142" s="184">
        <f t="shared" si="18"/>
        <v>0</v>
      </c>
      <c r="BJ142" s="13" t="s">
        <v>83</v>
      </c>
      <c r="BK142" s="184">
        <f t="shared" si="19"/>
        <v>0</v>
      </c>
      <c r="BL142" s="13" t="s">
        <v>116</v>
      </c>
      <c r="BM142" s="183" t="s">
        <v>182</v>
      </c>
    </row>
    <row r="143" spans="1:65" s="2" customFormat="1" ht="16.5" customHeight="1">
      <c r="A143" s="30"/>
      <c r="B143" s="31"/>
      <c r="C143" s="171" t="s">
        <v>75</v>
      </c>
      <c r="D143" s="171" t="s">
        <v>112</v>
      </c>
      <c r="E143" s="172" t="s">
        <v>183</v>
      </c>
      <c r="F143" s="173" t="s">
        <v>184</v>
      </c>
      <c r="G143" s="174" t="s">
        <v>119</v>
      </c>
      <c r="H143" s="175">
        <v>5</v>
      </c>
      <c r="I143" s="176"/>
      <c r="J143" s="177">
        <f t="shared" si="10"/>
        <v>0</v>
      </c>
      <c r="K143" s="178"/>
      <c r="L143" s="35"/>
      <c r="M143" s="179" t="s">
        <v>1</v>
      </c>
      <c r="N143" s="180" t="s">
        <v>40</v>
      </c>
      <c r="O143" s="67"/>
      <c r="P143" s="181">
        <f t="shared" si="11"/>
        <v>0</v>
      </c>
      <c r="Q143" s="181">
        <v>0</v>
      </c>
      <c r="R143" s="181">
        <f t="shared" si="12"/>
        <v>0</v>
      </c>
      <c r="S143" s="181">
        <v>0</v>
      </c>
      <c r="T143" s="182">
        <f t="shared" si="13"/>
        <v>0</v>
      </c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R143" s="183" t="s">
        <v>116</v>
      </c>
      <c r="AT143" s="183" t="s">
        <v>112</v>
      </c>
      <c r="AU143" s="183" t="s">
        <v>83</v>
      </c>
      <c r="AY143" s="13" t="s">
        <v>111</v>
      </c>
      <c r="BE143" s="184">
        <f t="shared" si="14"/>
        <v>0</v>
      </c>
      <c r="BF143" s="184">
        <f t="shared" si="15"/>
        <v>0</v>
      </c>
      <c r="BG143" s="184">
        <f t="shared" si="16"/>
        <v>0</v>
      </c>
      <c r="BH143" s="184">
        <f t="shared" si="17"/>
        <v>0</v>
      </c>
      <c r="BI143" s="184">
        <f t="shared" si="18"/>
        <v>0</v>
      </c>
      <c r="BJ143" s="13" t="s">
        <v>83</v>
      </c>
      <c r="BK143" s="184">
        <f t="shared" si="19"/>
        <v>0</v>
      </c>
      <c r="BL143" s="13" t="s">
        <v>116</v>
      </c>
      <c r="BM143" s="183" t="s">
        <v>185</v>
      </c>
    </row>
    <row r="144" spans="1:65" s="2" customFormat="1" ht="66.75" customHeight="1">
      <c r="A144" s="30"/>
      <c r="B144" s="31"/>
      <c r="C144" s="171" t="s">
        <v>75</v>
      </c>
      <c r="D144" s="171" t="s">
        <v>112</v>
      </c>
      <c r="E144" s="172" t="s">
        <v>186</v>
      </c>
      <c r="F144" s="173" t="s">
        <v>187</v>
      </c>
      <c r="G144" s="174" t="s">
        <v>119</v>
      </c>
      <c r="H144" s="175">
        <v>2</v>
      </c>
      <c r="I144" s="176"/>
      <c r="J144" s="177">
        <f t="shared" si="10"/>
        <v>0</v>
      </c>
      <c r="K144" s="178"/>
      <c r="L144" s="35"/>
      <c r="M144" s="179" t="s">
        <v>1</v>
      </c>
      <c r="N144" s="180" t="s">
        <v>40</v>
      </c>
      <c r="O144" s="67"/>
      <c r="P144" s="181">
        <f t="shared" si="11"/>
        <v>0</v>
      </c>
      <c r="Q144" s="181">
        <v>0</v>
      </c>
      <c r="R144" s="181">
        <f t="shared" si="12"/>
        <v>0</v>
      </c>
      <c r="S144" s="181">
        <v>0</v>
      </c>
      <c r="T144" s="182">
        <f t="shared" si="13"/>
        <v>0</v>
      </c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R144" s="183" t="s">
        <v>116</v>
      </c>
      <c r="AT144" s="183" t="s">
        <v>112</v>
      </c>
      <c r="AU144" s="183" t="s">
        <v>83</v>
      </c>
      <c r="AY144" s="13" t="s">
        <v>111</v>
      </c>
      <c r="BE144" s="184">
        <f t="shared" si="14"/>
        <v>0</v>
      </c>
      <c r="BF144" s="184">
        <f t="shared" si="15"/>
        <v>0</v>
      </c>
      <c r="BG144" s="184">
        <f t="shared" si="16"/>
        <v>0</v>
      </c>
      <c r="BH144" s="184">
        <f t="shared" si="17"/>
        <v>0</v>
      </c>
      <c r="BI144" s="184">
        <f t="shared" si="18"/>
        <v>0</v>
      </c>
      <c r="BJ144" s="13" t="s">
        <v>83</v>
      </c>
      <c r="BK144" s="184">
        <f t="shared" si="19"/>
        <v>0</v>
      </c>
      <c r="BL144" s="13" t="s">
        <v>116</v>
      </c>
      <c r="BM144" s="183" t="s">
        <v>188</v>
      </c>
    </row>
    <row r="145" spans="1:65" s="2" customFormat="1" ht="76.35" customHeight="1">
      <c r="A145" s="30"/>
      <c r="B145" s="31"/>
      <c r="C145" s="171" t="s">
        <v>75</v>
      </c>
      <c r="D145" s="171" t="s">
        <v>112</v>
      </c>
      <c r="E145" s="172" t="s">
        <v>189</v>
      </c>
      <c r="F145" s="173" t="s">
        <v>190</v>
      </c>
      <c r="G145" s="174" t="s">
        <v>119</v>
      </c>
      <c r="H145" s="175">
        <v>1</v>
      </c>
      <c r="I145" s="176"/>
      <c r="J145" s="177">
        <f t="shared" si="10"/>
        <v>0</v>
      </c>
      <c r="K145" s="178"/>
      <c r="L145" s="35"/>
      <c r="M145" s="179" t="s">
        <v>1</v>
      </c>
      <c r="N145" s="180" t="s">
        <v>40</v>
      </c>
      <c r="O145" s="67"/>
      <c r="P145" s="181">
        <f t="shared" si="11"/>
        <v>0</v>
      </c>
      <c r="Q145" s="181">
        <v>0</v>
      </c>
      <c r="R145" s="181">
        <f t="shared" si="12"/>
        <v>0</v>
      </c>
      <c r="S145" s="181">
        <v>0</v>
      </c>
      <c r="T145" s="182">
        <f t="shared" si="13"/>
        <v>0</v>
      </c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R145" s="183" t="s">
        <v>116</v>
      </c>
      <c r="AT145" s="183" t="s">
        <v>112</v>
      </c>
      <c r="AU145" s="183" t="s">
        <v>83</v>
      </c>
      <c r="AY145" s="13" t="s">
        <v>111</v>
      </c>
      <c r="BE145" s="184">
        <f t="shared" si="14"/>
        <v>0</v>
      </c>
      <c r="BF145" s="184">
        <f t="shared" si="15"/>
        <v>0</v>
      </c>
      <c r="BG145" s="184">
        <f t="shared" si="16"/>
        <v>0</v>
      </c>
      <c r="BH145" s="184">
        <f t="shared" si="17"/>
        <v>0</v>
      </c>
      <c r="BI145" s="184">
        <f t="shared" si="18"/>
        <v>0</v>
      </c>
      <c r="BJ145" s="13" t="s">
        <v>83</v>
      </c>
      <c r="BK145" s="184">
        <f t="shared" si="19"/>
        <v>0</v>
      </c>
      <c r="BL145" s="13" t="s">
        <v>116</v>
      </c>
      <c r="BM145" s="183" t="s">
        <v>191</v>
      </c>
    </row>
    <row r="146" spans="1:65" s="2" customFormat="1" ht="76.35" customHeight="1">
      <c r="A146" s="30"/>
      <c r="B146" s="31"/>
      <c r="C146" s="171" t="s">
        <v>75</v>
      </c>
      <c r="D146" s="171" t="s">
        <v>112</v>
      </c>
      <c r="E146" s="172" t="s">
        <v>192</v>
      </c>
      <c r="F146" s="173" t="s">
        <v>193</v>
      </c>
      <c r="G146" s="174" t="s">
        <v>119</v>
      </c>
      <c r="H146" s="175">
        <v>2</v>
      </c>
      <c r="I146" s="176"/>
      <c r="J146" s="177">
        <f t="shared" si="10"/>
        <v>0</v>
      </c>
      <c r="K146" s="178"/>
      <c r="L146" s="35"/>
      <c r="M146" s="179" t="s">
        <v>1</v>
      </c>
      <c r="N146" s="180" t="s">
        <v>40</v>
      </c>
      <c r="O146" s="67"/>
      <c r="P146" s="181">
        <f t="shared" si="11"/>
        <v>0</v>
      </c>
      <c r="Q146" s="181">
        <v>0</v>
      </c>
      <c r="R146" s="181">
        <f t="shared" si="12"/>
        <v>0</v>
      </c>
      <c r="S146" s="181">
        <v>0</v>
      </c>
      <c r="T146" s="182">
        <f t="shared" si="13"/>
        <v>0</v>
      </c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R146" s="183" t="s">
        <v>116</v>
      </c>
      <c r="AT146" s="183" t="s">
        <v>112</v>
      </c>
      <c r="AU146" s="183" t="s">
        <v>83</v>
      </c>
      <c r="AY146" s="13" t="s">
        <v>111</v>
      </c>
      <c r="BE146" s="184">
        <f t="shared" si="14"/>
        <v>0</v>
      </c>
      <c r="BF146" s="184">
        <f t="shared" si="15"/>
        <v>0</v>
      </c>
      <c r="BG146" s="184">
        <f t="shared" si="16"/>
        <v>0</v>
      </c>
      <c r="BH146" s="184">
        <f t="shared" si="17"/>
        <v>0</v>
      </c>
      <c r="BI146" s="184">
        <f t="shared" si="18"/>
        <v>0</v>
      </c>
      <c r="BJ146" s="13" t="s">
        <v>83</v>
      </c>
      <c r="BK146" s="184">
        <f t="shared" si="19"/>
        <v>0</v>
      </c>
      <c r="BL146" s="13" t="s">
        <v>116</v>
      </c>
      <c r="BM146" s="183" t="s">
        <v>194</v>
      </c>
    </row>
    <row r="147" spans="1:65" s="2" customFormat="1" ht="66.75" customHeight="1">
      <c r="A147" s="30"/>
      <c r="B147" s="31"/>
      <c r="C147" s="171" t="s">
        <v>75</v>
      </c>
      <c r="D147" s="171" t="s">
        <v>112</v>
      </c>
      <c r="E147" s="172" t="s">
        <v>195</v>
      </c>
      <c r="F147" s="173" t="s">
        <v>196</v>
      </c>
      <c r="G147" s="174" t="s">
        <v>119</v>
      </c>
      <c r="H147" s="175">
        <v>1</v>
      </c>
      <c r="I147" s="176"/>
      <c r="J147" s="177">
        <f t="shared" si="10"/>
        <v>0</v>
      </c>
      <c r="K147" s="178"/>
      <c r="L147" s="35"/>
      <c r="M147" s="179" t="s">
        <v>1</v>
      </c>
      <c r="N147" s="180" t="s">
        <v>40</v>
      </c>
      <c r="O147" s="67"/>
      <c r="P147" s="181">
        <f t="shared" si="11"/>
        <v>0</v>
      </c>
      <c r="Q147" s="181">
        <v>0</v>
      </c>
      <c r="R147" s="181">
        <f t="shared" si="12"/>
        <v>0</v>
      </c>
      <c r="S147" s="181">
        <v>0</v>
      </c>
      <c r="T147" s="182">
        <f t="shared" si="13"/>
        <v>0</v>
      </c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R147" s="183" t="s">
        <v>116</v>
      </c>
      <c r="AT147" s="183" t="s">
        <v>112</v>
      </c>
      <c r="AU147" s="183" t="s">
        <v>83</v>
      </c>
      <c r="AY147" s="13" t="s">
        <v>111</v>
      </c>
      <c r="BE147" s="184">
        <f t="shared" si="14"/>
        <v>0</v>
      </c>
      <c r="BF147" s="184">
        <f t="shared" si="15"/>
        <v>0</v>
      </c>
      <c r="BG147" s="184">
        <f t="shared" si="16"/>
        <v>0</v>
      </c>
      <c r="BH147" s="184">
        <f t="shared" si="17"/>
        <v>0</v>
      </c>
      <c r="BI147" s="184">
        <f t="shared" si="18"/>
        <v>0</v>
      </c>
      <c r="BJ147" s="13" t="s">
        <v>83</v>
      </c>
      <c r="BK147" s="184">
        <f t="shared" si="19"/>
        <v>0</v>
      </c>
      <c r="BL147" s="13" t="s">
        <v>116</v>
      </c>
      <c r="BM147" s="183" t="s">
        <v>197</v>
      </c>
    </row>
    <row r="148" spans="1:65" s="2" customFormat="1" ht="66.75" customHeight="1">
      <c r="A148" s="30"/>
      <c r="B148" s="31"/>
      <c r="C148" s="171" t="s">
        <v>75</v>
      </c>
      <c r="D148" s="171" t="s">
        <v>112</v>
      </c>
      <c r="E148" s="172" t="s">
        <v>198</v>
      </c>
      <c r="F148" s="173" t="s">
        <v>199</v>
      </c>
      <c r="G148" s="174" t="s">
        <v>119</v>
      </c>
      <c r="H148" s="175">
        <v>2</v>
      </c>
      <c r="I148" s="176"/>
      <c r="J148" s="177">
        <f t="shared" si="10"/>
        <v>0</v>
      </c>
      <c r="K148" s="178"/>
      <c r="L148" s="35"/>
      <c r="M148" s="179" t="s">
        <v>1</v>
      </c>
      <c r="N148" s="180" t="s">
        <v>40</v>
      </c>
      <c r="O148" s="67"/>
      <c r="P148" s="181">
        <f t="shared" si="11"/>
        <v>0</v>
      </c>
      <c r="Q148" s="181">
        <v>0</v>
      </c>
      <c r="R148" s="181">
        <f t="shared" si="12"/>
        <v>0</v>
      </c>
      <c r="S148" s="181">
        <v>0</v>
      </c>
      <c r="T148" s="182">
        <f t="shared" si="13"/>
        <v>0</v>
      </c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R148" s="183" t="s">
        <v>116</v>
      </c>
      <c r="AT148" s="183" t="s">
        <v>112</v>
      </c>
      <c r="AU148" s="183" t="s">
        <v>83</v>
      </c>
      <c r="AY148" s="13" t="s">
        <v>111</v>
      </c>
      <c r="BE148" s="184">
        <f t="shared" si="14"/>
        <v>0</v>
      </c>
      <c r="BF148" s="184">
        <f t="shared" si="15"/>
        <v>0</v>
      </c>
      <c r="BG148" s="184">
        <f t="shared" si="16"/>
        <v>0</v>
      </c>
      <c r="BH148" s="184">
        <f t="shared" si="17"/>
        <v>0</v>
      </c>
      <c r="BI148" s="184">
        <f t="shared" si="18"/>
        <v>0</v>
      </c>
      <c r="BJ148" s="13" t="s">
        <v>83</v>
      </c>
      <c r="BK148" s="184">
        <f t="shared" si="19"/>
        <v>0</v>
      </c>
      <c r="BL148" s="13" t="s">
        <v>116</v>
      </c>
      <c r="BM148" s="183" t="s">
        <v>200</v>
      </c>
    </row>
    <row r="149" spans="1:65" s="2" customFormat="1" ht="49.15" customHeight="1">
      <c r="A149" s="30"/>
      <c r="B149" s="31"/>
      <c r="C149" s="171" t="s">
        <v>75</v>
      </c>
      <c r="D149" s="171" t="s">
        <v>112</v>
      </c>
      <c r="E149" s="172" t="s">
        <v>201</v>
      </c>
      <c r="F149" s="173" t="s">
        <v>202</v>
      </c>
      <c r="G149" s="174" t="s">
        <v>119</v>
      </c>
      <c r="H149" s="175">
        <v>5</v>
      </c>
      <c r="I149" s="176"/>
      <c r="J149" s="177">
        <f t="shared" si="10"/>
        <v>0</v>
      </c>
      <c r="K149" s="178"/>
      <c r="L149" s="35"/>
      <c r="M149" s="179" t="s">
        <v>1</v>
      </c>
      <c r="N149" s="180" t="s">
        <v>40</v>
      </c>
      <c r="O149" s="67"/>
      <c r="P149" s="181">
        <f t="shared" si="11"/>
        <v>0</v>
      </c>
      <c r="Q149" s="181">
        <v>0</v>
      </c>
      <c r="R149" s="181">
        <f t="shared" si="12"/>
        <v>0</v>
      </c>
      <c r="S149" s="181">
        <v>0</v>
      </c>
      <c r="T149" s="182">
        <f t="shared" si="13"/>
        <v>0</v>
      </c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R149" s="183" t="s">
        <v>116</v>
      </c>
      <c r="AT149" s="183" t="s">
        <v>112</v>
      </c>
      <c r="AU149" s="183" t="s">
        <v>83</v>
      </c>
      <c r="AY149" s="13" t="s">
        <v>111</v>
      </c>
      <c r="BE149" s="184">
        <f t="shared" si="14"/>
        <v>0</v>
      </c>
      <c r="BF149" s="184">
        <f t="shared" si="15"/>
        <v>0</v>
      </c>
      <c r="BG149" s="184">
        <f t="shared" si="16"/>
        <v>0</v>
      </c>
      <c r="BH149" s="184">
        <f t="shared" si="17"/>
        <v>0</v>
      </c>
      <c r="BI149" s="184">
        <f t="shared" si="18"/>
        <v>0</v>
      </c>
      <c r="BJ149" s="13" t="s">
        <v>83</v>
      </c>
      <c r="BK149" s="184">
        <f t="shared" si="19"/>
        <v>0</v>
      </c>
      <c r="BL149" s="13" t="s">
        <v>116</v>
      </c>
      <c r="BM149" s="183" t="s">
        <v>203</v>
      </c>
    </row>
    <row r="150" spans="1:65" s="2" customFormat="1" ht="55.5" customHeight="1">
      <c r="A150" s="30"/>
      <c r="B150" s="31"/>
      <c r="C150" s="171" t="s">
        <v>75</v>
      </c>
      <c r="D150" s="171" t="s">
        <v>112</v>
      </c>
      <c r="E150" s="172" t="s">
        <v>204</v>
      </c>
      <c r="F150" s="173" t="s">
        <v>205</v>
      </c>
      <c r="G150" s="174" t="s">
        <v>119</v>
      </c>
      <c r="H150" s="175">
        <v>1</v>
      </c>
      <c r="I150" s="176"/>
      <c r="J150" s="177">
        <f t="shared" si="10"/>
        <v>0</v>
      </c>
      <c r="K150" s="178"/>
      <c r="L150" s="35"/>
      <c r="M150" s="179" t="s">
        <v>1</v>
      </c>
      <c r="N150" s="180" t="s">
        <v>40</v>
      </c>
      <c r="O150" s="67"/>
      <c r="P150" s="181">
        <f t="shared" si="11"/>
        <v>0</v>
      </c>
      <c r="Q150" s="181">
        <v>0</v>
      </c>
      <c r="R150" s="181">
        <f t="shared" si="12"/>
        <v>0</v>
      </c>
      <c r="S150" s="181">
        <v>0</v>
      </c>
      <c r="T150" s="182">
        <f t="shared" si="13"/>
        <v>0</v>
      </c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R150" s="183" t="s">
        <v>116</v>
      </c>
      <c r="AT150" s="183" t="s">
        <v>112</v>
      </c>
      <c r="AU150" s="183" t="s">
        <v>83</v>
      </c>
      <c r="AY150" s="13" t="s">
        <v>111</v>
      </c>
      <c r="BE150" s="184">
        <f t="shared" si="14"/>
        <v>0</v>
      </c>
      <c r="BF150" s="184">
        <f t="shared" si="15"/>
        <v>0</v>
      </c>
      <c r="BG150" s="184">
        <f t="shared" si="16"/>
        <v>0</v>
      </c>
      <c r="BH150" s="184">
        <f t="shared" si="17"/>
        <v>0</v>
      </c>
      <c r="BI150" s="184">
        <f t="shared" si="18"/>
        <v>0</v>
      </c>
      <c r="BJ150" s="13" t="s">
        <v>83</v>
      </c>
      <c r="BK150" s="184">
        <f t="shared" si="19"/>
        <v>0</v>
      </c>
      <c r="BL150" s="13" t="s">
        <v>116</v>
      </c>
      <c r="BM150" s="183" t="s">
        <v>206</v>
      </c>
    </row>
    <row r="151" spans="1:65" s="2" customFormat="1" ht="24.2" customHeight="1">
      <c r="A151" s="30"/>
      <c r="B151" s="31"/>
      <c r="C151" s="171" t="s">
        <v>75</v>
      </c>
      <c r="D151" s="171" t="s">
        <v>112</v>
      </c>
      <c r="E151" s="172" t="s">
        <v>207</v>
      </c>
      <c r="F151" s="173" t="s">
        <v>208</v>
      </c>
      <c r="G151" s="174" t="s">
        <v>119</v>
      </c>
      <c r="H151" s="175">
        <v>1</v>
      </c>
      <c r="I151" s="176"/>
      <c r="J151" s="177">
        <f t="shared" si="10"/>
        <v>0</v>
      </c>
      <c r="K151" s="178"/>
      <c r="L151" s="35"/>
      <c r="M151" s="179" t="s">
        <v>1</v>
      </c>
      <c r="N151" s="180" t="s">
        <v>40</v>
      </c>
      <c r="O151" s="67"/>
      <c r="P151" s="181">
        <f t="shared" si="11"/>
        <v>0</v>
      </c>
      <c r="Q151" s="181">
        <v>0</v>
      </c>
      <c r="R151" s="181">
        <f t="shared" si="12"/>
        <v>0</v>
      </c>
      <c r="S151" s="181">
        <v>0</v>
      </c>
      <c r="T151" s="182">
        <f t="shared" si="13"/>
        <v>0</v>
      </c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R151" s="183" t="s">
        <v>116</v>
      </c>
      <c r="AT151" s="183" t="s">
        <v>112</v>
      </c>
      <c r="AU151" s="183" t="s">
        <v>83</v>
      </c>
      <c r="AY151" s="13" t="s">
        <v>111</v>
      </c>
      <c r="BE151" s="184">
        <f t="shared" si="14"/>
        <v>0</v>
      </c>
      <c r="BF151" s="184">
        <f t="shared" si="15"/>
        <v>0</v>
      </c>
      <c r="BG151" s="184">
        <f t="shared" si="16"/>
        <v>0</v>
      </c>
      <c r="BH151" s="184">
        <f t="shared" si="17"/>
        <v>0</v>
      </c>
      <c r="BI151" s="184">
        <f t="shared" si="18"/>
        <v>0</v>
      </c>
      <c r="BJ151" s="13" t="s">
        <v>83</v>
      </c>
      <c r="BK151" s="184">
        <f t="shared" si="19"/>
        <v>0</v>
      </c>
      <c r="BL151" s="13" t="s">
        <v>116</v>
      </c>
      <c r="BM151" s="183" t="s">
        <v>209</v>
      </c>
    </row>
    <row r="152" spans="1:65" s="2" customFormat="1" ht="16.5" customHeight="1">
      <c r="A152" s="30"/>
      <c r="B152" s="31"/>
      <c r="C152" s="171" t="s">
        <v>75</v>
      </c>
      <c r="D152" s="171" t="s">
        <v>112</v>
      </c>
      <c r="E152" s="172" t="s">
        <v>210</v>
      </c>
      <c r="F152" s="173" t="s">
        <v>211</v>
      </c>
      <c r="G152" s="174" t="s">
        <v>158</v>
      </c>
      <c r="H152" s="175">
        <v>1</v>
      </c>
      <c r="I152" s="176"/>
      <c r="J152" s="177">
        <f t="shared" si="10"/>
        <v>0</v>
      </c>
      <c r="K152" s="178"/>
      <c r="L152" s="35"/>
      <c r="M152" s="179" t="s">
        <v>1</v>
      </c>
      <c r="N152" s="180" t="s">
        <v>40</v>
      </c>
      <c r="O152" s="67"/>
      <c r="P152" s="181">
        <f t="shared" si="11"/>
        <v>0</v>
      </c>
      <c r="Q152" s="181">
        <v>0</v>
      </c>
      <c r="R152" s="181">
        <f t="shared" si="12"/>
        <v>0</v>
      </c>
      <c r="S152" s="181">
        <v>0</v>
      </c>
      <c r="T152" s="182">
        <f t="shared" si="13"/>
        <v>0</v>
      </c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R152" s="183" t="s">
        <v>116</v>
      </c>
      <c r="AT152" s="183" t="s">
        <v>112</v>
      </c>
      <c r="AU152" s="183" t="s">
        <v>83</v>
      </c>
      <c r="AY152" s="13" t="s">
        <v>111</v>
      </c>
      <c r="BE152" s="184">
        <f t="shared" si="14"/>
        <v>0</v>
      </c>
      <c r="BF152" s="184">
        <f t="shared" si="15"/>
        <v>0</v>
      </c>
      <c r="BG152" s="184">
        <f t="shared" si="16"/>
        <v>0</v>
      </c>
      <c r="BH152" s="184">
        <f t="shared" si="17"/>
        <v>0</v>
      </c>
      <c r="BI152" s="184">
        <f t="shared" si="18"/>
        <v>0</v>
      </c>
      <c r="BJ152" s="13" t="s">
        <v>83</v>
      </c>
      <c r="BK152" s="184">
        <f t="shared" si="19"/>
        <v>0</v>
      </c>
      <c r="BL152" s="13" t="s">
        <v>116</v>
      </c>
      <c r="BM152" s="183" t="s">
        <v>212</v>
      </c>
    </row>
    <row r="153" spans="1:65" s="2" customFormat="1" ht="37.9" customHeight="1">
      <c r="A153" s="30"/>
      <c r="B153" s="31"/>
      <c r="C153" s="171" t="s">
        <v>75</v>
      </c>
      <c r="D153" s="171" t="s">
        <v>112</v>
      </c>
      <c r="E153" s="172" t="s">
        <v>213</v>
      </c>
      <c r="F153" s="173" t="s">
        <v>214</v>
      </c>
      <c r="G153" s="174" t="s">
        <v>119</v>
      </c>
      <c r="H153" s="175">
        <v>1</v>
      </c>
      <c r="I153" s="176"/>
      <c r="J153" s="177">
        <f t="shared" si="10"/>
        <v>0</v>
      </c>
      <c r="K153" s="178"/>
      <c r="L153" s="35"/>
      <c r="M153" s="179" t="s">
        <v>1</v>
      </c>
      <c r="N153" s="180" t="s">
        <v>40</v>
      </c>
      <c r="O153" s="67"/>
      <c r="P153" s="181">
        <f t="shared" si="11"/>
        <v>0</v>
      </c>
      <c r="Q153" s="181">
        <v>0</v>
      </c>
      <c r="R153" s="181">
        <f t="shared" si="12"/>
        <v>0</v>
      </c>
      <c r="S153" s="181">
        <v>0</v>
      </c>
      <c r="T153" s="182">
        <f t="shared" si="13"/>
        <v>0</v>
      </c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R153" s="183" t="s">
        <v>116</v>
      </c>
      <c r="AT153" s="183" t="s">
        <v>112</v>
      </c>
      <c r="AU153" s="183" t="s">
        <v>83</v>
      </c>
      <c r="AY153" s="13" t="s">
        <v>111</v>
      </c>
      <c r="BE153" s="184">
        <f t="shared" si="14"/>
        <v>0</v>
      </c>
      <c r="BF153" s="184">
        <f t="shared" si="15"/>
        <v>0</v>
      </c>
      <c r="BG153" s="184">
        <f t="shared" si="16"/>
        <v>0</v>
      </c>
      <c r="BH153" s="184">
        <f t="shared" si="17"/>
        <v>0</v>
      </c>
      <c r="BI153" s="184">
        <f t="shared" si="18"/>
        <v>0</v>
      </c>
      <c r="BJ153" s="13" t="s">
        <v>83</v>
      </c>
      <c r="BK153" s="184">
        <f t="shared" si="19"/>
        <v>0</v>
      </c>
      <c r="BL153" s="13" t="s">
        <v>116</v>
      </c>
      <c r="BM153" s="183" t="s">
        <v>215</v>
      </c>
    </row>
    <row r="154" spans="1:65" s="2" customFormat="1" ht="76.35" customHeight="1">
      <c r="A154" s="30"/>
      <c r="B154" s="31"/>
      <c r="C154" s="171" t="s">
        <v>75</v>
      </c>
      <c r="D154" s="171" t="s">
        <v>112</v>
      </c>
      <c r="E154" s="172" t="s">
        <v>216</v>
      </c>
      <c r="F154" s="173" t="s">
        <v>217</v>
      </c>
      <c r="G154" s="174" t="s">
        <v>119</v>
      </c>
      <c r="H154" s="175">
        <v>25</v>
      </c>
      <c r="I154" s="176"/>
      <c r="J154" s="177">
        <f t="shared" si="10"/>
        <v>0</v>
      </c>
      <c r="K154" s="178"/>
      <c r="L154" s="35"/>
      <c r="M154" s="185" t="s">
        <v>1</v>
      </c>
      <c r="N154" s="186" t="s">
        <v>40</v>
      </c>
      <c r="O154" s="187"/>
      <c r="P154" s="188">
        <f t="shared" si="11"/>
        <v>0</v>
      </c>
      <c r="Q154" s="188">
        <v>0</v>
      </c>
      <c r="R154" s="188">
        <f t="shared" si="12"/>
        <v>0</v>
      </c>
      <c r="S154" s="188">
        <v>0</v>
      </c>
      <c r="T154" s="189">
        <f t="shared" si="13"/>
        <v>0</v>
      </c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R154" s="183" t="s">
        <v>116</v>
      </c>
      <c r="AT154" s="183" t="s">
        <v>112</v>
      </c>
      <c r="AU154" s="183" t="s">
        <v>83</v>
      </c>
      <c r="AY154" s="13" t="s">
        <v>111</v>
      </c>
      <c r="BE154" s="184">
        <f t="shared" si="14"/>
        <v>0</v>
      </c>
      <c r="BF154" s="184">
        <f t="shared" si="15"/>
        <v>0</v>
      </c>
      <c r="BG154" s="184">
        <f t="shared" si="16"/>
        <v>0</v>
      </c>
      <c r="BH154" s="184">
        <f t="shared" si="17"/>
        <v>0</v>
      </c>
      <c r="BI154" s="184">
        <f t="shared" si="18"/>
        <v>0</v>
      </c>
      <c r="BJ154" s="13" t="s">
        <v>83</v>
      </c>
      <c r="BK154" s="184">
        <f t="shared" si="19"/>
        <v>0</v>
      </c>
      <c r="BL154" s="13" t="s">
        <v>116</v>
      </c>
      <c r="BM154" s="183" t="s">
        <v>218</v>
      </c>
    </row>
    <row r="155" spans="1:31" s="2" customFormat="1" ht="6.95" customHeight="1">
      <c r="A155" s="30"/>
      <c r="B155" s="50"/>
      <c r="C155" s="51"/>
      <c r="D155" s="51"/>
      <c r="E155" s="51"/>
      <c r="F155" s="51"/>
      <c r="G155" s="51"/>
      <c r="H155" s="51"/>
      <c r="I155" s="51"/>
      <c r="J155" s="51"/>
      <c r="K155" s="51"/>
      <c r="L155" s="35"/>
      <c r="M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</row>
  </sheetData>
  <sheetProtection algorithmName="SHA-512" hashValue="PF7XgtVXvVsSX7L8pJvveU1BKsiB8gezUM5mrLn6uvPgyCEbzOwkkYpax0sxJcTqUHEgM/456VcTExw/mNFyeQ==" saltValue="EhsbpEGzHNpGefD+uXoVpWaHmTHdM+8c+R5fioAsrQHaSx1YJ/TSStXEzLJRFLKmnPz/QbEmUo/5JUYqgObKyQ==" spinCount="100000" sheet="1" objects="1" scenarios="1" formatColumns="0" formatRows="0" autoFilter="0"/>
  <autoFilter ref="C117:K154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8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Dušek</dc:creator>
  <cp:keywords/>
  <dc:description/>
  <cp:lastModifiedBy>Jakub Vorel</cp:lastModifiedBy>
  <dcterms:created xsi:type="dcterms:W3CDTF">2023-10-26T08:21:46Z</dcterms:created>
  <dcterms:modified xsi:type="dcterms:W3CDTF">2023-11-22T22:22:26Z</dcterms:modified>
  <cp:category/>
  <cp:version/>
  <cp:contentType/>
  <cp:contentStatus/>
</cp:coreProperties>
</file>