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Rekonstrukce střechy" sheetId="2" r:id="rId2"/>
    <sheet name="VRN - Vedlejší rozpočtové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'01 - Rekonstrukce střechy'!$C$87:$K$570</definedName>
    <definedName name="_xlnm.Print_Area" localSheetId="1">'01 - Rekonstrukce střechy'!$C$4:$J$39,'01 - Rekonstrukce střechy'!$C$45:$J$69,'01 - Rekonstrukce střechy'!$C$75:$K$570</definedName>
    <definedName name="_xlnm._FilterDatabase" localSheetId="2" hidden="1">'VRN - Vedlejší rozpočtové...'!$C$86:$K$143</definedName>
    <definedName name="_xlnm.Print_Area" localSheetId="2">'VRN - Vedlejší rozpočtové...'!$C$4:$J$39,'VRN - Vedlejší rozpočtové...'!$C$45:$J$68,'VRN - Vedlejší rozpočtové...'!$C$74:$K$143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Rekonstrukce střechy'!$87:$87</definedName>
    <definedName name="_xlnm.Print_Titles" localSheetId="2">'VRN - Vedlejší rozpočtové...'!$86:$86</definedName>
  </definedNames>
  <calcPr fullCalcOnLoad="1"/>
</workbook>
</file>

<file path=xl/sharedStrings.xml><?xml version="1.0" encoding="utf-8"?>
<sst xmlns="http://schemas.openxmlformats.org/spreadsheetml/2006/main" count="5881" uniqueCount="890">
  <si>
    <t>Export Komplet</t>
  </si>
  <si>
    <t>VZ</t>
  </si>
  <si>
    <t>2.0</t>
  </si>
  <si>
    <t>ZAMOK</t>
  </si>
  <si>
    <t>False</t>
  </si>
  <si>
    <t>{b7302074-e82a-49de-9cdc-7f1d550a134b}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</si>
  <si>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</si>
  <si>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</si>
  <si>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</si>
  <si>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</si>
  <si>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</si>
  <si>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</si>
  <si>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</si>
  <si>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</si>
  <si>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JS23-080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</si>
  <si>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</si>
  <si>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</si>
  <si>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střechy Thalerovy koleje</t>
  </si>
  <si>
    <t>KSO:</t>
  </si>
  <si>
    <t/>
  </si>
  <si>
    <t>CC-CZ:</t>
  </si>
  <si>
    <t>Místo:</t>
  </si>
  <si>
    <t>Jeseniova 1954/210, 13000 Praha 3 - Žižkov</t>
  </si>
  <si>
    <t>Datum:</t>
  </si>
  <si>
    <t>3. 5. 2023</t>
  </si>
  <si>
    <t>Zadavatel:</t>
  </si>
  <si>
    <t>IČ:</t>
  </si>
  <si>
    <t>61384399</t>
  </si>
  <si>
    <t>Správa účelových zařízení VŠE v Praze</t>
  </si>
  <si>
    <t>DIČ:</t>
  </si>
  <si>
    <t>CZ61384399</t>
  </si>
  <si>
    <t>Uchazeč:</t>
  </si>
  <si>
    <t>Vyplň údaj</t>
  </si>
  <si>
    <t>Projektant:</t>
  </si>
  <si>
    <t>26499924</t>
  </si>
  <si>
    <t>Drobný Architects, s.r.o.</t>
  </si>
  <si>
    <t>CZ26499924</t>
  </si>
  <si>
    <t>True</t>
  </si>
  <si>
    <t>Zpracovatel:</t>
  </si>
  <si>
    <t>08660361</t>
  </si>
  <si>
    <t>Ing. Jaroslav Stolička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</si>
  <si>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</si>
  <si>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
Nabídková cena obsahuje veškeré práce a dodávky obsažené v projektové dokumentaci, výkazu výměr, technické zprávě a ve výkresové části.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</si>
  <si>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</si>
  <si>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</si>
  <si>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</si>
  <si>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</si>
  <si>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</si>
  <si>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</si>
  <si>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</si>
  <si>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</si>
  <si>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</si>
  <si>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</si>
  <si>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</si>
  <si>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</si>
  <si>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</si>
  <si>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</si>
  <si>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</si>
  <si>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</si>
  <si>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</si>
  <si>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</si>
  <si>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</si>
  <si>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</si>
  <si>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</si>
  <si>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</si>
  <si>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</si>
  <si>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</si>
  <si>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</si>
  <si>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</si>
  <si>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</si>
  <si>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</si>
  <si>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</si>
  <si>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</si>
  <si>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</si>
  <si>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</si>
  <si>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</si>
  <si>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</si>
  <si>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</si>
  <si>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</si>
  <si>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</si>
  <si>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</si>
  <si>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</si>
  <si>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</si>
  <si>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Rekonstrukce střechy</t>
  </si>
  <si>
    <t>STA</t>
  </si>
  <si>
    <t>1</t>
  </si>
  <si>
    <t>{0c4731f9-c998-4578-8bf5-29143da49e1d}</t>
  </si>
  <si>
    <t>2</t>
  </si>
  <si>
    <t>VRN</t>
  </si>
  <si>
    <t>Vedlejší rozpočtové náklady</t>
  </si>
  <si>
    <t>{701b4387-edd4-4d5a-88c7-a2938c5b5f16}</t>
  </si>
  <si>
    <t>KRYCÍ LIST SOUPISU PRACÍ</t>
  </si>
  <si>
    <t>Objekt:</t>
  </si>
  <si>
    <t>01 - Rekonstrukce střechy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</si>
  <si>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</si>
  <si>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</si>
  <si>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</si>
  <si>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</si>
  <si>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</si>
  <si>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</si>
  <si>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</si>
  <si>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</si>
  <si>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</si>
  <si>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</si>
  <si>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</t>
  </si>
  <si>
    <t xml:space="preserve">    762 - Konstrukce tesařské</t>
  </si>
  <si>
    <t xml:space="preserve">    764 - Konstrukce klempířské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</si>
  <si>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</si>
  <si>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</si>
  <si>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</si>
  <si>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</si>
  <si>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</si>
  <si>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</si>
  <si>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</si>
  <si>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</si>
  <si>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</si>
  <si>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</si>
  <si>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</si>
  <si>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</si>
  <si>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</si>
  <si>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</si>
  <si>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</si>
  <si>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</si>
  <si>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</si>
  <si>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</si>
  <si>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</si>
  <si>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997006002</t>
  </si>
  <si>
    <t>Úprava stavebního odpadu třídění hrubé</t>
  </si>
  <si>
    <t>t</t>
  </si>
  <si>
    <t>CS ÚRS 2023 01</t>
  </si>
  <si>
    <t>4</t>
  </si>
  <si>
    <t>-2324714</t>
  </si>
  <si>
    <t>Online PSC</t>
  </si>
  <si>
    <t>https://podminky.urs.cz/item/CS_URS_2023_01/997006002</t>
  </si>
  <si>
    <t>997006003R</t>
  </si>
  <si>
    <t>Úprava stavebního odpadu pytlování odpadu</t>
  </si>
  <si>
    <t>906571833</t>
  </si>
  <si>
    <t>3</t>
  </si>
  <si>
    <t>997013121</t>
  </si>
  <si>
    <t>Vnitrostaveništní doprava suti a vybouraných hmot vodorovně do 50 m svisle s použitím mechanizace pro budovy a haly výšky přes 36 do 45 m</t>
  </si>
  <si>
    <t>-292254754</t>
  </si>
  <si>
    <t>https://podminky.urs.cz/item/CS_URS_2023_01/997013121</t>
  </si>
  <si>
    <t>997006512</t>
  </si>
  <si>
    <t>Vodorovná doprava suti na skládku s naložením na dopravní prostředek a složením přes 100 m do 1 km</t>
  </si>
  <si>
    <t>-681362049</t>
  </si>
  <si>
    <t>https://podminky.urs.cz/item/CS_URS_2023_01/997006512</t>
  </si>
  <si>
    <t>5</t>
  </si>
  <si>
    <t>997006519</t>
  </si>
  <si>
    <t>Vodorovná doprava suti na skládku Příplatek k ceně -6512 za každý další i započatý 1 km</t>
  </si>
  <si>
    <t>204708756</t>
  </si>
  <si>
    <t>https://podminky.urs.cz/item/CS_URS_2023_01/997006519</t>
  </si>
  <si>
    <t>VV</t>
  </si>
  <si>
    <t>99,446*19 'Přepočtené koeficientem množství</t>
  </si>
  <si>
    <t>6</t>
  </si>
  <si>
    <t>997013814</t>
  </si>
  <si>
    <t>Poplatek za uložení stavebního odpadu na skládce (skládkovné) z izolačních materiálů zatříděného do Katalogu odpadů pod kódem 17 06 04</t>
  </si>
  <si>
    <t>-35752568</t>
  </si>
  <si>
    <t>https://podminky.urs.cz/item/CS_URS_2023_01/997013814</t>
  </si>
  <si>
    <t>7</t>
  </si>
  <si>
    <t>997013631</t>
  </si>
  <si>
    <t>Poplatek za uložení stavebního odpadu na skládce (skládkovné) směsného stavebního a demoličního zatříděného do Katalogu odpadů pod kódem 17 09 04</t>
  </si>
  <si>
    <t>1658921969</t>
  </si>
  <si>
    <t>https://podminky.urs.cz/item/CS_URS_2023_01/997013631</t>
  </si>
  <si>
    <t>PSV</t>
  </si>
  <si>
    <t>Práce a dodávky PSV</t>
  </si>
  <si>
    <t>712</t>
  </si>
  <si>
    <t>Povlakové krytiny</t>
  </si>
  <si>
    <t>8</t>
  </si>
  <si>
    <t>712990813</t>
  </si>
  <si>
    <t>Odstranění násypu nebo nánosu ze střech násypu nebo nánosu do 10°, tl. přes 50 do 100 mm</t>
  </si>
  <si>
    <t>m2</t>
  </si>
  <si>
    <t>16</t>
  </si>
  <si>
    <t>-1305233789</t>
  </si>
  <si>
    <t>https://podminky.urs.cz/item/CS_URS_2023_01/712990813</t>
  </si>
  <si>
    <t>B3.1:</t>
  </si>
  <si>
    <t>410,49-40,25-1,4-1,29-1,21-1,71-1,17-3,19-1,27-1,63-1,12-1,89-1,47-1,48</t>
  </si>
  <si>
    <t>Součet</t>
  </si>
  <si>
    <t>9</t>
  </si>
  <si>
    <t>712990816</t>
  </si>
  <si>
    <t>Odstranění násypu nebo nánosu ze střech násypu nebo nánosu do 10°, tl. Příplatek k ceně - 0813 za každých dalších 50 mm tl.</t>
  </si>
  <si>
    <t>915133439</t>
  </si>
  <si>
    <t>https://podminky.urs.cz/item/CS_URS_2023_01/712990816</t>
  </si>
  <si>
    <t>10</t>
  </si>
  <si>
    <t>712361800R</t>
  </si>
  <si>
    <t>Odstranění povlakové krytiny střech plochých do 10° z ochranné geotextilie</t>
  </si>
  <si>
    <t>2135161674</t>
  </si>
  <si>
    <t>11</t>
  </si>
  <si>
    <t>712861800R</t>
  </si>
  <si>
    <t>Odstranění povlakové krytiny ze svislých ploch z ochranné geotextilie na konstrukcích převyšující úroveň střechy</t>
  </si>
  <si>
    <t>1923489308</t>
  </si>
  <si>
    <t>0,15*(96,27+38,39+5,23+7,51)</t>
  </si>
  <si>
    <t>12</t>
  </si>
  <si>
    <t>712361803</t>
  </si>
  <si>
    <t>Odstranění povlakové krytiny střech plochých do 10° z fólií přilepenou v plné ploše</t>
  </si>
  <si>
    <t>-624151870</t>
  </si>
  <si>
    <t>https://podminky.urs.cz/item/CS_URS_2023_01/712361803</t>
  </si>
  <si>
    <t>35,54 "horní plocha atiky"</t>
  </si>
  <si>
    <t>Mezisoučet</t>
  </si>
  <si>
    <t>B3.2:</t>
  </si>
  <si>
    <t>37,58</t>
  </si>
  <si>
    <t>6,13 "horní plocha atiky"</t>
  </si>
  <si>
    <t>B3.3:</t>
  </si>
  <si>
    <t>1,4</t>
  </si>
  <si>
    <t>1,3</t>
  </si>
  <si>
    <t>1,22</t>
  </si>
  <si>
    <t>1,71</t>
  </si>
  <si>
    <t>1,17</t>
  </si>
  <si>
    <t>3,19</t>
  </si>
  <si>
    <t>1,63</t>
  </si>
  <si>
    <t>1,27</t>
  </si>
  <si>
    <t>1,89</t>
  </si>
  <si>
    <t>1,12</t>
  </si>
  <si>
    <t>1,47</t>
  </si>
  <si>
    <t>1,48</t>
  </si>
  <si>
    <t>13</t>
  </si>
  <si>
    <t>712861803</t>
  </si>
  <si>
    <t>Odstranění povlakové krytiny ze svislých ploch z fólií na konstrukcích převyšující úroveň střechy přilepenou lepidlem v plné ploše</t>
  </si>
  <si>
    <t>-428583706</t>
  </si>
  <si>
    <t>https://podminky.urs.cz/item/CS_URS_2023_01/712861803</t>
  </si>
  <si>
    <t>0,91*85,32-0,67*(1,3+1,29)-0,64*(1,18+1,2)-0,62*1,3 "svislá plocha atiky"</t>
  </si>
  <si>
    <t>0,36*(25,86-1,43-1,42-1,19) "svislá plocha střešní nástavby"</t>
  </si>
  <si>
    <t>0,19*(6,26+6,0+6,26) "svislá plocha atiky"</t>
  </si>
  <si>
    <t>0,77*(1,06+1,3+1,09)</t>
  </si>
  <si>
    <t>0,79*(1,09+1,2+1,07)</t>
  </si>
  <si>
    <t>0,79*(1,03+1,18+1,03)</t>
  </si>
  <si>
    <t>0,76*5,23</t>
  </si>
  <si>
    <t>0,76*(0,99+1,19+0,98)</t>
  </si>
  <si>
    <t>0,78*7,51</t>
  </si>
  <si>
    <t>0,76*(0,65+1,28+1,26+1,02+0,39)</t>
  </si>
  <si>
    <t>0,79*(1,01+1,17)+0,03*(0,09+1,01)</t>
  </si>
  <si>
    <t>0,78*(0,27+1,02+1,32+1,36+0,54)</t>
  </si>
  <si>
    <t>0,82*(1,04+1,07)+0,04*1,05</t>
  </si>
  <si>
    <t>0,82*(1,22+1,3+1,25)</t>
  </si>
  <si>
    <t>0,82*(1,24+1,39+1,25)</t>
  </si>
  <si>
    <t>14</t>
  </si>
  <si>
    <t>712340831</t>
  </si>
  <si>
    <t>Odstranění povlakové krytiny střech plochých do 10° z přitavených pásů NAIP v plné ploše jednovrstvé</t>
  </si>
  <si>
    <t>-432033430</t>
  </si>
  <si>
    <t>https://podminky.urs.cz/item/CS_URS_2023_01/712340831</t>
  </si>
  <si>
    <t>419,31-40,25-1,54-1,42-1,33-1,71-1,17-3,19-2,9-3,02-1,47-1,48</t>
  </si>
  <si>
    <t>38,7</t>
  </si>
  <si>
    <t>712840861</t>
  </si>
  <si>
    <t>Odstranění povlakové krytiny ze svislých ploch z přitavených pásů na konstrukcích převyšující úroveň střechy NAIP v plné ploše jednovrstvá</t>
  </si>
  <si>
    <t>-149941651</t>
  </si>
  <si>
    <t>https://podminky.urs.cz/item/CS_URS_2023_01/712840861</t>
  </si>
  <si>
    <t>0,3*(86,92-1,3-1,29-1,18-1,2-1,3) "svislá plocha atiky"</t>
  </si>
  <si>
    <t>0,71*(25,86-1,43-1,42-1,19) "svislá plocha střešní nástavby"</t>
  </si>
  <si>
    <t>0,3*((4,96-1,3)+(4,76-1,2)+(4,62-1,18)+(5,23)+(4,34-1,19)+(7,51)+(8,21-1,43)+(8,04-1,42)+(5,06-1,3)+(5,08-1,29)) "svislá plocha instalačních šachet"</t>
  </si>
  <si>
    <t>0,3*(6,32+6,12+6,32) "svislá plocha atiky"</t>
  </si>
  <si>
    <t>712300843</t>
  </si>
  <si>
    <t>Ostatní práce při odstranění povlakové krytiny střech plochých do 10° zbytkového asfaltového pásu odsekáním</t>
  </si>
  <si>
    <t>-903697748</t>
  </si>
  <si>
    <t>https://podminky.urs.cz/item/CS_URS_2023_01/712300843</t>
  </si>
  <si>
    <t>419,31-41,8-1,54-1,42-1,33-1,71-1,17-3,19-2,9-3,02-1,47-1,48</t>
  </si>
  <si>
    <t>17</t>
  </si>
  <si>
    <t>712800843</t>
  </si>
  <si>
    <t>Ostatní práce při odstranění povlakové krytiny ze svislých ploch zbytkového asfaltového pásu odsekáním</t>
  </si>
  <si>
    <t>-330846500</t>
  </si>
  <si>
    <t>https://podminky.urs.cz/item/CS_URS_2023_01/712800843</t>
  </si>
  <si>
    <t>18</t>
  </si>
  <si>
    <t>712998202R</t>
  </si>
  <si>
    <t>Odstranění odvodňovacího prvku nouzového atikového přepadu</t>
  </si>
  <si>
    <t>kus</t>
  </si>
  <si>
    <t>-1030241025</t>
  </si>
  <si>
    <t>19</t>
  </si>
  <si>
    <t>712311101</t>
  </si>
  <si>
    <t>Provedení povlakové krytiny střech plochých do 10° natěradly a tmely za studena nátěrem lakem penetračním nebo asfaltovým</t>
  </si>
  <si>
    <t>2003936918</t>
  </si>
  <si>
    <t>https://podminky.urs.cz/item/CS_URS_2023_01/712311101</t>
  </si>
  <si>
    <t>S01:</t>
  </si>
  <si>
    <t>419,31-41,8-1,54-1,42-1,33-1,71-1,17-3,19-2,9-3,02-1,47-1,48 "střecha"</t>
  </si>
  <si>
    <t>38,7 "střešní nástavba"</t>
  </si>
  <si>
    <t>1,4 "instalační šachta"</t>
  </si>
  <si>
    <t>1,29 "instalační šachta"</t>
  </si>
  <si>
    <t>1,21 "instalační šachta"</t>
  </si>
  <si>
    <t>1,71 "instalační šachta"</t>
  </si>
  <si>
    <t>1,17 "instalační šachta"</t>
  </si>
  <si>
    <t>3,19 "instalační šachta"</t>
  </si>
  <si>
    <t>1,63 "instalační šachta"</t>
  </si>
  <si>
    <t>1,27 "instalační šachta"</t>
  </si>
  <si>
    <t>1,89 "instalační šachta"</t>
  </si>
  <si>
    <t>1,12 "instalační šachta"</t>
  </si>
  <si>
    <t>1,47 "instalační šachta"</t>
  </si>
  <si>
    <t>1,48 "instalační šachta"</t>
  </si>
  <si>
    <t>20</t>
  </si>
  <si>
    <t>712311101R</t>
  </si>
  <si>
    <t>Provedení povlakové krytiny střech na svislé plochy natěradly a tmely za studena nátěrem lakem penetračním nebo asfaltovým</t>
  </si>
  <si>
    <t>597782802</t>
  </si>
  <si>
    <t>1,24*(86,92-1,3-1,29-1,18-1,2-1,3) "střecha - svislá plocha atiky"</t>
  </si>
  <si>
    <t>0,71*(25,86-1,43-1,42-1,19) "střecha - svislá plocha střešní nástavby"</t>
  </si>
  <si>
    <t>0,51*(6,32+6,12+6,32) "střešní nástavba - svislá plocha atiky"</t>
  </si>
  <si>
    <t>1,05*(1,06+1,3+1,09) "svislá plocha instalačních šachet"</t>
  </si>
  <si>
    <t>1,07*(1,09+1,2+1,07) "svislá plocha instalačních šachet"</t>
  </si>
  <si>
    <t>1,07*(1,03+1,18+1,03) "svislá plocha instalačních šachet"</t>
  </si>
  <si>
    <t>1,04*5,23 "svislá plocha instalačních šachet"</t>
  </si>
  <si>
    <t>1,04*(0,99+1,19+0,98) "svislá plocha instalačních šachet"</t>
  </si>
  <si>
    <t>1,06*7,51 "svislá plocha instalačních šachet"</t>
  </si>
  <si>
    <t>1,04*(0,65+1,28+1,26+1,02+0,39) "svislá plocha instalačních šachet"</t>
  </si>
  <si>
    <t>1,07*(1,01+1,17)+0,03*(0,09+1,01) "svislá plocha instalačních šachet"</t>
  </si>
  <si>
    <t>1,06*(0,27+1,02+1,32+1,36+0,54) "svislá plocha instalačních šachet"</t>
  </si>
  <si>
    <t>1,1*(1,04+1,07)+0,04*1,05 "svislá plocha instalačních šachet"</t>
  </si>
  <si>
    <t>1,1*(1,22+1,3+1,25) "svislá plocha instalačních šachet"</t>
  </si>
  <si>
    <t>1,1*(1,24+1,39+1,25) "svislá plocha instalačních šachet"</t>
  </si>
  <si>
    <t>M</t>
  </si>
  <si>
    <t>11163153</t>
  </si>
  <si>
    <t>emulze asfaltová penetrační</t>
  </si>
  <si>
    <t>litr</t>
  </si>
  <si>
    <t>32</t>
  </si>
  <si>
    <t>-1973052799</t>
  </si>
  <si>
    <t>415,81*0,4</t>
  </si>
  <si>
    <t>175,146*0,4</t>
  </si>
  <si>
    <t>22</t>
  </si>
  <si>
    <t>712341559</t>
  </si>
  <si>
    <t>Provedení povlakové krytiny střech plochých do 10° pásy přitavením NAIP v plné ploše</t>
  </si>
  <si>
    <t>-216401265</t>
  </si>
  <si>
    <t>https://podminky.urs.cz/item/CS_URS_2023_01/712341559</t>
  </si>
  <si>
    <t>S01 - parozábrana:</t>
  </si>
  <si>
    <t>S01 - krytina:</t>
  </si>
  <si>
    <t>410,49-41,8-1,4-1,29-1,21-1,71-1,17-3,19-1,27-1,63-1,12-1,89-1,47-1,48 "střecha"</t>
  </si>
  <si>
    <t>35,54 "střecha - horní plocha atiky"</t>
  </si>
  <si>
    <t>37,58 "střešní nástavba"</t>
  </si>
  <si>
    <t>6,13 "střešní nástavba - horní plocha atiky"</t>
  </si>
  <si>
    <t>23</t>
  </si>
  <si>
    <t>712341559R</t>
  </si>
  <si>
    <t>Provedení povlakové krytiny střech na svislé plochy pásy přitavením NAIP v plné ploše</t>
  </si>
  <si>
    <t>739154621</t>
  </si>
  <si>
    <t>0,91*85,32-0,67*(1,3+1,29)-0,64*(1,18+1,2)-0,62*1,3 "střecha - svislá plocha atiky"</t>
  </si>
  <si>
    <t>0,36*(25,86-1,43-1,42-1,19) "střecha - svislá plocha střešní nástavby"</t>
  </si>
  <si>
    <t>0,19*(6,26+6,0+6,26) "střešní nástavba - svislá plocha atiky"</t>
  </si>
  <si>
    <t>0,77*(1,06+1,3+1,09) "svislá plocha instalačních šachet"</t>
  </si>
  <si>
    <t>0,79*(1,09+1,2+1,07) "svislá plocha instalačních šachet"</t>
  </si>
  <si>
    <t>0,79*(1,03+1,18+1,03) "svislá plocha instalačních šachet"</t>
  </si>
  <si>
    <t>0,76*5,23 "svislá plocha instalačních šachet"</t>
  </si>
  <si>
    <t>0,76*(0,99+1,19+0,98) "svislá plocha instalačních šachet"</t>
  </si>
  <si>
    <t>0,78*7,51 "svislá plocha instalačních šachet"</t>
  </si>
  <si>
    <t>0,76*(0,65+1,28+1,26+1,02+0,39) "svislá plocha instalačních šachet"</t>
  </si>
  <si>
    <t>0,79*(1,01+1,17)+0,03*(0,09+1,01) "svislá plocha instalačních šachet"</t>
  </si>
  <si>
    <t>0,78*(0,27+1,02+1,32+1,36+0,54) "svislá plocha instalačních šachet"</t>
  </si>
  <si>
    <t>0,82*(1,04+1,07)+0,04*1,05 "svislá plocha instalačních šachet"</t>
  </si>
  <si>
    <t>0,82*(1,22+1,3+1,25) "svislá plocha instalačních šachet"</t>
  </si>
  <si>
    <t>0,82*(1,24+1,39+1,25) "svislá plocha instalačních šachet"</t>
  </si>
  <si>
    <t>24</t>
  </si>
  <si>
    <t>712341715</t>
  </si>
  <si>
    <t>Provedení povlakové krytiny střech plochých do 10° pásy přitavením NAIP ostatní činnosti při pokládání pásů (materiál ve specifikaci) zaizolování prostupů střešní rovinou kruhový průřez, průměr do 300 mm</t>
  </si>
  <si>
    <t>-2107609904</t>
  </si>
  <si>
    <t>https://podminky.urs.cz/item/CS_URS_2023_01/712341715</t>
  </si>
  <si>
    <t>2 "střešní vtok - parozábrana"</t>
  </si>
  <si>
    <t>2 "střešní vtok - krytina"</t>
  </si>
  <si>
    <t>2 "přepad - parozábrana"</t>
  </si>
  <si>
    <t>2 "přepad - krytina"</t>
  </si>
  <si>
    <t>13 "instalace - parozábrana"</t>
  </si>
  <si>
    <t>13 "instalace - krytina"</t>
  </si>
  <si>
    <t>25</t>
  </si>
  <si>
    <t>712341716</t>
  </si>
  <si>
    <t>Provedení povlakové krytiny střech plochých do 10° pásy přitavením NAIP ostatní činnosti při pokládání pásů (materiál ve specifikaci) zaizolování prostupů střešní rovinou kruhový průřez, průměr přes 300 mm do 500 mm</t>
  </si>
  <si>
    <t>1760608900</t>
  </si>
  <si>
    <t>https://podminky.urs.cz/item/CS_URS_2023_01/712341716</t>
  </si>
  <si>
    <t>7 "instalace - parozábrana"</t>
  </si>
  <si>
    <t>7 "instalace - krytina"</t>
  </si>
  <si>
    <t>26</t>
  </si>
  <si>
    <t>712341719</t>
  </si>
  <si>
    <t>Provedení povlakové krytiny střech plochých do 10° pásy přitavením NAIP ostatní činnosti při pokládání pásů (materiál ve specifikaci) zaizolování prostupů střešní rovinou hranatý průřez, vnitřní plochy přes 0,09 do 0,25 m2</t>
  </si>
  <si>
    <t>1473825922</t>
  </si>
  <si>
    <t>https://podminky.urs.cz/item/CS_URS_2023_01/712341719</t>
  </si>
  <si>
    <t>6 "instalace - parozábrana"</t>
  </si>
  <si>
    <t>6 "instalace - krytina"</t>
  </si>
  <si>
    <t>27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</si>
  <si>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</si>
  <si>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</si>
  <si>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-1800886784</t>
  </si>
  <si>
    <t>415,81*1,15</t>
  </si>
  <si>
    <t>175,146*1,15</t>
  </si>
  <si>
    <t>28</t>
  </si>
  <si>
    <t>62855017</t>
  </si>
  <si>
    <t>pás asfaltový natavitelný modifikovaný SBS tl 4,5mm s retardéry hoření, BROOF(t3) s vložkou ze polyesterové vyztužené rohože a hrubozrnným břidličným posypem na horním povrchu</t>
  </si>
  <si>
    <t>-1187270491</t>
  </si>
  <si>
    <t>447,94*1,15</t>
  </si>
  <si>
    <t>121,871*1,15</t>
  </si>
  <si>
    <t>29</t>
  </si>
  <si>
    <t>712331111</t>
  </si>
  <si>
    <t>Provedení povlakové krytiny střech plochých do 10° pásy na sucho podkladní samolepící asfaltový pás</t>
  </si>
  <si>
    <t>-635585983</t>
  </si>
  <si>
    <t>https://podminky.urs.cz/item/CS_URS_2023_01/712331111</t>
  </si>
  <si>
    <t>2*129,67*1,15*0,2*0,2 "střecha - přířezy plocha F"</t>
  </si>
  <si>
    <t>2*37,58*1,15*0,2*0,2 "střecha - přířezy plocha F"</t>
  </si>
  <si>
    <t>30</t>
  </si>
  <si>
    <t>712331111R</t>
  </si>
  <si>
    <t>Provedení povlakové krytiny střech na svislé plochy pásy na sucho podkladní samolepící asfaltový pás</t>
  </si>
  <si>
    <t>813837813</t>
  </si>
  <si>
    <t>31</t>
  </si>
  <si>
    <t>62866281</t>
  </si>
  <si>
    <t>pás asfaltový samolepicí modifikovaný SBS tl 3,0mm s vložkou ze skleněné tkaniny se spalitelnou fólií nebo jemnozrnným minerálním posypem nebo textilií na horním povrchu</t>
  </si>
  <si>
    <t>378730857</t>
  </si>
  <si>
    <t>463,327*1,15</t>
  </si>
  <si>
    <t>712363103</t>
  </si>
  <si>
    <t>Provedení povlakové krytiny střech plochých do 10° fólií ostatní činnosti při pokládání hydroizolačních fólií (materiál ve specifikaci) mechanické ukotvení talířovou hmoždinkou do prostého nebo železového betonu</t>
  </si>
  <si>
    <t>1418053111</t>
  </si>
  <si>
    <t>https://podminky.urs.cz/item/CS_URS_2023_01/712363103</t>
  </si>
  <si>
    <t>9*129,67*1,15 "střecha - plocha F"</t>
  </si>
  <si>
    <t>7,5*144,6*1,15 "střecha - plocha G"</t>
  </si>
  <si>
    <t>5*75,59*1,15 "střecha - plocha H"</t>
  </si>
  <si>
    <t>9*37,58*1,15 "střecha - plocha F"</t>
  </si>
  <si>
    <t>1343+1248+435+389</t>
  </si>
  <si>
    <t>33</t>
  </si>
  <si>
    <t>56280375R</t>
  </si>
  <si>
    <t>teleskopická hmoždinka s aretačním šroubem pro kotvení spádové TI</t>
  </si>
  <si>
    <t>-762679394</t>
  </si>
  <si>
    <t>3415</t>
  </si>
  <si>
    <t>34</t>
  </si>
  <si>
    <t>712998202</t>
  </si>
  <si>
    <t>Provedení povlakové krytiny střech - ostatní práce montáž odvodňovacího prvku nouzového atikového přepadu z PVC na dešťovou vodu DN 125</t>
  </si>
  <si>
    <t>-3799365</t>
  </si>
  <si>
    <t>https://podminky.urs.cz/item/CS_URS_2023_01/712998202</t>
  </si>
  <si>
    <t>35</t>
  </si>
  <si>
    <t>56231129</t>
  </si>
  <si>
    <t>pojistný přepad ploché střechy s manžetou pro asfaltovou hydroizolaci DN 50, DN 75, DN 110, DN 125</t>
  </si>
  <si>
    <t>-2018292580</t>
  </si>
  <si>
    <t>36</t>
  </si>
  <si>
    <t>712627309R</t>
  </si>
  <si>
    <t>Ostatní práce a doplňky utěsnění spáry komprimovanou těsnící páskou včetně dodávky materiálu</t>
  </si>
  <si>
    <t>m</t>
  </si>
  <si>
    <t>-331178632</t>
  </si>
  <si>
    <t>25,86-1,43-1,42-1,19 "sokl střešní nástavby"</t>
  </si>
  <si>
    <t>37</t>
  </si>
  <si>
    <t>998712105</t>
  </si>
  <si>
    <t>Přesun hmot pro povlakové krytiny stanovený z hmotnosti přesunovaného materiálu vodorovná dopravní vzdálenost do 50 m v objektech výšky přes 36 do 48 m</t>
  </si>
  <si>
    <t>-1650127461</t>
  </si>
  <si>
    <t>https://podminky.urs.cz/item/CS_URS_2023_01/998712105</t>
  </si>
  <si>
    <t>713</t>
  </si>
  <si>
    <t>Izolace tepelné</t>
  </si>
  <si>
    <t>38</t>
  </si>
  <si>
    <t>713140864</t>
  </si>
  <si>
    <t>Odstranění tepelné izolace střech plochých z rohoží, pásů, dílců, desek, bloků nadstřešních izolací připevněných lepením z polystyrenu nasáklého vodou, tloušťka izolace přes 100 mm</t>
  </si>
  <si>
    <t>-1619492147</t>
  </si>
  <si>
    <t>https://podminky.urs.cz/item/CS_URS_2023_01/713140864</t>
  </si>
  <si>
    <t>410,49-40,25-1,4-1,29-1,21-1,71-1,17-3,19-1,27-1,63-1,12-1,89-1,47-1,48 "desky"</t>
  </si>
  <si>
    <t>410,49-40,25-1,4-1,29-1,21-1,71-1,17-3,19-1,27-1,63-1,12-1,89-1,47-1,48 "spádové klíny"</t>
  </si>
  <si>
    <t>37,58 "desky"</t>
  </si>
  <si>
    <t>37,58 "spádové klíny"</t>
  </si>
  <si>
    <t>39</t>
  </si>
  <si>
    <t>713130821</t>
  </si>
  <si>
    <t>Odstranění tepelné izolace stěn a příček z rohoží, pásů, dílců, desek, bloků volně kladených z polystyrenu, tloušťka izolace do 100 mm</t>
  </si>
  <si>
    <t>240981059</t>
  </si>
  <si>
    <t>https://podminky.urs.cz/item/CS_URS_2023_01/713130821</t>
  </si>
  <si>
    <t>1,24*(85,32-1,3-1,29-1,18-1,2-1,3) "vnitřní izolace atiky - střecha"</t>
  </si>
  <si>
    <t>0,51*(6,26+6,0+6,26) "vnitřní izolace atiky - střešní nástavba"</t>
  </si>
  <si>
    <t>40</t>
  </si>
  <si>
    <t>713141311</t>
  </si>
  <si>
    <t>Montáž tepelné izolace střech plochých spádovými klíny v ploše kladenými volně</t>
  </si>
  <si>
    <t>-1844432123</t>
  </si>
  <si>
    <t>https://podminky.urs.cz/item/CS_URS_2023_01/713141311</t>
  </si>
  <si>
    <t>41</t>
  </si>
  <si>
    <t>28376141</t>
  </si>
  <si>
    <t>klín izolační EPS 100 spád do 5%</t>
  </si>
  <si>
    <t>m3</t>
  </si>
  <si>
    <t>302493865</t>
  </si>
  <si>
    <t>80,87</t>
  </si>
  <si>
    <t>3,78</t>
  </si>
  <si>
    <t>42</t>
  </si>
  <si>
    <t>28376105</t>
  </si>
  <si>
    <t>klín izolační z XPS spádový</t>
  </si>
  <si>
    <t>783471850</t>
  </si>
  <si>
    <t>6,0*0,27*0,191*1,15</t>
  </si>
  <si>
    <t>43</t>
  </si>
  <si>
    <t>713141151</t>
  </si>
  <si>
    <t>Montáž tepelné izolace střech plochých rohožemi, pásy, deskami, dílci, bloky (izolační materiál ve specifikaci) kladenými volně jednovrstvá</t>
  </si>
  <si>
    <t>376037144</t>
  </si>
  <si>
    <t>https://podminky.urs.cz/item/CS_URS_2023_01/713141151</t>
  </si>
  <si>
    <t>44</t>
  </si>
  <si>
    <t>28372300</t>
  </si>
  <si>
    <t>deska EPS 100 pro konstrukce s běžným zatížením λ=0,037</t>
  </si>
  <si>
    <t>-2135289419</t>
  </si>
  <si>
    <t>86,09</t>
  </si>
  <si>
    <t>9,56</t>
  </si>
  <si>
    <t>45</t>
  </si>
  <si>
    <t>713131143</t>
  </si>
  <si>
    <t>Montáž tepelné izolace stěn rohožemi, pásy, deskami, dílci, bloky (izolační materiál ve specifikaci) lepením celoplošně s mechanickým kotvením</t>
  </si>
  <si>
    <t>174049002</t>
  </si>
  <si>
    <t>https://podminky.urs.cz/item/CS_URS_2023_01/713131143</t>
  </si>
  <si>
    <t>0,71*(26,34-1,43-1,42-1,19) "sokl střešní nástavby"</t>
  </si>
  <si>
    <t>46</t>
  </si>
  <si>
    <t>28372306</t>
  </si>
  <si>
    <t>deska EPS 100 pro konstrukce s běžným zatížením λ=0,037 tl 60mm</t>
  </si>
  <si>
    <t>250794635</t>
  </si>
  <si>
    <t>15,833*1,1</t>
  </si>
  <si>
    <t>9,445*1,1</t>
  </si>
  <si>
    <t>47</t>
  </si>
  <si>
    <t>28372309</t>
  </si>
  <si>
    <t>deska EPS 100 pro konstrukce s běžným zatížením λ=0,037 tl 100mm</t>
  </si>
  <si>
    <t>397610257</t>
  </si>
  <si>
    <t>98,022*1,1</t>
  </si>
  <si>
    <t>48</t>
  </si>
  <si>
    <t>713141212</t>
  </si>
  <si>
    <t>Montáž tepelné izolace střech plochých atikovými klíny přilepenými za studena nízkoexpanzní (PUR) pěnou</t>
  </si>
  <si>
    <t>725557835</t>
  </si>
  <si>
    <t>https://podminky.urs.cz/item/CS_URS_2023_01/713141212</t>
  </si>
  <si>
    <t>96,27+38,37+5,23+7,51 "střecha"</t>
  </si>
  <si>
    <t>6,26+6,0+6,26 "střešní nástavba"</t>
  </si>
  <si>
    <t>49</t>
  </si>
  <si>
    <t>63152006</t>
  </si>
  <si>
    <t>klín atikový přechodný minerální plochých střech tl 60x60mm</t>
  </si>
  <si>
    <t>-41138085</t>
  </si>
  <si>
    <t>165,9*1,15</t>
  </si>
  <si>
    <t>50</t>
  </si>
  <si>
    <t>998713105</t>
  </si>
  <si>
    <t>Přesun hmot pro izolace tepelné stanovený z hmotnosti přesunovaného materiálu vodorovná dopravní vzdálenost do 50 m v objektech výšky přes 36 m do 48 m</t>
  </si>
  <si>
    <t>174105172</t>
  </si>
  <si>
    <t>https://podminky.urs.cz/item/CS_URS_2023_01/998713105</t>
  </si>
  <si>
    <t>721</t>
  </si>
  <si>
    <t>Zdravotechnika - vnitřní kanalizace</t>
  </si>
  <si>
    <t>51</t>
  </si>
  <si>
    <t>721210823</t>
  </si>
  <si>
    <t>Demontáž kanalizačního příslušenství střešních vtoků DN 125</t>
  </si>
  <si>
    <t>-1123066693</t>
  </si>
  <si>
    <t>https://podminky.urs.cz/item/CS_URS_2023_01/721210823</t>
  </si>
  <si>
    <t>52</t>
  </si>
  <si>
    <t>721239114</t>
  </si>
  <si>
    <t>Střešní vtoky (vpusti) montáž střešních vtoků ostatních typů se svislým odtokem do DN 160</t>
  </si>
  <si>
    <t>1851746732</t>
  </si>
  <si>
    <t>https://podminky.urs.cz/item/CS_URS_2023_01/721239114</t>
  </si>
  <si>
    <t>2 "střešní vpusť"</t>
  </si>
  <si>
    <t>2 "nástavec střešní vpusti"</t>
  </si>
  <si>
    <t>53</t>
  </si>
  <si>
    <t>56231104</t>
  </si>
  <si>
    <t>vtok střešní svislý s manžetou pro asfaltovou hydroizolaci plochých střech DN 75, DN 110, DN 125, DN 160</t>
  </si>
  <si>
    <t>1511029233</t>
  </si>
  <si>
    <t>54</t>
  </si>
  <si>
    <t>28656001</t>
  </si>
  <si>
    <t>nástavec střešní vpusti s integrovanou bitumenovou manžetou pro výšku TI do 300mm</t>
  </si>
  <si>
    <t>665156479</t>
  </si>
  <si>
    <t>55</t>
  </si>
  <si>
    <t>998721105</t>
  </si>
  <si>
    <t>Přesun hmot pro vnitřní kanalizace stanovený z hmotnosti přesunovaného materiálu vodorovná dopravní vzdálenost do 50 m v objektech výšky přes 36 do 48 m</t>
  </si>
  <si>
    <t>33784232</t>
  </si>
  <si>
    <t>https://podminky.urs.cz/item/CS_URS_2023_01/998721105</t>
  </si>
  <si>
    <t>741</t>
  </si>
  <si>
    <t>Elektroinstalace</t>
  </si>
  <si>
    <t>56</t>
  </si>
  <si>
    <t>998741001R</t>
  </si>
  <si>
    <t>Přizvednutí, zajištění proti poškození a zpětná montáž kabelového vedení se zachováním funkčnosti během stavebních úprav</t>
  </si>
  <si>
    <t>kpl</t>
  </si>
  <si>
    <t>1201987896</t>
  </si>
  <si>
    <t>57</t>
  </si>
  <si>
    <t>998741002R</t>
  </si>
  <si>
    <t>Demontáž a zpětná montáž hromosvodné soustavy</t>
  </si>
  <si>
    <t>-14323082</t>
  </si>
  <si>
    <t>58</t>
  </si>
  <si>
    <t>998741205</t>
  </si>
  <si>
    <t>Přesun hmot pro silnoproud stanovený procentní sazbou (%) z ceny vodorovná dopravní vzdálenost do 50 m v objektech výšky přes 36 do 48 m</t>
  </si>
  <si>
    <t>%</t>
  </si>
  <si>
    <t>-1540702820</t>
  </si>
  <si>
    <t>https://podminky.urs.cz/item/CS_URS_2023_01/998741205</t>
  </si>
  <si>
    <t>762</t>
  </si>
  <si>
    <t>Konstrukce tesařské</t>
  </si>
  <si>
    <t>59</t>
  </si>
  <si>
    <t>762361312R</t>
  </si>
  <si>
    <t>Konstrukční vrstva pod klempířské prvky z desek z březové fóliované překližky šroubovaných do podkladu, tloušťky desky 21 mm</t>
  </si>
  <si>
    <t>-1748740807</t>
  </si>
  <si>
    <t>88,76*0,44 "atika - střecha"</t>
  </si>
  <si>
    <t>(6,64+6,66+6,64)*0,32 "atika - střešní nástavba"</t>
  </si>
  <si>
    <t>6,0*0,27 "okap - střešní nástavba"</t>
  </si>
  <si>
    <t>60</t>
  </si>
  <si>
    <t>998762104R</t>
  </si>
  <si>
    <t>Přesun hmot pro konstrukce tesařské stanovený z hmotnosti přesunovaného materiálu vodorovná dopravní vzdálenost do 50 m v objektech výšky přes 36 do 48 m</t>
  </si>
  <si>
    <t>811105072</t>
  </si>
  <si>
    <t>764</t>
  </si>
  <si>
    <t>Konstrukce klempířské</t>
  </si>
  <si>
    <t>61</t>
  </si>
  <si>
    <t>764002841</t>
  </si>
  <si>
    <t>Demontáž klempířských konstrukcí oplechování horních ploch zdí a nadezdívek do suti</t>
  </si>
  <si>
    <t>-1430095322</t>
  </si>
  <si>
    <t>https://podminky.urs.cz/item/CS_URS_2023_01/764002841</t>
  </si>
  <si>
    <t>88,76 "střecha"</t>
  </si>
  <si>
    <t>6,64+6,66+6,64 "střešní nástavba"</t>
  </si>
  <si>
    <t>62</t>
  </si>
  <si>
    <t>764002811</t>
  </si>
  <si>
    <t>Demontáž klempířských konstrukcí okapového plechu do suti, v krytině povlakové</t>
  </si>
  <si>
    <t>1602565544</t>
  </si>
  <si>
    <t>https://podminky.urs.cz/item/CS_URS_2023_01/764002811</t>
  </si>
  <si>
    <t>6,64</t>
  </si>
  <si>
    <t>63</t>
  </si>
  <si>
    <t>764004801</t>
  </si>
  <si>
    <t>Demontáž klempířských konstrukcí žlabu podokapního do suti</t>
  </si>
  <si>
    <t>224117064</t>
  </si>
  <si>
    <t>https://podminky.urs.cz/item/CS_URS_2023_01/764004801</t>
  </si>
  <si>
    <t>64</t>
  </si>
  <si>
    <t>764004861</t>
  </si>
  <si>
    <t>Demontáž klempířských konstrukcí svodu do suti</t>
  </si>
  <si>
    <t>2068309660</t>
  </si>
  <si>
    <t>https://podminky.urs.cz/item/CS_URS_2023_01/764004861</t>
  </si>
  <si>
    <t>4,5</t>
  </si>
  <si>
    <t>65</t>
  </si>
  <si>
    <t>764214606</t>
  </si>
  <si>
    <t>Oplechování horních ploch zdí a nadezdívek (atik) z pozinkovaného plechu s povrchovou úpravou mechanicky kotvené rš 500 mm</t>
  </si>
  <si>
    <t>1504885980</t>
  </si>
  <si>
    <t>https://podminky.urs.cz/item/CS_URS_2023_01/764214606</t>
  </si>
  <si>
    <t>6,64+6,66+6,64 "K11 - K13"</t>
  </si>
  <si>
    <t>66</t>
  </si>
  <si>
    <t>764214607</t>
  </si>
  <si>
    <t>Oplechování horních ploch zdí a nadezdívek (atik) z pozinkovaného plechu s povrchovou úpravou mechanicky kotvené rš 670 mm</t>
  </si>
  <si>
    <t>1234091559</t>
  </si>
  <si>
    <t>https://podminky.urs.cz/item/CS_URS_2023_01/764214607</t>
  </si>
  <si>
    <t>88,76 "K01 - K10"</t>
  </si>
  <si>
    <t>67</t>
  </si>
  <si>
    <t>764212663</t>
  </si>
  <si>
    <t>Oplechování střešních prvků z pozinkovaného plechu s povrchovou úpravou okapu střechy rovné okapovým plechem rš 250 mm</t>
  </si>
  <si>
    <t>1765764533</t>
  </si>
  <si>
    <t>https://podminky.urs.cz/item/CS_URS_2023_01/764212663</t>
  </si>
  <si>
    <t>68</t>
  </si>
  <si>
    <t>764212664</t>
  </si>
  <si>
    <t>Oplechování střešních prvků z pozinkovaného plechu s povrchovou úpravou okapu střechy rovné okapovým plechem rš 330 mm</t>
  </si>
  <si>
    <t>1610947311</t>
  </si>
  <si>
    <t>https://podminky.urs.cz/item/CS_URS_2023_01/764212664</t>
  </si>
  <si>
    <t>69</t>
  </si>
  <si>
    <t>764511602</t>
  </si>
  <si>
    <t>Žlab podokapní z pozinkovaného plechu s povrchovou úpravou včetně háků a čel půlkruhový rš 330 mm</t>
  </si>
  <si>
    <t>1526211211</t>
  </si>
  <si>
    <t>https://podminky.urs.cz/item/CS_URS_2023_01/764511602</t>
  </si>
  <si>
    <t>6,64 "K15"</t>
  </si>
  <si>
    <t>70</t>
  </si>
  <si>
    <t>764511642</t>
  </si>
  <si>
    <t>Žlab podokapní z pozinkovaného plechu s povrchovou úpravou včetně háků a čel kotlík oválný (trychtýřový), rš žlabu/průměr svodu 330/100 mm</t>
  </si>
  <si>
    <t>-963451666</t>
  </si>
  <si>
    <t>https://podminky.urs.cz/item/CS_URS_2023_01/764511642</t>
  </si>
  <si>
    <t>71</t>
  </si>
  <si>
    <t>764518622</t>
  </si>
  <si>
    <t>Svod z pozinkovaného plechu s upraveným povrchem včetně objímek, kolen a odskoků kruhový, průměru 100 mm</t>
  </si>
  <si>
    <t>1054783565</t>
  </si>
  <si>
    <t>https://podminky.urs.cz/item/CS_URS_2023_01/764518622</t>
  </si>
  <si>
    <t>72</t>
  </si>
  <si>
    <t>998764105</t>
  </si>
  <si>
    <t>Přesun hmot pro konstrukce klempířské stanovený z hmotnosti přesunovaného materiálu vodorovná dopravní vzdálenost do 50 m v objektech výšky přes 36 do 48 m</t>
  </si>
  <si>
    <t>-802622929</t>
  </si>
  <si>
    <t>https://podminky.urs.cz/item/CS_URS_2023_01/998764105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</si>
  <si>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</si>
  <si>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</si>
  <si>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</si>
  <si>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</si>
  <si>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</si>
  <si>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</si>
  <si>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</si>
  <si>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</si>
  <si>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</si>
  <si>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</si>
  <si>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011002000</t>
  </si>
  <si>
    <t>Průzkumné práce</t>
  </si>
  <si>
    <t>…</t>
  </si>
  <si>
    <t>1024</t>
  </si>
  <si>
    <t>69736121</t>
  </si>
  <si>
    <t>https://podminky.urs.cz/item/CS_URS_2023_01/011002000</t>
  </si>
  <si>
    <t>VRN2</t>
  </si>
  <si>
    <t>Příprava staveniště</t>
  </si>
  <si>
    <t>022002000</t>
  </si>
  <si>
    <t>Přeložení konstrukcí</t>
  </si>
  <si>
    <t>-200260742</t>
  </si>
  <si>
    <t>https://podminky.urs.cz/item/CS_URS_2023_01/022002000</t>
  </si>
  <si>
    <t>VRN3</t>
  </si>
  <si>
    <t>Zařízení staveniště</t>
  </si>
  <si>
    <t>030001000</t>
  </si>
  <si>
    <t>-1679688936</t>
  </si>
  <si>
    <t>https://podminky.urs.cz/item/CS_URS_2023_01/030001000</t>
  </si>
  <si>
    <t>VRN4</t>
  </si>
  <si>
    <t>Inženýrská činnost</t>
  </si>
  <si>
    <t>041002000</t>
  </si>
  <si>
    <t>Dozory</t>
  </si>
  <si>
    <t>-1600811984</t>
  </si>
  <si>
    <t>https://podminky.urs.cz/item/CS_URS_2023_01/041002000</t>
  </si>
  <si>
    <t>043002000</t>
  </si>
  <si>
    <t>Zkoušky a ostatní měření</t>
  </si>
  <si>
    <t>73088112</t>
  </si>
  <si>
    <t>https://podminky.urs.cz/item/CS_URS_2023_01/043002000</t>
  </si>
  <si>
    <t>044002000</t>
  </si>
  <si>
    <t>Revize</t>
  </si>
  <si>
    <t>505605035</t>
  </si>
  <si>
    <t>https://podminky.urs.cz/item/CS_URS_2023_01/044002000</t>
  </si>
  <si>
    <t>045002000</t>
  </si>
  <si>
    <t>Kompletační a koordinační činnost</t>
  </si>
  <si>
    <t>2006467809</t>
  </si>
  <si>
    <t>https://podminky.urs.cz/item/CS_URS_2023_01/045002000</t>
  </si>
  <si>
    <t>VRN6</t>
  </si>
  <si>
    <t>Územní vlivy</t>
  </si>
  <si>
    <t>062002000</t>
  </si>
  <si>
    <t>Ztížené dopravní podmínky</t>
  </si>
  <si>
    <t>1400371505</t>
  </si>
  <si>
    <t>https://podminky.urs.cz/item/CS_URS_2023_01/062002000</t>
  </si>
  <si>
    <t>063002000</t>
  </si>
  <si>
    <t>Práce na těžce přístupných místech</t>
  </si>
  <si>
    <t>-1700159848</t>
  </si>
  <si>
    <t>https://podminky.urs.cz/item/CS_URS_2023_01/063002000</t>
  </si>
  <si>
    <t>VRN7</t>
  </si>
  <si>
    <t>Provozní vlivy</t>
  </si>
  <si>
    <t>071002000</t>
  </si>
  <si>
    <t>Provoz investora, třetích osob</t>
  </si>
  <si>
    <t>106148710</t>
  </si>
  <si>
    <t>https://podminky.urs.cz/item/CS_URS_2023_01/071002000</t>
  </si>
  <si>
    <t>079002000</t>
  </si>
  <si>
    <t>Ostatní provozní vlivy</t>
  </si>
  <si>
    <t>-1006529383</t>
  </si>
  <si>
    <t>https://podminky.urs.cz/item/CS_URS_2023_01/079002000</t>
  </si>
  <si>
    <t>VRN9</t>
  </si>
  <si>
    <t>Ostatní náklady</t>
  </si>
  <si>
    <t>094104000</t>
  </si>
  <si>
    <t>Náklady na opatření BOZP</t>
  </si>
  <si>
    <t>-1823172224</t>
  </si>
  <si>
    <t>https://podminky.urs.cz/item/CS_URS_2023_01/094104000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</si>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</sst>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006002" TargetMode="External" /><Relationship Id="rId2" Type="http://schemas.openxmlformats.org/officeDocument/2006/relationships/hyperlink" Target="https://podminky.urs.cz/item/CS_URS_2023_01/997013121" TargetMode="External" /><Relationship Id="rId3" Type="http://schemas.openxmlformats.org/officeDocument/2006/relationships/hyperlink" Target="https://podminky.urs.cz/item/CS_URS_2023_01/997006512" TargetMode="External" /><Relationship Id="rId4" Type="http://schemas.openxmlformats.org/officeDocument/2006/relationships/hyperlink" Target="https://podminky.urs.cz/item/CS_URS_2023_01/997006519" TargetMode="External" /><Relationship Id="rId5" Type="http://schemas.openxmlformats.org/officeDocument/2006/relationships/hyperlink" Target="https://podminky.urs.cz/item/CS_URS_2023_01/997013814" TargetMode="External" /><Relationship Id="rId6" Type="http://schemas.openxmlformats.org/officeDocument/2006/relationships/hyperlink" Target="https://podminky.urs.cz/item/CS_URS_2023_01/997013631" TargetMode="External" /><Relationship Id="rId7" Type="http://schemas.openxmlformats.org/officeDocument/2006/relationships/hyperlink" Target="https://podminky.urs.cz/item/CS_URS_2023_01/712990813" TargetMode="External" /><Relationship Id="rId8" Type="http://schemas.openxmlformats.org/officeDocument/2006/relationships/hyperlink" Target="https://podminky.urs.cz/item/CS_URS_2023_01/712990816" TargetMode="External" /><Relationship Id="rId9" Type="http://schemas.openxmlformats.org/officeDocument/2006/relationships/hyperlink" Target="https://podminky.urs.cz/item/CS_URS_2023_01/712361803" TargetMode="External" /><Relationship Id="rId10" Type="http://schemas.openxmlformats.org/officeDocument/2006/relationships/hyperlink" Target="https://podminky.urs.cz/item/CS_URS_2023_01/712861803" TargetMode="External" /><Relationship Id="rId11" Type="http://schemas.openxmlformats.org/officeDocument/2006/relationships/hyperlink" Target="https://podminky.urs.cz/item/CS_URS_2023_01/712340831" TargetMode="External" /><Relationship Id="rId12" Type="http://schemas.openxmlformats.org/officeDocument/2006/relationships/hyperlink" Target="https://podminky.urs.cz/item/CS_URS_2023_01/712840861" TargetMode="External" /><Relationship Id="rId13" Type="http://schemas.openxmlformats.org/officeDocument/2006/relationships/hyperlink" Target="https://podminky.urs.cz/item/CS_URS_2023_01/712300843" TargetMode="External" /><Relationship Id="rId14" Type="http://schemas.openxmlformats.org/officeDocument/2006/relationships/hyperlink" Target="https://podminky.urs.cz/item/CS_URS_2023_01/712800843" TargetMode="External" /><Relationship Id="rId15" Type="http://schemas.openxmlformats.org/officeDocument/2006/relationships/hyperlink" Target="https://podminky.urs.cz/item/CS_URS_2023_01/712311101" TargetMode="External" /><Relationship Id="rId16" Type="http://schemas.openxmlformats.org/officeDocument/2006/relationships/hyperlink" Target="https://podminky.urs.cz/item/CS_URS_2023_01/712341559" TargetMode="External" /><Relationship Id="rId17" Type="http://schemas.openxmlformats.org/officeDocument/2006/relationships/hyperlink" Target="https://podminky.urs.cz/item/CS_URS_2023_01/712341715" TargetMode="External" /><Relationship Id="rId18" Type="http://schemas.openxmlformats.org/officeDocument/2006/relationships/hyperlink" Target="https://podminky.urs.cz/item/CS_URS_2023_01/712341716" TargetMode="External" /><Relationship Id="rId19" Type="http://schemas.openxmlformats.org/officeDocument/2006/relationships/hyperlink" Target="https://podminky.urs.cz/item/CS_URS_2023_01/712341719" TargetMode="External" /><Relationship Id="rId20" Type="http://schemas.openxmlformats.org/officeDocument/2006/relationships/hyperlink" Target="https://podminky.urs.cz/item/CS_URS_2023_01/712331111" TargetMode="External" /><Relationship Id="rId21" Type="http://schemas.openxmlformats.org/officeDocument/2006/relationships/hyperlink" Target="https://podminky.urs.cz/item/CS_URS_2023_01/712363103" TargetMode="External" /><Relationship Id="rId22" Type="http://schemas.openxmlformats.org/officeDocument/2006/relationships/hyperlink" Target="https://podminky.urs.cz/item/CS_URS_2023_01/712998202" TargetMode="External" /><Relationship Id="rId23" Type="http://schemas.openxmlformats.org/officeDocument/2006/relationships/hyperlink" Target="https://podminky.urs.cz/item/CS_URS_2023_01/998712105" TargetMode="External" /><Relationship Id="rId24" Type="http://schemas.openxmlformats.org/officeDocument/2006/relationships/hyperlink" Target="https://podminky.urs.cz/item/CS_URS_2023_01/713140864" TargetMode="External" /><Relationship Id="rId25" Type="http://schemas.openxmlformats.org/officeDocument/2006/relationships/hyperlink" Target="https://podminky.urs.cz/item/CS_URS_2023_01/713130821" TargetMode="External" /><Relationship Id="rId26" Type="http://schemas.openxmlformats.org/officeDocument/2006/relationships/hyperlink" Target="https://podminky.urs.cz/item/CS_URS_2023_01/713141311" TargetMode="External" /><Relationship Id="rId27" Type="http://schemas.openxmlformats.org/officeDocument/2006/relationships/hyperlink" Target="https://podminky.urs.cz/item/CS_URS_2023_01/713141151" TargetMode="External" /><Relationship Id="rId28" Type="http://schemas.openxmlformats.org/officeDocument/2006/relationships/hyperlink" Target="https://podminky.urs.cz/item/CS_URS_2023_01/713131143" TargetMode="External" /><Relationship Id="rId29" Type="http://schemas.openxmlformats.org/officeDocument/2006/relationships/hyperlink" Target="https://podminky.urs.cz/item/CS_URS_2023_01/713141212" TargetMode="External" /><Relationship Id="rId30" Type="http://schemas.openxmlformats.org/officeDocument/2006/relationships/hyperlink" Target="https://podminky.urs.cz/item/CS_URS_2023_01/998713105" TargetMode="External" /><Relationship Id="rId31" Type="http://schemas.openxmlformats.org/officeDocument/2006/relationships/hyperlink" Target="https://podminky.urs.cz/item/CS_URS_2023_01/721210823" TargetMode="External" /><Relationship Id="rId32" Type="http://schemas.openxmlformats.org/officeDocument/2006/relationships/hyperlink" Target="https://podminky.urs.cz/item/CS_URS_2023_01/721239114" TargetMode="External" /><Relationship Id="rId33" Type="http://schemas.openxmlformats.org/officeDocument/2006/relationships/hyperlink" Target="https://podminky.urs.cz/item/CS_URS_2023_01/998721105" TargetMode="External" /><Relationship Id="rId34" Type="http://schemas.openxmlformats.org/officeDocument/2006/relationships/hyperlink" Target="https://podminky.urs.cz/item/CS_URS_2023_01/998741205" TargetMode="External" /><Relationship Id="rId35" Type="http://schemas.openxmlformats.org/officeDocument/2006/relationships/hyperlink" Target="https://podminky.urs.cz/item/CS_URS_2023_01/764002841" TargetMode="External" /><Relationship Id="rId36" Type="http://schemas.openxmlformats.org/officeDocument/2006/relationships/hyperlink" Target="https://podminky.urs.cz/item/CS_URS_2023_01/764002811" TargetMode="External" /><Relationship Id="rId37" Type="http://schemas.openxmlformats.org/officeDocument/2006/relationships/hyperlink" Target="https://podminky.urs.cz/item/CS_URS_2023_01/764004801" TargetMode="External" /><Relationship Id="rId38" Type="http://schemas.openxmlformats.org/officeDocument/2006/relationships/hyperlink" Target="https://podminky.urs.cz/item/CS_URS_2023_01/764004861" TargetMode="External" /><Relationship Id="rId39" Type="http://schemas.openxmlformats.org/officeDocument/2006/relationships/hyperlink" Target="https://podminky.urs.cz/item/CS_URS_2023_01/764214606" TargetMode="External" /><Relationship Id="rId40" Type="http://schemas.openxmlformats.org/officeDocument/2006/relationships/hyperlink" Target="https://podminky.urs.cz/item/CS_URS_2023_01/764214607" TargetMode="External" /><Relationship Id="rId41" Type="http://schemas.openxmlformats.org/officeDocument/2006/relationships/hyperlink" Target="https://podminky.urs.cz/item/CS_URS_2023_01/764212663" TargetMode="External" /><Relationship Id="rId42" Type="http://schemas.openxmlformats.org/officeDocument/2006/relationships/hyperlink" Target="https://podminky.urs.cz/item/CS_URS_2023_01/764212664" TargetMode="External" /><Relationship Id="rId43" Type="http://schemas.openxmlformats.org/officeDocument/2006/relationships/hyperlink" Target="https://podminky.urs.cz/item/CS_URS_2023_01/764511602" TargetMode="External" /><Relationship Id="rId44" Type="http://schemas.openxmlformats.org/officeDocument/2006/relationships/hyperlink" Target="https://podminky.urs.cz/item/CS_URS_2023_01/764511642" TargetMode="External" /><Relationship Id="rId45" Type="http://schemas.openxmlformats.org/officeDocument/2006/relationships/hyperlink" Target="https://podminky.urs.cz/item/CS_URS_2023_01/764518622" TargetMode="External" /><Relationship Id="rId46" Type="http://schemas.openxmlformats.org/officeDocument/2006/relationships/hyperlink" Target="https://podminky.urs.cz/item/CS_URS_2023_01/998764105" TargetMode="External" /><Relationship Id="rId4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1002000" TargetMode="External" /><Relationship Id="rId2" Type="http://schemas.openxmlformats.org/officeDocument/2006/relationships/hyperlink" Target="https://podminky.urs.cz/item/CS_URS_2023_01/022002000" TargetMode="External" /><Relationship Id="rId3" Type="http://schemas.openxmlformats.org/officeDocument/2006/relationships/hyperlink" Target="https://podminky.urs.cz/item/CS_URS_2023_01/030001000" TargetMode="External" /><Relationship Id="rId4" Type="http://schemas.openxmlformats.org/officeDocument/2006/relationships/hyperlink" Target="https://podminky.urs.cz/item/CS_URS_2023_01/041002000" TargetMode="External" /><Relationship Id="rId5" Type="http://schemas.openxmlformats.org/officeDocument/2006/relationships/hyperlink" Target="https://podminky.urs.cz/item/CS_URS_2023_01/043002000" TargetMode="External" /><Relationship Id="rId6" Type="http://schemas.openxmlformats.org/officeDocument/2006/relationships/hyperlink" Target="https://podminky.urs.cz/item/CS_URS_2023_01/044002000" TargetMode="External" /><Relationship Id="rId7" Type="http://schemas.openxmlformats.org/officeDocument/2006/relationships/hyperlink" Target="https://podminky.urs.cz/item/CS_URS_2023_01/045002000" TargetMode="External" /><Relationship Id="rId8" Type="http://schemas.openxmlformats.org/officeDocument/2006/relationships/hyperlink" Target="https://podminky.urs.cz/item/CS_URS_2023_01/062002000" TargetMode="External" /><Relationship Id="rId9" Type="http://schemas.openxmlformats.org/officeDocument/2006/relationships/hyperlink" Target="https://podminky.urs.cz/item/CS_URS_2023_01/063002000" TargetMode="External" /><Relationship Id="rId10" Type="http://schemas.openxmlformats.org/officeDocument/2006/relationships/hyperlink" Target="https://podminky.urs.cz/item/CS_URS_2023_01/071002000" TargetMode="External" /><Relationship Id="rId11" Type="http://schemas.openxmlformats.org/officeDocument/2006/relationships/hyperlink" Target="https://podminky.urs.cz/item/CS_URS_2023_01/079002000" TargetMode="External" /><Relationship Id="rId12" Type="http://schemas.openxmlformats.org/officeDocument/2006/relationships/hyperlink" Target="https://podminky.urs.cz/item/CS_URS_2023_01/094104000" TargetMode="External" /><Relationship Id="rId1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3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83.25" customHeight="1">
      <c r="B23" s="23"/>
      <c r="C23" s="24"/>
      <c r="D23" s="24"/>
      <c r="E23" s="38" t="s">
        <v>42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43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44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45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46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47</v>
      </c>
      <c r="E29" s="49"/>
      <c r="F29" s="34" t="s">
        <v>48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49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50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51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52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53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54</v>
      </c>
      <c r="U35" s="56"/>
      <c r="V35" s="56"/>
      <c r="W35" s="56"/>
      <c r="X35" s="58" t="s">
        <v>55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56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JS23-080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Rekonstrukce střechy Thalerovy koleje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Jeseniova 1954/210, 13000 Praha 3 - Žižkov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3. 5. 2023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Správa účelových zařízení VŠE v Praze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Drobný Architects, s.r.o.</v>
      </c>
      <c r="AN49" s="66"/>
      <c r="AO49" s="66"/>
      <c r="AP49" s="66"/>
      <c r="AQ49" s="42"/>
      <c r="AR49" s="46"/>
      <c r="AS49" s="76" t="s">
        <v>57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38</v>
      </c>
      <c r="AJ50" s="42"/>
      <c r="AK50" s="42"/>
      <c r="AL50" s="42"/>
      <c r="AM50" s="75" t="str">
        <f>IF(E20="","",E20)</f>
        <v>Ing. Jaroslav Stolička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58</v>
      </c>
      <c r="D52" s="89"/>
      <c r="E52" s="89"/>
      <c r="F52" s="89"/>
      <c r="G52" s="89"/>
      <c r="H52" s="90"/>
      <c r="I52" s="91" t="s">
        <v>59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60</v>
      </c>
      <c r="AH52" s="89"/>
      <c r="AI52" s="89"/>
      <c r="AJ52" s="89"/>
      <c r="AK52" s="89"/>
      <c r="AL52" s="89"/>
      <c r="AM52" s="89"/>
      <c r="AN52" s="91" t="s">
        <v>61</v>
      </c>
      <c r="AO52" s="89"/>
      <c r="AP52" s="89"/>
      <c r="AQ52" s="93" t="s">
        <v>62</v>
      </c>
      <c r="AR52" s="46"/>
      <c r="AS52" s="94" t="s">
        <v>63</v>
      </c>
      <c r="AT52" s="95" t="s">
        <v>64</v>
      </c>
      <c r="AU52" s="95" t="s">
        <v>65</v>
      </c>
      <c r="AV52" s="95" t="s">
        <v>66</v>
      </c>
      <c r="AW52" s="95" t="s">
        <v>67</v>
      </c>
      <c r="AX52" s="95" t="s">
        <v>68</v>
      </c>
      <c r="AY52" s="95" t="s">
        <v>69</v>
      </c>
      <c r="AZ52" s="95" t="s">
        <v>70</v>
      </c>
      <c r="BA52" s="95" t="s">
        <v>71</v>
      </c>
      <c r="BB52" s="95" t="s">
        <v>72</v>
      </c>
      <c r="BC52" s="95" t="s">
        <v>73</v>
      </c>
      <c r="BD52" s="96" t="s">
        <v>74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75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76</v>
      </c>
      <c r="BT54" s="111" t="s">
        <v>77</v>
      </c>
      <c r="BU54" s="112" t="s">
        <v>78</v>
      </c>
      <c r="BV54" s="111" t="s">
        <v>79</v>
      </c>
      <c r="BW54" s="111" t="s">
        <v>5</v>
      </c>
      <c r="BX54" s="111" t="s">
        <v>80</v>
      </c>
      <c r="CL54" s="111" t="s">
        <v>19</v>
      </c>
    </row>
    <row r="55" spans="1:91" s="7" customFormat="1" ht="16.5" customHeight="1">
      <c r="A55" s="113" t="s">
        <v>81</v>
      </c>
      <c r="B55" s="114"/>
      <c r="C55" s="115"/>
      <c r="D55" s="116" t="s">
        <v>82</v>
      </c>
      <c r="E55" s="116"/>
      <c r="F55" s="116"/>
      <c r="G55" s="116"/>
      <c r="H55" s="116"/>
      <c r="I55" s="117"/>
      <c r="J55" s="116" t="s">
        <v>83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Rekonstrukce střechy'!J30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84</v>
      </c>
      <c r="AR55" s="120"/>
      <c r="AS55" s="121">
        <v>0</v>
      </c>
      <c r="AT55" s="122">
        <f>ROUND(SUM(AV55:AW55),2)</f>
        <v>0</v>
      </c>
      <c r="AU55" s="123">
        <f>'01 - Rekonstrukce střechy'!P88</f>
        <v>0</v>
      </c>
      <c r="AV55" s="122">
        <f>'01 - Rekonstrukce střechy'!J33</f>
        <v>0</v>
      </c>
      <c r="AW55" s="122">
        <f>'01 - Rekonstrukce střechy'!J34</f>
        <v>0</v>
      </c>
      <c r="AX55" s="122">
        <f>'01 - Rekonstrukce střechy'!J35</f>
        <v>0</v>
      </c>
      <c r="AY55" s="122">
        <f>'01 - Rekonstrukce střechy'!J36</f>
        <v>0</v>
      </c>
      <c r="AZ55" s="122">
        <f>'01 - Rekonstrukce střechy'!F33</f>
        <v>0</v>
      </c>
      <c r="BA55" s="122">
        <f>'01 - Rekonstrukce střechy'!F34</f>
        <v>0</v>
      </c>
      <c r="BB55" s="122">
        <f>'01 - Rekonstrukce střechy'!F35</f>
        <v>0</v>
      </c>
      <c r="BC55" s="122">
        <f>'01 - Rekonstrukce střechy'!F36</f>
        <v>0</v>
      </c>
      <c r="BD55" s="124">
        <f>'01 - Rekonstrukce střechy'!F37</f>
        <v>0</v>
      </c>
      <c r="BE55" s="7"/>
      <c r="BT55" s="125" t="s">
        <v>85</v>
      </c>
      <c r="BV55" s="125" t="s">
        <v>79</v>
      </c>
      <c r="BW55" s="125" t="s">
        <v>86</v>
      </c>
      <c r="BX55" s="125" t="s">
        <v>5</v>
      </c>
      <c r="CL55" s="125" t="s">
        <v>19</v>
      </c>
      <c r="CM55" s="125" t="s">
        <v>87</v>
      </c>
    </row>
    <row r="56" spans="1:91" s="7" customFormat="1" ht="16.5" customHeight="1">
      <c r="A56" s="113" t="s">
        <v>81</v>
      </c>
      <c r="B56" s="114"/>
      <c r="C56" s="115"/>
      <c r="D56" s="116" t="s">
        <v>88</v>
      </c>
      <c r="E56" s="116"/>
      <c r="F56" s="116"/>
      <c r="G56" s="116"/>
      <c r="H56" s="116"/>
      <c r="I56" s="117"/>
      <c r="J56" s="116" t="s">
        <v>89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'VRN - Vedlejší rozpočtové...'!J30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84</v>
      </c>
      <c r="AR56" s="120"/>
      <c r="AS56" s="126">
        <v>0</v>
      </c>
      <c r="AT56" s="127">
        <f>ROUND(SUM(AV56:AW56),2)</f>
        <v>0</v>
      </c>
      <c r="AU56" s="128">
        <f>'VRN - Vedlejší rozpočtové...'!P87</f>
        <v>0</v>
      </c>
      <c r="AV56" s="127">
        <f>'VRN - Vedlejší rozpočtové...'!J33</f>
        <v>0</v>
      </c>
      <c r="AW56" s="127">
        <f>'VRN - Vedlejší rozpočtové...'!J34</f>
        <v>0</v>
      </c>
      <c r="AX56" s="127">
        <f>'VRN - Vedlejší rozpočtové...'!J35</f>
        <v>0</v>
      </c>
      <c r="AY56" s="127">
        <f>'VRN - Vedlejší rozpočtové...'!J36</f>
        <v>0</v>
      </c>
      <c r="AZ56" s="127">
        <f>'VRN - Vedlejší rozpočtové...'!F33</f>
        <v>0</v>
      </c>
      <c r="BA56" s="127">
        <f>'VRN - Vedlejší rozpočtové...'!F34</f>
        <v>0</v>
      </c>
      <c r="BB56" s="127">
        <f>'VRN - Vedlejší rozpočtové...'!F35</f>
        <v>0</v>
      </c>
      <c r="BC56" s="127">
        <f>'VRN - Vedlejší rozpočtové...'!F36</f>
        <v>0</v>
      </c>
      <c r="BD56" s="129">
        <f>'VRN - Vedlejší rozpočtové...'!F37</f>
        <v>0</v>
      </c>
      <c r="BE56" s="7"/>
      <c r="BT56" s="125" t="s">
        <v>85</v>
      </c>
      <c r="BV56" s="125" t="s">
        <v>79</v>
      </c>
      <c r="BW56" s="125" t="s">
        <v>90</v>
      </c>
      <c r="BX56" s="125" t="s">
        <v>5</v>
      </c>
      <c r="CL56" s="125" t="s">
        <v>19</v>
      </c>
      <c r="CM56" s="125" t="s">
        <v>87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Rekonstrukce střechy'!C2" display="/"/>
    <hyperlink ref="A56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87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Rekonstrukce střechy Thalerovy koleje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41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43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45</v>
      </c>
      <c r="G32" s="40"/>
      <c r="H32" s="40"/>
      <c r="I32" s="147" t="s">
        <v>44</v>
      </c>
      <c r="J32" s="147" t="s">
        <v>46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47</v>
      </c>
      <c r="E33" s="134" t="s">
        <v>48</v>
      </c>
      <c r="F33" s="149">
        <f>ROUND((SUM(BE88:BE570)),2)</f>
        <v>0</v>
      </c>
      <c r="G33" s="40"/>
      <c r="H33" s="40"/>
      <c r="I33" s="150">
        <v>0.21</v>
      </c>
      <c r="J33" s="149">
        <f>ROUND(((SUM(BE88:BE570))*I33),2)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49</v>
      </c>
      <c r="F34" s="149">
        <f>ROUND((SUM(BF88:BF570)),2)</f>
        <v>0</v>
      </c>
      <c r="G34" s="40"/>
      <c r="H34" s="40"/>
      <c r="I34" s="150">
        <v>0.15</v>
      </c>
      <c r="J34" s="149">
        <f>ROUND(((SUM(BF88:BF570))*I34),2)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50</v>
      </c>
      <c r="F35" s="149">
        <f>ROUND((SUM(BG88:BG570)),2)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51</v>
      </c>
      <c r="F36" s="149">
        <f>ROUND((SUM(BH88:BH570)),2)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52</v>
      </c>
      <c r="F37" s="149">
        <f>ROUND((SUM(BI88:BI570)),2)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53</v>
      </c>
      <c r="E39" s="153"/>
      <c r="F39" s="153"/>
      <c r="G39" s="154" t="s">
        <v>54</v>
      </c>
      <c r="H39" s="155" t="s">
        <v>55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Rekonstrukce střechy Thalerovy koleje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Rekonstrukce střechy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Jeseniova 1954/210, 13000 Praha 3 - Žižkov</v>
      </c>
      <c r="G52" s="42"/>
      <c r="H52" s="42"/>
      <c r="I52" s="34" t="s">
        <v>23</v>
      </c>
      <c r="J52" s="74" t="str">
        <f>IF(J12="","",J12)</f>
        <v>3. 5. 2023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Správa účelových zařízení VŠE v Praze</v>
      </c>
      <c r="G54" s="42"/>
      <c r="H54" s="42"/>
      <c r="I54" s="34" t="s">
        <v>33</v>
      </c>
      <c r="J54" s="38" t="str">
        <f>E21</f>
        <v>Drobný Architects,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Ing. Jaroslav Stolička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75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98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99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100</v>
      </c>
      <c r="E62" s="170"/>
      <c r="F62" s="170"/>
      <c r="G62" s="170"/>
      <c r="H62" s="170"/>
      <c r="I62" s="170"/>
      <c r="J62" s="171">
        <f>J105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101</v>
      </c>
      <c r="E63" s="176"/>
      <c r="F63" s="176"/>
      <c r="G63" s="176"/>
      <c r="H63" s="176"/>
      <c r="I63" s="176"/>
      <c r="J63" s="177">
        <f>J106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102</v>
      </c>
      <c r="E64" s="176"/>
      <c r="F64" s="176"/>
      <c r="G64" s="176"/>
      <c r="H64" s="176"/>
      <c r="I64" s="176"/>
      <c r="J64" s="177">
        <f>J423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103</v>
      </c>
      <c r="E65" s="176"/>
      <c r="F65" s="176"/>
      <c r="G65" s="176"/>
      <c r="H65" s="176"/>
      <c r="I65" s="176"/>
      <c r="J65" s="177">
        <f>J486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104</v>
      </c>
      <c r="E66" s="176"/>
      <c r="F66" s="176"/>
      <c r="G66" s="176"/>
      <c r="H66" s="176"/>
      <c r="I66" s="176"/>
      <c r="J66" s="177">
        <f>J504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105</v>
      </c>
      <c r="E67" s="176"/>
      <c r="F67" s="176"/>
      <c r="G67" s="176"/>
      <c r="H67" s="176"/>
      <c r="I67" s="176"/>
      <c r="J67" s="177">
        <f>J513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106</v>
      </c>
      <c r="E68" s="176"/>
      <c r="F68" s="176"/>
      <c r="G68" s="176"/>
      <c r="H68" s="176"/>
      <c r="I68" s="176"/>
      <c r="J68" s="177">
        <f>J520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107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Rekonstrukce střechy Thalerovy koleje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92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01 - Rekonstrukce střechy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>Jeseniova 1954/210, 13000 Praha 3 - Žižkov</v>
      </c>
      <c r="G82" s="42"/>
      <c r="H82" s="42"/>
      <c r="I82" s="34" t="s">
        <v>23</v>
      </c>
      <c r="J82" s="74" t="str">
        <f>IF(J12="","",J12)</f>
        <v>3. 5. 2023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25</v>
      </c>
      <c r="D84" s="42"/>
      <c r="E84" s="42"/>
      <c r="F84" s="29" t="str">
        <f>E15</f>
        <v>Správa účelových zařízení VŠE v Praze</v>
      </c>
      <c r="G84" s="42"/>
      <c r="H84" s="42"/>
      <c r="I84" s="34" t="s">
        <v>33</v>
      </c>
      <c r="J84" s="38" t="str">
        <f>E21</f>
        <v>Drobný Architects, s.r.o.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31</v>
      </c>
      <c r="D85" s="42"/>
      <c r="E85" s="42"/>
      <c r="F85" s="29" t="str">
        <f>IF(E18="","",E18)</f>
        <v>Vyplň údaj</v>
      </c>
      <c r="G85" s="42"/>
      <c r="H85" s="42"/>
      <c r="I85" s="34" t="s">
        <v>38</v>
      </c>
      <c r="J85" s="38" t="str">
        <f>E24</f>
        <v>Ing. Jaroslav Stolička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108</v>
      </c>
      <c r="D87" s="182" t="s">
        <v>62</v>
      </c>
      <c r="E87" s="182" t="s">
        <v>58</v>
      </c>
      <c r="F87" s="182" t="s">
        <v>59</v>
      </c>
      <c r="G87" s="182" t="s">
        <v>109</v>
      </c>
      <c r="H87" s="182" t="s">
        <v>110</v>
      </c>
      <c r="I87" s="182" t="s">
        <v>111</v>
      </c>
      <c r="J87" s="182" t="s">
        <v>96</v>
      </c>
      <c r="K87" s="183" t="s">
        <v>112</v>
      </c>
      <c r="L87" s="184"/>
      <c r="M87" s="94" t="s">
        <v>19</v>
      </c>
      <c r="N87" s="95" t="s">
        <v>47</v>
      </c>
      <c r="O87" s="95" t="s">
        <v>113</v>
      </c>
      <c r="P87" s="95" t="s">
        <v>114</v>
      </c>
      <c r="Q87" s="95" t="s">
        <v>115</v>
      </c>
      <c r="R87" s="95" t="s">
        <v>116</v>
      </c>
      <c r="S87" s="95" t="s">
        <v>117</v>
      </c>
      <c r="T87" s="96" t="s">
        <v>118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119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P89+P105</f>
        <v>0</v>
      </c>
      <c r="Q88" s="98"/>
      <c r="R88" s="187">
        <f>R89+R105</f>
        <v>19.83718433</v>
      </c>
      <c r="S88" s="98"/>
      <c r="T88" s="188">
        <f>T89+T105</f>
        <v>99.44573010000003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76</v>
      </c>
      <c r="AU88" s="19" t="s">
        <v>97</v>
      </c>
      <c r="BK88" s="189">
        <f>BK89+BK105</f>
        <v>0</v>
      </c>
    </row>
    <row r="89" spans="1:63" s="12" customFormat="1" ht="25.9" customHeight="1">
      <c r="A89" s="12"/>
      <c r="B89" s="190"/>
      <c r="C89" s="191"/>
      <c r="D89" s="192" t="s">
        <v>76</v>
      </c>
      <c r="E89" s="193" t="s">
        <v>120</v>
      </c>
      <c r="F89" s="193" t="s">
        <v>121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</f>
        <v>0</v>
      </c>
      <c r="Q89" s="198"/>
      <c r="R89" s="199">
        <f>R90</f>
        <v>1.98892</v>
      </c>
      <c r="S89" s="198"/>
      <c r="T89" s="200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85</v>
      </c>
      <c r="AT89" s="202" t="s">
        <v>76</v>
      </c>
      <c r="AU89" s="202" t="s">
        <v>77</v>
      </c>
      <c r="AY89" s="201" t="s">
        <v>122</v>
      </c>
      <c r="BK89" s="203">
        <f>BK90</f>
        <v>0</v>
      </c>
    </row>
    <row r="90" spans="1:63" s="12" customFormat="1" ht="22.8" customHeight="1">
      <c r="A90" s="12"/>
      <c r="B90" s="190"/>
      <c r="C90" s="191"/>
      <c r="D90" s="192" t="s">
        <v>76</v>
      </c>
      <c r="E90" s="204" t="s">
        <v>123</v>
      </c>
      <c r="F90" s="204" t="s">
        <v>124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SUM(P91:P104)</f>
        <v>0</v>
      </c>
      <c r="Q90" s="198"/>
      <c r="R90" s="199">
        <f>SUM(R91:R104)</f>
        <v>1.98892</v>
      </c>
      <c r="S90" s="198"/>
      <c r="T90" s="200">
        <f>SUM(T91:T104)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85</v>
      </c>
      <c r="AT90" s="202" t="s">
        <v>76</v>
      </c>
      <c r="AU90" s="202" t="s">
        <v>85</v>
      </c>
      <c r="AY90" s="201" t="s">
        <v>122</v>
      </c>
      <c r="BK90" s="203">
        <f>SUM(BK91:BK104)</f>
        <v>0</v>
      </c>
    </row>
    <row r="91" spans="1:65" s="2" customFormat="1" ht="16.5" customHeight="1">
      <c r="A91" s="40"/>
      <c r="B91" s="41"/>
      <c r="C91" s="206" t="s">
        <v>85</v>
      </c>
      <c r="D91" s="206" t="s">
        <v>125</v>
      </c>
      <c r="E91" s="207" t="s">
        <v>126</v>
      </c>
      <c r="F91" s="208" t="s">
        <v>127</v>
      </c>
      <c r="G91" s="209" t="s">
        <v>128</v>
      </c>
      <c r="H91" s="210">
        <v>99.446</v>
      </c>
      <c r="I91" s="211"/>
      <c r="J91" s="212">
        <f>ROUND(I91*H91,2)</f>
        <v>0</v>
      </c>
      <c r="K91" s="208" t="s">
        <v>129</v>
      </c>
      <c r="L91" s="46"/>
      <c r="M91" s="213" t="s">
        <v>19</v>
      </c>
      <c r="N91" s="214" t="s">
        <v>48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130</v>
      </c>
      <c r="AT91" s="217" t="s">
        <v>125</v>
      </c>
      <c r="AU91" s="217" t="s">
        <v>87</v>
      </c>
      <c r="AY91" s="19" t="s">
        <v>122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85</v>
      </c>
      <c r="BK91" s="218">
        <f>ROUND(I91*H91,2)</f>
        <v>0</v>
      </c>
      <c r="BL91" s="19" t="s">
        <v>130</v>
      </c>
      <c r="BM91" s="217" t="s">
        <v>131</v>
      </c>
    </row>
    <row r="92" spans="1:47" s="2" customFormat="1" ht="12">
      <c r="A92" s="40"/>
      <c r="B92" s="41"/>
      <c r="C92" s="42"/>
      <c r="D92" s="219" t="s">
        <v>132</v>
      </c>
      <c r="E92" s="42"/>
      <c r="F92" s="220" t="s">
        <v>133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132</v>
      </c>
      <c r="AU92" s="19" t="s">
        <v>87</v>
      </c>
    </row>
    <row r="93" spans="1:65" s="2" customFormat="1" ht="16.5" customHeight="1">
      <c r="A93" s="40"/>
      <c r="B93" s="41"/>
      <c r="C93" s="206" t="s">
        <v>87</v>
      </c>
      <c r="D93" s="206" t="s">
        <v>125</v>
      </c>
      <c r="E93" s="207" t="s">
        <v>134</v>
      </c>
      <c r="F93" s="208" t="s">
        <v>135</v>
      </c>
      <c r="G93" s="209" t="s">
        <v>128</v>
      </c>
      <c r="H93" s="210">
        <v>99.446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48</v>
      </c>
      <c r="O93" s="86"/>
      <c r="P93" s="215">
        <f>O93*H93</f>
        <v>0</v>
      </c>
      <c r="Q93" s="215">
        <v>0.02</v>
      </c>
      <c r="R93" s="215">
        <f>Q93*H93</f>
        <v>1.98892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130</v>
      </c>
      <c r="AT93" s="217" t="s">
        <v>125</v>
      </c>
      <c r="AU93" s="217" t="s">
        <v>87</v>
      </c>
      <c r="AY93" s="19" t="s">
        <v>122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85</v>
      </c>
      <c r="BK93" s="218">
        <f>ROUND(I93*H93,2)</f>
        <v>0</v>
      </c>
      <c r="BL93" s="19" t="s">
        <v>130</v>
      </c>
      <c r="BM93" s="217" t="s">
        <v>136</v>
      </c>
    </row>
    <row r="94" spans="1:65" s="2" customFormat="1" ht="24.15" customHeight="1">
      <c r="A94" s="40"/>
      <c r="B94" s="41"/>
      <c r="C94" s="206" t="s">
        <v>137</v>
      </c>
      <c r="D94" s="206" t="s">
        <v>125</v>
      </c>
      <c r="E94" s="207" t="s">
        <v>138</v>
      </c>
      <c r="F94" s="208" t="s">
        <v>139</v>
      </c>
      <c r="G94" s="209" t="s">
        <v>128</v>
      </c>
      <c r="H94" s="210">
        <v>99.446</v>
      </c>
      <c r="I94" s="211"/>
      <c r="J94" s="212">
        <f>ROUND(I94*H94,2)</f>
        <v>0</v>
      </c>
      <c r="K94" s="208" t="s">
        <v>129</v>
      </c>
      <c r="L94" s="46"/>
      <c r="M94" s="213" t="s">
        <v>19</v>
      </c>
      <c r="N94" s="214" t="s">
        <v>48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130</v>
      </c>
      <c r="AT94" s="217" t="s">
        <v>125</v>
      </c>
      <c r="AU94" s="217" t="s">
        <v>87</v>
      </c>
      <c r="AY94" s="19" t="s">
        <v>122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85</v>
      </c>
      <c r="BK94" s="218">
        <f>ROUND(I94*H94,2)</f>
        <v>0</v>
      </c>
      <c r="BL94" s="19" t="s">
        <v>130</v>
      </c>
      <c r="BM94" s="217" t="s">
        <v>140</v>
      </c>
    </row>
    <row r="95" spans="1:47" s="2" customFormat="1" ht="12">
      <c r="A95" s="40"/>
      <c r="B95" s="41"/>
      <c r="C95" s="42"/>
      <c r="D95" s="219" t="s">
        <v>132</v>
      </c>
      <c r="E95" s="42"/>
      <c r="F95" s="220" t="s">
        <v>141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132</v>
      </c>
      <c r="AU95" s="19" t="s">
        <v>87</v>
      </c>
    </row>
    <row r="96" spans="1:65" s="2" customFormat="1" ht="21.75" customHeight="1">
      <c r="A96" s="40"/>
      <c r="B96" s="41"/>
      <c r="C96" s="206" t="s">
        <v>130</v>
      </c>
      <c r="D96" s="206" t="s">
        <v>125</v>
      </c>
      <c r="E96" s="207" t="s">
        <v>142</v>
      </c>
      <c r="F96" s="208" t="s">
        <v>143</v>
      </c>
      <c r="G96" s="209" t="s">
        <v>128</v>
      </c>
      <c r="H96" s="210">
        <v>99.446</v>
      </c>
      <c r="I96" s="211"/>
      <c r="J96" s="212">
        <f>ROUND(I96*H96,2)</f>
        <v>0</v>
      </c>
      <c r="K96" s="208" t="s">
        <v>129</v>
      </c>
      <c r="L96" s="46"/>
      <c r="M96" s="213" t="s">
        <v>19</v>
      </c>
      <c r="N96" s="214" t="s">
        <v>48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130</v>
      </c>
      <c r="AT96" s="217" t="s">
        <v>125</v>
      </c>
      <c r="AU96" s="217" t="s">
        <v>87</v>
      </c>
      <c r="AY96" s="19" t="s">
        <v>122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85</v>
      </c>
      <c r="BK96" s="218">
        <f>ROUND(I96*H96,2)</f>
        <v>0</v>
      </c>
      <c r="BL96" s="19" t="s">
        <v>130</v>
      </c>
      <c r="BM96" s="217" t="s">
        <v>144</v>
      </c>
    </row>
    <row r="97" spans="1:47" s="2" customFormat="1" ht="12">
      <c r="A97" s="40"/>
      <c r="B97" s="41"/>
      <c r="C97" s="42"/>
      <c r="D97" s="219" t="s">
        <v>132</v>
      </c>
      <c r="E97" s="42"/>
      <c r="F97" s="220" t="s">
        <v>145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132</v>
      </c>
      <c r="AU97" s="19" t="s">
        <v>87</v>
      </c>
    </row>
    <row r="98" spans="1:65" s="2" customFormat="1" ht="16.5" customHeight="1">
      <c r="A98" s="40"/>
      <c r="B98" s="41"/>
      <c r="C98" s="206" t="s">
        <v>146</v>
      </c>
      <c r="D98" s="206" t="s">
        <v>125</v>
      </c>
      <c r="E98" s="207" t="s">
        <v>147</v>
      </c>
      <c r="F98" s="208" t="s">
        <v>148</v>
      </c>
      <c r="G98" s="209" t="s">
        <v>128</v>
      </c>
      <c r="H98" s="210">
        <v>1889.474</v>
      </c>
      <c r="I98" s="211"/>
      <c r="J98" s="212">
        <f>ROUND(I98*H98,2)</f>
        <v>0</v>
      </c>
      <c r="K98" s="208" t="s">
        <v>129</v>
      </c>
      <c r="L98" s="46"/>
      <c r="M98" s="213" t="s">
        <v>19</v>
      </c>
      <c r="N98" s="214" t="s">
        <v>48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130</v>
      </c>
      <c r="AT98" s="217" t="s">
        <v>125</v>
      </c>
      <c r="AU98" s="217" t="s">
        <v>87</v>
      </c>
      <c r="AY98" s="19" t="s">
        <v>122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85</v>
      </c>
      <c r="BK98" s="218">
        <f>ROUND(I98*H98,2)</f>
        <v>0</v>
      </c>
      <c r="BL98" s="19" t="s">
        <v>130</v>
      </c>
      <c r="BM98" s="217" t="s">
        <v>149</v>
      </c>
    </row>
    <row r="99" spans="1:47" s="2" customFormat="1" ht="12">
      <c r="A99" s="40"/>
      <c r="B99" s="41"/>
      <c r="C99" s="42"/>
      <c r="D99" s="219" t="s">
        <v>132</v>
      </c>
      <c r="E99" s="42"/>
      <c r="F99" s="220" t="s">
        <v>150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132</v>
      </c>
      <c r="AU99" s="19" t="s">
        <v>87</v>
      </c>
    </row>
    <row r="100" spans="1:51" s="13" customFormat="1" ht="12">
      <c r="A100" s="13"/>
      <c r="B100" s="224"/>
      <c r="C100" s="225"/>
      <c r="D100" s="226" t="s">
        <v>151</v>
      </c>
      <c r="E100" s="225"/>
      <c r="F100" s="227" t="s">
        <v>152</v>
      </c>
      <c r="G100" s="225"/>
      <c r="H100" s="228">
        <v>1889.474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151</v>
      </c>
      <c r="AU100" s="234" t="s">
        <v>87</v>
      </c>
      <c r="AV100" s="13" t="s">
        <v>87</v>
      </c>
      <c r="AW100" s="13" t="s">
        <v>4</v>
      </c>
      <c r="AX100" s="13" t="s">
        <v>85</v>
      </c>
      <c r="AY100" s="234" t="s">
        <v>122</v>
      </c>
    </row>
    <row r="101" spans="1:65" s="2" customFormat="1" ht="24.15" customHeight="1">
      <c r="A101" s="40"/>
      <c r="B101" s="41"/>
      <c r="C101" s="206" t="s">
        <v>153</v>
      </c>
      <c r="D101" s="206" t="s">
        <v>125</v>
      </c>
      <c r="E101" s="207" t="s">
        <v>154</v>
      </c>
      <c r="F101" s="208" t="s">
        <v>155</v>
      </c>
      <c r="G101" s="209" t="s">
        <v>128</v>
      </c>
      <c r="H101" s="210">
        <v>10.92</v>
      </c>
      <c r="I101" s="211"/>
      <c r="J101" s="212">
        <f>ROUND(I101*H101,2)</f>
        <v>0</v>
      </c>
      <c r="K101" s="208" t="s">
        <v>129</v>
      </c>
      <c r="L101" s="46"/>
      <c r="M101" s="213" t="s">
        <v>19</v>
      </c>
      <c r="N101" s="214" t="s">
        <v>48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130</v>
      </c>
      <c r="AT101" s="217" t="s">
        <v>125</v>
      </c>
      <c r="AU101" s="217" t="s">
        <v>87</v>
      </c>
      <c r="AY101" s="19" t="s">
        <v>122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85</v>
      </c>
      <c r="BK101" s="218">
        <f>ROUND(I101*H101,2)</f>
        <v>0</v>
      </c>
      <c r="BL101" s="19" t="s">
        <v>130</v>
      </c>
      <c r="BM101" s="217" t="s">
        <v>156</v>
      </c>
    </row>
    <row r="102" spans="1:47" s="2" customFormat="1" ht="12">
      <c r="A102" s="40"/>
      <c r="B102" s="41"/>
      <c r="C102" s="42"/>
      <c r="D102" s="219" t="s">
        <v>132</v>
      </c>
      <c r="E102" s="42"/>
      <c r="F102" s="220" t="s">
        <v>157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132</v>
      </c>
      <c r="AU102" s="19" t="s">
        <v>87</v>
      </c>
    </row>
    <row r="103" spans="1:65" s="2" customFormat="1" ht="24.15" customHeight="1">
      <c r="A103" s="40"/>
      <c r="B103" s="41"/>
      <c r="C103" s="206" t="s">
        <v>158</v>
      </c>
      <c r="D103" s="206" t="s">
        <v>125</v>
      </c>
      <c r="E103" s="207" t="s">
        <v>159</v>
      </c>
      <c r="F103" s="208" t="s">
        <v>160</v>
      </c>
      <c r="G103" s="209" t="s">
        <v>128</v>
      </c>
      <c r="H103" s="210">
        <v>88.526</v>
      </c>
      <c r="I103" s="211"/>
      <c r="J103" s="212">
        <f>ROUND(I103*H103,2)</f>
        <v>0</v>
      </c>
      <c r="K103" s="208" t="s">
        <v>129</v>
      </c>
      <c r="L103" s="46"/>
      <c r="M103" s="213" t="s">
        <v>19</v>
      </c>
      <c r="N103" s="214" t="s">
        <v>48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130</v>
      </c>
      <c r="AT103" s="217" t="s">
        <v>125</v>
      </c>
      <c r="AU103" s="217" t="s">
        <v>87</v>
      </c>
      <c r="AY103" s="19" t="s">
        <v>122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85</v>
      </c>
      <c r="BK103" s="218">
        <f>ROUND(I103*H103,2)</f>
        <v>0</v>
      </c>
      <c r="BL103" s="19" t="s">
        <v>130</v>
      </c>
      <c r="BM103" s="217" t="s">
        <v>161</v>
      </c>
    </row>
    <row r="104" spans="1:47" s="2" customFormat="1" ht="12">
      <c r="A104" s="40"/>
      <c r="B104" s="41"/>
      <c r="C104" s="42"/>
      <c r="D104" s="219" t="s">
        <v>132</v>
      </c>
      <c r="E104" s="42"/>
      <c r="F104" s="220" t="s">
        <v>162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132</v>
      </c>
      <c r="AU104" s="19" t="s">
        <v>87</v>
      </c>
    </row>
    <row r="105" spans="1:63" s="12" customFormat="1" ht="25.9" customHeight="1">
      <c r="A105" s="12"/>
      <c r="B105" s="190"/>
      <c r="C105" s="191"/>
      <c r="D105" s="192" t="s">
        <v>76</v>
      </c>
      <c r="E105" s="193" t="s">
        <v>163</v>
      </c>
      <c r="F105" s="193" t="s">
        <v>164</v>
      </c>
      <c r="G105" s="191"/>
      <c r="H105" s="191"/>
      <c r="I105" s="194"/>
      <c r="J105" s="195">
        <f>BK105</f>
        <v>0</v>
      </c>
      <c r="K105" s="191"/>
      <c r="L105" s="196"/>
      <c r="M105" s="197"/>
      <c r="N105" s="198"/>
      <c r="O105" s="198"/>
      <c r="P105" s="199">
        <f>P106+P423+P486+P504+P513+P520</f>
        <v>0</v>
      </c>
      <c r="Q105" s="198"/>
      <c r="R105" s="199">
        <f>R106+R423+R486+R504+R513+R520</f>
        <v>17.84826433</v>
      </c>
      <c r="S105" s="198"/>
      <c r="T105" s="200">
        <f>T106+T423+T486+T504+T513+T520</f>
        <v>99.44573010000003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1" t="s">
        <v>87</v>
      </c>
      <c r="AT105" s="202" t="s">
        <v>76</v>
      </c>
      <c r="AU105" s="202" t="s">
        <v>77</v>
      </c>
      <c r="AY105" s="201" t="s">
        <v>122</v>
      </c>
      <c r="BK105" s="203">
        <f>BK106+BK423+BK486+BK504+BK513+BK520</f>
        <v>0</v>
      </c>
    </row>
    <row r="106" spans="1:63" s="12" customFormat="1" ht="22.8" customHeight="1">
      <c r="A106" s="12"/>
      <c r="B106" s="190"/>
      <c r="C106" s="191"/>
      <c r="D106" s="192" t="s">
        <v>76</v>
      </c>
      <c r="E106" s="204" t="s">
        <v>165</v>
      </c>
      <c r="F106" s="204" t="s">
        <v>166</v>
      </c>
      <c r="G106" s="191"/>
      <c r="H106" s="191"/>
      <c r="I106" s="194"/>
      <c r="J106" s="205">
        <f>BK106</f>
        <v>0</v>
      </c>
      <c r="K106" s="191"/>
      <c r="L106" s="196"/>
      <c r="M106" s="197"/>
      <c r="N106" s="198"/>
      <c r="O106" s="198"/>
      <c r="P106" s="199">
        <f>SUM(P107:P422)</f>
        <v>0</v>
      </c>
      <c r="Q106" s="198"/>
      <c r="R106" s="199">
        <f>SUM(R107:R422)</f>
        <v>11.23232778</v>
      </c>
      <c r="S106" s="198"/>
      <c r="T106" s="200">
        <f>SUM(T107:T422)</f>
        <v>94.66348570000002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1" t="s">
        <v>87</v>
      </c>
      <c r="AT106" s="202" t="s">
        <v>76</v>
      </c>
      <c r="AU106" s="202" t="s">
        <v>85</v>
      </c>
      <c r="AY106" s="201" t="s">
        <v>122</v>
      </c>
      <c r="BK106" s="203">
        <f>SUM(BK107:BK422)</f>
        <v>0</v>
      </c>
    </row>
    <row r="107" spans="1:65" s="2" customFormat="1" ht="21.75" customHeight="1">
      <c r="A107" s="40"/>
      <c r="B107" s="41"/>
      <c r="C107" s="206" t="s">
        <v>167</v>
      </c>
      <c r="D107" s="206" t="s">
        <v>125</v>
      </c>
      <c r="E107" s="207" t="s">
        <v>168</v>
      </c>
      <c r="F107" s="208" t="s">
        <v>169</v>
      </c>
      <c r="G107" s="209" t="s">
        <v>170</v>
      </c>
      <c r="H107" s="210">
        <v>351.41</v>
      </c>
      <c r="I107" s="211"/>
      <c r="J107" s="212">
        <f>ROUND(I107*H107,2)</f>
        <v>0</v>
      </c>
      <c r="K107" s="208" t="s">
        <v>129</v>
      </c>
      <c r="L107" s="46"/>
      <c r="M107" s="213" t="s">
        <v>19</v>
      </c>
      <c r="N107" s="214" t="s">
        <v>48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0.167</v>
      </c>
      <c r="T107" s="216">
        <f>S107*H107</f>
        <v>58.68547000000001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171</v>
      </c>
      <c r="AT107" s="217" t="s">
        <v>125</v>
      </c>
      <c r="AU107" s="217" t="s">
        <v>87</v>
      </c>
      <c r="AY107" s="19" t="s">
        <v>122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85</v>
      </c>
      <c r="BK107" s="218">
        <f>ROUND(I107*H107,2)</f>
        <v>0</v>
      </c>
      <c r="BL107" s="19" t="s">
        <v>171</v>
      </c>
      <c r="BM107" s="217" t="s">
        <v>172</v>
      </c>
    </row>
    <row r="108" spans="1:47" s="2" customFormat="1" ht="12">
      <c r="A108" s="40"/>
      <c r="B108" s="41"/>
      <c r="C108" s="42"/>
      <c r="D108" s="219" t="s">
        <v>132</v>
      </c>
      <c r="E108" s="42"/>
      <c r="F108" s="220" t="s">
        <v>173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132</v>
      </c>
      <c r="AU108" s="19" t="s">
        <v>87</v>
      </c>
    </row>
    <row r="109" spans="1:51" s="14" customFormat="1" ht="12">
      <c r="A109" s="14"/>
      <c r="B109" s="235"/>
      <c r="C109" s="236"/>
      <c r="D109" s="226" t="s">
        <v>151</v>
      </c>
      <c r="E109" s="237" t="s">
        <v>19</v>
      </c>
      <c r="F109" s="238" t="s">
        <v>174</v>
      </c>
      <c r="G109" s="236"/>
      <c r="H109" s="237" t="s">
        <v>19</v>
      </c>
      <c r="I109" s="239"/>
      <c r="J109" s="236"/>
      <c r="K109" s="236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151</v>
      </c>
      <c r="AU109" s="244" t="s">
        <v>87</v>
      </c>
      <c r="AV109" s="14" t="s">
        <v>85</v>
      </c>
      <c r="AW109" s="14" t="s">
        <v>37</v>
      </c>
      <c r="AX109" s="14" t="s">
        <v>77</v>
      </c>
      <c r="AY109" s="244" t="s">
        <v>122</v>
      </c>
    </row>
    <row r="110" spans="1:51" s="13" customFormat="1" ht="12">
      <c r="A110" s="13"/>
      <c r="B110" s="224"/>
      <c r="C110" s="225"/>
      <c r="D110" s="226" t="s">
        <v>151</v>
      </c>
      <c r="E110" s="245" t="s">
        <v>19</v>
      </c>
      <c r="F110" s="227" t="s">
        <v>175</v>
      </c>
      <c r="G110" s="225"/>
      <c r="H110" s="228">
        <v>351.41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151</v>
      </c>
      <c r="AU110" s="234" t="s">
        <v>87</v>
      </c>
      <c r="AV110" s="13" t="s">
        <v>87</v>
      </c>
      <c r="AW110" s="13" t="s">
        <v>37</v>
      </c>
      <c r="AX110" s="13" t="s">
        <v>77</v>
      </c>
      <c r="AY110" s="234" t="s">
        <v>122</v>
      </c>
    </row>
    <row r="111" spans="1:51" s="15" customFormat="1" ht="12">
      <c r="A111" s="15"/>
      <c r="B111" s="246"/>
      <c r="C111" s="247"/>
      <c r="D111" s="226" t="s">
        <v>151</v>
      </c>
      <c r="E111" s="248" t="s">
        <v>19</v>
      </c>
      <c r="F111" s="249" t="s">
        <v>176</v>
      </c>
      <c r="G111" s="247"/>
      <c r="H111" s="250">
        <v>351.41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6" t="s">
        <v>151</v>
      </c>
      <c r="AU111" s="256" t="s">
        <v>87</v>
      </c>
      <c r="AV111" s="15" t="s">
        <v>130</v>
      </c>
      <c r="AW111" s="15" t="s">
        <v>37</v>
      </c>
      <c r="AX111" s="15" t="s">
        <v>85</v>
      </c>
      <c r="AY111" s="256" t="s">
        <v>122</v>
      </c>
    </row>
    <row r="112" spans="1:65" s="2" customFormat="1" ht="24.15" customHeight="1">
      <c r="A112" s="40"/>
      <c r="B112" s="41"/>
      <c r="C112" s="206" t="s">
        <v>177</v>
      </c>
      <c r="D112" s="206" t="s">
        <v>125</v>
      </c>
      <c r="E112" s="207" t="s">
        <v>178</v>
      </c>
      <c r="F112" s="208" t="s">
        <v>179</v>
      </c>
      <c r="G112" s="209" t="s">
        <v>170</v>
      </c>
      <c r="H112" s="210">
        <v>351.41</v>
      </c>
      <c r="I112" s="211"/>
      <c r="J112" s="212">
        <f>ROUND(I112*H112,2)</f>
        <v>0</v>
      </c>
      <c r="K112" s="208" t="s">
        <v>129</v>
      </c>
      <c r="L112" s="46"/>
      <c r="M112" s="213" t="s">
        <v>19</v>
      </c>
      <c r="N112" s="214" t="s">
        <v>48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0.084</v>
      </c>
      <c r="T112" s="216">
        <f>S112*H112</f>
        <v>29.518440000000005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171</v>
      </c>
      <c r="AT112" s="217" t="s">
        <v>125</v>
      </c>
      <c r="AU112" s="217" t="s">
        <v>87</v>
      </c>
      <c r="AY112" s="19" t="s">
        <v>122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85</v>
      </c>
      <c r="BK112" s="218">
        <f>ROUND(I112*H112,2)</f>
        <v>0</v>
      </c>
      <c r="BL112" s="19" t="s">
        <v>171</v>
      </c>
      <c r="BM112" s="217" t="s">
        <v>180</v>
      </c>
    </row>
    <row r="113" spans="1:47" s="2" customFormat="1" ht="12">
      <c r="A113" s="40"/>
      <c r="B113" s="41"/>
      <c r="C113" s="42"/>
      <c r="D113" s="219" t="s">
        <v>132</v>
      </c>
      <c r="E113" s="42"/>
      <c r="F113" s="220" t="s">
        <v>181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132</v>
      </c>
      <c r="AU113" s="19" t="s">
        <v>87</v>
      </c>
    </row>
    <row r="114" spans="1:51" s="14" customFormat="1" ht="12">
      <c r="A114" s="14"/>
      <c r="B114" s="235"/>
      <c r="C114" s="236"/>
      <c r="D114" s="226" t="s">
        <v>151</v>
      </c>
      <c r="E114" s="237" t="s">
        <v>19</v>
      </c>
      <c r="F114" s="238" t="s">
        <v>174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151</v>
      </c>
      <c r="AU114" s="244" t="s">
        <v>87</v>
      </c>
      <c r="AV114" s="14" t="s">
        <v>85</v>
      </c>
      <c r="AW114" s="14" t="s">
        <v>37</v>
      </c>
      <c r="AX114" s="14" t="s">
        <v>77</v>
      </c>
      <c r="AY114" s="244" t="s">
        <v>122</v>
      </c>
    </row>
    <row r="115" spans="1:51" s="13" customFormat="1" ht="12">
      <c r="A115" s="13"/>
      <c r="B115" s="224"/>
      <c r="C115" s="225"/>
      <c r="D115" s="226" t="s">
        <v>151</v>
      </c>
      <c r="E115" s="245" t="s">
        <v>19</v>
      </c>
      <c r="F115" s="227" t="s">
        <v>175</v>
      </c>
      <c r="G115" s="225"/>
      <c r="H115" s="228">
        <v>351.41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151</v>
      </c>
      <c r="AU115" s="234" t="s">
        <v>87</v>
      </c>
      <c r="AV115" s="13" t="s">
        <v>87</v>
      </c>
      <c r="AW115" s="13" t="s">
        <v>37</v>
      </c>
      <c r="AX115" s="13" t="s">
        <v>77</v>
      </c>
      <c r="AY115" s="234" t="s">
        <v>122</v>
      </c>
    </row>
    <row r="116" spans="1:51" s="15" customFormat="1" ht="12">
      <c r="A116" s="15"/>
      <c r="B116" s="246"/>
      <c r="C116" s="247"/>
      <c r="D116" s="226" t="s">
        <v>151</v>
      </c>
      <c r="E116" s="248" t="s">
        <v>19</v>
      </c>
      <c r="F116" s="249" t="s">
        <v>176</v>
      </c>
      <c r="G116" s="247"/>
      <c r="H116" s="250">
        <v>351.41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6" t="s">
        <v>151</v>
      </c>
      <c r="AU116" s="256" t="s">
        <v>87</v>
      </c>
      <c r="AV116" s="15" t="s">
        <v>130</v>
      </c>
      <c r="AW116" s="15" t="s">
        <v>37</v>
      </c>
      <c r="AX116" s="15" t="s">
        <v>85</v>
      </c>
      <c r="AY116" s="256" t="s">
        <v>122</v>
      </c>
    </row>
    <row r="117" spans="1:65" s="2" customFormat="1" ht="16.5" customHeight="1">
      <c r="A117" s="40"/>
      <c r="B117" s="41"/>
      <c r="C117" s="206" t="s">
        <v>182</v>
      </c>
      <c r="D117" s="206" t="s">
        <v>125</v>
      </c>
      <c r="E117" s="207" t="s">
        <v>183</v>
      </c>
      <c r="F117" s="208" t="s">
        <v>184</v>
      </c>
      <c r="G117" s="209" t="s">
        <v>170</v>
      </c>
      <c r="H117" s="210">
        <v>351.41</v>
      </c>
      <c r="I117" s="211"/>
      <c r="J117" s="212">
        <f>ROUND(I117*H117,2)</f>
        <v>0</v>
      </c>
      <c r="K117" s="208" t="s">
        <v>19</v>
      </c>
      <c r="L117" s="46"/>
      <c r="M117" s="213" t="s">
        <v>19</v>
      </c>
      <c r="N117" s="214" t="s">
        <v>48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0.0032</v>
      </c>
      <c r="T117" s="216">
        <f>S117*H117</f>
        <v>1.1245120000000002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171</v>
      </c>
      <c r="AT117" s="217" t="s">
        <v>125</v>
      </c>
      <c r="AU117" s="217" t="s">
        <v>87</v>
      </c>
      <c r="AY117" s="19" t="s">
        <v>122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85</v>
      </c>
      <c r="BK117" s="218">
        <f>ROUND(I117*H117,2)</f>
        <v>0</v>
      </c>
      <c r="BL117" s="19" t="s">
        <v>171</v>
      </c>
      <c r="BM117" s="217" t="s">
        <v>185</v>
      </c>
    </row>
    <row r="118" spans="1:51" s="14" customFormat="1" ht="12">
      <c r="A118" s="14"/>
      <c r="B118" s="235"/>
      <c r="C118" s="236"/>
      <c r="D118" s="226" t="s">
        <v>151</v>
      </c>
      <c r="E118" s="237" t="s">
        <v>19</v>
      </c>
      <c r="F118" s="238" t="s">
        <v>174</v>
      </c>
      <c r="G118" s="236"/>
      <c r="H118" s="237" t="s">
        <v>19</v>
      </c>
      <c r="I118" s="239"/>
      <c r="J118" s="236"/>
      <c r="K118" s="236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151</v>
      </c>
      <c r="AU118" s="244" t="s">
        <v>87</v>
      </c>
      <c r="AV118" s="14" t="s">
        <v>85</v>
      </c>
      <c r="AW118" s="14" t="s">
        <v>37</v>
      </c>
      <c r="AX118" s="14" t="s">
        <v>77</v>
      </c>
      <c r="AY118" s="244" t="s">
        <v>122</v>
      </c>
    </row>
    <row r="119" spans="1:51" s="13" customFormat="1" ht="12">
      <c r="A119" s="13"/>
      <c r="B119" s="224"/>
      <c r="C119" s="225"/>
      <c r="D119" s="226" t="s">
        <v>151</v>
      </c>
      <c r="E119" s="245" t="s">
        <v>19</v>
      </c>
      <c r="F119" s="227" t="s">
        <v>175</v>
      </c>
      <c r="G119" s="225"/>
      <c r="H119" s="228">
        <v>351.41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151</v>
      </c>
      <c r="AU119" s="234" t="s">
        <v>87</v>
      </c>
      <c r="AV119" s="13" t="s">
        <v>87</v>
      </c>
      <c r="AW119" s="13" t="s">
        <v>37</v>
      </c>
      <c r="AX119" s="13" t="s">
        <v>77</v>
      </c>
      <c r="AY119" s="234" t="s">
        <v>122</v>
      </c>
    </row>
    <row r="120" spans="1:51" s="15" customFormat="1" ht="12">
      <c r="A120" s="15"/>
      <c r="B120" s="246"/>
      <c r="C120" s="247"/>
      <c r="D120" s="226" t="s">
        <v>151</v>
      </c>
      <c r="E120" s="248" t="s">
        <v>19</v>
      </c>
      <c r="F120" s="249" t="s">
        <v>176</v>
      </c>
      <c r="G120" s="247"/>
      <c r="H120" s="250">
        <v>351.41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6" t="s">
        <v>151</v>
      </c>
      <c r="AU120" s="256" t="s">
        <v>87</v>
      </c>
      <c r="AV120" s="15" t="s">
        <v>130</v>
      </c>
      <c r="AW120" s="15" t="s">
        <v>37</v>
      </c>
      <c r="AX120" s="15" t="s">
        <v>85</v>
      </c>
      <c r="AY120" s="256" t="s">
        <v>122</v>
      </c>
    </row>
    <row r="121" spans="1:65" s="2" customFormat="1" ht="21.75" customHeight="1">
      <c r="A121" s="40"/>
      <c r="B121" s="41"/>
      <c r="C121" s="206" t="s">
        <v>186</v>
      </c>
      <c r="D121" s="206" t="s">
        <v>125</v>
      </c>
      <c r="E121" s="207" t="s">
        <v>187</v>
      </c>
      <c r="F121" s="208" t="s">
        <v>188</v>
      </c>
      <c r="G121" s="209" t="s">
        <v>170</v>
      </c>
      <c r="H121" s="210">
        <v>22.11</v>
      </c>
      <c r="I121" s="211"/>
      <c r="J121" s="212">
        <f>ROUND(I121*H121,2)</f>
        <v>0</v>
      </c>
      <c r="K121" s="208" t="s">
        <v>19</v>
      </c>
      <c r="L121" s="46"/>
      <c r="M121" s="213" t="s">
        <v>19</v>
      </c>
      <c r="N121" s="214" t="s">
        <v>48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0.0032</v>
      </c>
      <c r="T121" s="216">
        <f>S121*H121</f>
        <v>0.070752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171</v>
      </c>
      <c r="AT121" s="217" t="s">
        <v>125</v>
      </c>
      <c r="AU121" s="217" t="s">
        <v>87</v>
      </c>
      <c r="AY121" s="19" t="s">
        <v>122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85</v>
      </c>
      <c r="BK121" s="218">
        <f>ROUND(I121*H121,2)</f>
        <v>0</v>
      </c>
      <c r="BL121" s="19" t="s">
        <v>171</v>
      </c>
      <c r="BM121" s="217" t="s">
        <v>189</v>
      </c>
    </row>
    <row r="122" spans="1:51" s="14" customFormat="1" ht="12">
      <c r="A122" s="14"/>
      <c r="B122" s="235"/>
      <c r="C122" s="236"/>
      <c r="D122" s="226" t="s">
        <v>151</v>
      </c>
      <c r="E122" s="237" t="s">
        <v>19</v>
      </c>
      <c r="F122" s="238" t="s">
        <v>174</v>
      </c>
      <c r="G122" s="236"/>
      <c r="H122" s="237" t="s">
        <v>19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151</v>
      </c>
      <c r="AU122" s="244" t="s">
        <v>87</v>
      </c>
      <c r="AV122" s="14" t="s">
        <v>85</v>
      </c>
      <c r="AW122" s="14" t="s">
        <v>37</v>
      </c>
      <c r="AX122" s="14" t="s">
        <v>77</v>
      </c>
      <c r="AY122" s="244" t="s">
        <v>122</v>
      </c>
    </row>
    <row r="123" spans="1:51" s="13" customFormat="1" ht="12">
      <c r="A123" s="13"/>
      <c r="B123" s="224"/>
      <c r="C123" s="225"/>
      <c r="D123" s="226" t="s">
        <v>151</v>
      </c>
      <c r="E123" s="245" t="s">
        <v>19</v>
      </c>
      <c r="F123" s="227" t="s">
        <v>190</v>
      </c>
      <c r="G123" s="225"/>
      <c r="H123" s="228">
        <v>22.11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151</v>
      </c>
      <c r="AU123" s="234" t="s">
        <v>87</v>
      </c>
      <c r="AV123" s="13" t="s">
        <v>87</v>
      </c>
      <c r="AW123" s="13" t="s">
        <v>37</v>
      </c>
      <c r="AX123" s="13" t="s">
        <v>77</v>
      </c>
      <c r="AY123" s="234" t="s">
        <v>122</v>
      </c>
    </row>
    <row r="124" spans="1:51" s="15" customFormat="1" ht="12">
      <c r="A124" s="15"/>
      <c r="B124" s="246"/>
      <c r="C124" s="247"/>
      <c r="D124" s="226" t="s">
        <v>151</v>
      </c>
      <c r="E124" s="248" t="s">
        <v>19</v>
      </c>
      <c r="F124" s="249" t="s">
        <v>176</v>
      </c>
      <c r="G124" s="247"/>
      <c r="H124" s="250">
        <v>22.11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6" t="s">
        <v>151</v>
      </c>
      <c r="AU124" s="256" t="s">
        <v>87</v>
      </c>
      <c r="AV124" s="15" t="s">
        <v>130</v>
      </c>
      <c r="AW124" s="15" t="s">
        <v>37</v>
      </c>
      <c r="AX124" s="15" t="s">
        <v>85</v>
      </c>
      <c r="AY124" s="256" t="s">
        <v>122</v>
      </c>
    </row>
    <row r="125" spans="1:65" s="2" customFormat="1" ht="16.5" customHeight="1">
      <c r="A125" s="40"/>
      <c r="B125" s="41"/>
      <c r="C125" s="206" t="s">
        <v>191</v>
      </c>
      <c r="D125" s="206" t="s">
        <v>125</v>
      </c>
      <c r="E125" s="207" t="s">
        <v>192</v>
      </c>
      <c r="F125" s="208" t="s">
        <v>193</v>
      </c>
      <c r="G125" s="209" t="s">
        <v>170</v>
      </c>
      <c r="H125" s="210">
        <v>449.51</v>
      </c>
      <c r="I125" s="211"/>
      <c r="J125" s="212">
        <f>ROUND(I125*H125,2)</f>
        <v>0</v>
      </c>
      <c r="K125" s="208" t="s">
        <v>129</v>
      </c>
      <c r="L125" s="46"/>
      <c r="M125" s="213" t="s">
        <v>19</v>
      </c>
      <c r="N125" s="214" t="s">
        <v>48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0.0032</v>
      </c>
      <c r="T125" s="216">
        <f>S125*H125</f>
        <v>1.438432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171</v>
      </c>
      <c r="AT125" s="217" t="s">
        <v>125</v>
      </c>
      <c r="AU125" s="217" t="s">
        <v>87</v>
      </c>
      <c r="AY125" s="19" t="s">
        <v>122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85</v>
      </c>
      <c r="BK125" s="218">
        <f>ROUND(I125*H125,2)</f>
        <v>0</v>
      </c>
      <c r="BL125" s="19" t="s">
        <v>171</v>
      </c>
      <c r="BM125" s="217" t="s">
        <v>194</v>
      </c>
    </row>
    <row r="126" spans="1:47" s="2" customFormat="1" ht="12">
      <c r="A126" s="40"/>
      <c r="B126" s="41"/>
      <c r="C126" s="42"/>
      <c r="D126" s="219" t="s">
        <v>132</v>
      </c>
      <c r="E126" s="42"/>
      <c r="F126" s="220" t="s">
        <v>195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132</v>
      </c>
      <c r="AU126" s="19" t="s">
        <v>87</v>
      </c>
    </row>
    <row r="127" spans="1:51" s="14" customFormat="1" ht="12">
      <c r="A127" s="14"/>
      <c r="B127" s="235"/>
      <c r="C127" s="236"/>
      <c r="D127" s="226" t="s">
        <v>151</v>
      </c>
      <c r="E127" s="237" t="s">
        <v>19</v>
      </c>
      <c r="F127" s="238" t="s">
        <v>174</v>
      </c>
      <c r="G127" s="236"/>
      <c r="H127" s="237" t="s">
        <v>19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151</v>
      </c>
      <c r="AU127" s="244" t="s">
        <v>87</v>
      </c>
      <c r="AV127" s="14" t="s">
        <v>85</v>
      </c>
      <c r="AW127" s="14" t="s">
        <v>37</v>
      </c>
      <c r="AX127" s="14" t="s">
        <v>77</v>
      </c>
      <c r="AY127" s="244" t="s">
        <v>122</v>
      </c>
    </row>
    <row r="128" spans="1:51" s="13" customFormat="1" ht="12">
      <c r="A128" s="13"/>
      <c r="B128" s="224"/>
      <c r="C128" s="225"/>
      <c r="D128" s="226" t="s">
        <v>151</v>
      </c>
      <c r="E128" s="245" t="s">
        <v>19</v>
      </c>
      <c r="F128" s="227" t="s">
        <v>175</v>
      </c>
      <c r="G128" s="225"/>
      <c r="H128" s="228">
        <v>351.41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151</v>
      </c>
      <c r="AU128" s="234" t="s">
        <v>87</v>
      </c>
      <c r="AV128" s="13" t="s">
        <v>87</v>
      </c>
      <c r="AW128" s="13" t="s">
        <v>37</v>
      </c>
      <c r="AX128" s="13" t="s">
        <v>77</v>
      </c>
      <c r="AY128" s="234" t="s">
        <v>122</v>
      </c>
    </row>
    <row r="129" spans="1:51" s="13" customFormat="1" ht="12">
      <c r="A129" s="13"/>
      <c r="B129" s="224"/>
      <c r="C129" s="225"/>
      <c r="D129" s="226" t="s">
        <v>151</v>
      </c>
      <c r="E129" s="245" t="s">
        <v>19</v>
      </c>
      <c r="F129" s="227" t="s">
        <v>196</v>
      </c>
      <c r="G129" s="225"/>
      <c r="H129" s="228">
        <v>35.54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151</v>
      </c>
      <c r="AU129" s="234" t="s">
        <v>87</v>
      </c>
      <c r="AV129" s="13" t="s">
        <v>87</v>
      </c>
      <c r="AW129" s="13" t="s">
        <v>37</v>
      </c>
      <c r="AX129" s="13" t="s">
        <v>77</v>
      </c>
      <c r="AY129" s="234" t="s">
        <v>122</v>
      </c>
    </row>
    <row r="130" spans="1:51" s="16" customFormat="1" ht="12">
      <c r="A130" s="16"/>
      <c r="B130" s="257"/>
      <c r="C130" s="258"/>
      <c r="D130" s="226" t="s">
        <v>151</v>
      </c>
      <c r="E130" s="259" t="s">
        <v>19</v>
      </c>
      <c r="F130" s="260" t="s">
        <v>197</v>
      </c>
      <c r="G130" s="258"/>
      <c r="H130" s="261">
        <v>386.95000000000005</v>
      </c>
      <c r="I130" s="262"/>
      <c r="J130" s="258"/>
      <c r="K130" s="258"/>
      <c r="L130" s="263"/>
      <c r="M130" s="264"/>
      <c r="N130" s="265"/>
      <c r="O130" s="265"/>
      <c r="P130" s="265"/>
      <c r="Q130" s="265"/>
      <c r="R130" s="265"/>
      <c r="S130" s="265"/>
      <c r="T130" s="26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T130" s="267" t="s">
        <v>151</v>
      </c>
      <c r="AU130" s="267" t="s">
        <v>87</v>
      </c>
      <c r="AV130" s="16" t="s">
        <v>137</v>
      </c>
      <c r="AW130" s="16" t="s">
        <v>37</v>
      </c>
      <c r="AX130" s="16" t="s">
        <v>77</v>
      </c>
      <c r="AY130" s="267" t="s">
        <v>122</v>
      </c>
    </row>
    <row r="131" spans="1:51" s="14" customFormat="1" ht="12">
      <c r="A131" s="14"/>
      <c r="B131" s="235"/>
      <c r="C131" s="236"/>
      <c r="D131" s="226" t="s">
        <v>151</v>
      </c>
      <c r="E131" s="237" t="s">
        <v>19</v>
      </c>
      <c r="F131" s="238" t="s">
        <v>198</v>
      </c>
      <c r="G131" s="236"/>
      <c r="H131" s="237" t="s">
        <v>19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151</v>
      </c>
      <c r="AU131" s="244" t="s">
        <v>87</v>
      </c>
      <c r="AV131" s="14" t="s">
        <v>85</v>
      </c>
      <c r="AW131" s="14" t="s">
        <v>37</v>
      </c>
      <c r="AX131" s="14" t="s">
        <v>77</v>
      </c>
      <c r="AY131" s="244" t="s">
        <v>122</v>
      </c>
    </row>
    <row r="132" spans="1:51" s="13" customFormat="1" ht="12">
      <c r="A132" s="13"/>
      <c r="B132" s="224"/>
      <c r="C132" s="225"/>
      <c r="D132" s="226" t="s">
        <v>151</v>
      </c>
      <c r="E132" s="245" t="s">
        <v>19</v>
      </c>
      <c r="F132" s="227" t="s">
        <v>199</v>
      </c>
      <c r="G132" s="225"/>
      <c r="H132" s="228">
        <v>37.58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151</v>
      </c>
      <c r="AU132" s="234" t="s">
        <v>87</v>
      </c>
      <c r="AV132" s="13" t="s">
        <v>87</v>
      </c>
      <c r="AW132" s="13" t="s">
        <v>37</v>
      </c>
      <c r="AX132" s="13" t="s">
        <v>77</v>
      </c>
      <c r="AY132" s="234" t="s">
        <v>122</v>
      </c>
    </row>
    <row r="133" spans="1:51" s="13" customFormat="1" ht="12">
      <c r="A133" s="13"/>
      <c r="B133" s="224"/>
      <c r="C133" s="225"/>
      <c r="D133" s="226" t="s">
        <v>151</v>
      </c>
      <c r="E133" s="245" t="s">
        <v>19</v>
      </c>
      <c r="F133" s="227" t="s">
        <v>200</v>
      </c>
      <c r="G133" s="225"/>
      <c r="H133" s="228">
        <v>6.13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151</v>
      </c>
      <c r="AU133" s="234" t="s">
        <v>87</v>
      </c>
      <c r="AV133" s="13" t="s">
        <v>87</v>
      </c>
      <c r="AW133" s="13" t="s">
        <v>37</v>
      </c>
      <c r="AX133" s="13" t="s">
        <v>77</v>
      </c>
      <c r="AY133" s="234" t="s">
        <v>122</v>
      </c>
    </row>
    <row r="134" spans="1:51" s="16" customFormat="1" ht="12">
      <c r="A134" s="16"/>
      <c r="B134" s="257"/>
      <c r="C134" s="258"/>
      <c r="D134" s="226" t="s">
        <v>151</v>
      </c>
      <c r="E134" s="259" t="s">
        <v>19</v>
      </c>
      <c r="F134" s="260" t="s">
        <v>197</v>
      </c>
      <c r="G134" s="258"/>
      <c r="H134" s="261">
        <v>43.71</v>
      </c>
      <c r="I134" s="262"/>
      <c r="J134" s="258"/>
      <c r="K134" s="258"/>
      <c r="L134" s="263"/>
      <c r="M134" s="264"/>
      <c r="N134" s="265"/>
      <c r="O134" s="265"/>
      <c r="P134" s="265"/>
      <c r="Q134" s="265"/>
      <c r="R134" s="265"/>
      <c r="S134" s="265"/>
      <c r="T134" s="26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T134" s="267" t="s">
        <v>151</v>
      </c>
      <c r="AU134" s="267" t="s">
        <v>87</v>
      </c>
      <c r="AV134" s="16" t="s">
        <v>137</v>
      </c>
      <c r="AW134" s="16" t="s">
        <v>37</v>
      </c>
      <c r="AX134" s="16" t="s">
        <v>77</v>
      </c>
      <c r="AY134" s="267" t="s">
        <v>122</v>
      </c>
    </row>
    <row r="135" spans="1:51" s="14" customFormat="1" ht="12">
      <c r="A135" s="14"/>
      <c r="B135" s="235"/>
      <c r="C135" s="236"/>
      <c r="D135" s="226" t="s">
        <v>151</v>
      </c>
      <c r="E135" s="237" t="s">
        <v>19</v>
      </c>
      <c r="F135" s="238" t="s">
        <v>201</v>
      </c>
      <c r="G135" s="236"/>
      <c r="H135" s="237" t="s">
        <v>19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151</v>
      </c>
      <c r="AU135" s="244" t="s">
        <v>87</v>
      </c>
      <c r="AV135" s="14" t="s">
        <v>85</v>
      </c>
      <c r="AW135" s="14" t="s">
        <v>37</v>
      </c>
      <c r="AX135" s="14" t="s">
        <v>77</v>
      </c>
      <c r="AY135" s="244" t="s">
        <v>122</v>
      </c>
    </row>
    <row r="136" spans="1:51" s="13" customFormat="1" ht="12">
      <c r="A136" s="13"/>
      <c r="B136" s="224"/>
      <c r="C136" s="225"/>
      <c r="D136" s="226" t="s">
        <v>151</v>
      </c>
      <c r="E136" s="245" t="s">
        <v>19</v>
      </c>
      <c r="F136" s="227" t="s">
        <v>202</v>
      </c>
      <c r="G136" s="225"/>
      <c r="H136" s="228">
        <v>1.4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151</v>
      </c>
      <c r="AU136" s="234" t="s">
        <v>87</v>
      </c>
      <c r="AV136" s="13" t="s">
        <v>87</v>
      </c>
      <c r="AW136" s="13" t="s">
        <v>37</v>
      </c>
      <c r="AX136" s="13" t="s">
        <v>77</v>
      </c>
      <c r="AY136" s="234" t="s">
        <v>122</v>
      </c>
    </row>
    <row r="137" spans="1:51" s="13" customFormat="1" ht="12">
      <c r="A137" s="13"/>
      <c r="B137" s="224"/>
      <c r="C137" s="225"/>
      <c r="D137" s="226" t="s">
        <v>151</v>
      </c>
      <c r="E137" s="245" t="s">
        <v>19</v>
      </c>
      <c r="F137" s="227" t="s">
        <v>203</v>
      </c>
      <c r="G137" s="225"/>
      <c r="H137" s="228">
        <v>1.3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151</v>
      </c>
      <c r="AU137" s="234" t="s">
        <v>87</v>
      </c>
      <c r="AV137" s="13" t="s">
        <v>87</v>
      </c>
      <c r="AW137" s="13" t="s">
        <v>37</v>
      </c>
      <c r="AX137" s="13" t="s">
        <v>77</v>
      </c>
      <c r="AY137" s="234" t="s">
        <v>122</v>
      </c>
    </row>
    <row r="138" spans="1:51" s="13" customFormat="1" ht="12">
      <c r="A138" s="13"/>
      <c r="B138" s="224"/>
      <c r="C138" s="225"/>
      <c r="D138" s="226" t="s">
        <v>151</v>
      </c>
      <c r="E138" s="245" t="s">
        <v>19</v>
      </c>
      <c r="F138" s="227" t="s">
        <v>204</v>
      </c>
      <c r="G138" s="225"/>
      <c r="H138" s="228">
        <v>1.22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151</v>
      </c>
      <c r="AU138" s="234" t="s">
        <v>87</v>
      </c>
      <c r="AV138" s="13" t="s">
        <v>87</v>
      </c>
      <c r="AW138" s="13" t="s">
        <v>37</v>
      </c>
      <c r="AX138" s="13" t="s">
        <v>77</v>
      </c>
      <c r="AY138" s="234" t="s">
        <v>122</v>
      </c>
    </row>
    <row r="139" spans="1:51" s="13" customFormat="1" ht="12">
      <c r="A139" s="13"/>
      <c r="B139" s="224"/>
      <c r="C139" s="225"/>
      <c r="D139" s="226" t="s">
        <v>151</v>
      </c>
      <c r="E139" s="245" t="s">
        <v>19</v>
      </c>
      <c r="F139" s="227" t="s">
        <v>205</v>
      </c>
      <c r="G139" s="225"/>
      <c r="H139" s="228">
        <v>1.71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151</v>
      </c>
      <c r="AU139" s="234" t="s">
        <v>87</v>
      </c>
      <c r="AV139" s="13" t="s">
        <v>87</v>
      </c>
      <c r="AW139" s="13" t="s">
        <v>37</v>
      </c>
      <c r="AX139" s="13" t="s">
        <v>77</v>
      </c>
      <c r="AY139" s="234" t="s">
        <v>122</v>
      </c>
    </row>
    <row r="140" spans="1:51" s="13" customFormat="1" ht="12">
      <c r="A140" s="13"/>
      <c r="B140" s="224"/>
      <c r="C140" s="225"/>
      <c r="D140" s="226" t="s">
        <v>151</v>
      </c>
      <c r="E140" s="245" t="s">
        <v>19</v>
      </c>
      <c r="F140" s="227" t="s">
        <v>206</v>
      </c>
      <c r="G140" s="225"/>
      <c r="H140" s="228">
        <v>1.17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151</v>
      </c>
      <c r="AU140" s="234" t="s">
        <v>87</v>
      </c>
      <c r="AV140" s="13" t="s">
        <v>87</v>
      </c>
      <c r="AW140" s="13" t="s">
        <v>37</v>
      </c>
      <c r="AX140" s="13" t="s">
        <v>77</v>
      </c>
      <c r="AY140" s="234" t="s">
        <v>122</v>
      </c>
    </row>
    <row r="141" spans="1:51" s="13" customFormat="1" ht="12">
      <c r="A141" s="13"/>
      <c r="B141" s="224"/>
      <c r="C141" s="225"/>
      <c r="D141" s="226" t="s">
        <v>151</v>
      </c>
      <c r="E141" s="245" t="s">
        <v>19</v>
      </c>
      <c r="F141" s="227" t="s">
        <v>207</v>
      </c>
      <c r="G141" s="225"/>
      <c r="H141" s="228">
        <v>3.19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151</v>
      </c>
      <c r="AU141" s="234" t="s">
        <v>87</v>
      </c>
      <c r="AV141" s="13" t="s">
        <v>87</v>
      </c>
      <c r="AW141" s="13" t="s">
        <v>37</v>
      </c>
      <c r="AX141" s="13" t="s">
        <v>77</v>
      </c>
      <c r="AY141" s="234" t="s">
        <v>122</v>
      </c>
    </row>
    <row r="142" spans="1:51" s="13" customFormat="1" ht="12">
      <c r="A142" s="13"/>
      <c r="B142" s="224"/>
      <c r="C142" s="225"/>
      <c r="D142" s="226" t="s">
        <v>151</v>
      </c>
      <c r="E142" s="245" t="s">
        <v>19</v>
      </c>
      <c r="F142" s="227" t="s">
        <v>208</v>
      </c>
      <c r="G142" s="225"/>
      <c r="H142" s="228">
        <v>1.63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151</v>
      </c>
      <c r="AU142" s="234" t="s">
        <v>87</v>
      </c>
      <c r="AV142" s="13" t="s">
        <v>87</v>
      </c>
      <c r="AW142" s="13" t="s">
        <v>37</v>
      </c>
      <c r="AX142" s="13" t="s">
        <v>77</v>
      </c>
      <c r="AY142" s="234" t="s">
        <v>122</v>
      </c>
    </row>
    <row r="143" spans="1:51" s="13" customFormat="1" ht="12">
      <c r="A143" s="13"/>
      <c r="B143" s="224"/>
      <c r="C143" s="225"/>
      <c r="D143" s="226" t="s">
        <v>151</v>
      </c>
      <c r="E143" s="245" t="s">
        <v>19</v>
      </c>
      <c r="F143" s="227" t="s">
        <v>209</v>
      </c>
      <c r="G143" s="225"/>
      <c r="H143" s="228">
        <v>1.27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151</v>
      </c>
      <c r="AU143" s="234" t="s">
        <v>87</v>
      </c>
      <c r="AV143" s="13" t="s">
        <v>87</v>
      </c>
      <c r="AW143" s="13" t="s">
        <v>37</v>
      </c>
      <c r="AX143" s="13" t="s">
        <v>77</v>
      </c>
      <c r="AY143" s="234" t="s">
        <v>122</v>
      </c>
    </row>
    <row r="144" spans="1:51" s="13" customFormat="1" ht="12">
      <c r="A144" s="13"/>
      <c r="B144" s="224"/>
      <c r="C144" s="225"/>
      <c r="D144" s="226" t="s">
        <v>151</v>
      </c>
      <c r="E144" s="245" t="s">
        <v>19</v>
      </c>
      <c r="F144" s="227" t="s">
        <v>210</v>
      </c>
      <c r="G144" s="225"/>
      <c r="H144" s="228">
        <v>1.89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151</v>
      </c>
      <c r="AU144" s="234" t="s">
        <v>87</v>
      </c>
      <c r="AV144" s="13" t="s">
        <v>87</v>
      </c>
      <c r="AW144" s="13" t="s">
        <v>37</v>
      </c>
      <c r="AX144" s="13" t="s">
        <v>77</v>
      </c>
      <c r="AY144" s="234" t="s">
        <v>122</v>
      </c>
    </row>
    <row r="145" spans="1:51" s="13" customFormat="1" ht="12">
      <c r="A145" s="13"/>
      <c r="B145" s="224"/>
      <c r="C145" s="225"/>
      <c r="D145" s="226" t="s">
        <v>151</v>
      </c>
      <c r="E145" s="245" t="s">
        <v>19</v>
      </c>
      <c r="F145" s="227" t="s">
        <v>211</v>
      </c>
      <c r="G145" s="225"/>
      <c r="H145" s="228">
        <v>1.12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151</v>
      </c>
      <c r="AU145" s="234" t="s">
        <v>87</v>
      </c>
      <c r="AV145" s="13" t="s">
        <v>87</v>
      </c>
      <c r="AW145" s="13" t="s">
        <v>37</v>
      </c>
      <c r="AX145" s="13" t="s">
        <v>77</v>
      </c>
      <c r="AY145" s="234" t="s">
        <v>122</v>
      </c>
    </row>
    <row r="146" spans="1:51" s="13" customFormat="1" ht="12">
      <c r="A146" s="13"/>
      <c r="B146" s="224"/>
      <c r="C146" s="225"/>
      <c r="D146" s="226" t="s">
        <v>151</v>
      </c>
      <c r="E146" s="245" t="s">
        <v>19</v>
      </c>
      <c r="F146" s="227" t="s">
        <v>212</v>
      </c>
      <c r="G146" s="225"/>
      <c r="H146" s="228">
        <v>1.47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151</v>
      </c>
      <c r="AU146" s="234" t="s">
        <v>87</v>
      </c>
      <c r="AV146" s="13" t="s">
        <v>87</v>
      </c>
      <c r="AW146" s="13" t="s">
        <v>37</v>
      </c>
      <c r="AX146" s="13" t="s">
        <v>77</v>
      </c>
      <c r="AY146" s="234" t="s">
        <v>122</v>
      </c>
    </row>
    <row r="147" spans="1:51" s="13" customFormat="1" ht="12">
      <c r="A147" s="13"/>
      <c r="B147" s="224"/>
      <c r="C147" s="225"/>
      <c r="D147" s="226" t="s">
        <v>151</v>
      </c>
      <c r="E147" s="245" t="s">
        <v>19</v>
      </c>
      <c r="F147" s="227" t="s">
        <v>213</v>
      </c>
      <c r="G147" s="225"/>
      <c r="H147" s="228">
        <v>1.48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151</v>
      </c>
      <c r="AU147" s="234" t="s">
        <v>87</v>
      </c>
      <c r="AV147" s="13" t="s">
        <v>87</v>
      </c>
      <c r="AW147" s="13" t="s">
        <v>37</v>
      </c>
      <c r="AX147" s="13" t="s">
        <v>77</v>
      </c>
      <c r="AY147" s="234" t="s">
        <v>122</v>
      </c>
    </row>
    <row r="148" spans="1:51" s="16" customFormat="1" ht="12">
      <c r="A148" s="16"/>
      <c r="B148" s="257"/>
      <c r="C148" s="258"/>
      <c r="D148" s="226" t="s">
        <v>151</v>
      </c>
      <c r="E148" s="259" t="s">
        <v>19</v>
      </c>
      <c r="F148" s="260" t="s">
        <v>197</v>
      </c>
      <c r="G148" s="258"/>
      <c r="H148" s="261">
        <v>18.85</v>
      </c>
      <c r="I148" s="262"/>
      <c r="J148" s="258"/>
      <c r="K148" s="258"/>
      <c r="L148" s="263"/>
      <c r="M148" s="264"/>
      <c r="N148" s="265"/>
      <c r="O148" s="265"/>
      <c r="P148" s="265"/>
      <c r="Q148" s="265"/>
      <c r="R148" s="265"/>
      <c r="S148" s="265"/>
      <c r="T148" s="26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67" t="s">
        <v>151</v>
      </c>
      <c r="AU148" s="267" t="s">
        <v>87</v>
      </c>
      <c r="AV148" s="16" t="s">
        <v>137</v>
      </c>
      <c r="AW148" s="16" t="s">
        <v>37</v>
      </c>
      <c r="AX148" s="16" t="s">
        <v>77</v>
      </c>
      <c r="AY148" s="267" t="s">
        <v>122</v>
      </c>
    </row>
    <row r="149" spans="1:51" s="15" customFormat="1" ht="12">
      <c r="A149" s="15"/>
      <c r="B149" s="246"/>
      <c r="C149" s="247"/>
      <c r="D149" s="226" t="s">
        <v>151</v>
      </c>
      <c r="E149" s="248" t="s">
        <v>19</v>
      </c>
      <c r="F149" s="249" t="s">
        <v>176</v>
      </c>
      <c r="G149" s="247"/>
      <c r="H149" s="250">
        <v>449.51000000000005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6" t="s">
        <v>151</v>
      </c>
      <c r="AU149" s="256" t="s">
        <v>87</v>
      </c>
      <c r="AV149" s="15" t="s">
        <v>130</v>
      </c>
      <c r="AW149" s="15" t="s">
        <v>37</v>
      </c>
      <c r="AX149" s="15" t="s">
        <v>85</v>
      </c>
      <c r="AY149" s="256" t="s">
        <v>122</v>
      </c>
    </row>
    <row r="150" spans="1:65" s="2" customFormat="1" ht="24.15" customHeight="1">
      <c r="A150" s="40"/>
      <c r="B150" s="41"/>
      <c r="C150" s="206" t="s">
        <v>214</v>
      </c>
      <c r="D150" s="206" t="s">
        <v>125</v>
      </c>
      <c r="E150" s="207" t="s">
        <v>215</v>
      </c>
      <c r="F150" s="208" t="s">
        <v>216</v>
      </c>
      <c r="G150" s="209" t="s">
        <v>170</v>
      </c>
      <c r="H150" s="210">
        <v>121.871</v>
      </c>
      <c r="I150" s="211"/>
      <c r="J150" s="212">
        <f>ROUND(I150*H150,2)</f>
        <v>0</v>
      </c>
      <c r="K150" s="208" t="s">
        <v>129</v>
      </c>
      <c r="L150" s="46"/>
      <c r="M150" s="213" t="s">
        <v>19</v>
      </c>
      <c r="N150" s="214" t="s">
        <v>48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0.0032</v>
      </c>
      <c r="T150" s="216">
        <f>S150*H150</f>
        <v>0.3899872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171</v>
      </c>
      <c r="AT150" s="217" t="s">
        <v>125</v>
      </c>
      <c r="AU150" s="217" t="s">
        <v>87</v>
      </c>
      <c r="AY150" s="19" t="s">
        <v>122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85</v>
      </c>
      <c r="BK150" s="218">
        <f>ROUND(I150*H150,2)</f>
        <v>0</v>
      </c>
      <c r="BL150" s="19" t="s">
        <v>171</v>
      </c>
      <c r="BM150" s="217" t="s">
        <v>217</v>
      </c>
    </row>
    <row r="151" spans="1:47" s="2" customFormat="1" ht="12">
      <c r="A151" s="40"/>
      <c r="B151" s="41"/>
      <c r="C151" s="42"/>
      <c r="D151" s="219" t="s">
        <v>132</v>
      </c>
      <c r="E151" s="42"/>
      <c r="F151" s="220" t="s">
        <v>218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132</v>
      </c>
      <c r="AU151" s="19" t="s">
        <v>87</v>
      </c>
    </row>
    <row r="152" spans="1:51" s="14" customFormat="1" ht="12">
      <c r="A152" s="14"/>
      <c r="B152" s="235"/>
      <c r="C152" s="236"/>
      <c r="D152" s="226" t="s">
        <v>151</v>
      </c>
      <c r="E152" s="237" t="s">
        <v>19</v>
      </c>
      <c r="F152" s="238" t="s">
        <v>174</v>
      </c>
      <c r="G152" s="236"/>
      <c r="H152" s="237" t="s">
        <v>19</v>
      </c>
      <c r="I152" s="239"/>
      <c r="J152" s="236"/>
      <c r="K152" s="236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151</v>
      </c>
      <c r="AU152" s="244" t="s">
        <v>87</v>
      </c>
      <c r="AV152" s="14" t="s">
        <v>85</v>
      </c>
      <c r="AW152" s="14" t="s">
        <v>37</v>
      </c>
      <c r="AX152" s="14" t="s">
        <v>77</v>
      </c>
      <c r="AY152" s="244" t="s">
        <v>122</v>
      </c>
    </row>
    <row r="153" spans="1:51" s="13" customFormat="1" ht="12">
      <c r="A153" s="13"/>
      <c r="B153" s="224"/>
      <c r="C153" s="225"/>
      <c r="D153" s="226" t="s">
        <v>151</v>
      </c>
      <c r="E153" s="245" t="s">
        <v>19</v>
      </c>
      <c r="F153" s="227" t="s">
        <v>219</v>
      </c>
      <c r="G153" s="225"/>
      <c r="H153" s="228">
        <v>73.577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151</v>
      </c>
      <c r="AU153" s="234" t="s">
        <v>87</v>
      </c>
      <c r="AV153" s="13" t="s">
        <v>87</v>
      </c>
      <c r="AW153" s="13" t="s">
        <v>37</v>
      </c>
      <c r="AX153" s="13" t="s">
        <v>77</v>
      </c>
      <c r="AY153" s="234" t="s">
        <v>122</v>
      </c>
    </row>
    <row r="154" spans="1:51" s="13" customFormat="1" ht="12">
      <c r="A154" s="13"/>
      <c r="B154" s="224"/>
      <c r="C154" s="225"/>
      <c r="D154" s="226" t="s">
        <v>151</v>
      </c>
      <c r="E154" s="245" t="s">
        <v>19</v>
      </c>
      <c r="F154" s="227" t="s">
        <v>220</v>
      </c>
      <c r="G154" s="225"/>
      <c r="H154" s="228">
        <v>7.855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151</v>
      </c>
      <c r="AU154" s="234" t="s">
        <v>87</v>
      </c>
      <c r="AV154" s="13" t="s">
        <v>87</v>
      </c>
      <c r="AW154" s="13" t="s">
        <v>37</v>
      </c>
      <c r="AX154" s="13" t="s">
        <v>77</v>
      </c>
      <c r="AY154" s="234" t="s">
        <v>122</v>
      </c>
    </row>
    <row r="155" spans="1:51" s="16" customFormat="1" ht="12">
      <c r="A155" s="16"/>
      <c r="B155" s="257"/>
      <c r="C155" s="258"/>
      <c r="D155" s="226" t="s">
        <v>151</v>
      </c>
      <c r="E155" s="259" t="s">
        <v>19</v>
      </c>
      <c r="F155" s="260" t="s">
        <v>197</v>
      </c>
      <c r="G155" s="258"/>
      <c r="H155" s="261">
        <v>81.432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267" t="s">
        <v>151</v>
      </c>
      <c r="AU155" s="267" t="s">
        <v>87</v>
      </c>
      <c r="AV155" s="16" t="s">
        <v>137</v>
      </c>
      <c r="AW155" s="16" t="s">
        <v>37</v>
      </c>
      <c r="AX155" s="16" t="s">
        <v>77</v>
      </c>
      <c r="AY155" s="267" t="s">
        <v>122</v>
      </c>
    </row>
    <row r="156" spans="1:51" s="14" customFormat="1" ht="12">
      <c r="A156" s="14"/>
      <c r="B156" s="235"/>
      <c r="C156" s="236"/>
      <c r="D156" s="226" t="s">
        <v>151</v>
      </c>
      <c r="E156" s="237" t="s">
        <v>19</v>
      </c>
      <c r="F156" s="238" t="s">
        <v>198</v>
      </c>
      <c r="G156" s="236"/>
      <c r="H156" s="237" t="s">
        <v>19</v>
      </c>
      <c r="I156" s="239"/>
      <c r="J156" s="236"/>
      <c r="K156" s="236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151</v>
      </c>
      <c r="AU156" s="244" t="s">
        <v>87</v>
      </c>
      <c r="AV156" s="14" t="s">
        <v>85</v>
      </c>
      <c r="AW156" s="14" t="s">
        <v>37</v>
      </c>
      <c r="AX156" s="14" t="s">
        <v>77</v>
      </c>
      <c r="AY156" s="244" t="s">
        <v>122</v>
      </c>
    </row>
    <row r="157" spans="1:51" s="13" customFormat="1" ht="12">
      <c r="A157" s="13"/>
      <c r="B157" s="224"/>
      <c r="C157" s="225"/>
      <c r="D157" s="226" t="s">
        <v>151</v>
      </c>
      <c r="E157" s="245" t="s">
        <v>19</v>
      </c>
      <c r="F157" s="227" t="s">
        <v>221</v>
      </c>
      <c r="G157" s="225"/>
      <c r="H157" s="228">
        <v>3.519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151</v>
      </c>
      <c r="AU157" s="234" t="s">
        <v>87</v>
      </c>
      <c r="AV157" s="13" t="s">
        <v>87</v>
      </c>
      <c r="AW157" s="13" t="s">
        <v>37</v>
      </c>
      <c r="AX157" s="13" t="s">
        <v>77</v>
      </c>
      <c r="AY157" s="234" t="s">
        <v>122</v>
      </c>
    </row>
    <row r="158" spans="1:51" s="16" customFormat="1" ht="12">
      <c r="A158" s="16"/>
      <c r="B158" s="257"/>
      <c r="C158" s="258"/>
      <c r="D158" s="226" t="s">
        <v>151</v>
      </c>
      <c r="E158" s="259" t="s">
        <v>19</v>
      </c>
      <c r="F158" s="260" t="s">
        <v>197</v>
      </c>
      <c r="G158" s="258"/>
      <c r="H158" s="261">
        <v>3.519</v>
      </c>
      <c r="I158" s="262"/>
      <c r="J158" s="258"/>
      <c r="K158" s="258"/>
      <c r="L158" s="263"/>
      <c r="M158" s="264"/>
      <c r="N158" s="265"/>
      <c r="O158" s="265"/>
      <c r="P158" s="265"/>
      <c r="Q158" s="265"/>
      <c r="R158" s="265"/>
      <c r="S158" s="265"/>
      <c r="T158" s="26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T158" s="267" t="s">
        <v>151</v>
      </c>
      <c r="AU158" s="267" t="s">
        <v>87</v>
      </c>
      <c r="AV158" s="16" t="s">
        <v>137</v>
      </c>
      <c r="AW158" s="16" t="s">
        <v>37</v>
      </c>
      <c r="AX158" s="16" t="s">
        <v>77</v>
      </c>
      <c r="AY158" s="267" t="s">
        <v>122</v>
      </c>
    </row>
    <row r="159" spans="1:51" s="14" customFormat="1" ht="12">
      <c r="A159" s="14"/>
      <c r="B159" s="235"/>
      <c r="C159" s="236"/>
      <c r="D159" s="226" t="s">
        <v>151</v>
      </c>
      <c r="E159" s="237" t="s">
        <v>19</v>
      </c>
      <c r="F159" s="238" t="s">
        <v>201</v>
      </c>
      <c r="G159" s="236"/>
      <c r="H159" s="237" t="s">
        <v>19</v>
      </c>
      <c r="I159" s="239"/>
      <c r="J159" s="236"/>
      <c r="K159" s="236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151</v>
      </c>
      <c r="AU159" s="244" t="s">
        <v>87</v>
      </c>
      <c r="AV159" s="14" t="s">
        <v>85</v>
      </c>
      <c r="AW159" s="14" t="s">
        <v>37</v>
      </c>
      <c r="AX159" s="14" t="s">
        <v>77</v>
      </c>
      <c r="AY159" s="244" t="s">
        <v>122</v>
      </c>
    </row>
    <row r="160" spans="1:51" s="13" customFormat="1" ht="12">
      <c r="A160" s="13"/>
      <c r="B160" s="224"/>
      <c r="C160" s="225"/>
      <c r="D160" s="226" t="s">
        <v>151</v>
      </c>
      <c r="E160" s="245" t="s">
        <v>19</v>
      </c>
      <c r="F160" s="227" t="s">
        <v>222</v>
      </c>
      <c r="G160" s="225"/>
      <c r="H160" s="228">
        <v>2.657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151</v>
      </c>
      <c r="AU160" s="234" t="s">
        <v>87</v>
      </c>
      <c r="AV160" s="13" t="s">
        <v>87</v>
      </c>
      <c r="AW160" s="13" t="s">
        <v>37</v>
      </c>
      <c r="AX160" s="13" t="s">
        <v>77</v>
      </c>
      <c r="AY160" s="234" t="s">
        <v>122</v>
      </c>
    </row>
    <row r="161" spans="1:51" s="13" customFormat="1" ht="12">
      <c r="A161" s="13"/>
      <c r="B161" s="224"/>
      <c r="C161" s="225"/>
      <c r="D161" s="226" t="s">
        <v>151</v>
      </c>
      <c r="E161" s="245" t="s">
        <v>19</v>
      </c>
      <c r="F161" s="227" t="s">
        <v>223</v>
      </c>
      <c r="G161" s="225"/>
      <c r="H161" s="228">
        <v>2.654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151</v>
      </c>
      <c r="AU161" s="234" t="s">
        <v>87</v>
      </c>
      <c r="AV161" s="13" t="s">
        <v>87</v>
      </c>
      <c r="AW161" s="13" t="s">
        <v>37</v>
      </c>
      <c r="AX161" s="13" t="s">
        <v>77</v>
      </c>
      <c r="AY161" s="234" t="s">
        <v>122</v>
      </c>
    </row>
    <row r="162" spans="1:51" s="13" customFormat="1" ht="12">
      <c r="A162" s="13"/>
      <c r="B162" s="224"/>
      <c r="C162" s="225"/>
      <c r="D162" s="226" t="s">
        <v>151</v>
      </c>
      <c r="E162" s="245" t="s">
        <v>19</v>
      </c>
      <c r="F162" s="227" t="s">
        <v>224</v>
      </c>
      <c r="G162" s="225"/>
      <c r="H162" s="228">
        <v>2.56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151</v>
      </c>
      <c r="AU162" s="234" t="s">
        <v>87</v>
      </c>
      <c r="AV162" s="13" t="s">
        <v>87</v>
      </c>
      <c r="AW162" s="13" t="s">
        <v>37</v>
      </c>
      <c r="AX162" s="13" t="s">
        <v>77</v>
      </c>
      <c r="AY162" s="234" t="s">
        <v>122</v>
      </c>
    </row>
    <row r="163" spans="1:51" s="13" customFormat="1" ht="12">
      <c r="A163" s="13"/>
      <c r="B163" s="224"/>
      <c r="C163" s="225"/>
      <c r="D163" s="226" t="s">
        <v>151</v>
      </c>
      <c r="E163" s="245" t="s">
        <v>19</v>
      </c>
      <c r="F163" s="227" t="s">
        <v>225</v>
      </c>
      <c r="G163" s="225"/>
      <c r="H163" s="228">
        <v>3.975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151</v>
      </c>
      <c r="AU163" s="234" t="s">
        <v>87</v>
      </c>
      <c r="AV163" s="13" t="s">
        <v>87</v>
      </c>
      <c r="AW163" s="13" t="s">
        <v>37</v>
      </c>
      <c r="AX163" s="13" t="s">
        <v>77</v>
      </c>
      <c r="AY163" s="234" t="s">
        <v>122</v>
      </c>
    </row>
    <row r="164" spans="1:51" s="13" customFormat="1" ht="12">
      <c r="A164" s="13"/>
      <c r="B164" s="224"/>
      <c r="C164" s="225"/>
      <c r="D164" s="226" t="s">
        <v>151</v>
      </c>
      <c r="E164" s="245" t="s">
        <v>19</v>
      </c>
      <c r="F164" s="227" t="s">
        <v>226</v>
      </c>
      <c r="G164" s="225"/>
      <c r="H164" s="228">
        <v>2.402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151</v>
      </c>
      <c r="AU164" s="234" t="s">
        <v>87</v>
      </c>
      <c r="AV164" s="13" t="s">
        <v>87</v>
      </c>
      <c r="AW164" s="13" t="s">
        <v>37</v>
      </c>
      <c r="AX164" s="13" t="s">
        <v>77</v>
      </c>
      <c r="AY164" s="234" t="s">
        <v>122</v>
      </c>
    </row>
    <row r="165" spans="1:51" s="13" customFormat="1" ht="12">
      <c r="A165" s="13"/>
      <c r="B165" s="224"/>
      <c r="C165" s="225"/>
      <c r="D165" s="226" t="s">
        <v>151</v>
      </c>
      <c r="E165" s="245" t="s">
        <v>19</v>
      </c>
      <c r="F165" s="227" t="s">
        <v>227</v>
      </c>
      <c r="G165" s="225"/>
      <c r="H165" s="228">
        <v>5.858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151</v>
      </c>
      <c r="AU165" s="234" t="s">
        <v>87</v>
      </c>
      <c r="AV165" s="13" t="s">
        <v>87</v>
      </c>
      <c r="AW165" s="13" t="s">
        <v>37</v>
      </c>
      <c r="AX165" s="13" t="s">
        <v>77</v>
      </c>
      <c r="AY165" s="234" t="s">
        <v>122</v>
      </c>
    </row>
    <row r="166" spans="1:51" s="13" customFormat="1" ht="12">
      <c r="A166" s="13"/>
      <c r="B166" s="224"/>
      <c r="C166" s="225"/>
      <c r="D166" s="226" t="s">
        <v>151</v>
      </c>
      <c r="E166" s="245" t="s">
        <v>19</v>
      </c>
      <c r="F166" s="227" t="s">
        <v>228</v>
      </c>
      <c r="G166" s="225"/>
      <c r="H166" s="228">
        <v>3.496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151</v>
      </c>
      <c r="AU166" s="234" t="s">
        <v>87</v>
      </c>
      <c r="AV166" s="13" t="s">
        <v>87</v>
      </c>
      <c r="AW166" s="13" t="s">
        <v>37</v>
      </c>
      <c r="AX166" s="13" t="s">
        <v>77</v>
      </c>
      <c r="AY166" s="234" t="s">
        <v>122</v>
      </c>
    </row>
    <row r="167" spans="1:51" s="13" customFormat="1" ht="12">
      <c r="A167" s="13"/>
      <c r="B167" s="224"/>
      <c r="C167" s="225"/>
      <c r="D167" s="226" t="s">
        <v>151</v>
      </c>
      <c r="E167" s="245" t="s">
        <v>19</v>
      </c>
      <c r="F167" s="227" t="s">
        <v>229</v>
      </c>
      <c r="G167" s="225"/>
      <c r="H167" s="228">
        <v>1.755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151</v>
      </c>
      <c r="AU167" s="234" t="s">
        <v>87</v>
      </c>
      <c r="AV167" s="13" t="s">
        <v>87</v>
      </c>
      <c r="AW167" s="13" t="s">
        <v>37</v>
      </c>
      <c r="AX167" s="13" t="s">
        <v>77</v>
      </c>
      <c r="AY167" s="234" t="s">
        <v>122</v>
      </c>
    </row>
    <row r="168" spans="1:51" s="13" customFormat="1" ht="12">
      <c r="A168" s="13"/>
      <c r="B168" s="224"/>
      <c r="C168" s="225"/>
      <c r="D168" s="226" t="s">
        <v>151</v>
      </c>
      <c r="E168" s="245" t="s">
        <v>19</v>
      </c>
      <c r="F168" s="227" t="s">
        <v>230</v>
      </c>
      <c r="G168" s="225"/>
      <c r="H168" s="228">
        <v>3.518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151</v>
      </c>
      <c r="AU168" s="234" t="s">
        <v>87</v>
      </c>
      <c r="AV168" s="13" t="s">
        <v>87</v>
      </c>
      <c r="AW168" s="13" t="s">
        <v>37</v>
      </c>
      <c r="AX168" s="13" t="s">
        <v>77</v>
      </c>
      <c r="AY168" s="234" t="s">
        <v>122</v>
      </c>
    </row>
    <row r="169" spans="1:51" s="13" customFormat="1" ht="12">
      <c r="A169" s="13"/>
      <c r="B169" s="224"/>
      <c r="C169" s="225"/>
      <c r="D169" s="226" t="s">
        <v>151</v>
      </c>
      <c r="E169" s="245" t="s">
        <v>19</v>
      </c>
      <c r="F169" s="227" t="s">
        <v>231</v>
      </c>
      <c r="G169" s="225"/>
      <c r="H169" s="228">
        <v>1.772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151</v>
      </c>
      <c r="AU169" s="234" t="s">
        <v>87</v>
      </c>
      <c r="AV169" s="13" t="s">
        <v>87</v>
      </c>
      <c r="AW169" s="13" t="s">
        <v>37</v>
      </c>
      <c r="AX169" s="13" t="s">
        <v>77</v>
      </c>
      <c r="AY169" s="234" t="s">
        <v>122</v>
      </c>
    </row>
    <row r="170" spans="1:51" s="13" customFormat="1" ht="12">
      <c r="A170" s="13"/>
      <c r="B170" s="224"/>
      <c r="C170" s="225"/>
      <c r="D170" s="226" t="s">
        <v>151</v>
      </c>
      <c r="E170" s="245" t="s">
        <v>19</v>
      </c>
      <c r="F170" s="227" t="s">
        <v>232</v>
      </c>
      <c r="G170" s="225"/>
      <c r="H170" s="228">
        <v>3.091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151</v>
      </c>
      <c r="AU170" s="234" t="s">
        <v>87</v>
      </c>
      <c r="AV170" s="13" t="s">
        <v>87</v>
      </c>
      <c r="AW170" s="13" t="s">
        <v>37</v>
      </c>
      <c r="AX170" s="13" t="s">
        <v>77</v>
      </c>
      <c r="AY170" s="234" t="s">
        <v>122</v>
      </c>
    </row>
    <row r="171" spans="1:51" s="13" customFormat="1" ht="12">
      <c r="A171" s="13"/>
      <c r="B171" s="224"/>
      <c r="C171" s="225"/>
      <c r="D171" s="226" t="s">
        <v>151</v>
      </c>
      <c r="E171" s="245" t="s">
        <v>19</v>
      </c>
      <c r="F171" s="227" t="s">
        <v>233</v>
      </c>
      <c r="G171" s="225"/>
      <c r="H171" s="228">
        <v>3.182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151</v>
      </c>
      <c r="AU171" s="234" t="s">
        <v>87</v>
      </c>
      <c r="AV171" s="13" t="s">
        <v>87</v>
      </c>
      <c r="AW171" s="13" t="s">
        <v>37</v>
      </c>
      <c r="AX171" s="13" t="s">
        <v>77</v>
      </c>
      <c r="AY171" s="234" t="s">
        <v>122</v>
      </c>
    </row>
    <row r="172" spans="1:51" s="16" customFormat="1" ht="12">
      <c r="A172" s="16"/>
      <c r="B172" s="257"/>
      <c r="C172" s="258"/>
      <c r="D172" s="226" t="s">
        <v>151</v>
      </c>
      <c r="E172" s="259" t="s">
        <v>19</v>
      </c>
      <c r="F172" s="260" t="s">
        <v>197</v>
      </c>
      <c r="G172" s="258"/>
      <c r="H172" s="261">
        <v>36.92</v>
      </c>
      <c r="I172" s="262"/>
      <c r="J172" s="258"/>
      <c r="K172" s="258"/>
      <c r="L172" s="263"/>
      <c r="M172" s="264"/>
      <c r="N172" s="265"/>
      <c r="O172" s="265"/>
      <c r="P172" s="265"/>
      <c r="Q172" s="265"/>
      <c r="R172" s="265"/>
      <c r="S172" s="265"/>
      <c r="T172" s="26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T172" s="267" t="s">
        <v>151</v>
      </c>
      <c r="AU172" s="267" t="s">
        <v>87</v>
      </c>
      <c r="AV172" s="16" t="s">
        <v>137</v>
      </c>
      <c r="AW172" s="16" t="s">
        <v>37</v>
      </c>
      <c r="AX172" s="16" t="s">
        <v>77</v>
      </c>
      <c r="AY172" s="267" t="s">
        <v>122</v>
      </c>
    </row>
    <row r="173" spans="1:51" s="15" customFormat="1" ht="12">
      <c r="A173" s="15"/>
      <c r="B173" s="246"/>
      <c r="C173" s="247"/>
      <c r="D173" s="226" t="s">
        <v>151</v>
      </c>
      <c r="E173" s="248" t="s">
        <v>19</v>
      </c>
      <c r="F173" s="249" t="s">
        <v>176</v>
      </c>
      <c r="G173" s="247"/>
      <c r="H173" s="250">
        <v>121.871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6" t="s">
        <v>151</v>
      </c>
      <c r="AU173" s="256" t="s">
        <v>87</v>
      </c>
      <c r="AV173" s="15" t="s">
        <v>130</v>
      </c>
      <c r="AW173" s="15" t="s">
        <v>37</v>
      </c>
      <c r="AX173" s="15" t="s">
        <v>85</v>
      </c>
      <c r="AY173" s="256" t="s">
        <v>122</v>
      </c>
    </row>
    <row r="174" spans="1:65" s="2" customFormat="1" ht="21.75" customHeight="1">
      <c r="A174" s="40"/>
      <c r="B174" s="41"/>
      <c r="C174" s="206" t="s">
        <v>234</v>
      </c>
      <c r="D174" s="206" t="s">
        <v>125</v>
      </c>
      <c r="E174" s="207" t="s">
        <v>235</v>
      </c>
      <c r="F174" s="208" t="s">
        <v>236</v>
      </c>
      <c r="G174" s="209" t="s">
        <v>170</v>
      </c>
      <c r="H174" s="210">
        <v>398.53</v>
      </c>
      <c r="I174" s="211"/>
      <c r="J174" s="212">
        <f>ROUND(I174*H174,2)</f>
        <v>0</v>
      </c>
      <c r="K174" s="208" t="s">
        <v>129</v>
      </c>
      <c r="L174" s="46"/>
      <c r="M174" s="213" t="s">
        <v>19</v>
      </c>
      <c r="N174" s="214" t="s">
        <v>48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0.0055</v>
      </c>
      <c r="T174" s="216">
        <f>S174*H174</f>
        <v>2.191915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171</v>
      </c>
      <c r="AT174" s="217" t="s">
        <v>125</v>
      </c>
      <c r="AU174" s="217" t="s">
        <v>87</v>
      </c>
      <c r="AY174" s="19" t="s">
        <v>122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85</v>
      </c>
      <c r="BK174" s="218">
        <f>ROUND(I174*H174,2)</f>
        <v>0</v>
      </c>
      <c r="BL174" s="19" t="s">
        <v>171</v>
      </c>
      <c r="BM174" s="217" t="s">
        <v>237</v>
      </c>
    </row>
    <row r="175" spans="1:47" s="2" customFormat="1" ht="12">
      <c r="A175" s="40"/>
      <c r="B175" s="41"/>
      <c r="C175" s="42"/>
      <c r="D175" s="219" t="s">
        <v>132</v>
      </c>
      <c r="E175" s="42"/>
      <c r="F175" s="220" t="s">
        <v>238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132</v>
      </c>
      <c r="AU175" s="19" t="s">
        <v>87</v>
      </c>
    </row>
    <row r="176" spans="1:51" s="14" customFormat="1" ht="12">
      <c r="A176" s="14"/>
      <c r="B176" s="235"/>
      <c r="C176" s="236"/>
      <c r="D176" s="226" t="s">
        <v>151</v>
      </c>
      <c r="E176" s="237" t="s">
        <v>19</v>
      </c>
      <c r="F176" s="238" t="s">
        <v>174</v>
      </c>
      <c r="G176" s="236"/>
      <c r="H176" s="237" t="s">
        <v>19</v>
      </c>
      <c r="I176" s="239"/>
      <c r="J176" s="236"/>
      <c r="K176" s="236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151</v>
      </c>
      <c r="AU176" s="244" t="s">
        <v>87</v>
      </c>
      <c r="AV176" s="14" t="s">
        <v>85</v>
      </c>
      <c r="AW176" s="14" t="s">
        <v>37</v>
      </c>
      <c r="AX176" s="14" t="s">
        <v>77</v>
      </c>
      <c r="AY176" s="244" t="s">
        <v>122</v>
      </c>
    </row>
    <row r="177" spans="1:51" s="13" customFormat="1" ht="12">
      <c r="A177" s="13"/>
      <c r="B177" s="224"/>
      <c r="C177" s="225"/>
      <c r="D177" s="226" t="s">
        <v>151</v>
      </c>
      <c r="E177" s="245" t="s">
        <v>19</v>
      </c>
      <c r="F177" s="227" t="s">
        <v>239</v>
      </c>
      <c r="G177" s="225"/>
      <c r="H177" s="228">
        <v>359.83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151</v>
      </c>
      <c r="AU177" s="234" t="s">
        <v>87</v>
      </c>
      <c r="AV177" s="13" t="s">
        <v>87</v>
      </c>
      <c r="AW177" s="13" t="s">
        <v>37</v>
      </c>
      <c r="AX177" s="13" t="s">
        <v>77</v>
      </c>
      <c r="AY177" s="234" t="s">
        <v>122</v>
      </c>
    </row>
    <row r="178" spans="1:51" s="16" customFormat="1" ht="12">
      <c r="A178" s="16"/>
      <c r="B178" s="257"/>
      <c r="C178" s="258"/>
      <c r="D178" s="226" t="s">
        <v>151</v>
      </c>
      <c r="E178" s="259" t="s">
        <v>19</v>
      </c>
      <c r="F178" s="260" t="s">
        <v>197</v>
      </c>
      <c r="G178" s="258"/>
      <c r="H178" s="261">
        <v>359.83</v>
      </c>
      <c r="I178" s="262"/>
      <c r="J178" s="258"/>
      <c r="K178" s="258"/>
      <c r="L178" s="263"/>
      <c r="M178" s="264"/>
      <c r="N178" s="265"/>
      <c r="O178" s="265"/>
      <c r="P178" s="265"/>
      <c r="Q178" s="265"/>
      <c r="R178" s="265"/>
      <c r="S178" s="265"/>
      <c r="T178" s="26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T178" s="267" t="s">
        <v>151</v>
      </c>
      <c r="AU178" s="267" t="s">
        <v>87</v>
      </c>
      <c r="AV178" s="16" t="s">
        <v>137</v>
      </c>
      <c r="AW178" s="16" t="s">
        <v>37</v>
      </c>
      <c r="AX178" s="16" t="s">
        <v>77</v>
      </c>
      <c r="AY178" s="267" t="s">
        <v>122</v>
      </c>
    </row>
    <row r="179" spans="1:51" s="14" customFormat="1" ht="12">
      <c r="A179" s="14"/>
      <c r="B179" s="235"/>
      <c r="C179" s="236"/>
      <c r="D179" s="226" t="s">
        <v>151</v>
      </c>
      <c r="E179" s="237" t="s">
        <v>19</v>
      </c>
      <c r="F179" s="238" t="s">
        <v>198</v>
      </c>
      <c r="G179" s="236"/>
      <c r="H179" s="237" t="s">
        <v>19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4" t="s">
        <v>151</v>
      </c>
      <c r="AU179" s="244" t="s">
        <v>87</v>
      </c>
      <c r="AV179" s="14" t="s">
        <v>85</v>
      </c>
      <c r="AW179" s="14" t="s">
        <v>37</v>
      </c>
      <c r="AX179" s="14" t="s">
        <v>77</v>
      </c>
      <c r="AY179" s="244" t="s">
        <v>122</v>
      </c>
    </row>
    <row r="180" spans="1:51" s="13" customFormat="1" ht="12">
      <c r="A180" s="13"/>
      <c r="B180" s="224"/>
      <c r="C180" s="225"/>
      <c r="D180" s="226" t="s">
        <v>151</v>
      </c>
      <c r="E180" s="245" t="s">
        <v>19</v>
      </c>
      <c r="F180" s="227" t="s">
        <v>240</v>
      </c>
      <c r="G180" s="225"/>
      <c r="H180" s="228">
        <v>38.7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151</v>
      </c>
      <c r="AU180" s="234" t="s">
        <v>87</v>
      </c>
      <c r="AV180" s="13" t="s">
        <v>87</v>
      </c>
      <c r="AW180" s="13" t="s">
        <v>37</v>
      </c>
      <c r="AX180" s="13" t="s">
        <v>77</v>
      </c>
      <c r="AY180" s="234" t="s">
        <v>122</v>
      </c>
    </row>
    <row r="181" spans="1:51" s="16" customFormat="1" ht="12">
      <c r="A181" s="16"/>
      <c r="B181" s="257"/>
      <c r="C181" s="258"/>
      <c r="D181" s="226" t="s">
        <v>151</v>
      </c>
      <c r="E181" s="259" t="s">
        <v>19</v>
      </c>
      <c r="F181" s="260" t="s">
        <v>197</v>
      </c>
      <c r="G181" s="258"/>
      <c r="H181" s="261">
        <v>38.7</v>
      </c>
      <c r="I181" s="262"/>
      <c r="J181" s="258"/>
      <c r="K181" s="258"/>
      <c r="L181" s="263"/>
      <c r="M181" s="264"/>
      <c r="N181" s="265"/>
      <c r="O181" s="265"/>
      <c r="P181" s="265"/>
      <c r="Q181" s="265"/>
      <c r="R181" s="265"/>
      <c r="S181" s="265"/>
      <c r="T181" s="26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T181" s="267" t="s">
        <v>151</v>
      </c>
      <c r="AU181" s="267" t="s">
        <v>87</v>
      </c>
      <c r="AV181" s="16" t="s">
        <v>137</v>
      </c>
      <c r="AW181" s="16" t="s">
        <v>37</v>
      </c>
      <c r="AX181" s="16" t="s">
        <v>77</v>
      </c>
      <c r="AY181" s="267" t="s">
        <v>122</v>
      </c>
    </row>
    <row r="182" spans="1:51" s="15" customFormat="1" ht="12">
      <c r="A182" s="15"/>
      <c r="B182" s="246"/>
      <c r="C182" s="247"/>
      <c r="D182" s="226" t="s">
        <v>151</v>
      </c>
      <c r="E182" s="248" t="s">
        <v>19</v>
      </c>
      <c r="F182" s="249" t="s">
        <v>176</v>
      </c>
      <c r="G182" s="247"/>
      <c r="H182" s="250">
        <v>398.53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6" t="s">
        <v>151</v>
      </c>
      <c r="AU182" s="256" t="s">
        <v>87</v>
      </c>
      <c r="AV182" s="15" t="s">
        <v>130</v>
      </c>
      <c r="AW182" s="15" t="s">
        <v>37</v>
      </c>
      <c r="AX182" s="15" t="s">
        <v>85</v>
      </c>
      <c r="AY182" s="256" t="s">
        <v>122</v>
      </c>
    </row>
    <row r="183" spans="1:65" s="2" customFormat="1" ht="24.15" customHeight="1">
      <c r="A183" s="40"/>
      <c r="B183" s="41"/>
      <c r="C183" s="206" t="s">
        <v>8</v>
      </c>
      <c r="D183" s="206" t="s">
        <v>125</v>
      </c>
      <c r="E183" s="207" t="s">
        <v>241</v>
      </c>
      <c r="F183" s="208" t="s">
        <v>242</v>
      </c>
      <c r="G183" s="209" t="s">
        <v>170</v>
      </c>
      <c r="H183" s="210">
        <v>59.565</v>
      </c>
      <c r="I183" s="211"/>
      <c r="J183" s="212">
        <f>ROUND(I183*H183,2)</f>
        <v>0</v>
      </c>
      <c r="K183" s="208" t="s">
        <v>129</v>
      </c>
      <c r="L183" s="46"/>
      <c r="M183" s="213" t="s">
        <v>19</v>
      </c>
      <c r="N183" s="214" t="s">
        <v>48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0.0055</v>
      </c>
      <c r="T183" s="216">
        <f>S183*H183</f>
        <v>0.3276075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171</v>
      </c>
      <c r="AT183" s="217" t="s">
        <v>125</v>
      </c>
      <c r="AU183" s="217" t="s">
        <v>87</v>
      </c>
      <c r="AY183" s="19" t="s">
        <v>122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85</v>
      </c>
      <c r="BK183" s="218">
        <f>ROUND(I183*H183,2)</f>
        <v>0</v>
      </c>
      <c r="BL183" s="19" t="s">
        <v>171</v>
      </c>
      <c r="BM183" s="217" t="s">
        <v>243</v>
      </c>
    </row>
    <row r="184" spans="1:47" s="2" customFormat="1" ht="12">
      <c r="A184" s="40"/>
      <c r="B184" s="41"/>
      <c r="C184" s="42"/>
      <c r="D184" s="219" t="s">
        <v>132</v>
      </c>
      <c r="E184" s="42"/>
      <c r="F184" s="220" t="s">
        <v>244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132</v>
      </c>
      <c r="AU184" s="19" t="s">
        <v>87</v>
      </c>
    </row>
    <row r="185" spans="1:51" s="14" customFormat="1" ht="12">
      <c r="A185" s="14"/>
      <c r="B185" s="235"/>
      <c r="C185" s="236"/>
      <c r="D185" s="226" t="s">
        <v>151</v>
      </c>
      <c r="E185" s="237" t="s">
        <v>19</v>
      </c>
      <c r="F185" s="238" t="s">
        <v>174</v>
      </c>
      <c r="G185" s="236"/>
      <c r="H185" s="237" t="s">
        <v>19</v>
      </c>
      <c r="I185" s="239"/>
      <c r="J185" s="236"/>
      <c r="K185" s="236"/>
      <c r="L185" s="240"/>
      <c r="M185" s="241"/>
      <c r="N185" s="242"/>
      <c r="O185" s="242"/>
      <c r="P185" s="242"/>
      <c r="Q185" s="242"/>
      <c r="R185" s="242"/>
      <c r="S185" s="242"/>
      <c r="T185" s="24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4" t="s">
        <v>151</v>
      </c>
      <c r="AU185" s="244" t="s">
        <v>87</v>
      </c>
      <c r="AV185" s="14" t="s">
        <v>85</v>
      </c>
      <c r="AW185" s="14" t="s">
        <v>37</v>
      </c>
      <c r="AX185" s="14" t="s">
        <v>77</v>
      </c>
      <c r="AY185" s="244" t="s">
        <v>122</v>
      </c>
    </row>
    <row r="186" spans="1:51" s="13" customFormat="1" ht="12">
      <c r="A186" s="13"/>
      <c r="B186" s="224"/>
      <c r="C186" s="225"/>
      <c r="D186" s="226" t="s">
        <v>151</v>
      </c>
      <c r="E186" s="245" t="s">
        <v>19</v>
      </c>
      <c r="F186" s="227" t="s">
        <v>245</v>
      </c>
      <c r="G186" s="225"/>
      <c r="H186" s="228">
        <v>24.195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151</v>
      </c>
      <c r="AU186" s="234" t="s">
        <v>87</v>
      </c>
      <c r="AV186" s="13" t="s">
        <v>87</v>
      </c>
      <c r="AW186" s="13" t="s">
        <v>37</v>
      </c>
      <c r="AX186" s="13" t="s">
        <v>77</v>
      </c>
      <c r="AY186" s="234" t="s">
        <v>122</v>
      </c>
    </row>
    <row r="187" spans="1:51" s="13" customFormat="1" ht="12">
      <c r="A187" s="13"/>
      <c r="B187" s="224"/>
      <c r="C187" s="225"/>
      <c r="D187" s="226" t="s">
        <v>151</v>
      </c>
      <c r="E187" s="245" t="s">
        <v>19</v>
      </c>
      <c r="F187" s="227" t="s">
        <v>246</v>
      </c>
      <c r="G187" s="225"/>
      <c r="H187" s="228">
        <v>15.492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151</v>
      </c>
      <c r="AU187" s="234" t="s">
        <v>87</v>
      </c>
      <c r="AV187" s="13" t="s">
        <v>87</v>
      </c>
      <c r="AW187" s="13" t="s">
        <v>37</v>
      </c>
      <c r="AX187" s="13" t="s">
        <v>77</v>
      </c>
      <c r="AY187" s="234" t="s">
        <v>122</v>
      </c>
    </row>
    <row r="188" spans="1:51" s="13" customFormat="1" ht="12">
      <c r="A188" s="13"/>
      <c r="B188" s="224"/>
      <c r="C188" s="225"/>
      <c r="D188" s="226" t="s">
        <v>151</v>
      </c>
      <c r="E188" s="245" t="s">
        <v>19</v>
      </c>
      <c r="F188" s="227" t="s">
        <v>247</v>
      </c>
      <c r="G188" s="225"/>
      <c r="H188" s="228">
        <v>14.25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151</v>
      </c>
      <c r="AU188" s="234" t="s">
        <v>87</v>
      </c>
      <c r="AV188" s="13" t="s">
        <v>87</v>
      </c>
      <c r="AW188" s="13" t="s">
        <v>37</v>
      </c>
      <c r="AX188" s="13" t="s">
        <v>77</v>
      </c>
      <c r="AY188" s="234" t="s">
        <v>122</v>
      </c>
    </row>
    <row r="189" spans="1:51" s="16" customFormat="1" ht="12">
      <c r="A189" s="16"/>
      <c r="B189" s="257"/>
      <c r="C189" s="258"/>
      <c r="D189" s="226" t="s">
        <v>151</v>
      </c>
      <c r="E189" s="259" t="s">
        <v>19</v>
      </c>
      <c r="F189" s="260" t="s">
        <v>197</v>
      </c>
      <c r="G189" s="258"/>
      <c r="H189" s="261">
        <v>53.937</v>
      </c>
      <c r="I189" s="262"/>
      <c r="J189" s="258"/>
      <c r="K189" s="258"/>
      <c r="L189" s="263"/>
      <c r="M189" s="264"/>
      <c r="N189" s="265"/>
      <c r="O189" s="265"/>
      <c r="P189" s="265"/>
      <c r="Q189" s="265"/>
      <c r="R189" s="265"/>
      <c r="S189" s="265"/>
      <c r="T189" s="26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T189" s="267" t="s">
        <v>151</v>
      </c>
      <c r="AU189" s="267" t="s">
        <v>87</v>
      </c>
      <c r="AV189" s="16" t="s">
        <v>137</v>
      </c>
      <c r="AW189" s="16" t="s">
        <v>37</v>
      </c>
      <c r="AX189" s="16" t="s">
        <v>77</v>
      </c>
      <c r="AY189" s="267" t="s">
        <v>122</v>
      </c>
    </row>
    <row r="190" spans="1:51" s="14" customFormat="1" ht="12">
      <c r="A190" s="14"/>
      <c r="B190" s="235"/>
      <c r="C190" s="236"/>
      <c r="D190" s="226" t="s">
        <v>151</v>
      </c>
      <c r="E190" s="237" t="s">
        <v>19</v>
      </c>
      <c r="F190" s="238" t="s">
        <v>198</v>
      </c>
      <c r="G190" s="236"/>
      <c r="H190" s="237" t="s">
        <v>19</v>
      </c>
      <c r="I190" s="239"/>
      <c r="J190" s="236"/>
      <c r="K190" s="236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151</v>
      </c>
      <c r="AU190" s="244" t="s">
        <v>87</v>
      </c>
      <c r="AV190" s="14" t="s">
        <v>85</v>
      </c>
      <c r="AW190" s="14" t="s">
        <v>37</v>
      </c>
      <c r="AX190" s="14" t="s">
        <v>77</v>
      </c>
      <c r="AY190" s="244" t="s">
        <v>122</v>
      </c>
    </row>
    <row r="191" spans="1:51" s="13" customFormat="1" ht="12">
      <c r="A191" s="13"/>
      <c r="B191" s="224"/>
      <c r="C191" s="225"/>
      <c r="D191" s="226" t="s">
        <v>151</v>
      </c>
      <c r="E191" s="245" t="s">
        <v>19</v>
      </c>
      <c r="F191" s="227" t="s">
        <v>248</v>
      </c>
      <c r="G191" s="225"/>
      <c r="H191" s="228">
        <v>5.628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151</v>
      </c>
      <c r="AU191" s="234" t="s">
        <v>87</v>
      </c>
      <c r="AV191" s="13" t="s">
        <v>87</v>
      </c>
      <c r="AW191" s="13" t="s">
        <v>37</v>
      </c>
      <c r="AX191" s="13" t="s">
        <v>77</v>
      </c>
      <c r="AY191" s="234" t="s">
        <v>122</v>
      </c>
    </row>
    <row r="192" spans="1:51" s="16" customFormat="1" ht="12">
      <c r="A192" s="16"/>
      <c r="B192" s="257"/>
      <c r="C192" s="258"/>
      <c r="D192" s="226" t="s">
        <v>151</v>
      </c>
      <c r="E192" s="259" t="s">
        <v>19</v>
      </c>
      <c r="F192" s="260" t="s">
        <v>197</v>
      </c>
      <c r="G192" s="258"/>
      <c r="H192" s="261">
        <v>5.628</v>
      </c>
      <c r="I192" s="262"/>
      <c r="J192" s="258"/>
      <c r="K192" s="258"/>
      <c r="L192" s="263"/>
      <c r="M192" s="264"/>
      <c r="N192" s="265"/>
      <c r="O192" s="265"/>
      <c r="P192" s="265"/>
      <c r="Q192" s="265"/>
      <c r="R192" s="265"/>
      <c r="S192" s="265"/>
      <c r="T192" s="26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67" t="s">
        <v>151</v>
      </c>
      <c r="AU192" s="267" t="s">
        <v>87</v>
      </c>
      <c r="AV192" s="16" t="s">
        <v>137</v>
      </c>
      <c r="AW192" s="16" t="s">
        <v>37</v>
      </c>
      <c r="AX192" s="16" t="s">
        <v>77</v>
      </c>
      <c r="AY192" s="267" t="s">
        <v>122</v>
      </c>
    </row>
    <row r="193" spans="1:51" s="15" customFormat="1" ht="12">
      <c r="A193" s="15"/>
      <c r="B193" s="246"/>
      <c r="C193" s="247"/>
      <c r="D193" s="226" t="s">
        <v>151</v>
      </c>
      <c r="E193" s="248" t="s">
        <v>19</v>
      </c>
      <c r="F193" s="249" t="s">
        <v>176</v>
      </c>
      <c r="G193" s="247"/>
      <c r="H193" s="250">
        <v>59.565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6" t="s">
        <v>151</v>
      </c>
      <c r="AU193" s="256" t="s">
        <v>87</v>
      </c>
      <c r="AV193" s="15" t="s">
        <v>130</v>
      </c>
      <c r="AW193" s="15" t="s">
        <v>37</v>
      </c>
      <c r="AX193" s="15" t="s">
        <v>85</v>
      </c>
      <c r="AY193" s="256" t="s">
        <v>122</v>
      </c>
    </row>
    <row r="194" spans="1:65" s="2" customFormat="1" ht="21.75" customHeight="1">
      <c r="A194" s="40"/>
      <c r="B194" s="41"/>
      <c r="C194" s="206" t="s">
        <v>171</v>
      </c>
      <c r="D194" s="206" t="s">
        <v>125</v>
      </c>
      <c r="E194" s="207" t="s">
        <v>249</v>
      </c>
      <c r="F194" s="208" t="s">
        <v>250</v>
      </c>
      <c r="G194" s="209" t="s">
        <v>170</v>
      </c>
      <c r="H194" s="210">
        <v>396.98</v>
      </c>
      <c r="I194" s="211"/>
      <c r="J194" s="212">
        <f>ROUND(I194*H194,2)</f>
        <v>0</v>
      </c>
      <c r="K194" s="208" t="s">
        <v>129</v>
      </c>
      <c r="L194" s="46"/>
      <c r="M194" s="213" t="s">
        <v>19</v>
      </c>
      <c r="N194" s="214" t="s">
        <v>48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0.002</v>
      </c>
      <c r="T194" s="216">
        <f>S194*H194</f>
        <v>0.79396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171</v>
      </c>
      <c r="AT194" s="217" t="s">
        <v>125</v>
      </c>
      <c r="AU194" s="217" t="s">
        <v>87</v>
      </c>
      <c r="AY194" s="19" t="s">
        <v>122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85</v>
      </c>
      <c r="BK194" s="218">
        <f>ROUND(I194*H194,2)</f>
        <v>0</v>
      </c>
      <c r="BL194" s="19" t="s">
        <v>171</v>
      </c>
      <c r="BM194" s="217" t="s">
        <v>251</v>
      </c>
    </row>
    <row r="195" spans="1:47" s="2" customFormat="1" ht="12">
      <c r="A195" s="40"/>
      <c r="B195" s="41"/>
      <c r="C195" s="42"/>
      <c r="D195" s="219" t="s">
        <v>132</v>
      </c>
      <c r="E195" s="42"/>
      <c r="F195" s="220" t="s">
        <v>252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132</v>
      </c>
      <c r="AU195" s="19" t="s">
        <v>87</v>
      </c>
    </row>
    <row r="196" spans="1:51" s="14" customFormat="1" ht="12">
      <c r="A196" s="14"/>
      <c r="B196" s="235"/>
      <c r="C196" s="236"/>
      <c r="D196" s="226" t="s">
        <v>151</v>
      </c>
      <c r="E196" s="237" t="s">
        <v>19</v>
      </c>
      <c r="F196" s="238" t="s">
        <v>174</v>
      </c>
      <c r="G196" s="236"/>
      <c r="H196" s="237" t="s">
        <v>19</v>
      </c>
      <c r="I196" s="239"/>
      <c r="J196" s="236"/>
      <c r="K196" s="236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151</v>
      </c>
      <c r="AU196" s="244" t="s">
        <v>87</v>
      </c>
      <c r="AV196" s="14" t="s">
        <v>85</v>
      </c>
      <c r="AW196" s="14" t="s">
        <v>37</v>
      </c>
      <c r="AX196" s="14" t="s">
        <v>77</v>
      </c>
      <c r="AY196" s="244" t="s">
        <v>122</v>
      </c>
    </row>
    <row r="197" spans="1:51" s="13" customFormat="1" ht="12">
      <c r="A197" s="13"/>
      <c r="B197" s="224"/>
      <c r="C197" s="225"/>
      <c r="D197" s="226" t="s">
        <v>151</v>
      </c>
      <c r="E197" s="245" t="s">
        <v>19</v>
      </c>
      <c r="F197" s="227" t="s">
        <v>253</v>
      </c>
      <c r="G197" s="225"/>
      <c r="H197" s="228">
        <v>358.28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151</v>
      </c>
      <c r="AU197" s="234" t="s">
        <v>87</v>
      </c>
      <c r="AV197" s="13" t="s">
        <v>87</v>
      </c>
      <c r="AW197" s="13" t="s">
        <v>37</v>
      </c>
      <c r="AX197" s="13" t="s">
        <v>77</v>
      </c>
      <c r="AY197" s="234" t="s">
        <v>122</v>
      </c>
    </row>
    <row r="198" spans="1:51" s="16" customFormat="1" ht="12">
      <c r="A198" s="16"/>
      <c r="B198" s="257"/>
      <c r="C198" s="258"/>
      <c r="D198" s="226" t="s">
        <v>151</v>
      </c>
      <c r="E198" s="259" t="s">
        <v>19</v>
      </c>
      <c r="F198" s="260" t="s">
        <v>197</v>
      </c>
      <c r="G198" s="258"/>
      <c r="H198" s="261">
        <v>358.28</v>
      </c>
      <c r="I198" s="262"/>
      <c r="J198" s="258"/>
      <c r="K198" s="258"/>
      <c r="L198" s="263"/>
      <c r="M198" s="264"/>
      <c r="N198" s="265"/>
      <c r="O198" s="265"/>
      <c r="P198" s="265"/>
      <c r="Q198" s="265"/>
      <c r="R198" s="265"/>
      <c r="S198" s="265"/>
      <c r="T198" s="26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67" t="s">
        <v>151</v>
      </c>
      <c r="AU198" s="267" t="s">
        <v>87</v>
      </c>
      <c r="AV198" s="16" t="s">
        <v>137</v>
      </c>
      <c r="AW198" s="16" t="s">
        <v>37</v>
      </c>
      <c r="AX198" s="16" t="s">
        <v>77</v>
      </c>
      <c r="AY198" s="267" t="s">
        <v>122</v>
      </c>
    </row>
    <row r="199" spans="1:51" s="14" customFormat="1" ht="12">
      <c r="A199" s="14"/>
      <c r="B199" s="235"/>
      <c r="C199" s="236"/>
      <c r="D199" s="226" t="s">
        <v>151</v>
      </c>
      <c r="E199" s="237" t="s">
        <v>19</v>
      </c>
      <c r="F199" s="238" t="s">
        <v>198</v>
      </c>
      <c r="G199" s="236"/>
      <c r="H199" s="237" t="s">
        <v>19</v>
      </c>
      <c r="I199" s="239"/>
      <c r="J199" s="236"/>
      <c r="K199" s="236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151</v>
      </c>
      <c r="AU199" s="244" t="s">
        <v>87</v>
      </c>
      <c r="AV199" s="14" t="s">
        <v>85</v>
      </c>
      <c r="AW199" s="14" t="s">
        <v>37</v>
      </c>
      <c r="AX199" s="14" t="s">
        <v>77</v>
      </c>
      <c r="AY199" s="244" t="s">
        <v>122</v>
      </c>
    </row>
    <row r="200" spans="1:51" s="13" customFormat="1" ht="12">
      <c r="A200" s="13"/>
      <c r="B200" s="224"/>
      <c r="C200" s="225"/>
      <c r="D200" s="226" t="s">
        <v>151</v>
      </c>
      <c r="E200" s="245" t="s">
        <v>19</v>
      </c>
      <c r="F200" s="227" t="s">
        <v>240</v>
      </c>
      <c r="G200" s="225"/>
      <c r="H200" s="228">
        <v>38.7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151</v>
      </c>
      <c r="AU200" s="234" t="s">
        <v>87</v>
      </c>
      <c r="AV200" s="13" t="s">
        <v>87</v>
      </c>
      <c r="AW200" s="13" t="s">
        <v>37</v>
      </c>
      <c r="AX200" s="13" t="s">
        <v>77</v>
      </c>
      <c r="AY200" s="234" t="s">
        <v>122</v>
      </c>
    </row>
    <row r="201" spans="1:51" s="16" customFormat="1" ht="12">
      <c r="A201" s="16"/>
      <c r="B201" s="257"/>
      <c r="C201" s="258"/>
      <c r="D201" s="226" t="s">
        <v>151</v>
      </c>
      <c r="E201" s="259" t="s">
        <v>19</v>
      </c>
      <c r="F201" s="260" t="s">
        <v>197</v>
      </c>
      <c r="G201" s="258"/>
      <c r="H201" s="261">
        <v>38.7</v>
      </c>
      <c r="I201" s="262"/>
      <c r="J201" s="258"/>
      <c r="K201" s="258"/>
      <c r="L201" s="263"/>
      <c r="M201" s="264"/>
      <c r="N201" s="265"/>
      <c r="O201" s="265"/>
      <c r="P201" s="265"/>
      <c r="Q201" s="265"/>
      <c r="R201" s="265"/>
      <c r="S201" s="265"/>
      <c r="T201" s="26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67" t="s">
        <v>151</v>
      </c>
      <c r="AU201" s="267" t="s">
        <v>87</v>
      </c>
      <c r="AV201" s="16" t="s">
        <v>137</v>
      </c>
      <c r="AW201" s="16" t="s">
        <v>37</v>
      </c>
      <c r="AX201" s="16" t="s">
        <v>77</v>
      </c>
      <c r="AY201" s="267" t="s">
        <v>122</v>
      </c>
    </row>
    <row r="202" spans="1:51" s="15" customFormat="1" ht="12">
      <c r="A202" s="15"/>
      <c r="B202" s="246"/>
      <c r="C202" s="247"/>
      <c r="D202" s="226" t="s">
        <v>151</v>
      </c>
      <c r="E202" s="248" t="s">
        <v>19</v>
      </c>
      <c r="F202" s="249" t="s">
        <v>176</v>
      </c>
      <c r="G202" s="247"/>
      <c r="H202" s="250">
        <v>396.98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6" t="s">
        <v>151</v>
      </c>
      <c r="AU202" s="256" t="s">
        <v>87</v>
      </c>
      <c r="AV202" s="15" t="s">
        <v>130</v>
      </c>
      <c r="AW202" s="15" t="s">
        <v>37</v>
      </c>
      <c r="AX202" s="15" t="s">
        <v>85</v>
      </c>
      <c r="AY202" s="256" t="s">
        <v>122</v>
      </c>
    </row>
    <row r="203" spans="1:65" s="2" customFormat="1" ht="21.75" customHeight="1">
      <c r="A203" s="40"/>
      <c r="B203" s="41"/>
      <c r="C203" s="206" t="s">
        <v>254</v>
      </c>
      <c r="D203" s="206" t="s">
        <v>125</v>
      </c>
      <c r="E203" s="207" t="s">
        <v>255</v>
      </c>
      <c r="F203" s="208" t="s">
        <v>256</v>
      </c>
      <c r="G203" s="209" t="s">
        <v>170</v>
      </c>
      <c r="H203" s="210">
        <v>59.565</v>
      </c>
      <c r="I203" s="211"/>
      <c r="J203" s="212">
        <f>ROUND(I203*H203,2)</f>
        <v>0</v>
      </c>
      <c r="K203" s="208" t="s">
        <v>129</v>
      </c>
      <c r="L203" s="46"/>
      <c r="M203" s="213" t="s">
        <v>19</v>
      </c>
      <c r="N203" s="214" t="s">
        <v>48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0.002</v>
      </c>
      <c r="T203" s="216">
        <f>S203*H203</f>
        <v>0.11913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171</v>
      </c>
      <c r="AT203" s="217" t="s">
        <v>125</v>
      </c>
      <c r="AU203" s="217" t="s">
        <v>87</v>
      </c>
      <c r="AY203" s="19" t="s">
        <v>122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85</v>
      </c>
      <c r="BK203" s="218">
        <f>ROUND(I203*H203,2)</f>
        <v>0</v>
      </c>
      <c r="BL203" s="19" t="s">
        <v>171</v>
      </c>
      <c r="BM203" s="217" t="s">
        <v>257</v>
      </c>
    </row>
    <row r="204" spans="1:47" s="2" customFormat="1" ht="12">
      <c r="A204" s="40"/>
      <c r="B204" s="41"/>
      <c r="C204" s="42"/>
      <c r="D204" s="219" t="s">
        <v>132</v>
      </c>
      <c r="E204" s="42"/>
      <c r="F204" s="220" t="s">
        <v>258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132</v>
      </c>
      <c r="AU204" s="19" t="s">
        <v>87</v>
      </c>
    </row>
    <row r="205" spans="1:51" s="14" customFormat="1" ht="12">
      <c r="A205" s="14"/>
      <c r="B205" s="235"/>
      <c r="C205" s="236"/>
      <c r="D205" s="226" t="s">
        <v>151</v>
      </c>
      <c r="E205" s="237" t="s">
        <v>19</v>
      </c>
      <c r="F205" s="238" t="s">
        <v>174</v>
      </c>
      <c r="G205" s="236"/>
      <c r="H205" s="237" t="s">
        <v>19</v>
      </c>
      <c r="I205" s="239"/>
      <c r="J205" s="236"/>
      <c r="K205" s="236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151</v>
      </c>
      <c r="AU205" s="244" t="s">
        <v>87</v>
      </c>
      <c r="AV205" s="14" t="s">
        <v>85</v>
      </c>
      <c r="AW205" s="14" t="s">
        <v>37</v>
      </c>
      <c r="AX205" s="14" t="s">
        <v>77</v>
      </c>
      <c r="AY205" s="244" t="s">
        <v>122</v>
      </c>
    </row>
    <row r="206" spans="1:51" s="13" customFormat="1" ht="12">
      <c r="A206" s="13"/>
      <c r="B206" s="224"/>
      <c r="C206" s="225"/>
      <c r="D206" s="226" t="s">
        <v>151</v>
      </c>
      <c r="E206" s="245" t="s">
        <v>19</v>
      </c>
      <c r="F206" s="227" t="s">
        <v>245</v>
      </c>
      <c r="G206" s="225"/>
      <c r="H206" s="228">
        <v>24.195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151</v>
      </c>
      <c r="AU206" s="234" t="s">
        <v>87</v>
      </c>
      <c r="AV206" s="13" t="s">
        <v>87</v>
      </c>
      <c r="AW206" s="13" t="s">
        <v>37</v>
      </c>
      <c r="AX206" s="13" t="s">
        <v>77</v>
      </c>
      <c r="AY206" s="234" t="s">
        <v>122</v>
      </c>
    </row>
    <row r="207" spans="1:51" s="13" customFormat="1" ht="12">
      <c r="A207" s="13"/>
      <c r="B207" s="224"/>
      <c r="C207" s="225"/>
      <c r="D207" s="226" t="s">
        <v>151</v>
      </c>
      <c r="E207" s="245" t="s">
        <v>19</v>
      </c>
      <c r="F207" s="227" t="s">
        <v>246</v>
      </c>
      <c r="G207" s="225"/>
      <c r="H207" s="228">
        <v>15.492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151</v>
      </c>
      <c r="AU207" s="234" t="s">
        <v>87</v>
      </c>
      <c r="AV207" s="13" t="s">
        <v>87</v>
      </c>
      <c r="AW207" s="13" t="s">
        <v>37</v>
      </c>
      <c r="AX207" s="13" t="s">
        <v>77</v>
      </c>
      <c r="AY207" s="234" t="s">
        <v>122</v>
      </c>
    </row>
    <row r="208" spans="1:51" s="13" customFormat="1" ht="12">
      <c r="A208" s="13"/>
      <c r="B208" s="224"/>
      <c r="C208" s="225"/>
      <c r="D208" s="226" t="s">
        <v>151</v>
      </c>
      <c r="E208" s="245" t="s">
        <v>19</v>
      </c>
      <c r="F208" s="227" t="s">
        <v>247</v>
      </c>
      <c r="G208" s="225"/>
      <c r="H208" s="228">
        <v>14.25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151</v>
      </c>
      <c r="AU208" s="234" t="s">
        <v>87</v>
      </c>
      <c r="AV208" s="13" t="s">
        <v>87</v>
      </c>
      <c r="AW208" s="13" t="s">
        <v>37</v>
      </c>
      <c r="AX208" s="13" t="s">
        <v>77</v>
      </c>
      <c r="AY208" s="234" t="s">
        <v>122</v>
      </c>
    </row>
    <row r="209" spans="1:51" s="16" customFormat="1" ht="12">
      <c r="A209" s="16"/>
      <c r="B209" s="257"/>
      <c r="C209" s="258"/>
      <c r="D209" s="226" t="s">
        <v>151</v>
      </c>
      <c r="E209" s="259" t="s">
        <v>19</v>
      </c>
      <c r="F209" s="260" t="s">
        <v>197</v>
      </c>
      <c r="G209" s="258"/>
      <c r="H209" s="261">
        <v>53.937</v>
      </c>
      <c r="I209" s="262"/>
      <c r="J209" s="258"/>
      <c r="K209" s="258"/>
      <c r="L209" s="263"/>
      <c r="M209" s="264"/>
      <c r="N209" s="265"/>
      <c r="O209" s="265"/>
      <c r="P209" s="265"/>
      <c r="Q209" s="265"/>
      <c r="R209" s="265"/>
      <c r="S209" s="265"/>
      <c r="T209" s="26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T209" s="267" t="s">
        <v>151</v>
      </c>
      <c r="AU209" s="267" t="s">
        <v>87</v>
      </c>
      <c r="AV209" s="16" t="s">
        <v>137</v>
      </c>
      <c r="AW209" s="16" t="s">
        <v>37</v>
      </c>
      <c r="AX209" s="16" t="s">
        <v>77</v>
      </c>
      <c r="AY209" s="267" t="s">
        <v>122</v>
      </c>
    </row>
    <row r="210" spans="1:51" s="14" customFormat="1" ht="12">
      <c r="A210" s="14"/>
      <c r="B210" s="235"/>
      <c r="C210" s="236"/>
      <c r="D210" s="226" t="s">
        <v>151</v>
      </c>
      <c r="E210" s="237" t="s">
        <v>19</v>
      </c>
      <c r="F210" s="238" t="s">
        <v>198</v>
      </c>
      <c r="G210" s="236"/>
      <c r="H210" s="237" t="s">
        <v>19</v>
      </c>
      <c r="I210" s="239"/>
      <c r="J210" s="236"/>
      <c r="K210" s="236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151</v>
      </c>
      <c r="AU210" s="244" t="s">
        <v>87</v>
      </c>
      <c r="AV210" s="14" t="s">
        <v>85</v>
      </c>
      <c r="AW210" s="14" t="s">
        <v>37</v>
      </c>
      <c r="AX210" s="14" t="s">
        <v>77</v>
      </c>
      <c r="AY210" s="244" t="s">
        <v>122</v>
      </c>
    </row>
    <row r="211" spans="1:51" s="13" customFormat="1" ht="12">
      <c r="A211" s="13"/>
      <c r="B211" s="224"/>
      <c r="C211" s="225"/>
      <c r="D211" s="226" t="s">
        <v>151</v>
      </c>
      <c r="E211" s="245" t="s">
        <v>19</v>
      </c>
      <c r="F211" s="227" t="s">
        <v>248</v>
      </c>
      <c r="G211" s="225"/>
      <c r="H211" s="228">
        <v>5.628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151</v>
      </c>
      <c r="AU211" s="234" t="s">
        <v>87</v>
      </c>
      <c r="AV211" s="13" t="s">
        <v>87</v>
      </c>
      <c r="AW211" s="13" t="s">
        <v>37</v>
      </c>
      <c r="AX211" s="13" t="s">
        <v>77</v>
      </c>
      <c r="AY211" s="234" t="s">
        <v>122</v>
      </c>
    </row>
    <row r="212" spans="1:51" s="16" customFormat="1" ht="12">
      <c r="A212" s="16"/>
      <c r="B212" s="257"/>
      <c r="C212" s="258"/>
      <c r="D212" s="226" t="s">
        <v>151</v>
      </c>
      <c r="E212" s="259" t="s">
        <v>19</v>
      </c>
      <c r="F212" s="260" t="s">
        <v>197</v>
      </c>
      <c r="G212" s="258"/>
      <c r="H212" s="261">
        <v>5.628</v>
      </c>
      <c r="I212" s="262"/>
      <c r="J212" s="258"/>
      <c r="K212" s="258"/>
      <c r="L212" s="263"/>
      <c r="M212" s="264"/>
      <c r="N212" s="265"/>
      <c r="O212" s="265"/>
      <c r="P212" s="265"/>
      <c r="Q212" s="265"/>
      <c r="R212" s="265"/>
      <c r="S212" s="265"/>
      <c r="T212" s="26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T212" s="267" t="s">
        <v>151</v>
      </c>
      <c r="AU212" s="267" t="s">
        <v>87</v>
      </c>
      <c r="AV212" s="16" t="s">
        <v>137</v>
      </c>
      <c r="AW212" s="16" t="s">
        <v>37</v>
      </c>
      <c r="AX212" s="16" t="s">
        <v>77</v>
      </c>
      <c r="AY212" s="267" t="s">
        <v>122</v>
      </c>
    </row>
    <row r="213" spans="1:51" s="15" customFormat="1" ht="12">
      <c r="A213" s="15"/>
      <c r="B213" s="246"/>
      <c r="C213" s="247"/>
      <c r="D213" s="226" t="s">
        <v>151</v>
      </c>
      <c r="E213" s="248" t="s">
        <v>19</v>
      </c>
      <c r="F213" s="249" t="s">
        <v>176</v>
      </c>
      <c r="G213" s="247"/>
      <c r="H213" s="250">
        <v>59.565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6" t="s">
        <v>151</v>
      </c>
      <c r="AU213" s="256" t="s">
        <v>87</v>
      </c>
      <c r="AV213" s="15" t="s">
        <v>130</v>
      </c>
      <c r="AW213" s="15" t="s">
        <v>37</v>
      </c>
      <c r="AX213" s="15" t="s">
        <v>85</v>
      </c>
      <c r="AY213" s="256" t="s">
        <v>122</v>
      </c>
    </row>
    <row r="214" spans="1:65" s="2" customFormat="1" ht="16.5" customHeight="1">
      <c r="A214" s="40"/>
      <c r="B214" s="41"/>
      <c r="C214" s="206" t="s">
        <v>259</v>
      </c>
      <c r="D214" s="206" t="s">
        <v>125</v>
      </c>
      <c r="E214" s="207" t="s">
        <v>260</v>
      </c>
      <c r="F214" s="208" t="s">
        <v>261</v>
      </c>
      <c r="G214" s="209" t="s">
        <v>262</v>
      </c>
      <c r="H214" s="210">
        <v>2</v>
      </c>
      <c r="I214" s="211"/>
      <c r="J214" s="212">
        <f>ROUND(I214*H214,2)</f>
        <v>0</v>
      </c>
      <c r="K214" s="208" t="s">
        <v>19</v>
      </c>
      <c r="L214" s="46"/>
      <c r="M214" s="213" t="s">
        <v>19</v>
      </c>
      <c r="N214" s="214" t="s">
        <v>48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0.00164</v>
      </c>
      <c r="T214" s="216">
        <f>S214*H214</f>
        <v>0.00328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171</v>
      </c>
      <c r="AT214" s="217" t="s">
        <v>125</v>
      </c>
      <c r="AU214" s="217" t="s">
        <v>87</v>
      </c>
      <c r="AY214" s="19" t="s">
        <v>122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85</v>
      </c>
      <c r="BK214" s="218">
        <f>ROUND(I214*H214,2)</f>
        <v>0</v>
      </c>
      <c r="BL214" s="19" t="s">
        <v>171</v>
      </c>
      <c r="BM214" s="217" t="s">
        <v>263</v>
      </c>
    </row>
    <row r="215" spans="1:51" s="13" customFormat="1" ht="12">
      <c r="A215" s="13"/>
      <c r="B215" s="224"/>
      <c r="C215" s="225"/>
      <c r="D215" s="226" t="s">
        <v>151</v>
      </c>
      <c r="E215" s="245" t="s">
        <v>19</v>
      </c>
      <c r="F215" s="227" t="s">
        <v>87</v>
      </c>
      <c r="G215" s="225"/>
      <c r="H215" s="228">
        <v>2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151</v>
      </c>
      <c r="AU215" s="234" t="s">
        <v>87</v>
      </c>
      <c r="AV215" s="13" t="s">
        <v>87</v>
      </c>
      <c r="AW215" s="13" t="s">
        <v>37</v>
      </c>
      <c r="AX215" s="13" t="s">
        <v>77</v>
      </c>
      <c r="AY215" s="234" t="s">
        <v>122</v>
      </c>
    </row>
    <row r="216" spans="1:51" s="15" customFormat="1" ht="12">
      <c r="A216" s="15"/>
      <c r="B216" s="246"/>
      <c r="C216" s="247"/>
      <c r="D216" s="226" t="s">
        <v>151</v>
      </c>
      <c r="E216" s="248" t="s">
        <v>19</v>
      </c>
      <c r="F216" s="249" t="s">
        <v>176</v>
      </c>
      <c r="G216" s="247"/>
      <c r="H216" s="250">
        <v>2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6" t="s">
        <v>151</v>
      </c>
      <c r="AU216" s="256" t="s">
        <v>87</v>
      </c>
      <c r="AV216" s="15" t="s">
        <v>130</v>
      </c>
      <c r="AW216" s="15" t="s">
        <v>37</v>
      </c>
      <c r="AX216" s="15" t="s">
        <v>85</v>
      </c>
      <c r="AY216" s="256" t="s">
        <v>122</v>
      </c>
    </row>
    <row r="217" spans="1:65" s="2" customFormat="1" ht="24.15" customHeight="1">
      <c r="A217" s="40"/>
      <c r="B217" s="41"/>
      <c r="C217" s="206" t="s">
        <v>264</v>
      </c>
      <c r="D217" s="206" t="s">
        <v>125</v>
      </c>
      <c r="E217" s="207" t="s">
        <v>265</v>
      </c>
      <c r="F217" s="208" t="s">
        <v>266</v>
      </c>
      <c r="G217" s="209" t="s">
        <v>170</v>
      </c>
      <c r="H217" s="210">
        <v>415.81</v>
      </c>
      <c r="I217" s="211"/>
      <c r="J217" s="212">
        <f>ROUND(I217*H217,2)</f>
        <v>0</v>
      </c>
      <c r="K217" s="208" t="s">
        <v>129</v>
      </c>
      <c r="L217" s="46"/>
      <c r="M217" s="213" t="s">
        <v>19</v>
      </c>
      <c r="N217" s="214" t="s">
        <v>48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171</v>
      </c>
      <c r="AT217" s="217" t="s">
        <v>125</v>
      </c>
      <c r="AU217" s="217" t="s">
        <v>87</v>
      </c>
      <c r="AY217" s="19" t="s">
        <v>122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85</v>
      </c>
      <c r="BK217" s="218">
        <f>ROUND(I217*H217,2)</f>
        <v>0</v>
      </c>
      <c r="BL217" s="19" t="s">
        <v>171</v>
      </c>
      <c r="BM217" s="217" t="s">
        <v>267</v>
      </c>
    </row>
    <row r="218" spans="1:47" s="2" customFormat="1" ht="12">
      <c r="A218" s="40"/>
      <c r="B218" s="41"/>
      <c r="C218" s="42"/>
      <c r="D218" s="219" t="s">
        <v>132</v>
      </c>
      <c r="E218" s="42"/>
      <c r="F218" s="220" t="s">
        <v>268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132</v>
      </c>
      <c r="AU218" s="19" t="s">
        <v>87</v>
      </c>
    </row>
    <row r="219" spans="1:51" s="14" customFormat="1" ht="12">
      <c r="A219" s="14"/>
      <c r="B219" s="235"/>
      <c r="C219" s="236"/>
      <c r="D219" s="226" t="s">
        <v>151</v>
      </c>
      <c r="E219" s="237" t="s">
        <v>19</v>
      </c>
      <c r="F219" s="238" t="s">
        <v>269</v>
      </c>
      <c r="G219" s="236"/>
      <c r="H219" s="237" t="s">
        <v>19</v>
      </c>
      <c r="I219" s="239"/>
      <c r="J219" s="236"/>
      <c r="K219" s="236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151</v>
      </c>
      <c r="AU219" s="244" t="s">
        <v>87</v>
      </c>
      <c r="AV219" s="14" t="s">
        <v>85</v>
      </c>
      <c r="AW219" s="14" t="s">
        <v>37</v>
      </c>
      <c r="AX219" s="14" t="s">
        <v>77</v>
      </c>
      <c r="AY219" s="244" t="s">
        <v>122</v>
      </c>
    </row>
    <row r="220" spans="1:51" s="13" customFormat="1" ht="12">
      <c r="A220" s="13"/>
      <c r="B220" s="224"/>
      <c r="C220" s="225"/>
      <c r="D220" s="226" t="s">
        <v>151</v>
      </c>
      <c r="E220" s="245" t="s">
        <v>19</v>
      </c>
      <c r="F220" s="227" t="s">
        <v>270</v>
      </c>
      <c r="G220" s="225"/>
      <c r="H220" s="228">
        <v>358.28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151</v>
      </c>
      <c r="AU220" s="234" t="s">
        <v>87</v>
      </c>
      <c r="AV220" s="13" t="s">
        <v>87</v>
      </c>
      <c r="AW220" s="13" t="s">
        <v>37</v>
      </c>
      <c r="AX220" s="13" t="s">
        <v>77</v>
      </c>
      <c r="AY220" s="234" t="s">
        <v>122</v>
      </c>
    </row>
    <row r="221" spans="1:51" s="13" customFormat="1" ht="12">
      <c r="A221" s="13"/>
      <c r="B221" s="224"/>
      <c r="C221" s="225"/>
      <c r="D221" s="226" t="s">
        <v>151</v>
      </c>
      <c r="E221" s="245" t="s">
        <v>19</v>
      </c>
      <c r="F221" s="227" t="s">
        <v>271</v>
      </c>
      <c r="G221" s="225"/>
      <c r="H221" s="228">
        <v>38.7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151</v>
      </c>
      <c r="AU221" s="234" t="s">
        <v>87</v>
      </c>
      <c r="AV221" s="13" t="s">
        <v>87</v>
      </c>
      <c r="AW221" s="13" t="s">
        <v>37</v>
      </c>
      <c r="AX221" s="13" t="s">
        <v>77</v>
      </c>
      <c r="AY221" s="234" t="s">
        <v>122</v>
      </c>
    </row>
    <row r="222" spans="1:51" s="13" customFormat="1" ht="12">
      <c r="A222" s="13"/>
      <c r="B222" s="224"/>
      <c r="C222" s="225"/>
      <c r="D222" s="226" t="s">
        <v>151</v>
      </c>
      <c r="E222" s="245" t="s">
        <v>19</v>
      </c>
      <c r="F222" s="227" t="s">
        <v>272</v>
      </c>
      <c r="G222" s="225"/>
      <c r="H222" s="228">
        <v>1.4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151</v>
      </c>
      <c r="AU222" s="234" t="s">
        <v>87</v>
      </c>
      <c r="AV222" s="13" t="s">
        <v>87</v>
      </c>
      <c r="AW222" s="13" t="s">
        <v>37</v>
      </c>
      <c r="AX222" s="13" t="s">
        <v>77</v>
      </c>
      <c r="AY222" s="234" t="s">
        <v>122</v>
      </c>
    </row>
    <row r="223" spans="1:51" s="13" customFormat="1" ht="12">
      <c r="A223" s="13"/>
      <c r="B223" s="224"/>
      <c r="C223" s="225"/>
      <c r="D223" s="226" t="s">
        <v>151</v>
      </c>
      <c r="E223" s="245" t="s">
        <v>19</v>
      </c>
      <c r="F223" s="227" t="s">
        <v>273</v>
      </c>
      <c r="G223" s="225"/>
      <c r="H223" s="228">
        <v>1.29</v>
      </c>
      <c r="I223" s="229"/>
      <c r="J223" s="225"/>
      <c r="K223" s="225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151</v>
      </c>
      <c r="AU223" s="234" t="s">
        <v>87</v>
      </c>
      <c r="AV223" s="13" t="s">
        <v>87</v>
      </c>
      <c r="AW223" s="13" t="s">
        <v>37</v>
      </c>
      <c r="AX223" s="13" t="s">
        <v>77</v>
      </c>
      <c r="AY223" s="234" t="s">
        <v>122</v>
      </c>
    </row>
    <row r="224" spans="1:51" s="13" customFormat="1" ht="12">
      <c r="A224" s="13"/>
      <c r="B224" s="224"/>
      <c r="C224" s="225"/>
      <c r="D224" s="226" t="s">
        <v>151</v>
      </c>
      <c r="E224" s="245" t="s">
        <v>19</v>
      </c>
      <c r="F224" s="227" t="s">
        <v>274</v>
      </c>
      <c r="G224" s="225"/>
      <c r="H224" s="228">
        <v>1.21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151</v>
      </c>
      <c r="AU224" s="234" t="s">
        <v>87</v>
      </c>
      <c r="AV224" s="13" t="s">
        <v>87</v>
      </c>
      <c r="AW224" s="13" t="s">
        <v>37</v>
      </c>
      <c r="AX224" s="13" t="s">
        <v>77</v>
      </c>
      <c r="AY224" s="234" t="s">
        <v>122</v>
      </c>
    </row>
    <row r="225" spans="1:51" s="13" customFormat="1" ht="12">
      <c r="A225" s="13"/>
      <c r="B225" s="224"/>
      <c r="C225" s="225"/>
      <c r="D225" s="226" t="s">
        <v>151</v>
      </c>
      <c r="E225" s="245" t="s">
        <v>19</v>
      </c>
      <c r="F225" s="227" t="s">
        <v>275</v>
      </c>
      <c r="G225" s="225"/>
      <c r="H225" s="228">
        <v>1.71</v>
      </c>
      <c r="I225" s="229"/>
      <c r="J225" s="225"/>
      <c r="K225" s="225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151</v>
      </c>
      <c r="AU225" s="234" t="s">
        <v>87</v>
      </c>
      <c r="AV225" s="13" t="s">
        <v>87</v>
      </c>
      <c r="AW225" s="13" t="s">
        <v>37</v>
      </c>
      <c r="AX225" s="13" t="s">
        <v>77</v>
      </c>
      <c r="AY225" s="234" t="s">
        <v>122</v>
      </c>
    </row>
    <row r="226" spans="1:51" s="13" customFormat="1" ht="12">
      <c r="A226" s="13"/>
      <c r="B226" s="224"/>
      <c r="C226" s="225"/>
      <c r="D226" s="226" t="s">
        <v>151</v>
      </c>
      <c r="E226" s="245" t="s">
        <v>19</v>
      </c>
      <c r="F226" s="227" t="s">
        <v>276</v>
      </c>
      <c r="G226" s="225"/>
      <c r="H226" s="228">
        <v>1.17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151</v>
      </c>
      <c r="AU226" s="234" t="s">
        <v>87</v>
      </c>
      <c r="AV226" s="13" t="s">
        <v>87</v>
      </c>
      <c r="AW226" s="13" t="s">
        <v>37</v>
      </c>
      <c r="AX226" s="13" t="s">
        <v>77</v>
      </c>
      <c r="AY226" s="234" t="s">
        <v>122</v>
      </c>
    </row>
    <row r="227" spans="1:51" s="13" customFormat="1" ht="12">
      <c r="A227" s="13"/>
      <c r="B227" s="224"/>
      <c r="C227" s="225"/>
      <c r="D227" s="226" t="s">
        <v>151</v>
      </c>
      <c r="E227" s="245" t="s">
        <v>19</v>
      </c>
      <c r="F227" s="227" t="s">
        <v>277</v>
      </c>
      <c r="G227" s="225"/>
      <c r="H227" s="228">
        <v>3.19</v>
      </c>
      <c r="I227" s="229"/>
      <c r="J227" s="225"/>
      <c r="K227" s="225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151</v>
      </c>
      <c r="AU227" s="234" t="s">
        <v>87</v>
      </c>
      <c r="AV227" s="13" t="s">
        <v>87</v>
      </c>
      <c r="AW227" s="13" t="s">
        <v>37</v>
      </c>
      <c r="AX227" s="13" t="s">
        <v>77</v>
      </c>
      <c r="AY227" s="234" t="s">
        <v>122</v>
      </c>
    </row>
    <row r="228" spans="1:51" s="13" customFormat="1" ht="12">
      <c r="A228" s="13"/>
      <c r="B228" s="224"/>
      <c r="C228" s="225"/>
      <c r="D228" s="226" t="s">
        <v>151</v>
      </c>
      <c r="E228" s="245" t="s">
        <v>19</v>
      </c>
      <c r="F228" s="227" t="s">
        <v>278</v>
      </c>
      <c r="G228" s="225"/>
      <c r="H228" s="228">
        <v>1.63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151</v>
      </c>
      <c r="AU228" s="234" t="s">
        <v>87</v>
      </c>
      <c r="AV228" s="13" t="s">
        <v>87</v>
      </c>
      <c r="AW228" s="13" t="s">
        <v>37</v>
      </c>
      <c r="AX228" s="13" t="s">
        <v>77</v>
      </c>
      <c r="AY228" s="234" t="s">
        <v>122</v>
      </c>
    </row>
    <row r="229" spans="1:51" s="13" customFormat="1" ht="12">
      <c r="A229" s="13"/>
      <c r="B229" s="224"/>
      <c r="C229" s="225"/>
      <c r="D229" s="226" t="s">
        <v>151</v>
      </c>
      <c r="E229" s="245" t="s">
        <v>19</v>
      </c>
      <c r="F229" s="227" t="s">
        <v>279</v>
      </c>
      <c r="G229" s="225"/>
      <c r="H229" s="228">
        <v>1.27</v>
      </c>
      <c r="I229" s="229"/>
      <c r="J229" s="225"/>
      <c r="K229" s="225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151</v>
      </c>
      <c r="AU229" s="234" t="s">
        <v>87</v>
      </c>
      <c r="AV229" s="13" t="s">
        <v>87</v>
      </c>
      <c r="AW229" s="13" t="s">
        <v>37</v>
      </c>
      <c r="AX229" s="13" t="s">
        <v>77</v>
      </c>
      <c r="AY229" s="234" t="s">
        <v>122</v>
      </c>
    </row>
    <row r="230" spans="1:51" s="13" customFormat="1" ht="12">
      <c r="A230" s="13"/>
      <c r="B230" s="224"/>
      <c r="C230" s="225"/>
      <c r="D230" s="226" t="s">
        <v>151</v>
      </c>
      <c r="E230" s="245" t="s">
        <v>19</v>
      </c>
      <c r="F230" s="227" t="s">
        <v>280</v>
      </c>
      <c r="G230" s="225"/>
      <c r="H230" s="228">
        <v>1.89</v>
      </c>
      <c r="I230" s="229"/>
      <c r="J230" s="225"/>
      <c r="K230" s="225"/>
      <c r="L230" s="230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4" t="s">
        <v>151</v>
      </c>
      <c r="AU230" s="234" t="s">
        <v>87</v>
      </c>
      <c r="AV230" s="13" t="s">
        <v>87</v>
      </c>
      <c r="AW230" s="13" t="s">
        <v>37</v>
      </c>
      <c r="AX230" s="13" t="s">
        <v>77</v>
      </c>
      <c r="AY230" s="234" t="s">
        <v>122</v>
      </c>
    </row>
    <row r="231" spans="1:51" s="13" customFormat="1" ht="12">
      <c r="A231" s="13"/>
      <c r="B231" s="224"/>
      <c r="C231" s="225"/>
      <c r="D231" s="226" t="s">
        <v>151</v>
      </c>
      <c r="E231" s="245" t="s">
        <v>19</v>
      </c>
      <c r="F231" s="227" t="s">
        <v>281</v>
      </c>
      <c r="G231" s="225"/>
      <c r="H231" s="228">
        <v>1.12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151</v>
      </c>
      <c r="AU231" s="234" t="s">
        <v>87</v>
      </c>
      <c r="AV231" s="13" t="s">
        <v>87</v>
      </c>
      <c r="AW231" s="13" t="s">
        <v>37</v>
      </c>
      <c r="AX231" s="13" t="s">
        <v>77</v>
      </c>
      <c r="AY231" s="234" t="s">
        <v>122</v>
      </c>
    </row>
    <row r="232" spans="1:51" s="13" customFormat="1" ht="12">
      <c r="A232" s="13"/>
      <c r="B232" s="224"/>
      <c r="C232" s="225"/>
      <c r="D232" s="226" t="s">
        <v>151</v>
      </c>
      <c r="E232" s="245" t="s">
        <v>19</v>
      </c>
      <c r="F232" s="227" t="s">
        <v>282</v>
      </c>
      <c r="G232" s="225"/>
      <c r="H232" s="228">
        <v>1.47</v>
      </c>
      <c r="I232" s="229"/>
      <c r="J232" s="225"/>
      <c r="K232" s="225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151</v>
      </c>
      <c r="AU232" s="234" t="s">
        <v>87</v>
      </c>
      <c r="AV232" s="13" t="s">
        <v>87</v>
      </c>
      <c r="AW232" s="13" t="s">
        <v>37</v>
      </c>
      <c r="AX232" s="13" t="s">
        <v>77</v>
      </c>
      <c r="AY232" s="234" t="s">
        <v>122</v>
      </c>
    </row>
    <row r="233" spans="1:51" s="13" customFormat="1" ht="12">
      <c r="A233" s="13"/>
      <c r="B233" s="224"/>
      <c r="C233" s="225"/>
      <c r="D233" s="226" t="s">
        <v>151</v>
      </c>
      <c r="E233" s="245" t="s">
        <v>19</v>
      </c>
      <c r="F233" s="227" t="s">
        <v>283</v>
      </c>
      <c r="G233" s="225"/>
      <c r="H233" s="228">
        <v>1.48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151</v>
      </c>
      <c r="AU233" s="234" t="s">
        <v>87</v>
      </c>
      <c r="AV233" s="13" t="s">
        <v>87</v>
      </c>
      <c r="AW233" s="13" t="s">
        <v>37</v>
      </c>
      <c r="AX233" s="13" t="s">
        <v>77</v>
      </c>
      <c r="AY233" s="234" t="s">
        <v>122</v>
      </c>
    </row>
    <row r="234" spans="1:51" s="15" customFormat="1" ht="12">
      <c r="A234" s="15"/>
      <c r="B234" s="246"/>
      <c r="C234" s="247"/>
      <c r="D234" s="226" t="s">
        <v>151</v>
      </c>
      <c r="E234" s="248" t="s">
        <v>19</v>
      </c>
      <c r="F234" s="249" t="s">
        <v>176</v>
      </c>
      <c r="G234" s="247"/>
      <c r="H234" s="250">
        <v>415.80999999999995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6" t="s">
        <v>151</v>
      </c>
      <c r="AU234" s="256" t="s">
        <v>87</v>
      </c>
      <c r="AV234" s="15" t="s">
        <v>130</v>
      </c>
      <c r="AW234" s="15" t="s">
        <v>37</v>
      </c>
      <c r="AX234" s="15" t="s">
        <v>85</v>
      </c>
      <c r="AY234" s="256" t="s">
        <v>122</v>
      </c>
    </row>
    <row r="235" spans="1:65" s="2" customFormat="1" ht="24.15" customHeight="1">
      <c r="A235" s="40"/>
      <c r="B235" s="41"/>
      <c r="C235" s="206" t="s">
        <v>284</v>
      </c>
      <c r="D235" s="206" t="s">
        <v>125</v>
      </c>
      <c r="E235" s="207" t="s">
        <v>285</v>
      </c>
      <c r="F235" s="208" t="s">
        <v>286</v>
      </c>
      <c r="G235" s="209" t="s">
        <v>170</v>
      </c>
      <c r="H235" s="210">
        <v>175.146</v>
      </c>
      <c r="I235" s="211"/>
      <c r="J235" s="212">
        <f>ROUND(I235*H235,2)</f>
        <v>0</v>
      </c>
      <c r="K235" s="208" t="s">
        <v>19</v>
      </c>
      <c r="L235" s="46"/>
      <c r="M235" s="213" t="s">
        <v>19</v>
      </c>
      <c r="N235" s="214" t="s">
        <v>48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171</v>
      </c>
      <c r="AT235" s="217" t="s">
        <v>125</v>
      </c>
      <c r="AU235" s="217" t="s">
        <v>87</v>
      </c>
      <c r="AY235" s="19" t="s">
        <v>122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85</v>
      </c>
      <c r="BK235" s="218">
        <f>ROUND(I235*H235,2)</f>
        <v>0</v>
      </c>
      <c r="BL235" s="19" t="s">
        <v>171</v>
      </c>
      <c r="BM235" s="217" t="s">
        <v>287</v>
      </c>
    </row>
    <row r="236" spans="1:51" s="14" customFormat="1" ht="12">
      <c r="A236" s="14"/>
      <c r="B236" s="235"/>
      <c r="C236" s="236"/>
      <c r="D236" s="226" t="s">
        <v>151</v>
      </c>
      <c r="E236" s="237" t="s">
        <v>19</v>
      </c>
      <c r="F236" s="238" t="s">
        <v>269</v>
      </c>
      <c r="G236" s="236"/>
      <c r="H236" s="237" t="s">
        <v>19</v>
      </c>
      <c r="I236" s="239"/>
      <c r="J236" s="236"/>
      <c r="K236" s="236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151</v>
      </c>
      <c r="AU236" s="244" t="s">
        <v>87</v>
      </c>
      <c r="AV236" s="14" t="s">
        <v>85</v>
      </c>
      <c r="AW236" s="14" t="s">
        <v>37</v>
      </c>
      <c r="AX236" s="14" t="s">
        <v>77</v>
      </c>
      <c r="AY236" s="244" t="s">
        <v>122</v>
      </c>
    </row>
    <row r="237" spans="1:51" s="13" customFormat="1" ht="12">
      <c r="A237" s="13"/>
      <c r="B237" s="224"/>
      <c r="C237" s="225"/>
      <c r="D237" s="226" t="s">
        <v>151</v>
      </c>
      <c r="E237" s="245" t="s">
        <v>19</v>
      </c>
      <c r="F237" s="227" t="s">
        <v>288</v>
      </c>
      <c r="G237" s="225"/>
      <c r="H237" s="228">
        <v>100.006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151</v>
      </c>
      <c r="AU237" s="234" t="s">
        <v>87</v>
      </c>
      <c r="AV237" s="13" t="s">
        <v>87</v>
      </c>
      <c r="AW237" s="13" t="s">
        <v>37</v>
      </c>
      <c r="AX237" s="13" t="s">
        <v>77</v>
      </c>
      <c r="AY237" s="234" t="s">
        <v>122</v>
      </c>
    </row>
    <row r="238" spans="1:51" s="13" customFormat="1" ht="12">
      <c r="A238" s="13"/>
      <c r="B238" s="224"/>
      <c r="C238" s="225"/>
      <c r="D238" s="226" t="s">
        <v>151</v>
      </c>
      <c r="E238" s="245" t="s">
        <v>19</v>
      </c>
      <c r="F238" s="227" t="s">
        <v>289</v>
      </c>
      <c r="G238" s="225"/>
      <c r="H238" s="228">
        <v>15.492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151</v>
      </c>
      <c r="AU238" s="234" t="s">
        <v>87</v>
      </c>
      <c r="AV238" s="13" t="s">
        <v>87</v>
      </c>
      <c r="AW238" s="13" t="s">
        <v>37</v>
      </c>
      <c r="AX238" s="13" t="s">
        <v>77</v>
      </c>
      <c r="AY238" s="234" t="s">
        <v>122</v>
      </c>
    </row>
    <row r="239" spans="1:51" s="13" customFormat="1" ht="12">
      <c r="A239" s="13"/>
      <c r="B239" s="224"/>
      <c r="C239" s="225"/>
      <c r="D239" s="226" t="s">
        <v>151</v>
      </c>
      <c r="E239" s="245" t="s">
        <v>19</v>
      </c>
      <c r="F239" s="227" t="s">
        <v>290</v>
      </c>
      <c r="G239" s="225"/>
      <c r="H239" s="228">
        <v>9.568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151</v>
      </c>
      <c r="AU239" s="234" t="s">
        <v>87</v>
      </c>
      <c r="AV239" s="13" t="s">
        <v>87</v>
      </c>
      <c r="AW239" s="13" t="s">
        <v>37</v>
      </c>
      <c r="AX239" s="13" t="s">
        <v>77</v>
      </c>
      <c r="AY239" s="234" t="s">
        <v>122</v>
      </c>
    </row>
    <row r="240" spans="1:51" s="13" customFormat="1" ht="12">
      <c r="A240" s="13"/>
      <c r="B240" s="224"/>
      <c r="C240" s="225"/>
      <c r="D240" s="226" t="s">
        <v>151</v>
      </c>
      <c r="E240" s="245" t="s">
        <v>19</v>
      </c>
      <c r="F240" s="227" t="s">
        <v>291</v>
      </c>
      <c r="G240" s="225"/>
      <c r="H240" s="228">
        <v>3.623</v>
      </c>
      <c r="I240" s="229"/>
      <c r="J240" s="225"/>
      <c r="K240" s="225"/>
      <c r="L240" s="230"/>
      <c r="M240" s="231"/>
      <c r="N240" s="232"/>
      <c r="O240" s="232"/>
      <c r="P240" s="232"/>
      <c r="Q240" s="232"/>
      <c r="R240" s="232"/>
      <c r="S240" s="232"/>
      <c r="T240" s="23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4" t="s">
        <v>151</v>
      </c>
      <c r="AU240" s="234" t="s">
        <v>87</v>
      </c>
      <c r="AV240" s="13" t="s">
        <v>87</v>
      </c>
      <c r="AW240" s="13" t="s">
        <v>37</v>
      </c>
      <c r="AX240" s="13" t="s">
        <v>77</v>
      </c>
      <c r="AY240" s="234" t="s">
        <v>122</v>
      </c>
    </row>
    <row r="241" spans="1:51" s="13" customFormat="1" ht="12">
      <c r="A241" s="13"/>
      <c r="B241" s="224"/>
      <c r="C241" s="225"/>
      <c r="D241" s="226" t="s">
        <v>151</v>
      </c>
      <c r="E241" s="245" t="s">
        <v>19</v>
      </c>
      <c r="F241" s="227" t="s">
        <v>292</v>
      </c>
      <c r="G241" s="225"/>
      <c r="H241" s="228">
        <v>3.595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151</v>
      </c>
      <c r="AU241" s="234" t="s">
        <v>87</v>
      </c>
      <c r="AV241" s="13" t="s">
        <v>87</v>
      </c>
      <c r="AW241" s="13" t="s">
        <v>37</v>
      </c>
      <c r="AX241" s="13" t="s">
        <v>77</v>
      </c>
      <c r="AY241" s="234" t="s">
        <v>122</v>
      </c>
    </row>
    <row r="242" spans="1:51" s="13" customFormat="1" ht="12">
      <c r="A242" s="13"/>
      <c r="B242" s="224"/>
      <c r="C242" s="225"/>
      <c r="D242" s="226" t="s">
        <v>151</v>
      </c>
      <c r="E242" s="245" t="s">
        <v>19</v>
      </c>
      <c r="F242" s="227" t="s">
        <v>293</v>
      </c>
      <c r="G242" s="225"/>
      <c r="H242" s="228">
        <v>3.467</v>
      </c>
      <c r="I242" s="229"/>
      <c r="J242" s="225"/>
      <c r="K242" s="225"/>
      <c r="L242" s="230"/>
      <c r="M242" s="231"/>
      <c r="N242" s="232"/>
      <c r="O242" s="232"/>
      <c r="P242" s="232"/>
      <c r="Q242" s="232"/>
      <c r="R242" s="232"/>
      <c r="S242" s="232"/>
      <c r="T242" s="23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4" t="s">
        <v>151</v>
      </c>
      <c r="AU242" s="234" t="s">
        <v>87</v>
      </c>
      <c r="AV242" s="13" t="s">
        <v>87</v>
      </c>
      <c r="AW242" s="13" t="s">
        <v>37</v>
      </c>
      <c r="AX242" s="13" t="s">
        <v>77</v>
      </c>
      <c r="AY242" s="234" t="s">
        <v>122</v>
      </c>
    </row>
    <row r="243" spans="1:51" s="13" customFormat="1" ht="12">
      <c r="A243" s="13"/>
      <c r="B243" s="224"/>
      <c r="C243" s="225"/>
      <c r="D243" s="226" t="s">
        <v>151</v>
      </c>
      <c r="E243" s="245" t="s">
        <v>19</v>
      </c>
      <c r="F243" s="227" t="s">
        <v>294</v>
      </c>
      <c r="G243" s="225"/>
      <c r="H243" s="228">
        <v>5.439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151</v>
      </c>
      <c r="AU243" s="234" t="s">
        <v>87</v>
      </c>
      <c r="AV243" s="13" t="s">
        <v>87</v>
      </c>
      <c r="AW243" s="13" t="s">
        <v>37</v>
      </c>
      <c r="AX243" s="13" t="s">
        <v>77</v>
      </c>
      <c r="AY243" s="234" t="s">
        <v>122</v>
      </c>
    </row>
    <row r="244" spans="1:51" s="13" customFormat="1" ht="12">
      <c r="A244" s="13"/>
      <c r="B244" s="224"/>
      <c r="C244" s="225"/>
      <c r="D244" s="226" t="s">
        <v>151</v>
      </c>
      <c r="E244" s="245" t="s">
        <v>19</v>
      </c>
      <c r="F244" s="227" t="s">
        <v>295</v>
      </c>
      <c r="G244" s="225"/>
      <c r="H244" s="228">
        <v>3.286</v>
      </c>
      <c r="I244" s="229"/>
      <c r="J244" s="225"/>
      <c r="K244" s="225"/>
      <c r="L244" s="230"/>
      <c r="M244" s="231"/>
      <c r="N244" s="232"/>
      <c r="O244" s="232"/>
      <c r="P244" s="232"/>
      <c r="Q244" s="232"/>
      <c r="R244" s="232"/>
      <c r="S244" s="232"/>
      <c r="T244" s="23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4" t="s">
        <v>151</v>
      </c>
      <c r="AU244" s="234" t="s">
        <v>87</v>
      </c>
      <c r="AV244" s="13" t="s">
        <v>87</v>
      </c>
      <c r="AW244" s="13" t="s">
        <v>37</v>
      </c>
      <c r="AX244" s="13" t="s">
        <v>77</v>
      </c>
      <c r="AY244" s="234" t="s">
        <v>122</v>
      </c>
    </row>
    <row r="245" spans="1:51" s="13" customFormat="1" ht="12">
      <c r="A245" s="13"/>
      <c r="B245" s="224"/>
      <c r="C245" s="225"/>
      <c r="D245" s="226" t="s">
        <v>151</v>
      </c>
      <c r="E245" s="245" t="s">
        <v>19</v>
      </c>
      <c r="F245" s="227" t="s">
        <v>296</v>
      </c>
      <c r="G245" s="225"/>
      <c r="H245" s="228">
        <v>7.961</v>
      </c>
      <c r="I245" s="229"/>
      <c r="J245" s="225"/>
      <c r="K245" s="225"/>
      <c r="L245" s="230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4" t="s">
        <v>151</v>
      </c>
      <c r="AU245" s="234" t="s">
        <v>87</v>
      </c>
      <c r="AV245" s="13" t="s">
        <v>87</v>
      </c>
      <c r="AW245" s="13" t="s">
        <v>37</v>
      </c>
      <c r="AX245" s="13" t="s">
        <v>77</v>
      </c>
      <c r="AY245" s="234" t="s">
        <v>122</v>
      </c>
    </row>
    <row r="246" spans="1:51" s="13" customFormat="1" ht="12">
      <c r="A246" s="13"/>
      <c r="B246" s="224"/>
      <c r="C246" s="225"/>
      <c r="D246" s="226" t="s">
        <v>151</v>
      </c>
      <c r="E246" s="245" t="s">
        <v>19</v>
      </c>
      <c r="F246" s="227" t="s">
        <v>297</v>
      </c>
      <c r="G246" s="225"/>
      <c r="H246" s="228">
        <v>4.784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151</v>
      </c>
      <c r="AU246" s="234" t="s">
        <v>87</v>
      </c>
      <c r="AV246" s="13" t="s">
        <v>87</v>
      </c>
      <c r="AW246" s="13" t="s">
        <v>37</v>
      </c>
      <c r="AX246" s="13" t="s">
        <v>77</v>
      </c>
      <c r="AY246" s="234" t="s">
        <v>122</v>
      </c>
    </row>
    <row r="247" spans="1:51" s="13" customFormat="1" ht="12">
      <c r="A247" s="13"/>
      <c r="B247" s="224"/>
      <c r="C247" s="225"/>
      <c r="D247" s="226" t="s">
        <v>151</v>
      </c>
      <c r="E247" s="245" t="s">
        <v>19</v>
      </c>
      <c r="F247" s="227" t="s">
        <v>298</v>
      </c>
      <c r="G247" s="225"/>
      <c r="H247" s="228">
        <v>2.366</v>
      </c>
      <c r="I247" s="229"/>
      <c r="J247" s="225"/>
      <c r="K247" s="225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151</v>
      </c>
      <c r="AU247" s="234" t="s">
        <v>87</v>
      </c>
      <c r="AV247" s="13" t="s">
        <v>87</v>
      </c>
      <c r="AW247" s="13" t="s">
        <v>37</v>
      </c>
      <c r="AX247" s="13" t="s">
        <v>77</v>
      </c>
      <c r="AY247" s="234" t="s">
        <v>122</v>
      </c>
    </row>
    <row r="248" spans="1:51" s="13" customFormat="1" ht="12">
      <c r="A248" s="13"/>
      <c r="B248" s="224"/>
      <c r="C248" s="225"/>
      <c r="D248" s="226" t="s">
        <v>151</v>
      </c>
      <c r="E248" s="245" t="s">
        <v>19</v>
      </c>
      <c r="F248" s="227" t="s">
        <v>299</v>
      </c>
      <c r="G248" s="225"/>
      <c r="H248" s="228">
        <v>4.781</v>
      </c>
      <c r="I248" s="229"/>
      <c r="J248" s="225"/>
      <c r="K248" s="225"/>
      <c r="L248" s="230"/>
      <c r="M248" s="231"/>
      <c r="N248" s="232"/>
      <c r="O248" s="232"/>
      <c r="P248" s="232"/>
      <c r="Q248" s="232"/>
      <c r="R248" s="232"/>
      <c r="S248" s="232"/>
      <c r="T248" s="23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4" t="s">
        <v>151</v>
      </c>
      <c r="AU248" s="234" t="s">
        <v>87</v>
      </c>
      <c r="AV248" s="13" t="s">
        <v>87</v>
      </c>
      <c r="AW248" s="13" t="s">
        <v>37</v>
      </c>
      <c r="AX248" s="13" t="s">
        <v>77</v>
      </c>
      <c r="AY248" s="234" t="s">
        <v>122</v>
      </c>
    </row>
    <row r="249" spans="1:51" s="13" customFormat="1" ht="12">
      <c r="A249" s="13"/>
      <c r="B249" s="224"/>
      <c r="C249" s="225"/>
      <c r="D249" s="226" t="s">
        <v>151</v>
      </c>
      <c r="E249" s="245" t="s">
        <v>19</v>
      </c>
      <c r="F249" s="227" t="s">
        <v>300</v>
      </c>
      <c r="G249" s="225"/>
      <c r="H249" s="228">
        <v>2.363</v>
      </c>
      <c r="I249" s="229"/>
      <c r="J249" s="225"/>
      <c r="K249" s="225"/>
      <c r="L249" s="230"/>
      <c r="M249" s="231"/>
      <c r="N249" s="232"/>
      <c r="O249" s="232"/>
      <c r="P249" s="232"/>
      <c r="Q249" s="232"/>
      <c r="R249" s="232"/>
      <c r="S249" s="232"/>
      <c r="T249" s="23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4" t="s">
        <v>151</v>
      </c>
      <c r="AU249" s="234" t="s">
        <v>87</v>
      </c>
      <c r="AV249" s="13" t="s">
        <v>87</v>
      </c>
      <c r="AW249" s="13" t="s">
        <v>37</v>
      </c>
      <c r="AX249" s="13" t="s">
        <v>77</v>
      </c>
      <c r="AY249" s="234" t="s">
        <v>122</v>
      </c>
    </row>
    <row r="250" spans="1:51" s="13" customFormat="1" ht="12">
      <c r="A250" s="13"/>
      <c r="B250" s="224"/>
      <c r="C250" s="225"/>
      <c r="D250" s="226" t="s">
        <v>151</v>
      </c>
      <c r="E250" s="245" t="s">
        <v>19</v>
      </c>
      <c r="F250" s="227" t="s">
        <v>301</v>
      </c>
      <c r="G250" s="225"/>
      <c r="H250" s="228">
        <v>4.147</v>
      </c>
      <c r="I250" s="229"/>
      <c r="J250" s="225"/>
      <c r="K250" s="225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151</v>
      </c>
      <c r="AU250" s="234" t="s">
        <v>87</v>
      </c>
      <c r="AV250" s="13" t="s">
        <v>87</v>
      </c>
      <c r="AW250" s="13" t="s">
        <v>37</v>
      </c>
      <c r="AX250" s="13" t="s">
        <v>77</v>
      </c>
      <c r="AY250" s="234" t="s">
        <v>122</v>
      </c>
    </row>
    <row r="251" spans="1:51" s="13" customFormat="1" ht="12">
      <c r="A251" s="13"/>
      <c r="B251" s="224"/>
      <c r="C251" s="225"/>
      <c r="D251" s="226" t="s">
        <v>151</v>
      </c>
      <c r="E251" s="245" t="s">
        <v>19</v>
      </c>
      <c r="F251" s="227" t="s">
        <v>302</v>
      </c>
      <c r="G251" s="225"/>
      <c r="H251" s="228">
        <v>4.268</v>
      </c>
      <c r="I251" s="229"/>
      <c r="J251" s="225"/>
      <c r="K251" s="225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151</v>
      </c>
      <c r="AU251" s="234" t="s">
        <v>87</v>
      </c>
      <c r="AV251" s="13" t="s">
        <v>87</v>
      </c>
      <c r="AW251" s="13" t="s">
        <v>37</v>
      </c>
      <c r="AX251" s="13" t="s">
        <v>77</v>
      </c>
      <c r="AY251" s="234" t="s">
        <v>122</v>
      </c>
    </row>
    <row r="252" spans="1:51" s="15" customFormat="1" ht="12">
      <c r="A252" s="15"/>
      <c r="B252" s="246"/>
      <c r="C252" s="247"/>
      <c r="D252" s="226" t="s">
        <v>151</v>
      </c>
      <c r="E252" s="248" t="s">
        <v>19</v>
      </c>
      <c r="F252" s="249" t="s">
        <v>176</v>
      </c>
      <c r="G252" s="247"/>
      <c r="H252" s="250">
        <v>175.14600000000002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6" t="s">
        <v>151</v>
      </c>
      <c r="AU252" s="256" t="s">
        <v>87</v>
      </c>
      <c r="AV252" s="15" t="s">
        <v>130</v>
      </c>
      <c r="AW252" s="15" t="s">
        <v>37</v>
      </c>
      <c r="AX252" s="15" t="s">
        <v>85</v>
      </c>
      <c r="AY252" s="256" t="s">
        <v>122</v>
      </c>
    </row>
    <row r="253" spans="1:65" s="2" customFormat="1" ht="16.5" customHeight="1">
      <c r="A253" s="40"/>
      <c r="B253" s="41"/>
      <c r="C253" s="268" t="s">
        <v>7</v>
      </c>
      <c r="D253" s="268" t="s">
        <v>303</v>
      </c>
      <c r="E253" s="269" t="s">
        <v>304</v>
      </c>
      <c r="F253" s="270" t="s">
        <v>305</v>
      </c>
      <c r="G253" s="271" t="s">
        <v>306</v>
      </c>
      <c r="H253" s="272">
        <v>236.382</v>
      </c>
      <c r="I253" s="273"/>
      <c r="J253" s="274">
        <f>ROUND(I253*H253,2)</f>
        <v>0</v>
      </c>
      <c r="K253" s="270" t="s">
        <v>129</v>
      </c>
      <c r="L253" s="275"/>
      <c r="M253" s="276" t="s">
        <v>19</v>
      </c>
      <c r="N253" s="277" t="s">
        <v>48</v>
      </c>
      <c r="O253" s="86"/>
      <c r="P253" s="215">
        <f>O253*H253</f>
        <v>0</v>
      </c>
      <c r="Q253" s="215">
        <v>0.001</v>
      </c>
      <c r="R253" s="215">
        <f>Q253*H253</f>
        <v>0.236382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307</v>
      </c>
      <c r="AT253" s="217" t="s">
        <v>303</v>
      </c>
      <c r="AU253" s="217" t="s">
        <v>87</v>
      </c>
      <c r="AY253" s="19" t="s">
        <v>122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85</v>
      </c>
      <c r="BK253" s="218">
        <f>ROUND(I253*H253,2)</f>
        <v>0</v>
      </c>
      <c r="BL253" s="19" t="s">
        <v>171</v>
      </c>
      <c r="BM253" s="217" t="s">
        <v>308</v>
      </c>
    </row>
    <row r="254" spans="1:51" s="13" customFormat="1" ht="12">
      <c r="A254" s="13"/>
      <c r="B254" s="224"/>
      <c r="C254" s="225"/>
      <c r="D254" s="226" t="s">
        <v>151</v>
      </c>
      <c r="E254" s="245" t="s">
        <v>19</v>
      </c>
      <c r="F254" s="227" t="s">
        <v>309</v>
      </c>
      <c r="G254" s="225"/>
      <c r="H254" s="228">
        <v>166.324</v>
      </c>
      <c r="I254" s="229"/>
      <c r="J254" s="225"/>
      <c r="K254" s="225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151</v>
      </c>
      <c r="AU254" s="234" t="s">
        <v>87</v>
      </c>
      <c r="AV254" s="13" t="s">
        <v>87</v>
      </c>
      <c r="AW254" s="13" t="s">
        <v>37</v>
      </c>
      <c r="AX254" s="13" t="s">
        <v>77</v>
      </c>
      <c r="AY254" s="234" t="s">
        <v>122</v>
      </c>
    </row>
    <row r="255" spans="1:51" s="13" customFormat="1" ht="12">
      <c r="A255" s="13"/>
      <c r="B255" s="224"/>
      <c r="C255" s="225"/>
      <c r="D255" s="226" t="s">
        <v>151</v>
      </c>
      <c r="E255" s="245" t="s">
        <v>19</v>
      </c>
      <c r="F255" s="227" t="s">
        <v>310</v>
      </c>
      <c r="G255" s="225"/>
      <c r="H255" s="228">
        <v>70.058</v>
      </c>
      <c r="I255" s="229"/>
      <c r="J255" s="225"/>
      <c r="K255" s="225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151</v>
      </c>
      <c r="AU255" s="234" t="s">
        <v>87</v>
      </c>
      <c r="AV255" s="13" t="s">
        <v>87</v>
      </c>
      <c r="AW255" s="13" t="s">
        <v>37</v>
      </c>
      <c r="AX255" s="13" t="s">
        <v>77</v>
      </c>
      <c r="AY255" s="234" t="s">
        <v>122</v>
      </c>
    </row>
    <row r="256" spans="1:51" s="15" customFormat="1" ht="12">
      <c r="A256" s="15"/>
      <c r="B256" s="246"/>
      <c r="C256" s="247"/>
      <c r="D256" s="226" t="s">
        <v>151</v>
      </c>
      <c r="E256" s="248" t="s">
        <v>19</v>
      </c>
      <c r="F256" s="249" t="s">
        <v>176</v>
      </c>
      <c r="G256" s="247"/>
      <c r="H256" s="250">
        <v>236.382</v>
      </c>
      <c r="I256" s="251"/>
      <c r="J256" s="247"/>
      <c r="K256" s="247"/>
      <c r="L256" s="252"/>
      <c r="M256" s="253"/>
      <c r="N256" s="254"/>
      <c r="O256" s="254"/>
      <c r="P256" s="254"/>
      <c r="Q256" s="254"/>
      <c r="R256" s="254"/>
      <c r="S256" s="254"/>
      <c r="T256" s="25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56" t="s">
        <v>151</v>
      </c>
      <c r="AU256" s="256" t="s">
        <v>87</v>
      </c>
      <c r="AV256" s="15" t="s">
        <v>130</v>
      </c>
      <c r="AW256" s="15" t="s">
        <v>37</v>
      </c>
      <c r="AX256" s="15" t="s">
        <v>85</v>
      </c>
      <c r="AY256" s="256" t="s">
        <v>122</v>
      </c>
    </row>
    <row r="257" spans="1:65" s="2" customFormat="1" ht="16.5" customHeight="1">
      <c r="A257" s="40"/>
      <c r="B257" s="41"/>
      <c r="C257" s="206" t="s">
        <v>311</v>
      </c>
      <c r="D257" s="206" t="s">
        <v>125</v>
      </c>
      <c r="E257" s="207" t="s">
        <v>312</v>
      </c>
      <c r="F257" s="208" t="s">
        <v>313</v>
      </c>
      <c r="G257" s="209" t="s">
        <v>170</v>
      </c>
      <c r="H257" s="210">
        <v>863.75</v>
      </c>
      <c r="I257" s="211"/>
      <c r="J257" s="212">
        <f>ROUND(I257*H257,2)</f>
        <v>0</v>
      </c>
      <c r="K257" s="208" t="s">
        <v>129</v>
      </c>
      <c r="L257" s="46"/>
      <c r="M257" s="213" t="s">
        <v>19</v>
      </c>
      <c r="N257" s="214" t="s">
        <v>48</v>
      </c>
      <c r="O257" s="86"/>
      <c r="P257" s="215">
        <f>O257*H257</f>
        <v>0</v>
      </c>
      <c r="Q257" s="215">
        <v>0.00088</v>
      </c>
      <c r="R257" s="215">
        <f>Q257*H257</f>
        <v>0.7601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171</v>
      </c>
      <c r="AT257" s="217" t="s">
        <v>125</v>
      </c>
      <c r="AU257" s="217" t="s">
        <v>87</v>
      </c>
      <c r="AY257" s="19" t="s">
        <v>122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85</v>
      </c>
      <c r="BK257" s="218">
        <f>ROUND(I257*H257,2)</f>
        <v>0</v>
      </c>
      <c r="BL257" s="19" t="s">
        <v>171</v>
      </c>
      <c r="BM257" s="217" t="s">
        <v>314</v>
      </c>
    </row>
    <row r="258" spans="1:47" s="2" customFormat="1" ht="12">
      <c r="A258" s="40"/>
      <c r="B258" s="41"/>
      <c r="C258" s="42"/>
      <c r="D258" s="219" t="s">
        <v>132</v>
      </c>
      <c r="E258" s="42"/>
      <c r="F258" s="220" t="s">
        <v>315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132</v>
      </c>
      <c r="AU258" s="19" t="s">
        <v>87</v>
      </c>
    </row>
    <row r="259" spans="1:51" s="14" customFormat="1" ht="12">
      <c r="A259" s="14"/>
      <c r="B259" s="235"/>
      <c r="C259" s="236"/>
      <c r="D259" s="226" t="s">
        <v>151</v>
      </c>
      <c r="E259" s="237" t="s">
        <v>19</v>
      </c>
      <c r="F259" s="238" t="s">
        <v>316</v>
      </c>
      <c r="G259" s="236"/>
      <c r="H259" s="237" t="s">
        <v>19</v>
      </c>
      <c r="I259" s="239"/>
      <c r="J259" s="236"/>
      <c r="K259" s="236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151</v>
      </c>
      <c r="AU259" s="244" t="s">
        <v>87</v>
      </c>
      <c r="AV259" s="14" t="s">
        <v>85</v>
      </c>
      <c r="AW259" s="14" t="s">
        <v>37</v>
      </c>
      <c r="AX259" s="14" t="s">
        <v>77</v>
      </c>
      <c r="AY259" s="244" t="s">
        <v>122</v>
      </c>
    </row>
    <row r="260" spans="1:51" s="13" customFormat="1" ht="12">
      <c r="A260" s="13"/>
      <c r="B260" s="224"/>
      <c r="C260" s="225"/>
      <c r="D260" s="226" t="s">
        <v>151</v>
      </c>
      <c r="E260" s="245" t="s">
        <v>19</v>
      </c>
      <c r="F260" s="227" t="s">
        <v>270</v>
      </c>
      <c r="G260" s="225"/>
      <c r="H260" s="228">
        <v>358.28</v>
      </c>
      <c r="I260" s="229"/>
      <c r="J260" s="225"/>
      <c r="K260" s="225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151</v>
      </c>
      <c r="AU260" s="234" t="s">
        <v>87</v>
      </c>
      <c r="AV260" s="13" t="s">
        <v>87</v>
      </c>
      <c r="AW260" s="13" t="s">
        <v>37</v>
      </c>
      <c r="AX260" s="13" t="s">
        <v>77</v>
      </c>
      <c r="AY260" s="234" t="s">
        <v>122</v>
      </c>
    </row>
    <row r="261" spans="1:51" s="13" customFormat="1" ht="12">
      <c r="A261" s="13"/>
      <c r="B261" s="224"/>
      <c r="C261" s="225"/>
      <c r="D261" s="226" t="s">
        <v>151</v>
      </c>
      <c r="E261" s="245" t="s">
        <v>19</v>
      </c>
      <c r="F261" s="227" t="s">
        <v>271</v>
      </c>
      <c r="G261" s="225"/>
      <c r="H261" s="228">
        <v>38.7</v>
      </c>
      <c r="I261" s="229"/>
      <c r="J261" s="225"/>
      <c r="K261" s="225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151</v>
      </c>
      <c r="AU261" s="234" t="s">
        <v>87</v>
      </c>
      <c r="AV261" s="13" t="s">
        <v>87</v>
      </c>
      <c r="AW261" s="13" t="s">
        <v>37</v>
      </c>
      <c r="AX261" s="13" t="s">
        <v>77</v>
      </c>
      <c r="AY261" s="234" t="s">
        <v>122</v>
      </c>
    </row>
    <row r="262" spans="1:51" s="13" customFormat="1" ht="12">
      <c r="A262" s="13"/>
      <c r="B262" s="224"/>
      <c r="C262" s="225"/>
      <c r="D262" s="226" t="s">
        <v>151</v>
      </c>
      <c r="E262" s="245" t="s">
        <v>19</v>
      </c>
      <c r="F262" s="227" t="s">
        <v>272</v>
      </c>
      <c r="G262" s="225"/>
      <c r="H262" s="228">
        <v>1.4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4" t="s">
        <v>151</v>
      </c>
      <c r="AU262" s="234" t="s">
        <v>87</v>
      </c>
      <c r="AV262" s="13" t="s">
        <v>87</v>
      </c>
      <c r="AW262" s="13" t="s">
        <v>37</v>
      </c>
      <c r="AX262" s="13" t="s">
        <v>77</v>
      </c>
      <c r="AY262" s="234" t="s">
        <v>122</v>
      </c>
    </row>
    <row r="263" spans="1:51" s="13" customFormat="1" ht="12">
      <c r="A263" s="13"/>
      <c r="B263" s="224"/>
      <c r="C263" s="225"/>
      <c r="D263" s="226" t="s">
        <v>151</v>
      </c>
      <c r="E263" s="245" t="s">
        <v>19</v>
      </c>
      <c r="F263" s="227" t="s">
        <v>273</v>
      </c>
      <c r="G263" s="225"/>
      <c r="H263" s="228">
        <v>1.29</v>
      </c>
      <c r="I263" s="229"/>
      <c r="J263" s="225"/>
      <c r="K263" s="225"/>
      <c r="L263" s="230"/>
      <c r="M263" s="231"/>
      <c r="N263" s="232"/>
      <c r="O263" s="232"/>
      <c r="P263" s="232"/>
      <c r="Q263" s="232"/>
      <c r="R263" s="232"/>
      <c r="S263" s="232"/>
      <c r="T263" s="23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4" t="s">
        <v>151</v>
      </c>
      <c r="AU263" s="234" t="s">
        <v>87</v>
      </c>
      <c r="AV263" s="13" t="s">
        <v>87</v>
      </c>
      <c r="AW263" s="13" t="s">
        <v>37</v>
      </c>
      <c r="AX263" s="13" t="s">
        <v>77</v>
      </c>
      <c r="AY263" s="234" t="s">
        <v>122</v>
      </c>
    </row>
    <row r="264" spans="1:51" s="13" customFormat="1" ht="12">
      <c r="A264" s="13"/>
      <c r="B264" s="224"/>
      <c r="C264" s="225"/>
      <c r="D264" s="226" t="s">
        <v>151</v>
      </c>
      <c r="E264" s="245" t="s">
        <v>19</v>
      </c>
      <c r="F264" s="227" t="s">
        <v>274</v>
      </c>
      <c r="G264" s="225"/>
      <c r="H264" s="228">
        <v>1.21</v>
      </c>
      <c r="I264" s="229"/>
      <c r="J264" s="225"/>
      <c r="K264" s="225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151</v>
      </c>
      <c r="AU264" s="234" t="s">
        <v>87</v>
      </c>
      <c r="AV264" s="13" t="s">
        <v>87</v>
      </c>
      <c r="AW264" s="13" t="s">
        <v>37</v>
      </c>
      <c r="AX264" s="13" t="s">
        <v>77</v>
      </c>
      <c r="AY264" s="234" t="s">
        <v>122</v>
      </c>
    </row>
    <row r="265" spans="1:51" s="13" customFormat="1" ht="12">
      <c r="A265" s="13"/>
      <c r="B265" s="224"/>
      <c r="C265" s="225"/>
      <c r="D265" s="226" t="s">
        <v>151</v>
      </c>
      <c r="E265" s="245" t="s">
        <v>19</v>
      </c>
      <c r="F265" s="227" t="s">
        <v>275</v>
      </c>
      <c r="G265" s="225"/>
      <c r="H265" s="228">
        <v>1.71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151</v>
      </c>
      <c r="AU265" s="234" t="s">
        <v>87</v>
      </c>
      <c r="AV265" s="13" t="s">
        <v>87</v>
      </c>
      <c r="AW265" s="13" t="s">
        <v>37</v>
      </c>
      <c r="AX265" s="13" t="s">
        <v>77</v>
      </c>
      <c r="AY265" s="234" t="s">
        <v>122</v>
      </c>
    </row>
    <row r="266" spans="1:51" s="13" customFormat="1" ht="12">
      <c r="A266" s="13"/>
      <c r="B266" s="224"/>
      <c r="C266" s="225"/>
      <c r="D266" s="226" t="s">
        <v>151</v>
      </c>
      <c r="E266" s="245" t="s">
        <v>19</v>
      </c>
      <c r="F266" s="227" t="s">
        <v>276</v>
      </c>
      <c r="G266" s="225"/>
      <c r="H266" s="228">
        <v>1.17</v>
      </c>
      <c r="I266" s="229"/>
      <c r="J266" s="225"/>
      <c r="K266" s="225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151</v>
      </c>
      <c r="AU266" s="234" t="s">
        <v>87</v>
      </c>
      <c r="AV266" s="13" t="s">
        <v>87</v>
      </c>
      <c r="AW266" s="13" t="s">
        <v>37</v>
      </c>
      <c r="AX266" s="13" t="s">
        <v>77</v>
      </c>
      <c r="AY266" s="234" t="s">
        <v>122</v>
      </c>
    </row>
    <row r="267" spans="1:51" s="13" customFormat="1" ht="12">
      <c r="A267" s="13"/>
      <c r="B267" s="224"/>
      <c r="C267" s="225"/>
      <c r="D267" s="226" t="s">
        <v>151</v>
      </c>
      <c r="E267" s="245" t="s">
        <v>19</v>
      </c>
      <c r="F267" s="227" t="s">
        <v>277</v>
      </c>
      <c r="G267" s="225"/>
      <c r="H267" s="228">
        <v>3.19</v>
      </c>
      <c r="I267" s="229"/>
      <c r="J267" s="225"/>
      <c r="K267" s="225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151</v>
      </c>
      <c r="AU267" s="234" t="s">
        <v>87</v>
      </c>
      <c r="AV267" s="13" t="s">
        <v>87</v>
      </c>
      <c r="AW267" s="13" t="s">
        <v>37</v>
      </c>
      <c r="AX267" s="13" t="s">
        <v>77</v>
      </c>
      <c r="AY267" s="234" t="s">
        <v>122</v>
      </c>
    </row>
    <row r="268" spans="1:51" s="13" customFormat="1" ht="12">
      <c r="A268" s="13"/>
      <c r="B268" s="224"/>
      <c r="C268" s="225"/>
      <c r="D268" s="226" t="s">
        <v>151</v>
      </c>
      <c r="E268" s="245" t="s">
        <v>19</v>
      </c>
      <c r="F268" s="227" t="s">
        <v>278</v>
      </c>
      <c r="G268" s="225"/>
      <c r="H268" s="228">
        <v>1.63</v>
      </c>
      <c r="I268" s="229"/>
      <c r="J268" s="225"/>
      <c r="K268" s="225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151</v>
      </c>
      <c r="AU268" s="234" t="s">
        <v>87</v>
      </c>
      <c r="AV268" s="13" t="s">
        <v>87</v>
      </c>
      <c r="AW268" s="13" t="s">
        <v>37</v>
      </c>
      <c r="AX268" s="13" t="s">
        <v>77</v>
      </c>
      <c r="AY268" s="234" t="s">
        <v>122</v>
      </c>
    </row>
    <row r="269" spans="1:51" s="13" customFormat="1" ht="12">
      <c r="A269" s="13"/>
      <c r="B269" s="224"/>
      <c r="C269" s="225"/>
      <c r="D269" s="226" t="s">
        <v>151</v>
      </c>
      <c r="E269" s="245" t="s">
        <v>19</v>
      </c>
      <c r="F269" s="227" t="s">
        <v>279</v>
      </c>
      <c r="G269" s="225"/>
      <c r="H269" s="228">
        <v>1.27</v>
      </c>
      <c r="I269" s="229"/>
      <c r="J269" s="225"/>
      <c r="K269" s="225"/>
      <c r="L269" s="230"/>
      <c r="M269" s="231"/>
      <c r="N269" s="232"/>
      <c r="O269" s="232"/>
      <c r="P269" s="232"/>
      <c r="Q269" s="232"/>
      <c r="R269" s="232"/>
      <c r="S269" s="232"/>
      <c r="T269" s="23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4" t="s">
        <v>151</v>
      </c>
      <c r="AU269" s="234" t="s">
        <v>87</v>
      </c>
      <c r="AV269" s="13" t="s">
        <v>87</v>
      </c>
      <c r="AW269" s="13" t="s">
        <v>37</v>
      </c>
      <c r="AX269" s="13" t="s">
        <v>77</v>
      </c>
      <c r="AY269" s="234" t="s">
        <v>122</v>
      </c>
    </row>
    <row r="270" spans="1:51" s="13" customFormat="1" ht="12">
      <c r="A270" s="13"/>
      <c r="B270" s="224"/>
      <c r="C270" s="225"/>
      <c r="D270" s="226" t="s">
        <v>151</v>
      </c>
      <c r="E270" s="245" t="s">
        <v>19</v>
      </c>
      <c r="F270" s="227" t="s">
        <v>280</v>
      </c>
      <c r="G270" s="225"/>
      <c r="H270" s="228">
        <v>1.89</v>
      </c>
      <c r="I270" s="229"/>
      <c r="J270" s="225"/>
      <c r="K270" s="225"/>
      <c r="L270" s="230"/>
      <c r="M270" s="231"/>
      <c r="N270" s="232"/>
      <c r="O270" s="232"/>
      <c r="P270" s="232"/>
      <c r="Q270" s="232"/>
      <c r="R270" s="232"/>
      <c r="S270" s="232"/>
      <c r="T270" s="23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4" t="s">
        <v>151</v>
      </c>
      <c r="AU270" s="234" t="s">
        <v>87</v>
      </c>
      <c r="AV270" s="13" t="s">
        <v>87</v>
      </c>
      <c r="AW270" s="13" t="s">
        <v>37</v>
      </c>
      <c r="AX270" s="13" t="s">
        <v>77</v>
      </c>
      <c r="AY270" s="234" t="s">
        <v>122</v>
      </c>
    </row>
    <row r="271" spans="1:51" s="13" customFormat="1" ht="12">
      <c r="A271" s="13"/>
      <c r="B271" s="224"/>
      <c r="C271" s="225"/>
      <c r="D271" s="226" t="s">
        <v>151</v>
      </c>
      <c r="E271" s="245" t="s">
        <v>19</v>
      </c>
      <c r="F271" s="227" t="s">
        <v>281</v>
      </c>
      <c r="G271" s="225"/>
      <c r="H271" s="228">
        <v>1.12</v>
      </c>
      <c r="I271" s="229"/>
      <c r="J271" s="225"/>
      <c r="K271" s="225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151</v>
      </c>
      <c r="AU271" s="234" t="s">
        <v>87</v>
      </c>
      <c r="AV271" s="13" t="s">
        <v>87</v>
      </c>
      <c r="AW271" s="13" t="s">
        <v>37</v>
      </c>
      <c r="AX271" s="13" t="s">
        <v>77</v>
      </c>
      <c r="AY271" s="234" t="s">
        <v>122</v>
      </c>
    </row>
    <row r="272" spans="1:51" s="13" customFormat="1" ht="12">
      <c r="A272" s="13"/>
      <c r="B272" s="224"/>
      <c r="C272" s="225"/>
      <c r="D272" s="226" t="s">
        <v>151</v>
      </c>
      <c r="E272" s="245" t="s">
        <v>19</v>
      </c>
      <c r="F272" s="227" t="s">
        <v>282</v>
      </c>
      <c r="G272" s="225"/>
      <c r="H272" s="228">
        <v>1.47</v>
      </c>
      <c r="I272" s="229"/>
      <c r="J272" s="225"/>
      <c r="K272" s="225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151</v>
      </c>
      <c r="AU272" s="234" t="s">
        <v>87</v>
      </c>
      <c r="AV272" s="13" t="s">
        <v>87</v>
      </c>
      <c r="AW272" s="13" t="s">
        <v>37</v>
      </c>
      <c r="AX272" s="13" t="s">
        <v>77</v>
      </c>
      <c r="AY272" s="234" t="s">
        <v>122</v>
      </c>
    </row>
    <row r="273" spans="1:51" s="13" customFormat="1" ht="12">
      <c r="A273" s="13"/>
      <c r="B273" s="224"/>
      <c r="C273" s="225"/>
      <c r="D273" s="226" t="s">
        <v>151</v>
      </c>
      <c r="E273" s="245" t="s">
        <v>19</v>
      </c>
      <c r="F273" s="227" t="s">
        <v>283</v>
      </c>
      <c r="G273" s="225"/>
      <c r="H273" s="228">
        <v>1.48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151</v>
      </c>
      <c r="AU273" s="234" t="s">
        <v>87</v>
      </c>
      <c r="AV273" s="13" t="s">
        <v>87</v>
      </c>
      <c r="AW273" s="13" t="s">
        <v>37</v>
      </c>
      <c r="AX273" s="13" t="s">
        <v>77</v>
      </c>
      <c r="AY273" s="234" t="s">
        <v>122</v>
      </c>
    </row>
    <row r="274" spans="1:51" s="16" customFormat="1" ht="12">
      <c r="A274" s="16"/>
      <c r="B274" s="257"/>
      <c r="C274" s="258"/>
      <c r="D274" s="226" t="s">
        <v>151</v>
      </c>
      <c r="E274" s="259" t="s">
        <v>19</v>
      </c>
      <c r="F274" s="260" t="s">
        <v>197</v>
      </c>
      <c r="G274" s="258"/>
      <c r="H274" s="261">
        <v>415.80999999999995</v>
      </c>
      <c r="I274" s="262"/>
      <c r="J274" s="258"/>
      <c r="K274" s="258"/>
      <c r="L274" s="263"/>
      <c r="M274" s="264"/>
      <c r="N274" s="265"/>
      <c r="O274" s="265"/>
      <c r="P274" s="265"/>
      <c r="Q274" s="265"/>
      <c r="R274" s="265"/>
      <c r="S274" s="265"/>
      <c r="T274" s="26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T274" s="267" t="s">
        <v>151</v>
      </c>
      <c r="AU274" s="267" t="s">
        <v>87</v>
      </c>
      <c r="AV274" s="16" t="s">
        <v>137</v>
      </c>
      <c r="AW274" s="16" t="s">
        <v>37</v>
      </c>
      <c r="AX274" s="16" t="s">
        <v>77</v>
      </c>
      <c r="AY274" s="267" t="s">
        <v>122</v>
      </c>
    </row>
    <row r="275" spans="1:51" s="14" customFormat="1" ht="12">
      <c r="A275" s="14"/>
      <c r="B275" s="235"/>
      <c r="C275" s="236"/>
      <c r="D275" s="226" t="s">
        <v>151</v>
      </c>
      <c r="E275" s="237" t="s">
        <v>19</v>
      </c>
      <c r="F275" s="238" t="s">
        <v>317</v>
      </c>
      <c r="G275" s="236"/>
      <c r="H275" s="237" t="s">
        <v>19</v>
      </c>
      <c r="I275" s="239"/>
      <c r="J275" s="236"/>
      <c r="K275" s="236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151</v>
      </c>
      <c r="AU275" s="244" t="s">
        <v>87</v>
      </c>
      <c r="AV275" s="14" t="s">
        <v>85</v>
      </c>
      <c r="AW275" s="14" t="s">
        <v>37</v>
      </c>
      <c r="AX275" s="14" t="s">
        <v>77</v>
      </c>
      <c r="AY275" s="244" t="s">
        <v>122</v>
      </c>
    </row>
    <row r="276" spans="1:51" s="13" customFormat="1" ht="12">
      <c r="A276" s="13"/>
      <c r="B276" s="224"/>
      <c r="C276" s="225"/>
      <c r="D276" s="226" t="s">
        <v>151</v>
      </c>
      <c r="E276" s="245" t="s">
        <v>19</v>
      </c>
      <c r="F276" s="227" t="s">
        <v>318</v>
      </c>
      <c r="G276" s="225"/>
      <c r="H276" s="228">
        <v>349.86</v>
      </c>
      <c r="I276" s="229"/>
      <c r="J276" s="225"/>
      <c r="K276" s="225"/>
      <c r="L276" s="230"/>
      <c r="M276" s="231"/>
      <c r="N276" s="232"/>
      <c r="O276" s="232"/>
      <c r="P276" s="232"/>
      <c r="Q276" s="232"/>
      <c r="R276" s="232"/>
      <c r="S276" s="232"/>
      <c r="T276" s="23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4" t="s">
        <v>151</v>
      </c>
      <c r="AU276" s="234" t="s">
        <v>87</v>
      </c>
      <c r="AV276" s="13" t="s">
        <v>87</v>
      </c>
      <c r="AW276" s="13" t="s">
        <v>37</v>
      </c>
      <c r="AX276" s="13" t="s">
        <v>77</v>
      </c>
      <c r="AY276" s="234" t="s">
        <v>122</v>
      </c>
    </row>
    <row r="277" spans="1:51" s="13" customFormat="1" ht="12">
      <c r="A277" s="13"/>
      <c r="B277" s="224"/>
      <c r="C277" s="225"/>
      <c r="D277" s="226" t="s">
        <v>151</v>
      </c>
      <c r="E277" s="245" t="s">
        <v>19</v>
      </c>
      <c r="F277" s="227" t="s">
        <v>319</v>
      </c>
      <c r="G277" s="225"/>
      <c r="H277" s="228">
        <v>35.54</v>
      </c>
      <c r="I277" s="229"/>
      <c r="J277" s="225"/>
      <c r="K277" s="225"/>
      <c r="L277" s="230"/>
      <c r="M277" s="231"/>
      <c r="N277" s="232"/>
      <c r="O277" s="232"/>
      <c r="P277" s="232"/>
      <c r="Q277" s="232"/>
      <c r="R277" s="232"/>
      <c r="S277" s="232"/>
      <c r="T277" s="23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4" t="s">
        <v>151</v>
      </c>
      <c r="AU277" s="234" t="s">
        <v>87</v>
      </c>
      <c r="AV277" s="13" t="s">
        <v>87</v>
      </c>
      <c r="AW277" s="13" t="s">
        <v>37</v>
      </c>
      <c r="AX277" s="13" t="s">
        <v>77</v>
      </c>
      <c r="AY277" s="234" t="s">
        <v>122</v>
      </c>
    </row>
    <row r="278" spans="1:51" s="13" customFormat="1" ht="12">
      <c r="A278" s="13"/>
      <c r="B278" s="224"/>
      <c r="C278" s="225"/>
      <c r="D278" s="226" t="s">
        <v>151</v>
      </c>
      <c r="E278" s="245" t="s">
        <v>19</v>
      </c>
      <c r="F278" s="227" t="s">
        <v>320</v>
      </c>
      <c r="G278" s="225"/>
      <c r="H278" s="228">
        <v>37.58</v>
      </c>
      <c r="I278" s="229"/>
      <c r="J278" s="225"/>
      <c r="K278" s="225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151</v>
      </c>
      <c r="AU278" s="234" t="s">
        <v>87</v>
      </c>
      <c r="AV278" s="13" t="s">
        <v>87</v>
      </c>
      <c r="AW278" s="13" t="s">
        <v>37</v>
      </c>
      <c r="AX278" s="13" t="s">
        <v>77</v>
      </c>
      <c r="AY278" s="234" t="s">
        <v>122</v>
      </c>
    </row>
    <row r="279" spans="1:51" s="13" customFormat="1" ht="12">
      <c r="A279" s="13"/>
      <c r="B279" s="224"/>
      <c r="C279" s="225"/>
      <c r="D279" s="226" t="s">
        <v>151</v>
      </c>
      <c r="E279" s="245" t="s">
        <v>19</v>
      </c>
      <c r="F279" s="227" t="s">
        <v>321</v>
      </c>
      <c r="G279" s="225"/>
      <c r="H279" s="228">
        <v>6.13</v>
      </c>
      <c r="I279" s="229"/>
      <c r="J279" s="225"/>
      <c r="K279" s="225"/>
      <c r="L279" s="230"/>
      <c r="M279" s="231"/>
      <c r="N279" s="232"/>
      <c r="O279" s="232"/>
      <c r="P279" s="232"/>
      <c r="Q279" s="232"/>
      <c r="R279" s="232"/>
      <c r="S279" s="232"/>
      <c r="T279" s="23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4" t="s">
        <v>151</v>
      </c>
      <c r="AU279" s="234" t="s">
        <v>87</v>
      </c>
      <c r="AV279" s="13" t="s">
        <v>87</v>
      </c>
      <c r="AW279" s="13" t="s">
        <v>37</v>
      </c>
      <c r="AX279" s="13" t="s">
        <v>77</v>
      </c>
      <c r="AY279" s="234" t="s">
        <v>122</v>
      </c>
    </row>
    <row r="280" spans="1:51" s="13" customFormat="1" ht="12">
      <c r="A280" s="13"/>
      <c r="B280" s="224"/>
      <c r="C280" s="225"/>
      <c r="D280" s="226" t="s">
        <v>151</v>
      </c>
      <c r="E280" s="245" t="s">
        <v>19</v>
      </c>
      <c r="F280" s="227" t="s">
        <v>272</v>
      </c>
      <c r="G280" s="225"/>
      <c r="H280" s="228">
        <v>1.4</v>
      </c>
      <c r="I280" s="229"/>
      <c r="J280" s="225"/>
      <c r="K280" s="225"/>
      <c r="L280" s="230"/>
      <c r="M280" s="231"/>
      <c r="N280" s="232"/>
      <c r="O280" s="232"/>
      <c r="P280" s="232"/>
      <c r="Q280" s="232"/>
      <c r="R280" s="232"/>
      <c r="S280" s="232"/>
      <c r="T280" s="23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4" t="s">
        <v>151</v>
      </c>
      <c r="AU280" s="234" t="s">
        <v>87</v>
      </c>
      <c r="AV280" s="13" t="s">
        <v>87</v>
      </c>
      <c r="AW280" s="13" t="s">
        <v>37</v>
      </c>
      <c r="AX280" s="13" t="s">
        <v>77</v>
      </c>
      <c r="AY280" s="234" t="s">
        <v>122</v>
      </c>
    </row>
    <row r="281" spans="1:51" s="13" customFormat="1" ht="12">
      <c r="A281" s="13"/>
      <c r="B281" s="224"/>
      <c r="C281" s="225"/>
      <c r="D281" s="226" t="s">
        <v>151</v>
      </c>
      <c r="E281" s="245" t="s">
        <v>19</v>
      </c>
      <c r="F281" s="227" t="s">
        <v>273</v>
      </c>
      <c r="G281" s="225"/>
      <c r="H281" s="228">
        <v>1.29</v>
      </c>
      <c r="I281" s="229"/>
      <c r="J281" s="225"/>
      <c r="K281" s="225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151</v>
      </c>
      <c r="AU281" s="234" t="s">
        <v>87</v>
      </c>
      <c r="AV281" s="13" t="s">
        <v>87</v>
      </c>
      <c r="AW281" s="13" t="s">
        <v>37</v>
      </c>
      <c r="AX281" s="13" t="s">
        <v>77</v>
      </c>
      <c r="AY281" s="234" t="s">
        <v>122</v>
      </c>
    </row>
    <row r="282" spans="1:51" s="13" customFormat="1" ht="12">
      <c r="A282" s="13"/>
      <c r="B282" s="224"/>
      <c r="C282" s="225"/>
      <c r="D282" s="226" t="s">
        <v>151</v>
      </c>
      <c r="E282" s="245" t="s">
        <v>19</v>
      </c>
      <c r="F282" s="227" t="s">
        <v>274</v>
      </c>
      <c r="G282" s="225"/>
      <c r="H282" s="228">
        <v>1.21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151</v>
      </c>
      <c r="AU282" s="234" t="s">
        <v>87</v>
      </c>
      <c r="AV282" s="13" t="s">
        <v>87</v>
      </c>
      <c r="AW282" s="13" t="s">
        <v>37</v>
      </c>
      <c r="AX282" s="13" t="s">
        <v>77</v>
      </c>
      <c r="AY282" s="234" t="s">
        <v>122</v>
      </c>
    </row>
    <row r="283" spans="1:51" s="13" customFormat="1" ht="12">
      <c r="A283" s="13"/>
      <c r="B283" s="224"/>
      <c r="C283" s="225"/>
      <c r="D283" s="226" t="s">
        <v>151</v>
      </c>
      <c r="E283" s="245" t="s">
        <v>19</v>
      </c>
      <c r="F283" s="227" t="s">
        <v>275</v>
      </c>
      <c r="G283" s="225"/>
      <c r="H283" s="228">
        <v>1.71</v>
      </c>
      <c r="I283" s="229"/>
      <c r="J283" s="225"/>
      <c r="K283" s="225"/>
      <c r="L283" s="230"/>
      <c r="M283" s="231"/>
      <c r="N283" s="232"/>
      <c r="O283" s="232"/>
      <c r="P283" s="232"/>
      <c r="Q283" s="232"/>
      <c r="R283" s="232"/>
      <c r="S283" s="232"/>
      <c r="T283" s="23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4" t="s">
        <v>151</v>
      </c>
      <c r="AU283" s="234" t="s">
        <v>87</v>
      </c>
      <c r="AV283" s="13" t="s">
        <v>87</v>
      </c>
      <c r="AW283" s="13" t="s">
        <v>37</v>
      </c>
      <c r="AX283" s="13" t="s">
        <v>77</v>
      </c>
      <c r="AY283" s="234" t="s">
        <v>122</v>
      </c>
    </row>
    <row r="284" spans="1:51" s="13" customFormat="1" ht="12">
      <c r="A284" s="13"/>
      <c r="B284" s="224"/>
      <c r="C284" s="225"/>
      <c r="D284" s="226" t="s">
        <v>151</v>
      </c>
      <c r="E284" s="245" t="s">
        <v>19</v>
      </c>
      <c r="F284" s="227" t="s">
        <v>276</v>
      </c>
      <c r="G284" s="225"/>
      <c r="H284" s="228">
        <v>1.17</v>
      </c>
      <c r="I284" s="229"/>
      <c r="J284" s="225"/>
      <c r="K284" s="225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151</v>
      </c>
      <c r="AU284" s="234" t="s">
        <v>87</v>
      </c>
      <c r="AV284" s="13" t="s">
        <v>87</v>
      </c>
      <c r="AW284" s="13" t="s">
        <v>37</v>
      </c>
      <c r="AX284" s="13" t="s">
        <v>77</v>
      </c>
      <c r="AY284" s="234" t="s">
        <v>122</v>
      </c>
    </row>
    <row r="285" spans="1:51" s="13" customFormat="1" ht="12">
      <c r="A285" s="13"/>
      <c r="B285" s="224"/>
      <c r="C285" s="225"/>
      <c r="D285" s="226" t="s">
        <v>151</v>
      </c>
      <c r="E285" s="245" t="s">
        <v>19</v>
      </c>
      <c r="F285" s="227" t="s">
        <v>277</v>
      </c>
      <c r="G285" s="225"/>
      <c r="H285" s="228">
        <v>3.19</v>
      </c>
      <c r="I285" s="229"/>
      <c r="J285" s="225"/>
      <c r="K285" s="225"/>
      <c r="L285" s="230"/>
      <c r="M285" s="231"/>
      <c r="N285" s="232"/>
      <c r="O285" s="232"/>
      <c r="P285" s="232"/>
      <c r="Q285" s="232"/>
      <c r="R285" s="232"/>
      <c r="S285" s="232"/>
      <c r="T285" s="23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4" t="s">
        <v>151</v>
      </c>
      <c r="AU285" s="234" t="s">
        <v>87</v>
      </c>
      <c r="AV285" s="13" t="s">
        <v>87</v>
      </c>
      <c r="AW285" s="13" t="s">
        <v>37</v>
      </c>
      <c r="AX285" s="13" t="s">
        <v>77</v>
      </c>
      <c r="AY285" s="234" t="s">
        <v>122</v>
      </c>
    </row>
    <row r="286" spans="1:51" s="13" customFormat="1" ht="12">
      <c r="A286" s="13"/>
      <c r="B286" s="224"/>
      <c r="C286" s="225"/>
      <c r="D286" s="226" t="s">
        <v>151</v>
      </c>
      <c r="E286" s="245" t="s">
        <v>19</v>
      </c>
      <c r="F286" s="227" t="s">
        <v>278</v>
      </c>
      <c r="G286" s="225"/>
      <c r="H286" s="228">
        <v>1.63</v>
      </c>
      <c r="I286" s="229"/>
      <c r="J286" s="225"/>
      <c r="K286" s="225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151</v>
      </c>
      <c r="AU286" s="234" t="s">
        <v>87</v>
      </c>
      <c r="AV286" s="13" t="s">
        <v>87</v>
      </c>
      <c r="AW286" s="13" t="s">
        <v>37</v>
      </c>
      <c r="AX286" s="13" t="s">
        <v>77</v>
      </c>
      <c r="AY286" s="234" t="s">
        <v>122</v>
      </c>
    </row>
    <row r="287" spans="1:51" s="13" customFormat="1" ht="12">
      <c r="A287" s="13"/>
      <c r="B287" s="224"/>
      <c r="C287" s="225"/>
      <c r="D287" s="226" t="s">
        <v>151</v>
      </c>
      <c r="E287" s="245" t="s">
        <v>19</v>
      </c>
      <c r="F287" s="227" t="s">
        <v>279</v>
      </c>
      <c r="G287" s="225"/>
      <c r="H287" s="228">
        <v>1.27</v>
      </c>
      <c r="I287" s="229"/>
      <c r="J287" s="225"/>
      <c r="K287" s="225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151</v>
      </c>
      <c r="AU287" s="234" t="s">
        <v>87</v>
      </c>
      <c r="AV287" s="13" t="s">
        <v>87</v>
      </c>
      <c r="AW287" s="13" t="s">
        <v>37</v>
      </c>
      <c r="AX287" s="13" t="s">
        <v>77</v>
      </c>
      <c r="AY287" s="234" t="s">
        <v>122</v>
      </c>
    </row>
    <row r="288" spans="1:51" s="13" customFormat="1" ht="12">
      <c r="A288" s="13"/>
      <c r="B288" s="224"/>
      <c r="C288" s="225"/>
      <c r="D288" s="226" t="s">
        <v>151</v>
      </c>
      <c r="E288" s="245" t="s">
        <v>19</v>
      </c>
      <c r="F288" s="227" t="s">
        <v>280</v>
      </c>
      <c r="G288" s="225"/>
      <c r="H288" s="228">
        <v>1.89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151</v>
      </c>
      <c r="AU288" s="234" t="s">
        <v>87</v>
      </c>
      <c r="AV288" s="13" t="s">
        <v>87</v>
      </c>
      <c r="AW288" s="13" t="s">
        <v>37</v>
      </c>
      <c r="AX288" s="13" t="s">
        <v>77</v>
      </c>
      <c r="AY288" s="234" t="s">
        <v>122</v>
      </c>
    </row>
    <row r="289" spans="1:51" s="13" customFormat="1" ht="12">
      <c r="A289" s="13"/>
      <c r="B289" s="224"/>
      <c r="C289" s="225"/>
      <c r="D289" s="226" t="s">
        <v>151</v>
      </c>
      <c r="E289" s="245" t="s">
        <v>19</v>
      </c>
      <c r="F289" s="227" t="s">
        <v>281</v>
      </c>
      <c r="G289" s="225"/>
      <c r="H289" s="228">
        <v>1.12</v>
      </c>
      <c r="I289" s="229"/>
      <c r="J289" s="225"/>
      <c r="K289" s="225"/>
      <c r="L289" s="230"/>
      <c r="M289" s="231"/>
      <c r="N289" s="232"/>
      <c r="O289" s="232"/>
      <c r="P289" s="232"/>
      <c r="Q289" s="232"/>
      <c r="R289" s="232"/>
      <c r="S289" s="232"/>
      <c r="T289" s="23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4" t="s">
        <v>151</v>
      </c>
      <c r="AU289" s="234" t="s">
        <v>87</v>
      </c>
      <c r="AV289" s="13" t="s">
        <v>87</v>
      </c>
      <c r="AW289" s="13" t="s">
        <v>37</v>
      </c>
      <c r="AX289" s="13" t="s">
        <v>77</v>
      </c>
      <c r="AY289" s="234" t="s">
        <v>122</v>
      </c>
    </row>
    <row r="290" spans="1:51" s="13" customFormat="1" ht="12">
      <c r="A290" s="13"/>
      <c r="B290" s="224"/>
      <c r="C290" s="225"/>
      <c r="D290" s="226" t="s">
        <v>151</v>
      </c>
      <c r="E290" s="245" t="s">
        <v>19</v>
      </c>
      <c r="F290" s="227" t="s">
        <v>282</v>
      </c>
      <c r="G290" s="225"/>
      <c r="H290" s="228">
        <v>1.47</v>
      </c>
      <c r="I290" s="229"/>
      <c r="J290" s="225"/>
      <c r="K290" s="225"/>
      <c r="L290" s="230"/>
      <c r="M290" s="231"/>
      <c r="N290" s="232"/>
      <c r="O290" s="232"/>
      <c r="P290" s="232"/>
      <c r="Q290" s="232"/>
      <c r="R290" s="232"/>
      <c r="S290" s="232"/>
      <c r="T290" s="23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4" t="s">
        <v>151</v>
      </c>
      <c r="AU290" s="234" t="s">
        <v>87</v>
      </c>
      <c r="AV290" s="13" t="s">
        <v>87</v>
      </c>
      <c r="AW290" s="13" t="s">
        <v>37</v>
      </c>
      <c r="AX290" s="13" t="s">
        <v>77</v>
      </c>
      <c r="AY290" s="234" t="s">
        <v>122</v>
      </c>
    </row>
    <row r="291" spans="1:51" s="13" customFormat="1" ht="12">
      <c r="A291" s="13"/>
      <c r="B291" s="224"/>
      <c r="C291" s="225"/>
      <c r="D291" s="226" t="s">
        <v>151</v>
      </c>
      <c r="E291" s="245" t="s">
        <v>19</v>
      </c>
      <c r="F291" s="227" t="s">
        <v>283</v>
      </c>
      <c r="G291" s="225"/>
      <c r="H291" s="228">
        <v>1.48</v>
      </c>
      <c r="I291" s="229"/>
      <c r="J291" s="225"/>
      <c r="K291" s="225"/>
      <c r="L291" s="230"/>
      <c r="M291" s="231"/>
      <c r="N291" s="232"/>
      <c r="O291" s="232"/>
      <c r="P291" s="232"/>
      <c r="Q291" s="232"/>
      <c r="R291" s="232"/>
      <c r="S291" s="232"/>
      <c r="T291" s="23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4" t="s">
        <v>151</v>
      </c>
      <c r="AU291" s="234" t="s">
        <v>87</v>
      </c>
      <c r="AV291" s="13" t="s">
        <v>87</v>
      </c>
      <c r="AW291" s="13" t="s">
        <v>37</v>
      </c>
      <c r="AX291" s="13" t="s">
        <v>77</v>
      </c>
      <c r="AY291" s="234" t="s">
        <v>122</v>
      </c>
    </row>
    <row r="292" spans="1:51" s="16" customFormat="1" ht="12">
      <c r="A292" s="16"/>
      <c r="B292" s="257"/>
      <c r="C292" s="258"/>
      <c r="D292" s="226" t="s">
        <v>151</v>
      </c>
      <c r="E292" s="259" t="s">
        <v>19</v>
      </c>
      <c r="F292" s="260" t="s">
        <v>197</v>
      </c>
      <c r="G292" s="258"/>
      <c r="H292" s="261">
        <v>447.94</v>
      </c>
      <c r="I292" s="262"/>
      <c r="J292" s="258"/>
      <c r="K292" s="258"/>
      <c r="L292" s="263"/>
      <c r="M292" s="264"/>
      <c r="N292" s="265"/>
      <c r="O292" s="265"/>
      <c r="P292" s="265"/>
      <c r="Q292" s="265"/>
      <c r="R292" s="265"/>
      <c r="S292" s="265"/>
      <c r="T292" s="26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T292" s="267" t="s">
        <v>151</v>
      </c>
      <c r="AU292" s="267" t="s">
        <v>87</v>
      </c>
      <c r="AV292" s="16" t="s">
        <v>137</v>
      </c>
      <c r="AW292" s="16" t="s">
        <v>37</v>
      </c>
      <c r="AX292" s="16" t="s">
        <v>77</v>
      </c>
      <c r="AY292" s="267" t="s">
        <v>122</v>
      </c>
    </row>
    <row r="293" spans="1:51" s="15" customFormat="1" ht="12">
      <c r="A293" s="15"/>
      <c r="B293" s="246"/>
      <c r="C293" s="247"/>
      <c r="D293" s="226" t="s">
        <v>151</v>
      </c>
      <c r="E293" s="248" t="s">
        <v>19</v>
      </c>
      <c r="F293" s="249" t="s">
        <v>176</v>
      </c>
      <c r="G293" s="247"/>
      <c r="H293" s="250">
        <v>863.75</v>
      </c>
      <c r="I293" s="251"/>
      <c r="J293" s="247"/>
      <c r="K293" s="247"/>
      <c r="L293" s="252"/>
      <c r="M293" s="253"/>
      <c r="N293" s="254"/>
      <c r="O293" s="254"/>
      <c r="P293" s="254"/>
      <c r="Q293" s="254"/>
      <c r="R293" s="254"/>
      <c r="S293" s="254"/>
      <c r="T293" s="25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56" t="s">
        <v>151</v>
      </c>
      <c r="AU293" s="256" t="s">
        <v>87</v>
      </c>
      <c r="AV293" s="15" t="s">
        <v>130</v>
      </c>
      <c r="AW293" s="15" t="s">
        <v>37</v>
      </c>
      <c r="AX293" s="15" t="s">
        <v>85</v>
      </c>
      <c r="AY293" s="256" t="s">
        <v>122</v>
      </c>
    </row>
    <row r="294" spans="1:65" s="2" customFormat="1" ht="16.5" customHeight="1">
      <c r="A294" s="40"/>
      <c r="B294" s="41"/>
      <c r="C294" s="206" t="s">
        <v>322</v>
      </c>
      <c r="D294" s="206" t="s">
        <v>125</v>
      </c>
      <c r="E294" s="207" t="s">
        <v>323</v>
      </c>
      <c r="F294" s="208" t="s">
        <v>324</v>
      </c>
      <c r="G294" s="209" t="s">
        <v>170</v>
      </c>
      <c r="H294" s="210">
        <v>297.017</v>
      </c>
      <c r="I294" s="211"/>
      <c r="J294" s="212">
        <f>ROUND(I294*H294,2)</f>
        <v>0</v>
      </c>
      <c r="K294" s="208" t="s">
        <v>19</v>
      </c>
      <c r="L294" s="46"/>
      <c r="M294" s="213" t="s">
        <v>19</v>
      </c>
      <c r="N294" s="214" t="s">
        <v>48</v>
      </c>
      <c r="O294" s="86"/>
      <c r="P294" s="215">
        <f>O294*H294</f>
        <v>0</v>
      </c>
      <c r="Q294" s="215">
        <v>0.00088</v>
      </c>
      <c r="R294" s="215">
        <f>Q294*H294</f>
        <v>0.26137496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171</v>
      </c>
      <c r="AT294" s="217" t="s">
        <v>125</v>
      </c>
      <c r="AU294" s="217" t="s">
        <v>87</v>
      </c>
      <c r="AY294" s="19" t="s">
        <v>122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85</v>
      </c>
      <c r="BK294" s="218">
        <f>ROUND(I294*H294,2)</f>
        <v>0</v>
      </c>
      <c r="BL294" s="19" t="s">
        <v>171</v>
      </c>
      <c r="BM294" s="217" t="s">
        <v>325</v>
      </c>
    </row>
    <row r="295" spans="1:51" s="14" customFormat="1" ht="12">
      <c r="A295" s="14"/>
      <c r="B295" s="235"/>
      <c r="C295" s="236"/>
      <c r="D295" s="226" t="s">
        <v>151</v>
      </c>
      <c r="E295" s="237" t="s">
        <v>19</v>
      </c>
      <c r="F295" s="238" t="s">
        <v>316</v>
      </c>
      <c r="G295" s="236"/>
      <c r="H295" s="237" t="s">
        <v>19</v>
      </c>
      <c r="I295" s="239"/>
      <c r="J295" s="236"/>
      <c r="K295" s="236"/>
      <c r="L295" s="240"/>
      <c r="M295" s="241"/>
      <c r="N295" s="242"/>
      <c r="O295" s="242"/>
      <c r="P295" s="242"/>
      <c r="Q295" s="242"/>
      <c r="R295" s="242"/>
      <c r="S295" s="242"/>
      <c r="T295" s="24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4" t="s">
        <v>151</v>
      </c>
      <c r="AU295" s="244" t="s">
        <v>87</v>
      </c>
      <c r="AV295" s="14" t="s">
        <v>85</v>
      </c>
      <c r="AW295" s="14" t="s">
        <v>37</v>
      </c>
      <c r="AX295" s="14" t="s">
        <v>77</v>
      </c>
      <c r="AY295" s="244" t="s">
        <v>122</v>
      </c>
    </row>
    <row r="296" spans="1:51" s="13" customFormat="1" ht="12">
      <c r="A296" s="13"/>
      <c r="B296" s="224"/>
      <c r="C296" s="225"/>
      <c r="D296" s="226" t="s">
        <v>151</v>
      </c>
      <c r="E296" s="245" t="s">
        <v>19</v>
      </c>
      <c r="F296" s="227" t="s">
        <v>288</v>
      </c>
      <c r="G296" s="225"/>
      <c r="H296" s="228">
        <v>100.006</v>
      </c>
      <c r="I296" s="229"/>
      <c r="J296" s="225"/>
      <c r="K296" s="225"/>
      <c r="L296" s="230"/>
      <c r="M296" s="231"/>
      <c r="N296" s="232"/>
      <c r="O296" s="232"/>
      <c r="P296" s="232"/>
      <c r="Q296" s="232"/>
      <c r="R296" s="232"/>
      <c r="S296" s="232"/>
      <c r="T296" s="23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4" t="s">
        <v>151</v>
      </c>
      <c r="AU296" s="234" t="s">
        <v>87</v>
      </c>
      <c r="AV296" s="13" t="s">
        <v>87</v>
      </c>
      <c r="AW296" s="13" t="s">
        <v>37</v>
      </c>
      <c r="AX296" s="13" t="s">
        <v>77</v>
      </c>
      <c r="AY296" s="234" t="s">
        <v>122</v>
      </c>
    </row>
    <row r="297" spans="1:51" s="13" customFormat="1" ht="12">
      <c r="A297" s="13"/>
      <c r="B297" s="224"/>
      <c r="C297" s="225"/>
      <c r="D297" s="226" t="s">
        <v>151</v>
      </c>
      <c r="E297" s="245" t="s">
        <v>19</v>
      </c>
      <c r="F297" s="227" t="s">
        <v>289</v>
      </c>
      <c r="G297" s="225"/>
      <c r="H297" s="228">
        <v>15.492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151</v>
      </c>
      <c r="AU297" s="234" t="s">
        <v>87</v>
      </c>
      <c r="AV297" s="13" t="s">
        <v>87</v>
      </c>
      <c r="AW297" s="13" t="s">
        <v>37</v>
      </c>
      <c r="AX297" s="13" t="s">
        <v>77</v>
      </c>
      <c r="AY297" s="234" t="s">
        <v>122</v>
      </c>
    </row>
    <row r="298" spans="1:51" s="13" customFormat="1" ht="12">
      <c r="A298" s="13"/>
      <c r="B298" s="224"/>
      <c r="C298" s="225"/>
      <c r="D298" s="226" t="s">
        <v>151</v>
      </c>
      <c r="E298" s="245" t="s">
        <v>19</v>
      </c>
      <c r="F298" s="227" t="s">
        <v>290</v>
      </c>
      <c r="G298" s="225"/>
      <c r="H298" s="228">
        <v>9.568</v>
      </c>
      <c r="I298" s="229"/>
      <c r="J298" s="225"/>
      <c r="K298" s="225"/>
      <c r="L298" s="230"/>
      <c r="M298" s="231"/>
      <c r="N298" s="232"/>
      <c r="O298" s="232"/>
      <c r="P298" s="232"/>
      <c r="Q298" s="232"/>
      <c r="R298" s="232"/>
      <c r="S298" s="232"/>
      <c r="T298" s="23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4" t="s">
        <v>151</v>
      </c>
      <c r="AU298" s="234" t="s">
        <v>87</v>
      </c>
      <c r="AV298" s="13" t="s">
        <v>87</v>
      </c>
      <c r="AW298" s="13" t="s">
        <v>37</v>
      </c>
      <c r="AX298" s="13" t="s">
        <v>77</v>
      </c>
      <c r="AY298" s="234" t="s">
        <v>122</v>
      </c>
    </row>
    <row r="299" spans="1:51" s="13" customFormat="1" ht="12">
      <c r="A299" s="13"/>
      <c r="B299" s="224"/>
      <c r="C299" s="225"/>
      <c r="D299" s="226" t="s">
        <v>151</v>
      </c>
      <c r="E299" s="245" t="s">
        <v>19</v>
      </c>
      <c r="F299" s="227" t="s">
        <v>291</v>
      </c>
      <c r="G299" s="225"/>
      <c r="H299" s="228">
        <v>3.623</v>
      </c>
      <c r="I299" s="229"/>
      <c r="J299" s="225"/>
      <c r="K299" s="225"/>
      <c r="L299" s="230"/>
      <c r="M299" s="231"/>
      <c r="N299" s="232"/>
      <c r="O299" s="232"/>
      <c r="P299" s="232"/>
      <c r="Q299" s="232"/>
      <c r="R299" s="232"/>
      <c r="S299" s="232"/>
      <c r="T299" s="23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4" t="s">
        <v>151</v>
      </c>
      <c r="AU299" s="234" t="s">
        <v>87</v>
      </c>
      <c r="AV299" s="13" t="s">
        <v>87</v>
      </c>
      <c r="AW299" s="13" t="s">
        <v>37</v>
      </c>
      <c r="AX299" s="13" t="s">
        <v>77</v>
      </c>
      <c r="AY299" s="234" t="s">
        <v>122</v>
      </c>
    </row>
    <row r="300" spans="1:51" s="13" customFormat="1" ht="12">
      <c r="A300" s="13"/>
      <c r="B300" s="224"/>
      <c r="C300" s="225"/>
      <c r="D300" s="226" t="s">
        <v>151</v>
      </c>
      <c r="E300" s="245" t="s">
        <v>19</v>
      </c>
      <c r="F300" s="227" t="s">
        <v>292</v>
      </c>
      <c r="G300" s="225"/>
      <c r="H300" s="228">
        <v>3.595</v>
      </c>
      <c r="I300" s="229"/>
      <c r="J300" s="225"/>
      <c r="K300" s="225"/>
      <c r="L300" s="230"/>
      <c r="M300" s="231"/>
      <c r="N300" s="232"/>
      <c r="O300" s="232"/>
      <c r="P300" s="232"/>
      <c r="Q300" s="232"/>
      <c r="R300" s="232"/>
      <c r="S300" s="232"/>
      <c r="T300" s="23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4" t="s">
        <v>151</v>
      </c>
      <c r="AU300" s="234" t="s">
        <v>87</v>
      </c>
      <c r="AV300" s="13" t="s">
        <v>87</v>
      </c>
      <c r="AW300" s="13" t="s">
        <v>37</v>
      </c>
      <c r="AX300" s="13" t="s">
        <v>77</v>
      </c>
      <c r="AY300" s="234" t="s">
        <v>122</v>
      </c>
    </row>
    <row r="301" spans="1:51" s="13" customFormat="1" ht="12">
      <c r="A301" s="13"/>
      <c r="B301" s="224"/>
      <c r="C301" s="225"/>
      <c r="D301" s="226" t="s">
        <v>151</v>
      </c>
      <c r="E301" s="245" t="s">
        <v>19</v>
      </c>
      <c r="F301" s="227" t="s">
        <v>293</v>
      </c>
      <c r="G301" s="225"/>
      <c r="H301" s="228">
        <v>3.467</v>
      </c>
      <c r="I301" s="229"/>
      <c r="J301" s="225"/>
      <c r="K301" s="225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151</v>
      </c>
      <c r="AU301" s="234" t="s">
        <v>87</v>
      </c>
      <c r="AV301" s="13" t="s">
        <v>87</v>
      </c>
      <c r="AW301" s="13" t="s">
        <v>37</v>
      </c>
      <c r="AX301" s="13" t="s">
        <v>77</v>
      </c>
      <c r="AY301" s="234" t="s">
        <v>122</v>
      </c>
    </row>
    <row r="302" spans="1:51" s="13" customFormat="1" ht="12">
      <c r="A302" s="13"/>
      <c r="B302" s="224"/>
      <c r="C302" s="225"/>
      <c r="D302" s="226" t="s">
        <v>151</v>
      </c>
      <c r="E302" s="245" t="s">
        <v>19</v>
      </c>
      <c r="F302" s="227" t="s">
        <v>294</v>
      </c>
      <c r="G302" s="225"/>
      <c r="H302" s="228">
        <v>5.439</v>
      </c>
      <c r="I302" s="229"/>
      <c r="J302" s="225"/>
      <c r="K302" s="225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151</v>
      </c>
      <c r="AU302" s="234" t="s">
        <v>87</v>
      </c>
      <c r="AV302" s="13" t="s">
        <v>87</v>
      </c>
      <c r="AW302" s="13" t="s">
        <v>37</v>
      </c>
      <c r="AX302" s="13" t="s">
        <v>77</v>
      </c>
      <c r="AY302" s="234" t="s">
        <v>122</v>
      </c>
    </row>
    <row r="303" spans="1:51" s="13" customFormat="1" ht="12">
      <c r="A303" s="13"/>
      <c r="B303" s="224"/>
      <c r="C303" s="225"/>
      <c r="D303" s="226" t="s">
        <v>151</v>
      </c>
      <c r="E303" s="245" t="s">
        <v>19</v>
      </c>
      <c r="F303" s="227" t="s">
        <v>295</v>
      </c>
      <c r="G303" s="225"/>
      <c r="H303" s="228">
        <v>3.286</v>
      </c>
      <c r="I303" s="229"/>
      <c r="J303" s="225"/>
      <c r="K303" s="225"/>
      <c r="L303" s="230"/>
      <c r="M303" s="231"/>
      <c r="N303" s="232"/>
      <c r="O303" s="232"/>
      <c r="P303" s="232"/>
      <c r="Q303" s="232"/>
      <c r="R303" s="232"/>
      <c r="S303" s="232"/>
      <c r="T303" s="23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4" t="s">
        <v>151</v>
      </c>
      <c r="AU303" s="234" t="s">
        <v>87</v>
      </c>
      <c r="AV303" s="13" t="s">
        <v>87</v>
      </c>
      <c r="AW303" s="13" t="s">
        <v>37</v>
      </c>
      <c r="AX303" s="13" t="s">
        <v>77</v>
      </c>
      <c r="AY303" s="234" t="s">
        <v>122</v>
      </c>
    </row>
    <row r="304" spans="1:51" s="13" customFormat="1" ht="12">
      <c r="A304" s="13"/>
      <c r="B304" s="224"/>
      <c r="C304" s="225"/>
      <c r="D304" s="226" t="s">
        <v>151</v>
      </c>
      <c r="E304" s="245" t="s">
        <v>19</v>
      </c>
      <c r="F304" s="227" t="s">
        <v>296</v>
      </c>
      <c r="G304" s="225"/>
      <c r="H304" s="228">
        <v>7.961</v>
      </c>
      <c r="I304" s="229"/>
      <c r="J304" s="225"/>
      <c r="K304" s="225"/>
      <c r="L304" s="230"/>
      <c r="M304" s="231"/>
      <c r="N304" s="232"/>
      <c r="O304" s="232"/>
      <c r="P304" s="232"/>
      <c r="Q304" s="232"/>
      <c r="R304" s="232"/>
      <c r="S304" s="232"/>
      <c r="T304" s="23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4" t="s">
        <v>151</v>
      </c>
      <c r="AU304" s="234" t="s">
        <v>87</v>
      </c>
      <c r="AV304" s="13" t="s">
        <v>87</v>
      </c>
      <c r="AW304" s="13" t="s">
        <v>37</v>
      </c>
      <c r="AX304" s="13" t="s">
        <v>77</v>
      </c>
      <c r="AY304" s="234" t="s">
        <v>122</v>
      </c>
    </row>
    <row r="305" spans="1:51" s="13" customFormat="1" ht="12">
      <c r="A305" s="13"/>
      <c r="B305" s="224"/>
      <c r="C305" s="225"/>
      <c r="D305" s="226" t="s">
        <v>151</v>
      </c>
      <c r="E305" s="245" t="s">
        <v>19</v>
      </c>
      <c r="F305" s="227" t="s">
        <v>297</v>
      </c>
      <c r="G305" s="225"/>
      <c r="H305" s="228">
        <v>4.784</v>
      </c>
      <c r="I305" s="229"/>
      <c r="J305" s="225"/>
      <c r="K305" s="225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151</v>
      </c>
      <c r="AU305" s="234" t="s">
        <v>87</v>
      </c>
      <c r="AV305" s="13" t="s">
        <v>87</v>
      </c>
      <c r="AW305" s="13" t="s">
        <v>37</v>
      </c>
      <c r="AX305" s="13" t="s">
        <v>77</v>
      </c>
      <c r="AY305" s="234" t="s">
        <v>122</v>
      </c>
    </row>
    <row r="306" spans="1:51" s="13" customFormat="1" ht="12">
      <c r="A306" s="13"/>
      <c r="B306" s="224"/>
      <c r="C306" s="225"/>
      <c r="D306" s="226" t="s">
        <v>151</v>
      </c>
      <c r="E306" s="245" t="s">
        <v>19</v>
      </c>
      <c r="F306" s="227" t="s">
        <v>298</v>
      </c>
      <c r="G306" s="225"/>
      <c r="H306" s="228">
        <v>2.366</v>
      </c>
      <c r="I306" s="229"/>
      <c r="J306" s="225"/>
      <c r="K306" s="225"/>
      <c r="L306" s="230"/>
      <c r="M306" s="231"/>
      <c r="N306" s="232"/>
      <c r="O306" s="232"/>
      <c r="P306" s="232"/>
      <c r="Q306" s="232"/>
      <c r="R306" s="232"/>
      <c r="S306" s="232"/>
      <c r="T306" s="23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4" t="s">
        <v>151</v>
      </c>
      <c r="AU306" s="234" t="s">
        <v>87</v>
      </c>
      <c r="AV306" s="13" t="s">
        <v>87</v>
      </c>
      <c r="AW306" s="13" t="s">
        <v>37</v>
      </c>
      <c r="AX306" s="13" t="s">
        <v>77</v>
      </c>
      <c r="AY306" s="234" t="s">
        <v>122</v>
      </c>
    </row>
    <row r="307" spans="1:51" s="13" customFormat="1" ht="12">
      <c r="A307" s="13"/>
      <c r="B307" s="224"/>
      <c r="C307" s="225"/>
      <c r="D307" s="226" t="s">
        <v>151</v>
      </c>
      <c r="E307" s="245" t="s">
        <v>19</v>
      </c>
      <c r="F307" s="227" t="s">
        <v>299</v>
      </c>
      <c r="G307" s="225"/>
      <c r="H307" s="228">
        <v>4.781</v>
      </c>
      <c r="I307" s="229"/>
      <c r="J307" s="225"/>
      <c r="K307" s="225"/>
      <c r="L307" s="230"/>
      <c r="M307" s="231"/>
      <c r="N307" s="232"/>
      <c r="O307" s="232"/>
      <c r="P307" s="232"/>
      <c r="Q307" s="232"/>
      <c r="R307" s="232"/>
      <c r="S307" s="232"/>
      <c r="T307" s="23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4" t="s">
        <v>151</v>
      </c>
      <c r="AU307" s="234" t="s">
        <v>87</v>
      </c>
      <c r="AV307" s="13" t="s">
        <v>87</v>
      </c>
      <c r="AW307" s="13" t="s">
        <v>37</v>
      </c>
      <c r="AX307" s="13" t="s">
        <v>77</v>
      </c>
      <c r="AY307" s="234" t="s">
        <v>122</v>
      </c>
    </row>
    <row r="308" spans="1:51" s="13" customFormat="1" ht="12">
      <c r="A308" s="13"/>
      <c r="B308" s="224"/>
      <c r="C308" s="225"/>
      <c r="D308" s="226" t="s">
        <v>151</v>
      </c>
      <c r="E308" s="245" t="s">
        <v>19</v>
      </c>
      <c r="F308" s="227" t="s">
        <v>300</v>
      </c>
      <c r="G308" s="225"/>
      <c r="H308" s="228">
        <v>2.363</v>
      </c>
      <c r="I308" s="229"/>
      <c r="J308" s="225"/>
      <c r="K308" s="225"/>
      <c r="L308" s="230"/>
      <c r="M308" s="231"/>
      <c r="N308" s="232"/>
      <c r="O308" s="232"/>
      <c r="P308" s="232"/>
      <c r="Q308" s="232"/>
      <c r="R308" s="232"/>
      <c r="S308" s="232"/>
      <c r="T308" s="23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4" t="s">
        <v>151</v>
      </c>
      <c r="AU308" s="234" t="s">
        <v>87</v>
      </c>
      <c r="AV308" s="13" t="s">
        <v>87</v>
      </c>
      <c r="AW308" s="13" t="s">
        <v>37</v>
      </c>
      <c r="AX308" s="13" t="s">
        <v>77</v>
      </c>
      <c r="AY308" s="234" t="s">
        <v>122</v>
      </c>
    </row>
    <row r="309" spans="1:51" s="13" customFormat="1" ht="12">
      <c r="A309" s="13"/>
      <c r="B309" s="224"/>
      <c r="C309" s="225"/>
      <c r="D309" s="226" t="s">
        <v>151</v>
      </c>
      <c r="E309" s="245" t="s">
        <v>19</v>
      </c>
      <c r="F309" s="227" t="s">
        <v>301</v>
      </c>
      <c r="G309" s="225"/>
      <c r="H309" s="228">
        <v>4.147</v>
      </c>
      <c r="I309" s="229"/>
      <c r="J309" s="225"/>
      <c r="K309" s="225"/>
      <c r="L309" s="230"/>
      <c r="M309" s="231"/>
      <c r="N309" s="232"/>
      <c r="O309" s="232"/>
      <c r="P309" s="232"/>
      <c r="Q309" s="232"/>
      <c r="R309" s="232"/>
      <c r="S309" s="232"/>
      <c r="T309" s="23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4" t="s">
        <v>151</v>
      </c>
      <c r="AU309" s="234" t="s">
        <v>87</v>
      </c>
      <c r="AV309" s="13" t="s">
        <v>87</v>
      </c>
      <c r="AW309" s="13" t="s">
        <v>37</v>
      </c>
      <c r="AX309" s="13" t="s">
        <v>77</v>
      </c>
      <c r="AY309" s="234" t="s">
        <v>122</v>
      </c>
    </row>
    <row r="310" spans="1:51" s="13" customFormat="1" ht="12">
      <c r="A310" s="13"/>
      <c r="B310" s="224"/>
      <c r="C310" s="225"/>
      <c r="D310" s="226" t="s">
        <v>151</v>
      </c>
      <c r="E310" s="245" t="s">
        <v>19</v>
      </c>
      <c r="F310" s="227" t="s">
        <v>302</v>
      </c>
      <c r="G310" s="225"/>
      <c r="H310" s="228">
        <v>4.268</v>
      </c>
      <c r="I310" s="229"/>
      <c r="J310" s="225"/>
      <c r="K310" s="225"/>
      <c r="L310" s="230"/>
      <c r="M310" s="231"/>
      <c r="N310" s="232"/>
      <c r="O310" s="232"/>
      <c r="P310" s="232"/>
      <c r="Q310" s="232"/>
      <c r="R310" s="232"/>
      <c r="S310" s="232"/>
      <c r="T310" s="23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4" t="s">
        <v>151</v>
      </c>
      <c r="AU310" s="234" t="s">
        <v>87</v>
      </c>
      <c r="AV310" s="13" t="s">
        <v>87</v>
      </c>
      <c r="AW310" s="13" t="s">
        <v>37</v>
      </c>
      <c r="AX310" s="13" t="s">
        <v>77</v>
      </c>
      <c r="AY310" s="234" t="s">
        <v>122</v>
      </c>
    </row>
    <row r="311" spans="1:51" s="16" customFormat="1" ht="12">
      <c r="A311" s="16"/>
      <c r="B311" s="257"/>
      <c r="C311" s="258"/>
      <c r="D311" s="226" t="s">
        <v>151</v>
      </c>
      <c r="E311" s="259" t="s">
        <v>19</v>
      </c>
      <c r="F311" s="260" t="s">
        <v>197</v>
      </c>
      <c r="G311" s="258"/>
      <c r="H311" s="261">
        <v>175.14600000000002</v>
      </c>
      <c r="I311" s="262"/>
      <c r="J311" s="258"/>
      <c r="K311" s="258"/>
      <c r="L311" s="263"/>
      <c r="M311" s="264"/>
      <c r="N311" s="265"/>
      <c r="O311" s="265"/>
      <c r="P311" s="265"/>
      <c r="Q311" s="265"/>
      <c r="R311" s="265"/>
      <c r="S311" s="265"/>
      <c r="T311" s="26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T311" s="267" t="s">
        <v>151</v>
      </c>
      <c r="AU311" s="267" t="s">
        <v>87</v>
      </c>
      <c r="AV311" s="16" t="s">
        <v>137</v>
      </c>
      <c r="AW311" s="16" t="s">
        <v>37</v>
      </c>
      <c r="AX311" s="16" t="s">
        <v>77</v>
      </c>
      <c r="AY311" s="267" t="s">
        <v>122</v>
      </c>
    </row>
    <row r="312" spans="1:51" s="14" customFormat="1" ht="12">
      <c r="A312" s="14"/>
      <c r="B312" s="235"/>
      <c r="C312" s="236"/>
      <c r="D312" s="226" t="s">
        <v>151</v>
      </c>
      <c r="E312" s="237" t="s">
        <v>19</v>
      </c>
      <c r="F312" s="238" t="s">
        <v>317</v>
      </c>
      <c r="G312" s="236"/>
      <c r="H312" s="237" t="s">
        <v>19</v>
      </c>
      <c r="I312" s="239"/>
      <c r="J312" s="236"/>
      <c r="K312" s="236"/>
      <c r="L312" s="240"/>
      <c r="M312" s="241"/>
      <c r="N312" s="242"/>
      <c r="O312" s="242"/>
      <c r="P312" s="242"/>
      <c r="Q312" s="242"/>
      <c r="R312" s="242"/>
      <c r="S312" s="242"/>
      <c r="T312" s="24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4" t="s">
        <v>151</v>
      </c>
      <c r="AU312" s="244" t="s">
        <v>87</v>
      </c>
      <c r="AV312" s="14" t="s">
        <v>85</v>
      </c>
      <c r="AW312" s="14" t="s">
        <v>37</v>
      </c>
      <c r="AX312" s="14" t="s">
        <v>77</v>
      </c>
      <c r="AY312" s="244" t="s">
        <v>122</v>
      </c>
    </row>
    <row r="313" spans="1:51" s="13" customFormat="1" ht="12">
      <c r="A313" s="13"/>
      <c r="B313" s="224"/>
      <c r="C313" s="225"/>
      <c r="D313" s="226" t="s">
        <v>151</v>
      </c>
      <c r="E313" s="245" t="s">
        <v>19</v>
      </c>
      <c r="F313" s="227" t="s">
        <v>326</v>
      </c>
      <c r="G313" s="225"/>
      <c r="H313" s="228">
        <v>73.577</v>
      </c>
      <c r="I313" s="229"/>
      <c r="J313" s="225"/>
      <c r="K313" s="225"/>
      <c r="L313" s="230"/>
      <c r="M313" s="231"/>
      <c r="N313" s="232"/>
      <c r="O313" s="232"/>
      <c r="P313" s="232"/>
      <c r="Q313" s="232"/>
      <c r="R313" s="232"/>
      <c r="S313" s="232"/>
      <c r="T313" s="23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4" t="s">
        <v>151</v>
      </c>
      <c r="AU313" s="234" t="s">
        <v>87</v>
      </c>
      <c r="AV313" s="13" t="s">
        <v>87</v>
      </c>
      <c r="AW313" s="13" t="s">
        <v>37</v>
      </c>
      <c r="AX313" s="13" t="s">
        <v>77</v>
      </c>
      <c r="AY313" s="234" t="s">
        <v>122</v>
      </c>
    </row>
    <row r="314" spans="1:51" s="13" customFormat="1" ht="12">
      <c r="A314" s="13"/>
      <c r="B314" s="224"/>
      <c r="C314" s="225"/>
      <c r="D314" s="226" t="s">
        <v>151</v>
      </c>
      <c r="E314" s="245" t="s">
        <v>19</v>
      </c>
      <c r="F314" s="227" t="s">
        <v>327</v>
      </c>
      <c r="G314" s="225"/>
      <c r="H314" s="228">
        <v>7.855</v>
      </c>
      <c r="I314" s="229"/>
      <c r="J314" s="225"/>
      <c r="K314" s="225"/>
      <c r="L314" s="230"/>
      <c r="M314" s="231"/>
      <c r="N314" s="232"/>
      <c r="O314" s="232"/>
      <c r="P314" s="232"/>
      <c r="Q314" s="232"/>
      <c r="R314" s="232"/>
      <c r="S314" s="232"/>
      <c r="T314" s="23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4" t="s">
        <v>151</v>
      </c>
      <c r="AU314" s="234" t="s">
        <v>87</v>
      </c>
      <c r="AV314" s="13" t="s">
        <v>87</v>
      </c>
      <c r="AW314" s="13" t="s">
        <v>37</v>
      </c>
      <c r="AX314" s="13" t="s">
        <v>77</v>
      </c>
      <c r="AY314" s="234" t="s">
        <v>122</v>
      </c>
    </row>
    <row r="315" spans="1:51" s="13" customFormat="1" ht="12">
      <c r="A315" s="13"/>
      <c r="B315" s="224"/>
      <c r="C315" s="225"/>
      <c r="D315" s="226" t="s">
        <v>151</v>
      </c>
      <c r="E315" s="245" t="s">
        <v>19</v>
      </c>
      <c r="F315" s="227" t="s">
        <v>328</v>
      </c>
      <c r="G315" s="225"/>
      <c r="H315" s="228">
        <v>3.519</v>
      </c>
      <c r="I315" s="229"/>
      <c r="J315" s="225"/>
      <c r="K315" s="225"/>
      <c r="L315" s="230"/>
      <c r="M315" s="231"/>
      <c r="N315" s="232"/>
      <c r="O315" s="232"/>
      <c r="P315" s="232"/>
      <c r="Q315" s="232"/>
      <c r="R315" s="232"/>
      <c r="S315" s="232"/>
      <c r="T315" s="23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4" t="s">
        <v>151</v>
      </c>
      <c r="AU315" s="234" t="s">
        <v>87</v>
      </c>
      <c r="AV315" s="13" t="s">
        <v>87</v>
      </c>
      <c r="AW315" s="13" t="s">
        <v>37</v>
      </c>
      <c r="AX315" s="13" t="s">
        <v>77</v>
      </c>
      <c r="AY315" s="234" t="s">
        <v>122</v>
      </c>
    </row>
    <row r="316" spans="1:51" s="13" customFormat="1" ht="12">
      <c r="A316" s="13"/>
      <c r="B316" s="224"/>
      <c r="C316" s="225"/>
      <c r="D316" s="226" t="s">
        <v>151</v>
      </c>
      <c r="E316" s="245" t="s">
        <v>19</v>
      </c>
      <c r="F316" s="227" t="s">
        <v>329</v>
      </c>
      <c r="G316" s="225"/>
      <c r="H316" s="228">
        <v>2.657</v>
      </c>
      <c r="I316" s="229"/>
      <c r="J316" s="225"/>
      <c r="K316" s="225"/>
      <c r="L316" s="230"/>
      <c r="M316" s="231"/>
      <c r="N316" s="232"/>
      <c r="O316" s="232"/>
      <c r="P316" s="232"/>
      <c r="Q316" s="232"/>
      <c r="R316" s="232"/>
      <c r="S316" s="232"/>
      <c r="T316" s="23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4" t="s">
        <v>151</v>
      </c>
      <c r="AU316" s="234" t="s">
        <v>87</v>
      </c>
      <c r="AV316" s="13" t="s">
        <v>87</v>
      </c>
      <c r="AW316" s="13" t="s">
        <v>37</v>
      </c>
      <c r="AX316" s="13" t="s">
        <v>77</v>
      </c>
      <c r="AY316" s="234" t="s">
        <v>122</v>
      </c>
    </row>
    <row r="317" spans="1:51" s="13" customFormat="1" ht="12">
      <c r="A317" s="13"/>
      <c r="B317" s="224"/>
      <c r="C317" s="225"/>
      <c r="D317" s="226" t="s">
        <v>151</v>
      </c>
      <c r="E317" s="245" t="s">
        <v>19</v>
      </c>
      <c r="F317" s="227" t="s">
        <v>330</v>
      </c>
      <c r="G317" s="225"/>
      <c r="H317" s="228">
        <v>2.654</v>
      </c>
      <c r="I317" s="229"/>
      <c r="J317" s="225"/>
      <c r="K317" s="225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151</v>
      </c>
      <c r="AU317" s="234" t="s">
        <v>87</v>
      </c>
      <c r="AV317" s="13" t="s">
        <v>87</v>
      </c>
      <c r="AW317" s="13" t="s">
        <v>37</v>
      </c>
      <c r="AX317" s="13" t="s">
        <v>77</v>
      </c>
      <c r="AY317" s="234" t="s">
        <v>122</v>
      </c>
    </row>
    <row r="318" spans="1:51" s="13" customFormat="1" ht="12">
      <c r="A318" s="13"/>
      <c r="B318" s="224"/>
      <c r="C318" s="225"/>
      <c r="D318" s="226" t="s">
        <v>151</v>
      </c>
      <c r="E318" s="245" t="s">
        <v>19</v>
      </c>
      <c r="F318" s="227" t="s">
        <v>331</v>
      </c>
      <c r="G318" s="225"/>
      <c r="H318" s="228">
        <v>2.56</v>
      </c>
      <c r="I318" s="229"/>
      <c r="J318" s="225"/>
      <c r="K318" s="225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151</v>
      </c>
      <c r="AU318" s="234" t="s">
        <v>87</v>
      </c>
      <c r="AV318" s="13" t="s">
        <v>87</v>
      </c>
      <c r="AW318" s="13" t="s">
        <v>37</v>
      </c>
      <c r="AX318" s="13" t="s">
        <v>77</v>
      </c>
      <c r="AY318" s="234" t="s">
        <v>122</v>
      </c>
    </row>
    <row r="319" spans="1:51" s="13" customFormat="1" ht="12">
      <c r="A319" s="13"/>
      <c r="B319" s="224"/>
      <c r="C319" s="225"/>
      <c r="D319" s="226" t="s">
        <v>151</v>
      </c>
      <c r="E319" s="245" t="s">
        <v>19</v>
      </c>
      <c r="F319" s="227" t="s">
        <v>332</v>
      </c>
      <c r="G319" s="225"/>
      <c r="H319" s="228">
        <v>3.975</v>
      </c>
      <c r="I319" s="229"/>
      <c r="J319" s="225"/>
      <c r="K319" s="225"/>
      <c r="L319" s="230"/>
      <c r="M319" s="231"/>
      <c r="N319" s="232"/>
      <c r="O319" s="232"/>
      <c r="P319" s="232"/>
      <c r="Q319" s="232"/>
      <c r="R319" s="232"/>
      <c r="S319" s="232"/>
      <c r="T319" s="23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4" t="s">
        <v>151</v>
      </c>
      <c r="AU319" s="234" t="s">
        <v>87</v>
      </c>
      <c r="AV319" s="13" t="s">
        <v>87</v>
      </c>
      <c r="AW319" s="13" t="s">
        <v>37</v>
      </c>
      <c r="AX319" s="13" t="s">
        <v>77</v>
      </c>
      <c r="AY319" s="234" t="s">
        <v>122</v>
      </c>
    </row>
    <row r="320" spans="1:51" s="13" customFormat="1" ht="12">
      <c r="A320" s="13"/>
      <c r="B320" s="224"/>
      <c r="C320" s="225"/>
      <c r="D320" s="226" t="s">
        <v>151</v>
      </c>
      <c r="E320" s="245" t="s">
        <v>19</v>
      </c>
      <c r="F320" s="227" t="s">
        <v>333</v>
      </c>
      <c r="G320" s="225"/>
      <c r="H320" s="228">
        <v>2.402</v>
      </c>
      <c r="I320" s="229"/>
      <c r="J320" s="225"/>
      <c r="K320" s="225"/>
      <c r="L320" s="230"/>
      <c r="M320" s="231"/>
      <c r="N320" s="232"/>
      <c r="O320" s="232"/>
      <c r="P320" s="232"/>
      <c r="Q320" s="232"/>
      <c r="R320" s="232"/>
      <c r="S320" s="232"/>
      <c r="T320" s="23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4" t="s">
        <v>151</v>
      </c>
      <c r="AU320" s="234" t="s">
        <v>87</v>
      </c>
      <c r="AV320" s="13" t="s">
        <v>87</v>
      </c>
      <c r="AW320" s="13" t="s">
        <v>37</v>
      </c>
      <c r="AX320" s="13" t="s">
        <v>77</v>
      </c>
      <c r="AY320" s="234" t="s">
        <v>122</v>
      </c>
    </row>
    <row r="321" spans="1:51" s="13" customFormat="1" ht="12">
      <c r="A321" s="13"/>
      <c r="B321" s="224"/>
      <c r="C321" s="225"/>
      <c r="D321" s="226" t="s">
        <v>151</v>
      </c>
      <c r="E321" s="245" t="s">
        <v>19</v>
      </c>
      <c r="F321" s="227" t="s">
        <v>334</v>
      </c>
      <c r="G321" s="225"/>
      <c r="H321" s="228">
        <v>5.858</v>
      </c>
      <c r="I321" s="229"/>
      <c r="J321" s="225"/>
      <c r="K321" s="225"/>
      <c r="L321" s="230"/>
      <c r="M321" s="231"/>
      <c r="N321" s="232"/>
      <c r="O321" s="232"/>
      <c r="P321" s="232"/>
      <c r="Q321" s="232"/>
      <c r="R321" s="232"/>
      <c r="S321" s="232"/>
      <c r="T321" s="23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4" t="s">
        <v>151</v>
      </c>
      <c r="AU321" s="234" t="s">
        <v>87</v>
      </c>
      <c r="AV321" s="13" t="s">
        <v>87</v>
      </c>
      <c r="AW321" s="13" t="s">
        <v>37</v>
      </c>
      <c r="AX321" s="13" t="s">
        <v>77</v>
      </c>
      <c r="AY321" s="234" t="s">
        <v>122</v>
      </c>
    </row>
    <row r="322" spans="1:51" s="13" customFormat="1" ht="12">
      <c r="A322" s="13"/>
      <c r="B322" s="224"/>
      <c r="C322" s="225"/>
      <c r="D322" s="226" t="s">
        <v>151</v>
      </c>
      <c r="E322" s="245" t="s">
        <v>19</v>
      </c>
      <c r="F322" s="227" t="s">
        <v>335</v>
      </c>
      <c r="G322" s="225"/>
      <c r="H322" s="228">
        <v>3.496</v>
      </c>
      <c r="I322" s="229"/>
      <c r="J322" s="225"/>
      <c r="K322" s="225"/>
      <c r="L322" s="230"/>
      <c r="M322" s="231"/>
      <c r="N322" s="232"/>
      <c r="O322" s="232"/>
      <c r="P322" s="232"/>
      <c r="Q322" s="232"/>
      <c r="R322" s="232"/>
      <c r="S322" s="232"/>
      <c r="T322" s="23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4" t="s">
        <v>151</v>
      </c>
      <c r="AU322" s="234" t="s">
        <v>87</v>
      </c>
      <c r="AV322" s="13" t="s">
        <v>87</v>
      </c>
      <c r="AW322" s="13" t="s">
        <v>37</v>
      </c>
      <c r="AX322" s="13" t="s">
        <v>77</v>
      </c>
      <c r="AY322" s="234" t="s">
        <v>122</v>
      </c>
    </row>
    <row r="323" spans="1:51" s="13" customFormat="1" ht="12">
      <c r="A323" s="13"/>
      <c r="B323" s="224"/>
      <c r="C323" s="225"/>
      <c r="D323" s="226" t="s">
        <v>151</v>
      </c>
      <c r="E323" s="245" t="s">
        <v>19</v>
      </c>
      <c r="F323" s="227" t="s">
        <v>336</v>
      </c>
      <c r="G323" s="225"/>
      <c r="H323" s="228">
        <v>1.755</v>
      </c>
      <c r="I323" s="229"/>
      <c r="J323" s="225"/>
      <c r="K323" s="225"/>
      <c r="L323" s="230"/>
      <c r="M323" s="231"/>
      <c r="N323" s="232"/>
      <c r="O323" s="232"/>
      <c r="P323" s="232"/>
      <c r="Q323" s="232"/>
      <c r="R323" s="232"/>
      <c r="S323" s="232"/>
      <c r="T323" s="23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4" t="s">
        <v>151</v>
      </c>
      <c r="AU323" s="234" t="s">
        <v>87</v>
      </c>
      <c r="AV323" s="13" t="s">
        <v>87</v>
      </c>
      <c r="AW323" s="13" t="s">
        <v>37</v>
      </c>
      <c r="AX323" s="13" t="s">
        <v>77</v>
      </c>
      <c r="AY323" s="234" t="s">
        <v>122</v>
      </c>
    </row>
    <row r="324" spans="1:51" s="13" customFormat="1" ht="12">
      <c r="A324" s="13"/>
      <c r="B324" s="224"/>
      <c r="C324" s="225"/>
      <c r="D324" s="226" t="s">
        <v>151</v>
      </c>
      <c r="E324" s="245" t="s">
        <v>19</v>
      </c>
      <c r="F324" s="227" t="s">
        <v>337</v>
      </c>
      <c r="G324" s="225"/>
      <c r="H324" s="228">
        <v>3.518</v>
      </c>
      <c r="I324" s="229"/>
      <c r="J324" s="225"/>
      <c r="K324" s="225"/>
      <c r="L324" s="230"/>
      <c r="M324" s="231"/>
      <c r="N324" s="232"/>
      <c r="O324" s="232"/>
      <c r="P324" s="232"/>
      <c r="Q324" s="232"/>
      <c r="R324" s="232"/>
      <c r="S324" s="232"/>
      <c r="T324" s="23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4" t="s">
        <v>151</v>
      </c>
      <c r="AU324" s="234" t="s">
        <v>87</v>
      </c>
      <c r="AV324" s="13" t="s">
        <v>87</v>
      </c>
      <c r="AW324" s="13" t="s">
        <v>37</v>
      </c>
      <c r="AX324" s="13" t="s">
        <v>77</v>
      </c>
      <c r="AY324" s="234" t="s">
        <v>122</v>
      </c>
    </row>
    <row r="325" spans="1:51" s="13" customFormat="1" ht="12">
      <c r="A325" s="13"/>
      <c r="B325" s="224"/>
      <c r="C325" s="225"/>
      <c r="D325" s="226" t="s">
        <v>151</v>
      </c>
      <c r="E325" s="245" t="s">
        <v>19</v>
      </c>
      <c r="F325" s="227" t="s">
        <v>338</v>
      </c>
      <c r="G325" s="225"/>
      <c r="H325" s="228">
        <v>1.772</v>
      </c>
      <c r="I325" s="229"/>
      <c r="J325" s="225"/>
      <c r="K325" s="225"/>
      <c r="L325" s="230"/>
      <c r="M325" s="231"/>
      <c r="N325" s="232"/>
      <c r="O325" s="232"/>
      <c r="P325" s="232"/>
      <c r="Q325" s="232"/>
      <c r="R325" s="232"/>
      <c r="S325" s="232"/>
      <c r="T325" s="23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4" t="s">
        <v>151</v>
      </c>
      <c r="AU325" s="234" t="s">
        <v>87</v>
      </c>
      <c r="AV325" s="13" t="s">
        <v>87</v>
      </c>
      <c r="AW325" s="13" t="s">
        <v>37</v>
      </c>
      <c r="AX325" s="13" t="s">
        <v>77</v>
      </c>
      <c r="AY325" s="234" t="s">
        <v>122</v>
      </c>
    </row>
    <row r="326" spans="1:51" s="13" customFormat="1" ht="12">
      <c r="A326" s="13"/>
      <c r="B326" s="224"/>
      <c r="C326" s="225"/>
      <c r="D326" s="226" t="s">
        <v>151</v>
      </c>
      <c r="E326" s="245" t="s">
        <v>19</v>
      </c>
      <c r="F326" s="227" t="s">
        <v>339</v>
      </c>
      <c r="G326" s="225"/>
      <c r="H326" s="228">
        <v>3.091</v>
      </c>
      <c r="I326" s="229"/>
      <c r="J326" s="225"/>
      <c r="K326" s="225"/>
      <c r="L326" s="230"/>
      <c r="M326" s="231"/>
      <c r="N326" s="232"/>
      <c r="O326" s="232"/>
      <c r="P326" s="232"/>
      <c r="Q326" s="232"/>
      <c r="R326" s="232"/>
      <c r="S326" s="232"/>
      <c r="T326" s="23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4" t="s">
        <v>151</v>
      </c>
      <c r="AU326" s="234" t="s">
        <v>87</v>
      </c>
      <c r="AV326" s="13" t="s">
        <v>87</v>
      </c>
      <c r="AW326" s="13" t="s">
        <v>37</v>
      </c>
      <c r="AX326" s="13" t="s">
        <v>77</v>
      </c>
      <c r="AY326" s="234" t="s">
        <v>122</v>
      </c>
    </row>
    <row r="327" spans="1:51" s="13" customFormat="1" ht="12">
      <c r="A327" s="13"/>
      <c r="B327" s="224"/>
      <c r="C327" s="225"/>
      <c r="D327" s="226" t="s">
        <v>151</v>
      </c>
      <c r="E327" s="245" t="s">
        <v>19</v>
      </c>
      <c r="F327" s="227" t="s">
        <v>340</v>
      </c>
      <c r="G327" s="225"/>
      <c r="H327" s="228">
        <v>3.182</v>
      </c>
      <c r="I327" s="229"/>
      <c r="J327" s="225"/>
      <c r="K327" s="225"/>
      <c r="L327" s="230"/>
      <c r="M327" s="231"/>
      <c r="N327" s="232"/>
      <c r="O327" s="232"/>
      <c r="P327" s="232"/>
      <c r="Q327" s="232"/>
      <c r="R327" s="232"/>
      <c r="S327" s="232"/>
      <c r="T327" s="23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4" t="s">
        <v>151</v>
      </c>
      <c r="AU327" s="234" t="s">
        <v>87</v>
      </c>
      <c r="AV327" s="13" t="s">
        <v>87</v>
      </c>
      <c r="AW327" s="13" t="s">
        <v>37</v>
      </c>
      <c r="AX327" s="13" t="s">
        <v>77</v>
      </c>
      <c r="AY327" s="234" t="s">
        <v>122</v>
      </c>
    </row>
    <row r="328" spans="1:51" s="16" customFormat="1" ht="12">
      <c r="A328" s="16"/>
      <c r="B328" s="257"/>
      <c r="C328" s="258"/>
      <c r="D328" s="226" t="s">
        <v>151</v>
      </c>
      <c r="E328" s="259" t="s">
        <v>19</v>
      </c>
      <c r="F328" s="260" t="s">
        <v>197</v>
      </c>
      <c r="G328" s="258"/>
      <c r="H328" s="261">
        <v>121.871</v>
      </c>
      <c r="I328" s="262"/>
      <c r="J328" s="258"/>
      <c r="K328" s="258"/>
      <c r="L328" s="263"/>
      <c r="M328" s="264"/>
      <c r="N328" s="265"/>
      <c r="O328" s="265"/>
      <c r="P328" s="265"/>
      <c r="Q328" s="265"/>
      <c r="R328" s="265"/>
      <c r="S328" s="265"/>
      <c r="T328" s="26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T328" s="267" t="s">
        <v>151</v>
      </c>
      <c r="AU328" s="267" t="s">
        <v>87</v>
      </c>
      <c r="AV328" s="16" t="s">
        <v>137</v>
      </c>
      <c r="AW328" s="16" t="s">
        <v>37</v>
      </c>
      <c r="AX328" s="16" t="s">
        <v>77</v>
      </c>
      <c r="AY328" s="267" t="s">
        <v>122</v>
      </c>
    </row>
    <row r="329" spans="1:51" s="15" customFormat="1" ht="12">
      <c r="A329" s="15"/>
      <c r="B329" s="246"/>
      <c r="C329" s="247"/>
      <c r="D329" s="226" t="s">
        <v>151</v>
      </c>
      <c r="E329" s="248" t="s">
        <v>19</v>
      </c>
      <c r="F329" s="249" t="s">
        <v>176</v>
      </c>
      <c r="G329" s="247"/>
      <c r="H329" s="250">
        <v>297.017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56" t="s">
        <v>151</v>
      </c>
      <c r="AU329" s="256" t="s">
        <v>87</v>
      </c>
      <c r="AV329" s="15" t="s">
        <v>130</v>
      </c>
      <c r="AW329" s="15" t="s">
        <v>37</v>
      </c>
      <c r="AX329" s="15" t="s">
        <v>85</v>
      </c>
      <c r="AY329" s="256" t="s">
        <v>122</v>
      </c>
    </row>
    <row r="330" spans="1:65" s="2" customFormat="1" ht="33" customHeight="1">
      <c r="A330" s="40"/>
      <c r="B330" s="41"/>
      <c r="C330" s="206" t="s">
        <v>341</v>
      </c>
      <c r="D330" s="206" t="s">
        <v>125</v>
      </c>
      <c r="E330" s="207" t="s">
        <v>342</v>
      </c>
      <c r="F330" s="208" t="s">
        <v>343</v>
      </c>
      <c r="G330" s="209" t="s">
        <v>262</v>
      </c>
      <c r="H330" s="210">
        <v>34</v>
      </c>
      <c r="I330" s="211"/>
      <c r="J330" s="212">
        <f>ROUND(I330*H330,2)</f>
        <v>0</v>
      </c>
      <c r="K330" s="208" t="s">
        <v>129</v>
      </c>
      <c r="L330" s="46"/>
      <c r="M330" s="213" t="s">
        <v>19</v>
      </c>
      <c r="N330" s="214" t="s">
        <v>48</v>
      </c>
      <c r="O330" s="86"/>
      <c r="P330" s="215">
        <f>O330*H330</f>
        <v>0</v>
      </c>
      <c r="Q330" s="215">
        <v>0.00108</v>
      </c>
      <c r="R330" s="215">
        <f>Q330*H330</f>
        <v>0.03672</v>
      </c>
      <c r="S330" s="215">
        <v>0</v>
      </c>
      <c r="T330" s="21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7" t="s">
        <v>171</v>
      </c>
      <c r="AT330" s="217" t="s">
        <v>125</v>
      </c>
      <c r="AU330" s="217" t="s">
        <v>87</v>
      </c>
      <c r="AY330" s="19" t="s">
        <v>122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9" t="s">
        <v>85</v>
      </c>
      <c r="BK330" s="218">
        <f>ROUND(I330*H330,2)</f>
        <v>0</v>
      </c>
      <c r="BL330" s="19" t="s">
        <v>171</v>
      </c>
      <c r="BM330" s="217" t="s">
        <v>344</v>
      </c>
    </row>
    <row r="331" spans="1:47" s="2" customFormat="1" ht="12">
      <c r="A331" s="40"/>
      <c r="B331" s="41"/>
      <c r="C331" s="42"/>
      <c r="D331" s="219" t="s">
        <v>132</v>
      </c>
      <c r="E331" s="42"/>
      <c r="F331" s="220" t="s">
        <v>345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132</v>
      </c>
      <c r="AU331" s="19" t="s">
        <v>87</v>
      </c>
    </row>
    <row r="332" spans="1:51" s="13" customFormat="1" ht="12">
      <c r="A332" s="13"/>
      <c r="B332" s="224"/>
      <c r="C332" s="225"/>
      <c r="D332" s="226" t="s">
        <v>151</v>
      </c>
      <c r="E332" s="245" t="s">
        <v>19</v>
      </c>
      <c r="F332" s="227" t="s">
        <v>346</v>
      </c>
      <c r="G332" s="225"/>
      <c r="H332" s="228">
        <v>2</v>
      </c>
      <c r="I332" s="229"/>
      <c r="J332" s="225"/>
      <c r="K332" s="225"/>
      <c r="L332" s="230"/>
      <c r="M332" s="231"/>
      <c r="N332" s="232"/>
      <c r="O332" s="232"/>
      <c r="P332" s="232"/>
      <c r="Q332" s="232"/>
      <c r="R332" s="232"/>
      <c r="S332" s="232"/>
      <c r="T332" s="23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4" t="s">
        <v>151</v>
      </c>
      <c r="AU332" s="234" t="s">
        <v>87</v>
      </c>
      <c r="AV332" s="13" t="s">
        <v>87</v>
      </c>
      <c r="AW332" s="13" t="s">
        <v>37</v>
      </c>
      <c r="AX332" s="13" t="s">
        <v>77</v>
      </c>
      <c r="AY332" s="234" t="s">
        <v>122</v>
      </c>
    </row>
    <row r="333" spans="1:51" s="13" customFormat="1" ht="12">
      <c r="A333" s="13"/>
      <c r="B333" s="224"/>
      <c r="C333" s="225"/>
      <c r="D333" s="226" t="s">
        <v>151</v>
      </c>
      <c r="E333" s="245" t="s">
        <v>19</v>
      </c>
      <c r="F333" s="227" t="s">
        <v>347</v>
      </c>
      <c r="G333" s="225"/>
      <c r="H333" s="228">
        <v>2</v>
      </c>
      <c r="I333" s="229"/>
      <c r="J333" s="225"/>
      <c r="K333" s="225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151</v>
      </c>
      <c r="AU333" s="234" t="s">
        <v>87</v>
      </c>
      <c r="AV333" s="13" t="s">
        <v>87</v>
      </c>
      <c r="AW333" s="13" t="s">
        <v>37</v>
      </c>
      <c r="AX333" s="13" t="s">
        <v>77</v>
      </c>
      <c r="AY333" s="234" t="s">
        <v>122</v>
      </c>
    </row>
    <row r="334" spans="1:51" s="13" customFormat="1" ht="12">
      <c r="A334" s="13"/>
      <c r="B334" s="224"/>
      <c r="C334" s="225"/>
      <c r="D334" s="226" t="s">
        <v>151</v>
      </c>
      <c r="E334" s="245" t="s">
        <v>19</v>
      </c>
      <c r="F334" s="227" t="s">
        <v>348</v>
      </c>
      <c r="G334" s="225"/>
      <c r="H334" s="228">
        <v>2</v>
      </c>
      <c r="I334" s="229"/>
      <c r="J334" s="225"/>
      <c r="K334" s="225"/>
      <c r="L334" s="230"/>
      <c r="M334" s="231"/>
      <c r="N334" s="232"/>
      <c r="O334" s="232"/>
      <c r="P334" s="232"/>
      <c r="Q334" s="232"/>
      <c r="R334" s="232"/>
      <c r="S334" s="232"/>
      <c r="T334" s="23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4" t="s">
        <v>151</v>
      </c>
      <c r="AU334" s="234" t="s">
        <v>87</v>
      </c>
      <c r="AV334" s="13" t="s">
        <v>87</v>
      </c>
      <c r="AW334" s="13" t="s">
        <v>37</v>
      </c>
      <c r="AX334" s="13" t="s">
        <v>77</v>
      </c>
      <c r="AY334" s="234" t="s">
        <v>122</v>
      </c>
    </row>
    <row r="335" spans="1:51" s="13" customFormat="1" ht="12">
      <c r="A335" s="13"/>
      <c r="B335" s="224"/>
      <c r="C335" s="225"/>
      <c r="D335" s="226" t="s">
        <v>151</v>
      </c>
      <c r="E335" s="245" t="s">
        <v>19</v>
      </c>
      <c r="F335" s="227" t="s">
        <v>349</v>
      </c>
      <c r="G335" s="225"/>
      <c r="H335" s="228">
        <v>2</v>
      </c>
      <c r="I335" s="229"/>
      <c r="J335" s="225"/>
      <c r="K335" s="225"/>
      <c r="L335" s="230"/>
      <c r="M335" s="231"/>
      <c r="N335" s="232"/>
      <c r="O335" s="232"/>
      <c r="P335" s="232"/>
      <c r="Q335" s="232"/>
      <c r="R335" s="232"/>
      <c r="S335" s="232"/>
      <c r="T335" s="23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4" t="s">
        <v>151</v>
      </c>
      <c r="AU335" s="234" t="s">
        <v>87</v>
      </c>
      <c r="AV335" s="13" t="s">
        <v>87</v>
      </c>
      <c r="AW335" s="13" t="s">
        <v>37</v>
      </c>
      <c r="AX335" s="13" t="s">
        <v>77</v>
      </c>
      <c r="AY335" s="234" t="s">
        <v>122</v>
      </c>
    </row>
    <row r="336" spans="1:51" s="13" customFormat="1" ht="12">
      <c r="A336" s="13"/>
      <c r="B336" s="224"/>
      <c r="C336" s="225"/>
      <c r="D336" s="226" t="s">
        <v>151</v>
      </c>
      <c r="E336" s="245" t="s">
        <v>19</v>
      </c>
      <c r="F336" s="227" t="s">
        <v>350</v>
      </c>
      <c r="G336" s="225"/>
      <c r="H336" s="228">
        <v>13</v>
      </c>
      <c r="I336" s="229"/>
      <c r="J336" s="225"/>
      <c r="K336" s="225"/>
      <c r="L336" s="230"/>
      <c r="M336" s="231"/>
      <c r="N336" s="232"/>
      <c r="O336" s="232"/>
      <c r="P336" s="232"/>
      <c r="Q336" s="232"/>
      <c r="R336" s="232"/>
      <c r="S336" s="232"/>
      <c r="T336" s="23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4" t="s">
        <v>151</v>
      </c>
      <c r="AU336" s="234" t="s">
        <v>87</v>
      </c>
      <c r="AV336" s="13" t="s">
        <v>87</v>
      </c>
      <c r="AW336" s="13" t="s">
        <v>37</v>
      </c>
      <c r="AX336" s="13" t="s">
        <v>77</v>
      </c>
      <c r="AY336" s="234" t="s">
        <v>122</v>
      </c>
    </row>
    <row r="337" spans="1:51" s="13" customFormat="1" ht="12">
      <c r="A337" s="13"/>
      <c r="B337" s="224"/>
      <c r="C337" s="225"/>
      <c r="D337" s="226" t="s">
        <v>151</v>
      </c>
      <c r="E337" s="245" t="s">
        <v>19</v>
      </c>
      <c r="F337" s="227" t="s">
        <v>351</v>
      </c>
      <c r="G337" s="225"/>
      <c r="H337" s="228">
        <v>13</v>
      </c>
      <c r="I337" s="229"/>
      <c r="J337" s="225"/>
      <c r="K337" s="225"/>
      <c r="L337" s="230"/>
      <c r="M337" s="231"/>
      <c r="N337" s="232"/>
      <c r="O337" s="232"/>
      <c r="P337" s="232"/>
      <c r="Q337" s="232"/>
      <c r="R337" s="232"/>
      <c r="S337" s="232"/>
      <c r="T337" s="23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4" t="s">
        <v>151</v>
      </c>
      <c r="AU337" s="234" t="s">
        <v>87</v>
      </c>
      <c r="AV337" s="13" t="s">
        <v>87</v>
      </c>
      <c r="AW337" s="13" t="s">
        <v>37</v>
      </c>
      <c r="AX337" s="13" t="s">
        <v>77</v>
      </c>
      <c r="AY337" s="234" t="s">
        <v>122</v>
      </c>
    </row>
    <row r="338" spans="1:51" s="15" customFormat="1" ht="12">
      <c r="A338" s="15"/>
      <c r="B338" s="246"/>
      <c r="C338" s="247"/>
      <c r="D338" s="226" t="s">
        <v>151</v>
      </c>
      <c r="E338" s="248" t="s">
        <v>19</v>
      </c>
      <c r="F338" s="249" t="s">
        <v>176</v>
      </c>
      <c r="G338" s="247"/>
      <c r="H338" s="250">
        <v>34</v>
      </c>
      <c r="I338" s="251"/>
      <c r="J338" s="247"/>
      <c r="K338" s="247"/>
      <c r="L338" s="252"/>
      <c r="M338" s="253"/>
      <c r="N338" s="254"/>
      <c r="O338" s="254"/>
      <c r="P338" s="254"/>
      <c r="Q338" s="254"/>
      <c r="R338" s="254"/>
      <c r="S338" s="254"/>
      <c r="T338" s="25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6" t="s">
        <v>151</v>
      </c>
      <c r="AU338" s="256" t="s">
        <v>87</v>
      </c>
      <c r="AV338" s="15" t="s">
        <v>130</v>
      </c>
      <c r="AW338" s="15" t="s">
        <v>37</v>
      </c>
      <c r="AX338" s="15" t="s">
        <v>85</v>
      </c>
      <c r="AY338" s="256" t="s">
        <v>122</v>
      </c>
    </row>
    <row r="339" spans="1:65" s="2" customFormat="1" ht="33" customHeight="1">
      <c r="A339" s="40"/>
      <c r="B339" s="41"/>
      <c r="C339" s="206" t="s">
        <v>352</v>
      </c>
      <c r="D339" s="206" t="s">
        <v>125</v>
      </c>
      <c r="E339" s="207" t="s">
        <v>353</v>
      </c>
      <c r="F339" s="208" t="s">
        <v>354</v>
      </c>
      <c r="G339" s="209" t="s">
        <v>262</v>
      </c>
      <c r="H339" s="210">
        <v>14</v>
      </c>
      <c r="I339" s="211"/>
      <c r="J339" s="212">
        <f>ROUND(I339*H339,2)</f>
        <v>0</v>
      </c>
      <c r="K339" s="208" t="s">
        <v>129</v>
      </c>
      <c r="L339" s="46"/>
      <c r="M339" s="213" t="s">
        <v>19</v>
      </c>
      <c r="N339" s="214" t="s">
        <v>48</v>
      </c>
      <c r="O339" s="86"/>
      <c r="P339" s="215">
        <f>O339*H339</f>
        <v>0</v>
      </c>
      <c r="Q339" s="215">
        <v>0.00259</v>
      </c>
      <c r="R339" s="215">
        <f>Q339*H339</f>
        <v>0.03626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171</v>
      </c>
      <c r="AT339" s="217" t="s">
        <v>125</v>
      </c>
      <c r="AU339" s="217" t="s">
        <v>87</v>
      </c>
      <c r="AY339" s="19" t="s">
        <v>122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85</v>
      </c>
      <c r="BK339" s="218">
        <f>ROUND(I339*H339,2)</f>
        <v>0</v>
      </c>
      <c r="BL339" s="19" t="s">
        <v>171</v>
      </c>
      <c r="BM339" s="217" t="s">
        <v>355</v>
      </c>
    </row>
    <row r="340" spans="1:47" s="2" customFormat="1" ht="12">
      <c r="A340" s="40"/>
      <c r="B340" s="41"/>
      <c r="C340" s="42"/>
      <c r="D340" s="219" t="s">
        <v>132</v>
      </c>
      <c r="E340" s="42"/>
      <c r="F340" s="220" t="s">
        <v>356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132</v>
      </c>
      <c r="AU340" s="19" t="s">
        <v>87</v>
      </c>
    </row>
    <row r="341" spans="1:51" s="13" customFormat="1" ht="12">
      <c r="A341" s="13"/>
      <c r="B341" s="224"/>
      <c r="C341" s="225"/>
      <c r="D341" s="226" t="s">
        <v>151</v>
      </c>
      <c r="E341" s="245" t="s">
        <v>19</v>
      </c>
      <c r="F341" s="227" t="s">
        <v>357</v>
      </c>
      <c r="G341" s="225"/>
      <c r="H341" s="228">
        <v>7</v>
      </c>
      <c r="I341" s="229"/>
      <c r="J341" s="225"/>
      <c r="K341" s="225"/>
      <c r="L341" s="230"/>
      <c r="M341" s="231"/>
      <c r="N341" s="232"/>
      <c r="O341" s="232"/>
      <c r="P341" s="232"/>
      <c r="Q341" s="232"/>
      <c r="R341" s="232"/>
      <c r="S341" s="232"/>
      <c r="T341" s="23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4" t="s">
        <v>151</v>
      </c>
      <c r="AU341" s="234" t="s">
        <v>87</v>
      </c>
      <c r="AV341" s="13" t="s">
        <v>87</v>
      </c>
      <c r="AW341" s="13" t="s">
        <v>37</v>
      </c>
      <c r="AX341" s="13" t="s">
        <v>77</v>
      </c>
      <c r="AY341" s="234" t="s">
        <v>122</v>
      </c>
    </row>
    <row r="342" spans="1:51" s="13" customFormat="1" ht="12">
      <c r="A342" s="13"/>
      <c r="B342" s="224"/>
      <c r="C342" s="225"/>
      <c r="D342" s="226" t="s">
        <v>151</v>
      </c>
      <c r="E342" s="245" t="s">
        <v>19</v>
      </c>
      <c r="F342" s="227" t="s">
        <v>358</v>
      </c>
      <c r="G342" s="225"/>
      <c r="H342" s="228">
        <v>7</v>
      </c>
      <c r="I342" s="229"/>
      <c r="J342" s="225"/>
      <c r="K342" s="225"/>
      <c r="L342" s="230"/>
      <c r="M342" s="231"/>
      <c r="N342" s="232"/>
      <c r="O342" s="232"/>
      <c r="P342" s="232"/>
      <c r="Q342" s="232"/>
      <c r="R342" s="232"/>
      <c r="S342" s="232"/>
      <c r="T342" s="23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4" t="s">
        <v>151</v>
      </c>
      <c r="AU342" s="234" t="s">
        <v>87</v>
      </c>
      <c r="AV342" s="13" t="s">
        <v>87</v>
      </c>
      <c r="AW342" s="13" t="s">
        <v>37</v>
      </c>
      <c r="AX342" s="13" t="s">
        <v>77</v>
      </c>
      <c r="AY342" s="234" t="s">
        <v>122</v>
      </c>
    </row>
    <row r="343" spans="1:51" s="15" customFormat="1" ht="12">
      <c r="A343" s="15"/>
      <c r="B343" s="246"/>
      <c r="C343" s="247"/>
      <c r="D343" s="226" t="s">
        <v>151</v>
      </c>
      <c r="E343" s="248" t="s">
        <v>19</v>
      </c>
      <c r="F343" s="249" t="s">
        <v>176</v>
      </c>
      <c r="G343" s="247"/>
      <c r="H343" s="250">
        <v>14</v>
      </c>
      <c r="I343" s="251"/>
      <c r="J343" s="247"/>
      <c r="K343" s="247"/>
      <c r="L343" s="252"/>
      <c r="M343" s="253"/>
      <c r="N343" s="254"/>
      <c r="O343" s="254"/>
      <c r="P343" s="254"/>
      <c r="Q343" s="254"/>
      <c r="R343" s="254"/>
      <c r="S343" s="254"/>
      <c r="T343" s="25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6" t="s">
        <v>151</v>
      </c>
      <c r="AU343" s="256" t="s">
        <v>87</v>
      </c>
      <c r="AV343" s="15" t="s">
        <v>130</v>
      </c>
      <c r="AW343" s="15" t="s">
        <v>37</v>
      </c>
      <c r="AX343" s="15" t="s">
        <v>85</v>
      </c>
      <c r="AY343" s="256" t="s">
        <v>122</v>
      </c>
    </row>
    <row r="344" spans="1:65" s="2" customFormat="1" ht="33" customHeight="1">
      <c r="A344" s="40"/>
      <c r="B344" s="41"/>
      <c r="C344" s="206" t="s">
        <v>359</v>
      </c>
      <c r="D344" s="206" t="s">
        <v>125</v>
      </c>
      <c r="E344" s="207" t="s">
        <v>360</v>
      </c>
      <c r="F344" s="208" t="s">
        <v>361</v>
      </c>
      <c r="G344" s="209" t="s">
        <v>262</v>
      </c>
      <c r="H344" s="210">
        <v>12</v>
      </c>
      <c r="I344" s="211"/>
      <c r="J344" s="212">
        <f>ROUND(I344*H344,2)</f>
        <v>0</v>
      </c>
      <c r="K344" s="208" t="s">
        <v>129</v>
      </c>
      <c r="L344" s="46"/>
      <c r="M344" s="213" t="s">
        <v>19</v>
      </c>
      <c r="N344" s="214" t="s">
        <v>48</v>
      </c>
      <c r="O344" s="86"/>
      <c r="P344" s="215">
        <f>O344*H344</f>
        <v>0</v>
      </c>
      <c r="Q344" s="215">
        <v>0.00326</v>
      </c>
      <c r="R344" s="215">
        <f>Q344*H344</f>
        <v>0.03912</v>
      </c>
      <c r="S344" s="215">
        <v>0</v>
      </c>
      <c r="T344" s="21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7" t="s">
        <v>171</v>
      </c>
      <c r="AT344" s="217" t="s">
        <v>125</v>
      </c>
      <c r="AU344" s="217" t="s">
        <v>87</v>
      </c>
      <c r="AY344" s="19" t="s">
        <v>122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85</v>
      </c>
      <c r="BK344" s="218">
        <f>ROUND(I344*H344,2)</f>
        <v>0</v>
      </c>
      <c r="BL344" s="19" t="s">
        <v>171</v>
      </c>
      <c r="BM344" s="217" t="s">
        <v>362</v>
      </c>
    </row>
    <row r="345" spans="1:47" s="2" customFormat="1" ht="12">
      <c r="A345" s="40"/>
      <c r="B345" s="41"/>
      <c r="C345" s="42"/>
      <c r="D345" s="219" t="s">
        <v>132</v>
      </c>
      <c r="E345" s="42"/>
      <c r="F345" s="220" t="s">
        <v>363</v>
      </c>
      <c r="G345" s="42"/>
      <c r="H345" s="42"/>
      <c r="I345" s="221"/>
      <c r="J345" s="42"/>
      <c r="K345" s="42"/>
      <c r="L345" s="46"/>
      <c r="M345" s="222"/>
      <c r="N345" s="223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132</v>
      </c>
      <c r="AU345" s="19" t="s">
        <v>87</v>
      </c>
    </row>
    <row r="346" spans="1:51" s="13" customFormat="1" ht="12">
      <c r="A346" s="13"/>
      <c r="B346" s="224"/>
      <c r="C346" s="225"/>
      <c r="D346" s="226" t="s">
        <v>151</v>
      </c>
      <c r="E346" s="245" t="s">
        <v>19</v>
      </c>
      <c r="F346" s="227" t="s">
        <v>364</v>
      </c>
      <c r="G346" s="225"/>
      <c r="H346" s="228">
        <v>6</v>
      </c>
      <c r="I346" s="229"/>
      <c r="J346" s="225"/>
      <c r="K346" s="225"/>
      <c r="L346" s="230"/>
      <c r="M346" s="231"/>
      <c r="N346" s="232"/>
      <c r="O346" s="232"/>
      <c r="P346" s="232"/>
      <c r="Q346" s="232"/>
      <c r="R346" s="232"/>
      <c r="S346" s="232"/>
      <c r="T346" s="23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4" t="s">
        <v>151</v>
      </c>
      <c r="AU346" s="234" t="s">
        <v>87</v>
      </c>
      <c r="AV346" s="13" t="s">
        <v>87</v>
      </c>
      <c r="AW346" s="13" t="s">
        <v>37</v>
      </c>
      <c r="AX346" s="13" t="s">
        <v>77</v>
      </c>
      <c r="AY346" s="234" t="s">
        <v>122</v>
      </c>
    </row>
    <row r="347" spans="1:51" s="13" customFormat="1" ht="12">
      <c r="A347" s="13"/>
      <c r="B347" s="224"/>
      <c r="C347" s="225"/>
      <c r="D347" s="226" t="s">
        <v>151</v>
      </c>
      <c r="E347" s="245" t="s">
        <v>19</v>
      </c>
      <c r="F347" s="227" t="s">
        <v>365</v>
      </c>
      <c r="G347" s="225"/>
      <c r="H347" s="228">
        <v>6</v>
      </c>
      <c r="I347" s="229"/>
      <c r="J347" s="225"/>
      <c r="K347" s="225"/>
      <c r="L347" s="230"/>
      <c r="M347" s="231"/>
      <c r="N347" s="232"/>
      <c r="O347" s="232"/>
      <c r="P347" s="232"/>
      <c r="Q347" s="232"/>
      <c r="R347" s="232"/>
      <c r="S347" s="232"/>
      <c r="T347" s="23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4" t="s">
        <v>151</v>
      </c>
      <c r="AU347" s="234" t="s">
        <v>87</v>
      </c>
      <c r="AV347" s="13" t="s">
        <v>87</v>
      </c>
      <c r="AW347" s="13" t="s">
        <v>37</v>
      </c>
      <c r="AX347" s="13" t="s">
        <v>77</v>
      </c>
      <c r="AY347" s="234" t="s">
        <v>122</v>
      </c>
    </row>
    <row r="348" spans="1:51" s="15" customFormat="1" ht="12">
      <c r="A348" s="15"/>
      <c r="B348" s="246"/>
      <c r="C348" s="247"/>
      <c r="D348" s="226" t="s">
        <v>151</v>
      </c>
      <c r="E348" s="248" t="s">
        <v>19</v>
      </c>
      <c r="F348" s="249" t="s">
        <v>176</v>
      </c>
      <c r="G348" s="247"/>
      <c r="H348" s="250">
        <v>12</v>
      </c>
      <c r="I348" s="251"/>
      <c r="J348" s="247"/>
      <c r="K348" s="247"/>
      <c r="L348" s="252"/>
      <c r="M348" s="253"/>
      <c r="N348" s="254"/>
      <c r="O348" s="254"/>
      <c r="P348" s="254"/>
      <c r="Q348" s="254"/>
      <c r="R348" s="254"/>
      <c r="S348" s="254"/>
      <c r="T348" s="25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56" t="s">
        <v>151</v>
      </c>
      <c r="AU348" s="256" t="s">
        <v>87</v>
      </c>
      <c r="AV348" s="15" t="s">
        <v>130</v>
      </c>
      <c r="AW348" s="15" t="s">
        <v>37</v>
      </c>
      <c r="AX348" s="15" t="s">
        <v>85</v>
      </c>
      <c r="AY348" s="256" t="s">
        <v>122</v>
      </c>
    </row>
    <row r="349" spans="1:65" s="2" customFormat="1" ht="24.15" customHeight="1">
      <c r="A349" s="40"/>
      <c r="B349" s="41"/>
      <c r="C349" s="268" t="s">
        <v>366</v>
      </c>
      <c r="D349" s="268" t="s">
        <v>303</v>
      </c>
      <c r="E349" s="269" t="s">
        <v>367</v>
      </c>
      <c r="F349" s="270" t="s">
        <v>368</v>
      </c>
      <c r="G349" s="271" t="s">
        <v>170</v>
      </c>
      <c r="H349" s="272">
        <v>679.6</v>
      </c>
      <c r="I349" s="273"/>
      <c r="J349" s="274">
        <f>ROUND(I349*H349,2)</f>
        <v>0</v>
      </c>
      <c r="K349" s="270" t="s">
        <v>129</v>
      </c>
      <c r="L349" s="275"/>
      <c r="M349" s="276" t="s">
        <v>19</v>
      </c>
      <c r="N349" s="277" t="s">
        <v>48</v>
      </c>
      <c r="O349" s="86"/>
      <c r="P349" s="215">
        <f>O349*H349</f>
        <v>0</v>
      </c>
      <c r="Q349" s="215">
        <v>0.0047</v>
      </c>
      <c r="R349" s="215">
        <f>Q349*H349</f>
        <v>3.1941200000000003</v>
      </c>
      <c r="S349" s="215">
        <v>0</v>
      </c>
      <c r="T349" s="21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7" t="s">
        <v>307</v>
      </c>
      <c r="AT349" s="217" t="s">
        <v>303</v>
      </c>
      <c r="AU349" s="217" t="s">
        <v>87</v>
      </c>
      <c r="AY349" s="19" t="s">
        <v>122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9" t="s">
        <v>85</v>
      </c>
      <c r="BK349" s="218">
        <f>ROUND(I349*H349,2)</f>
        <v>0</v>
      </c>
      <c r="BL349" s="19" t="s">
        <v>171</v>
      </c>
      <c r="BM349" s="217" t="s">
        <v>369</v>
      </c>
    </row>
    <row r="350" spans="1:51" s="13" customFormat="1" ht="12">
      <c r="A350" s="13"/>
      <c r="B350" s="224"/>
      <c r="C350" s="225"/>
      <c r="D350" s="226" t="s">
        <v>151</v>
      </c>
      <c r="E350" s="245" t="s">
        <v>19</v>
      </c>
      <c r="F350" s="227" t="s">
        <v>370</v>
      </c>
      <c r="G350" s="225"/>
      <c r="H350" s="228">
        <v>478.182</v>
      </c>
      <c r="I350" s="229"/>
      <c r="J350" s="225"/>
      <c r="K350" s="225"/>
      <c r="L350" s="230"/>
      <c r="M350" s="231"/>
      <c r="N350" s="232"/>
      <c r="O350" s="232"/>
      <c r="P350" s="232"/>
      <c r="Q350" s="232"/>
      <c r="R350" s="232"/>
      <c r="S350" s="232"/>
      <c r="T350" s="23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4" t="s">
        <v>151</v>
      </c>
      <c r="AU350" s="234" t="s">
        <v>87</v>
      </c>
      <c r="AV350" s="13" t="s">
        <v>87</v>
      </c>
      <c r="AW350" s="13" t="s">
        <v>37</v>
      </c>
      <c r="AX350" s="13" t="s">
        <v>77</v>
      </c>
      <c r="AY350" s="234" t="s">
        <v>122</v>
      </c>
    </row>
    <row r="351" spans="1:51" s="13" customFormat="1" ht="12">
      <c r="A351" s="13"/>
      <c r="B351" s="224"/>
      <c r="C351" s="225"/>
      <c r="D351" s="226" t="s">
        <v>151</v>
      </c>
      <c r="E351" s="245" t="s">
        <v>19</v>
      </c>
      <c r="F351" s="227" t="s">
        <v>371</v>
      </c>
      <c r="G351" s="225"/>
      <c r="H351" s="228">
        <v>201.418</v>
      </c>
      <c r="I351" s="229"/>
      <c r="J351" s="225"/>
      <c r="K351" s="225"/>
      <c r="L351" s="230"/>
      <c r="M351" s="231"/>
      <c r="N351" s="232"/>
      <c r="O351" s="232"/>
      <c r="P351" s="232"/>
      <c r="Q351" s="232"/>
      <c r="R351" s="232"/>
      <c r="S351" s="232"/>
      <c r="T351" s="23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4" t="s">
        <v>151</v>
      </c>
      <c r="AU351" s="234" t="s">
        <v>87</v>
      </c>
      <c r="AV351" s="13" t="s">
        <v>87</v>
      </c>
      <c r="AW351" s="13" t="s">
        <v>37</v>
      </c>
      <c r="AX351" s="13" t="s">
        <v>77</v>
      </c>
      <c r="AY351" s="234" t="s">
        <v>122</v>
      </c>
    </row>
    <row r="352" spans="1:51" s="15" customFormat="1" ht="12">
      <c r="A352" s="15"/>
      <c r="B352" s="246"/>
      <c r="C352" s="247"/>
      <c r="D352" s="226" t="s">
        <v>151</v>
      </c>
      <c r="E352" s="248" t="s">
        <v>19</v>
      </c>
      <c r="F352" s="249" t="s">
        <v>176</v>
      </c>
      <c r="G352" s="247"/>
      <c r="H352" s="250">
        <v>679.6</v>
      </c>
      <c r="I352" s="251"/>
      <c r="J352" s="247"/>
      <c r="K352" s="247"/>
      <c r="L352" s="252"/>
      <c r="M352" s="253"/>
      <c r="N352" s="254"/>
      <c r="O352" s="254"/>
      <c r="P352" s="254"/>
      <c r="Q352" s="254"/>
      <c r="R352" s="254"/>
      <c r="S352" s="254"/>
      <c r="T352" s="25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6" t="s">
        <v>151</v>
      </c>
      <c r="AU352" s="256" t="s">
        <v>87</v>
      </c>
      <c r="AV352" s="15" t="s">
        <v>130</v>
      </c>
      <c r="AW352" s="15" t="s">
        <v>37</v>
      </c>
      <c r="AX352" s="15" t="s">
        <v>85</v>
      </c>
      <c r="AY352" s="256" t="s">
        <v>122</v>
      </c>
    </row>
    <row r="353" spans="1:65" s="2" customFormat="1" ht="24.15" customHeight="1">
      <c r="A353" s="40"/>
      <c r="B353" s="41"/>
      <c r="C353" s="268" t="s">
        <v>372</v>
      </c>
      <c r="D353" s="268" t="s">
        <v>303</v>
      </c>
      <c r="E353" s="269" t="s">
        <v>373</v>
      </c>
      <c r="F353" s="270" t="s">
        <v>374</v>
      </c>
      <c r="G353" s="271" t="s">
        <v>170</v>
      </c>
      <c r="H353" s="272">
        <v>655.283</v>
      </c>
      <c r="I353" s="273"/>
      <c r="J353" s="274">
        <f>ROUND(I353*H353,2)</f>
        <v>0</v>
      </c>
      <c r="K353" s="270" t="s">
        <v>129</v>
      </c>
      <c r="L353" s="275"/>
      <c r="M353" s="276" t="s">
        <v>19</v>
      </c>
      <c r="N353" s="277" t="s">
        <v>48</v>
      </c>
      <c r="O353" s="86"/>
      <c r="P353" s="215">
        <f>O353*H353</f>
        <v>0</v>
      </c>
      <c r="Q353" s="215">
        <v>0.00554</v>
      </c>
      <c r="R353" s="215">
        <f>Q353*H353</f>
        <v>3.63026782</v>
      </c>
      <c r="S353" s="215">
        <v>0</v>
      </c>
      <c r="T353" s="21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307</v>
      </c>
      <c r="AT353" s="217" t="s">
        <v>303</v>
      </c>
      <c r="AU353" s="217" t="s">
        <v>87</v>
      </c>
      <c r="AY353" s="19" t="s">
        <v>122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85</v>
      </c>
      <c r="BK353" s="218">
        <f>ROUND(I353*H353,2)</f>
        <v>0</v>
      </c>
      <c r="BL353" s="19" t="s">
        <v>171</v>
      </c>
      <c r="BM353" s="217" t="s">
        <v>375</v>
      </c>
    </row>
    <row r="354" spans="1:51" s="13" customFormat="1" ht="12">
      <c r="A354" s="13"/>
      <c r="B354" s="224"/>
      <c r="C354" s="225"/>
      <c r="D354" s="226" t="s">
        <v>151</v>
      </c>
      <c r="E354" s="245" t="s">
        <v>19</v>
      </c>
      <c r="F354" s="227" t="s">
        <v>376</v>
      </c>
      <c r="G354" s="225"/>
      <c r="H354" s="228">
        <v>515.131</v>
      </c>
      <c r="I354" s="229"/>
      <c r="J354" s="225"/>
      <c r="K354" s="225"/>
      <c r="L354" s="230"/>
      <c r="M354" s="231"/>
      <c r="N354" s="232"/>
      <c r="O354" s="232"/>
      <c r="P354" s="232"/>
      <c r="Q354" s="232"/>
      <c r="R354" s="232"/>
      <c r="S354" s="232"/>
      <c r="T354" s="23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4" t="s">
        <v>151</v>
      </c>
      <c r="AU354" s="234" t="s">
        <v>87</v>
      </c>
      <c r="AV354" s="13" t="s">
        <v>87</v>
      </c>
      <c r="AW354" s="13" t="s">
        <v>37</v>
      </c>
      <c r="AX354" s="13" t="s">
        <v>77</v>
      </c>
      <c r="AY354" s="234" t="s">
        <v>122</v>
      </c>
    </row>
    <row r="355" spans="1:51" s="13" customFormat="1" ht="12">
      <c r="A355" s="13"/>
      <c r="B355" s="224"/>
      <c r="C355" s="225"/>
      <c r="D355" s="226" t="s">
        <v>151</v>
      </c>
      <c r="E355" s="245" t="s">
        <v>19</v>
      </c>
      <c r="F355" s="227" t="s">
        <v>377</v>
      </c>
      <c r="G355" s="225"/>
      <c r="H355" s="228">
        <v>140.152</v>
      </c>
      <c r="I355" s="229"/>
      <c r="J355" s="225"/>
      <c r="K355" s="225"/>
      <c r="L355" s="230"/>
      <c r="M355" s="231"/>
      <c r="N355" s="232"/>
      <c r="O355" s="232"/>
      <c r="P355" s="232"/>
      <c r="Q355" s="232"/>
      <c r="R355" s="232"/>
      <c r="S355" s="232"/>
      <c r="T355" s="23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4" t="s">
        <v>151</v>
      </c>
      <c r="AU355" s="234" t="s">
        <v>87</v>
      </c>
      <c r="AV355" s="13" t="s">
        <v>87</v>
      </c>
      <c r="AW355" s="13" t="s">
        <v>37</v>
      </c>
      <c r="AX355" s="13" t="s">
        <v>77</v>
      </c>
      <c r="AY355" s="234" t="s">
        <v>122</v>
      </c>
    </row>
    <row r="356" spans="1:51" s="15" customFormat="1" ht="12">
      <c r="A356" s="15"/>
      <c r="B356" s="246"/>
      <c r="C356" s="247"/>
      <c r="D356" s="226" t="s">
        <v>151</v>
      </c>
      <c r="E356" s="248" t="s">
        <v>19</v>
      </c>
      <c r="F356" s="249" t="s">
        <v>176</v>
      </c>
      <c r="G356" s="247"/>
      <c r="H356" s="250">
        <v>655.283</v>
      </c>
      <c r="I356" s="251"/>
      <c r="J356" s="247"/>
      <c r="K356" s="247"/>
      <c r="L356" s="252"/>
      <c r="M356" s="253"/>
      <c r="N356" s="254"/>
      <c r="O356" s="254"/>
      <c r="P356" s="254"/>
      <c r="Q356" s="254"/>
      <c r="R356" s="254"/>
      <c r="S356" s="254"/>
      <c r="T356" s="25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56" t="s">
        <v>151</v>
      </c>
      <c r="AU356" s="256" t="s">
        <v>87</v>
      </c>
      <c r="AV356" s="15" t="s">
        <v>130</v>
      </c>
      <c r="AW356" s="15" t="s">
        <v>37</v>
      </c>
      <c r="AX356" s="15" t="s">
        <v>85</v>
      </c>
      <c r="AY356" s="256" t="s">
        <v>122</v>
      </c>
    </row>
    <row r="357" spans="1:65" s="2" customFormat="1" ht="21.75" customHeight="1">
      <c r="A357" s="40"/>
      <c r="B357" s="41"/>
      <c r="C357" s="206" t="s">
        <v>378</v>
      </c>
      <c r="D357" s="206" t="s">
        <v>125</v>
      </c>
      <c r="E357" s="207" t="s">
        <v>379</v>
      </c>
      <c r="F357" s="208" t="s">
        <v>380</v>
      </c>
      <c r="G357" s="209" t="s">
        <v>170</v>
      </c>
      <c r="H357" s="210">
        <v>463.327</v>
      </c>
      <c r="I357" s="211"/>
      <c r="J357" s="212">
        <f>ROUND(I357*H357,2)</f>
        <v>0</v>
      </c>
      <c r="K357" s="208" t="s">
        <v>129</v>
      </c>
      <c r="L357" s="46"/>
      <c r="M357" s="213" t="s">
        <v>19</v>
      </c>
      <c r="N357" s="214" t="s">
        <v>48</v>
      </c>
      <c r="O357" s="86"/>
      <c r="P357" s="215">
        <f>O357*H357</f>
        <v>0</v>
      </c>
      <c r="Q357" s="215">
        <v>0</v>
      </c>
      <c r="R357" s="215">
        <f>Q357*H357</f>
        <v>0</v>
      </c>
      <c r="S357" s="215">
        <v>0</v>
      </c>
      <c r="T357" s="21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171</v>
      </c>
      <c r="AT357" s="217" t="s">
        <v>125</v>
      </c>
      <c r="AU357" s="217" t="s">
        <v>87</v>
      </c>
      <c r="AY357" s="19" t="s">
        <v>122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9" t="s">
        <v>85</v>
      </c>
      <c r="BK357" s="218">
        <f>ROUND(I357*H357,2)</f>
        <v>0</v>
      </c>
      <c r="BL357" s="19" t="s">
        <v>171</v>
      </c>
      <c r="BM357" s="217" t="s">
        <v>381</v>
      </c>
    </row>
    <row r="358" spans="1:47" s="2" customFormat="1" ht="12">
      <c r="A358" s="40"/>
      <c r="B358" s="41"/>
      <c r="C358" s="42"/>
      <c r="D358" s="219" t="s">
        <v>132</v>
      </c>
      <c r="E358" s="42"/>
      <c r="F358" s="220" t="s">
        <v>382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132</v>
      </c>
      <c r="AU358" s="19" t="s">
        <v>87</v>
      </c>
    </row>
    <row r="359" spans="1:51" s="14" customFormat="1" ht="12">
      <c r="A359" s="14"/>
      <c r="B359" s="235"/>
      <c r="C359" s="236"/>
      <c r="D359" s="226" t="s">
        <v>151</v>
      </c>
      <c r="E359" s="237" t="s">
        <v>19</v>
      </c>
      <c r="F359" s="238" t="s">
        <v>269</v>
      </c>
      <c r="G359" s="236"/>
      <c r="H359" s="237" t="s">
        <v>19</v>
      </c>
      <c r="I359" s="239"/>
      <c r="J359" s="236"/>
      <c r="K359" s="236"/>
      <c r="L359" s="240"/>
      <c r="M359" s="241"/>
      <c r="N359" s="242"/>
      <c r="O359" s="242"/>
      <c r="P359" s="242"/>
      <c r="Q359" s="242"/>
      <c r="R359" s="242"/>
      <c r="S359" s="242"/>
      <c r="T359" s="24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4" t="s">
        <v>151</v>
      </c>
      <c r="AU359" s="244" t="s">
        <v>87</v>
      </c>
      <c r="AV359" s="14" t="s">
        <v>85</v>
      </c>
      <c r="AW359" s="14" t="s">
        <v>37</v>
      </c>
      <c r="AX359" s="14" t="s">
        <v>77</v>
      </c>
      <c r="AY359" s="244" t="s">
        <v>122</v>
      </c>
    </row>
    <row r="360" spans="1:51" s="13" customFormat="1" ht="12">
      <c r="A360" s="13"/>
      <c r="B360" s="224"/>
      <c r="C360" s="225"/>
      <c r="D360" s="226" t="s">
        <v>151</v>
      </c>
      <c r="E360" s="245" t="s">
        <v>19</v>
      </c>
      <c r="F360" s="227" t="s">
        <v>318</v>
      </c>
      <c r="G360" s="225"/>
      <c r="H360" s="228">
        <v>349.86</v>
      </c>
      <c r="I360" s="229"/>
      <c r="J360" s="225"/>
      <c r="K360" s="225"/>
      <c r="L360" s="230"/>
      <c r="M360" s="231"/>
      <c r="N360" s="232"/>
      <c r="O360" s="232"/>
      <c r="P360" s="232"/>
      <c r="Q360" s="232"/>
      <c r="R360" s="232"/>
      <c r="S360" s="232"/>
      <c r="T360" s="23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4" t="s">
        <v>151</v>
      </c>
      <c r="AU360" s="234" t="s">
        <v>87</v>
      </c>
      <c r="AV360" s="13" t="s">
        <v>87</v>
      </c>
      <c r="AW360" s="13" t="s">
        <v>37</v>
      </c>
      <c r="AX360" s="13" t="s">
        <v>77</v>
      </c>
      <c r="AY360" s="234" t="s">
        <v>122</v>
      </c>
    </row>
    <row r="361" spans="1:51" s="13" customFormat="1" ht="12">
      <c r="A361" s="13"/>
      <c r="B361" s="224"/>
      <c r="C361" s="225"/>
      <c r="D361" s="226" t="s">
        <v>151</v>
      </c>
      <c r="E361" s="245" t="s">
        <v>19</v>
      </c>
      <c r="F361" s="227" t="s">
        <v>319</v>
      </c>
      <c r="G361" s="225"/>
      <c r="H361" s="228">
        <v>35.54</v>
      </c>
      <c r="I361" s="229"/>
      <c r="J361" s="225"/>
      <c r="K361" s="225"/>
      <c r="L361" s="230"/>
      <c r="M361" s="231"/>
      <c r="N361" s="232"/>
      <c r="O361" s="232"/>
      <c r="P361" s="232"/>
      <c r="Q361" s="232"/>
      <c r="R361" s="232"/>
      <c r="S361" s="232"/>
      <c r="T361" s="23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4" t="s">
        <v>151</v>
      </c>
      <c r="AU361" s="234" t="s">
        <v>87</v>
      </c>
      <c r="AV361" s="13" t="s">
        <v>87</v>
      </c>
      <c r="AW361" s="13" t="s">
        <v>37</v>
      </c>
      <c r="AX361" s="13" t="s">
        <v>77</v>
      </c>
      <c r="AY361" s="234" t="s">
        <v>122</v>
      </c>
    </row>
    <row r="362" spans="1:51" s="13" customFormat="1" ht="12">
      <c r="A362" s="13"/>
      <c r="B362" s="224"/>
      <c r="C362" s="225"/>
      <c r="D362" s="226" t="s">
        <v>151</v>
      </c>
      <c r="E362" s="245" t="s">
        <v>19</v>
      </c>
      <c r="F362" s="227" t="s">
        <v>320</v>
      </c>
      <c r="G362" s="225"/>
      <c r="H362" s="228">
        <v>37.58</v>
      </c>
      <c r="I362" s="229"/>
      <c r="J362" s="225"/>
      <c r="K362" s="225"/>
      <c r="L362" s="230"/>
      <c r="M362" s="231"/>
      <c r="N362" s="232"/>
      <c r="O362" s="232"/>
      <c r="P362" s="232"/>
      <c r="Q362" s="232"/>
      <c r="R362" s="232"/>
      <c r="S362" s="232"/>
      <c r="T362" s="23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4" t="s">
        <v>151</v>
      </c>
      <c r="AU362" s="234" t="s">
        <v>87</v>
      </c>
      <c r="AV362" s="13" t="s">
        <v>87</v>
      </c>
      <c r="AW362" s="13" t="s">
        <v>37</v>
      </c>
      <c r="AX362" s="13" t="s">
        <v>77</v>
      </c>
      <c r="AY362" s="234" t="s">
        <v>122</v>
      </c>
    </row>
    <row r="363" spans="1:51" s="13" customFormat="1" ht="12">
      <c r="A363" s="13"/>
      <c r="B363" s="224"/>
      <c r="C363" s="225"/>
      <c r="D363" s="226" t="s">
        <v>151</v>
      </c>
      <c r="E363" s="245" t="s">
        <v>19</v>
      </c>
      <c r="F363" s="227" t="s">
        <v>321</v>
      </c>
      <c r="G363" s="225"/>
      <c r="H363" s="228">
        <v>6.13</v>
      </c>
      <c r="I363" s="229"/>
      <c r="J363" s="225"/>
      <c r="K363" s="225"/>
      <c r="L363" s="230"/>
      <c r="M363" s="231"/>
      <c r="N363" s="232"/>
      <c r="O363" s="232"/>
      <c r="P363" s="232"/>
      <c r="Q363" s="232"/>
      <c r="R363" s="232"/>
      <c r="S363" s="232"/>
      <c r="T363" s="23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4" t="s">
        <v>151</v>
      </c>
      <c r="AU363" s="234" t="s">
        <v>87</v>
      </c>
      <c r="AV363" s="13" t="s">
        <v>87</v>
      </c>
      <c r="AW363" s="13" t="s">
        <v>37</v>
      </c>
      <c r="AX363" s="13" t="s">
        <v>77</v>
      </c>
      <c r="AY363" s="234" t="s">
        <v>122</v>
      </c>
    </row>
    <row r="364" spans="1:51" s="13" customFormat="1" ht="12">
      <c r="A364" s="13"/>
      <c r="B364" s="224"/>
      <c r="C364" s="225"/>
      <c r="D364" s="226" t="s">
        <v>151</v>
      </c>
      <c r="E364" s="245" t="s">
        <v>19</v>
      </c>
      <c r="F364" s="227" t="s">
        <v>272</v>
      </c>
      <c r="G364" s="225"/>
      <c r="H364" s="228">
        <v>1.4</v>
      </c>
      <c r="I364" s="229"/>
      <c r="J364" s="225"/>
      <c r="K364" s="225"/>
      <c r="L364" s="230"/>
      <c r="M364" s="231"/>
      <c r="N364" s="232"/>
      <c r="O364" s="232"/>
      <c r="P364" s="232"/>
      <c r="Q364" s="232"/>
      <c r="R364" s="232"/>
      <c r="S364" s="232"/>
      <c r="T364" s="23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4" t="s">
        <v>151</v>
      </c>
      <c r="AU364" s="234" t="s">
        <v>87</v>
      </c>
      <c r="AV364" s="13" t="s">
        <v>87</v>
      </c>
      <c r="AW364" s="13" t="s">
        <v>37</v>
      </c>
      <c r="AX364" s="13" t="s">
        <v>77</v>
      </c>
      <c r="AY364" s="234" t="s">
        <v>122</v>
      </c>
    </row>
    <row r="365" spans="1:51" s="13" customFormat="1" ht="12">
      <c r="A365" s="13"/>
      <c r="B365" s="224"/>
      <c r="C365" s="225"/>
      <c r="D365" s="226" t="s">
        <v>151</v>
      </c>
      <c r="E365" s="245" t="s">
        <v>19</v>
      </c>
      <c r="F365" s="227" t="s">
        <v>273</v>
      </c>
      <c r="G365" s="225"/>
      <c r="H365" s="228">
        <v>1.29</v>
      </c>
      <c r="I365" s="229"/>
      <c r="J365" s="225"/>
      <c r="K365" s="225"/>
      <c r="L365" s="230"/>
      <c r="M365" s="231"/>
      <c r="N365" s="232"/>
      <c r="O365" s="232"/>
      <c r="P365" s="232"/>
      <c r="Q365" s="232"/>
      <c r="R365" s="232"/>
      <c r="S365" s="232"/>
      <c r="T365" s="23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4" t="s">
        <v>151</v>
      </c>
      <c r="AU365" s="234" t="s">
        <v>87</v>
      </c>
      <c r="AV365" s="13" t="s">
        <v>87</v>
      </c>
      <c r="AW365" s="13" t="s">
        <v>37</v>
      </c>
      <c r="AX365" s="13" t="s">
        <v>77</v>
      </c>
      <c r="AY365" s="234" t="s">
        <v>122</v>
      </c>
    </row>
    <row r="366" spans="1:51" s="13" customFormat="1" ht="12">
      <c r="A366" s="13"/>
      <c r="B366" s="224"/>
      <c r="C366" s="225"/>
      <c r="D366" s="226" t="s">
        <v>151</v>
      </c>
      <c r="E366" s="245" t="s">
        <v>19</v>
      </c>
      <c r="F366" s="227" t="s">
        <v>274</v>
      </c>
      <c r="G366" s="225"/>
      <c r="H366" s="228">
        <v>1.21</v>
      </c>
      <c r="I366" s="229"/>
      <c r="J366" s="225"/>
      <c r="K366" s="225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151</v>
      </c>
      <c r="AU366" s="234" t="s">
        <v>87</v>
      </c>
      <c r="AV366" s="13" t="s">
        <v>87</v>
      </c>
      <c r="AW366" s="13" t="s">
        <v>37</v>
      </c>
      <c r="AX366" s="13" t="s">
        <v>77</v>
      </c>
      <c r="AY366" s="234" t="s">
        <v>122</v>
      </c>
    </row>
    <row r="367" spans="1:51" s="13" customFormat="1" ht="12">
      <c r="A367" s="13"/>
      <c r="B367" s="224"/>
      <c r="C367" s="225"/>
      <c r="D367" s="226" t="s">
        <v>151</v>
      </c>
      <c r="E367" s="245" t="s">
        <v>19</v>
      </c>
      <c r="F367" s="227" t="s">
        <v>275</v>
      </c>
      <c r="G367" s="225"/>
      <c r="H367" s="228">
        <v>1.71</v>
      </c>
      <c r="I367" s="229"/>
      <c r="J367" s="225"/>
      <c r="K367" s="225"/>
      <c r="L367" s="230"/>
      <c r="M367" s="231"/>
      <c r="N367" s="232"/>
      <c r="O367" s="232"/>
      <c r="P367" s="232"/>
      <c r="Q367" s="232"/>
      <c r="R367" s="232"/>
      <c r="S367" s="232"/>
      <c r="T367" s="23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4" t="s">
        <v>151</v>
      </c>
      <c r="AU367" s="234" t="s">
        <v>87</v>
      </c>
      <c r="AV367" s="13" t="s">
        <v>87</v>
      </c>
      <c r="AW367" s="13" t="s">
        <v>37</v>
      </c>
      <c r="AX367" s="13" t="s">
        <v>77</v>
      </c>
      <c r="AY367" s="234" t="s">
        <v>122</v>
      </c>
    </row>
    <row r="368" spans="1:51" s="13" customFormat="1" ht="12">
      <c r="A368" s="13"/>
      <c r="B368" s="224"/>
      <c r="C368" s="225"/>
      <c r="D368" s="226" t="s">
        <v>151</v>
      </c>
      <c r="E368" s="245" t="s">
        <v>19</v>
      </c>
      <c r="F368" s="227" t="s">
        <v>276</v>
      </c>
      <c r="G368" s="225"/>
      <c r="H368" s="228">
        <v>1.17</v>
      </c>
      <c r="I368" s="229"/>
      <c r="J368" s="225"/>
      <c r="K368" s="225"/>
      <c r="L368" s="230"/>
      <c r="M368" s="231"/>
      <c r="N368" s="232"/>
      <c r="O368" s="232"/>
      <c r="P368" s="232"/>
      <c r="Q368" s="232"/>
      <c r="R368" s="232"/>
      <c r="S368" s="232"/>
      <c r="T368" s="23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4" t="s">
        <v>151</v>
      </c>
      <c r="AU368" s="234" t="s">
        <v>87</v>
      </c>
      <c r="AV368" s="13" t="s">
        <v>87</v>
      </c>
      <c r="AW368" s="13" t="s">
        <v>37</v>
      </c>
      <c r="AX368" s="13" t="s">
        <v>77</v>
      </c>
      <c r="AY368" s="234" t="s">
        <v>122</v>
      </c>
    </row>
    <row r="369" spans="1:51" s="13" customFormat="1" ht="12">
      <c r="A369" s="13"/>
      <c r="B369" s="224"/>
      <c r="C369" s="225"/>
      <c r="D369" s="226" t="s">
        <v>151</v>
      </c>
      <c r="E369" s="245" t="s">
        <v>19</v>
      </c>
      <c r="F369" s="227" t="s">
        <v>277</v>
      </c>
      <c r="G369" s="225"/>
      <c r="H369" s="228">
        <v>3.19</v>
      </c>
      <c r="I369" s="229"/>
      <c r="J369" s="225"/>
      <c r="K369" s="225"/>
      <c r="L369" s="230"/>
      <c r="M369" s="231"/>
      <c r="N369" s="232"/>
      <c r="O369" s="232"/>
      <c r="P369" s="232"/>
      <c r="Q369" s="232"/>
      <c r="R369" s="232"/>
      <c r="S369" s="232"/>
      <c r="T369" s="23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4" t="s">
        <v>151</v>
      </c>
      <c r="AU369" s="234" t="s">
        <v>87</v>
      </c>
      <c r="AV369" s="13" t="s">
        <v>87</v>
      </c>
      <c r="AW369" s="13" t="s">
        <v>37</v>
      </c>
      <c r="AX369" s="13" t="s">
        <v>77</v>
      </c>
      <c r="AY369" s="234" t="s">
        <v>122</v>
      </c>
    </row>
    <row r="370" spans="1:51" s="13" customFormat="1" ht="12">
      <c r="A370" s="13"/>
      <c r="B370" s="224"/>
      <c r="C370" s="225"/>
      <c r="D370" s="226" t="s">
        <v>151</v>
      </c>
      <c r="E370" s="245" t="s">
        <v>19</v>
      </c>
      <c r="F370" s="227" t="s">
        <v>278</v>
      </c>
      <c r="G370" s="225"/>
      <c r="H370" s="228">
        <v>1.63</v>
      </c>
      <c r="I370" s="229"/>
      <c r="J370" s="225"/>
      <c r="K370" s="225"/>
      <c r="L370" s="230"/>
      <c r="M370" s="231"/>
      <c r="N370" s="232"/>
      <c r="O370" s="232"/>
      <c r="P370" s="232"/>
      <c r="Q370" s="232"/>
      <c r="R370" s="232"/>
      <c r="S370" s="232"/>
      <c r="T370" s="23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4" t="s">
        <v>151</v>
      </c>
      <c r="AU370" s="234" t="s">
        <v>87</v>
      </c>
      <c r="AV370" s="13" t="s">
        <v>87</v>
      </c>
      <c r="AW370" s="13" t="s">
        <v>37</v>
      </c>
      <c r="AX370" s="13" t="s">
        <v>77</v>
      </c>
      <c r="AY370" s="234" t="s">
        <v>122</v>
      </c>
    </row>
    <row r="371" spans="1:51" s="13" customFormat="1" ht="12">
      <c r="A371" s="13"/>
      <c r="B371" s="224"/>
      <c r="C371" s="225"/>
      <c r="D371" s="226" t="s">
        <v>151</v>
      </c>
      <c r="E371" s="245" t="s">
        <v>19</v>
      </c>
      <c r="F371" s="227" t="s">
        <v>279</v>
      </c>
      <c r="G371" s="225"/>
      <c r="H371" s="228">
        <v>1.27</v>
      </c>
      <c r="I371" s="229"/>
      <c r="J371" s="225"/>
      <c r="K371" s="225"/>
      <c r="L371" s="230"/>
      <c r="M371" s="231"/>
      <c r="N371" s="232"/>
      <c r="O371" s="232"/>
      <c r="P371" s="232"/>
      <c r="Q371" s="232"/>
      <c r="R371" s="232"/>
      <c r="S371" s="232"/>
      <c r="T371" s="23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4" t="s">
        <v>151</v>
      </c>
      <c r="AU371" s="234" t="s">
        <v>87</v>
      </c>
      <c r="AV371" s="13" t="s">
        <v>87</v>
      </c>
      <c r="AW371" s="13" t="s">
        <v>37</v>
      </c>
      <c r="AX371" s="13" t="s">
        <v>77</v>
      </c>
      <c r="AY371" s="234" t="s">
        <v>122</v>
      </c>
    </row>
    <row r="372" spans="1:51" s="13" customFormat="1" ht="12">
      <c r="A372" s="13"/>
      <c r="B372" s="224"/>
      <c r="C372" s="225"/>
      <c r="D372" s="226" t="s">
        <v>151</v>
      </c>
      <c r="E372" s="245" t="s">
        <v>19</v>
      </c>
      <c r="F372" s="227" t="s">
        <v>280</v>
      </c>
      <c r="G372" s="225"/>
      <c r="H372" s="228">
        <v>1.89</v>
      </c>
      <c r="I372" s="229"/>
      <c r="J372" s="225"/>
      <c r="K372" s="225"/>
      <c r="L372" s="230"/>
      <c r="M372" s="231"/>
      <c r="N372" s="232"/>
      <c r="O372" s="232"/>
      <c r="P372" s="232"/>
      <c r="Q372" s="232"/>
      <c r="R372" s="232"/>
      <c r="S372" s="232"/>
      <c r="T372" s="23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4" t="s">
        <v>151</v>
      </c>
      <c r="AU372" s="234" t="s">
        <v>87</v>
      </c>
      <c r="AV372" s="13" t="s">
        <v>87</v>
      </c>
      <c r="AW372" s="13" t="s">
        <v>37</v>
      </c>
      <c r="AX372" s="13" t="s">
        <v>77</v>
      </c>
      <c r="AY372" s="234" t="s">
        <v>122</v>
      </c>
    </row>
    <row r="373" spans="1:51" s="13" customFormat="1" ht="12">
      <c r="A373" s="13"/>
      <c r="B373" s="224"/>
      <c r="C373" s="225"/>
      <c r="D373" s="226" t="s">
        <v>151</v>
      </c>
      <c r="E373" s="245" t="s">
        <v>19</v>
      </c>
      <c r="F373" s="227" t="s">
        <v>281</v>
      </c>
      <c r="G373" s="225"/>
      <c r="H373" s="228">
        <v>1.12</v>
      </c>
      <c r="I373" s="229"/>
      <c r="J373" s="225"/>
      <c r="K373" s="225"/>
      <c r="L373" s="230"/>
      <c r="M373" s="231"/>
      <c r="N373" s="232"/>
      <c r="O373" s="232"/>
      <c r="P373" s="232"/>
      <c r="Q373" s="232"/>
      <c r="R373" s="232"/>
      <c r="S373" s="232"/>
      <c r="T373" s="23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4" t="s">
        <v>151</v>
      </c>
      <c r="AU373" s="234" t="s">
        <v>87</v>
      </c>
      <c r="AV373" s="13" t="s">
        <v>87</v>
      </c>
      <c r="AW373" s="13" t="s">
        <v>37</v>
      </c>
      <c r="AX373" s="13" t="s">
        <v>77</v>
      </c>
      <c r="AY373" s="234" t="s">
        <v>122</v>
      </c>
    </row>
    <row r="374" spans="1:51" s="13" customFormat="1" ht="12">
      <c r="A374" s="13"/>
      <c r="B374" s="224"/>
      <c r="C374" s="225"/>
      <c r="D374" s="226" t="s">
        <v>151</v>
      </c>
      <c r="E374" s="245" t="s">
        <v>19</v>
      </c>
      <c r="F374" s="227" t="s">
        <v>282</v>
      </c>
      <c r="G374" s="225"/>
      <c r="H374" s="228">
        <v>1.47</v>
      </c>
      <c r="I374" s="229"/>
      <c r="J374" s="225"/>
      <c r="K374" s="225"/>
      <c r="L374" s="230"/>
      <c r="M374" s="231"/>
      <c r="N374" s="232"/>
      <c r="O374" s="232"/>
      <c r="P374" s="232"/>
      <c r="Q374" s="232"/>
      <c r="R374" s="232"/>
      <c r="S374" s="232"/>
      <c r="T374" s="23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4" t="s">
        <v>151</v>
      </c>
      <c r="AU374" s="234" t="s">
        <v>87</v>
      </c>
      <c r="AV374" s="13" t="s">
        <v>87</v>
      </c>
      <c r="AW374" s="13" t="s">
        <v>37</v>
      </c>
      <c r="AX374" s="13" t="s">
        <v>77</v>
      </c>
      <c r="AY374" s="234" t="s">
        <v>122</v>
      </c>
    </row>
    <row r="375" spans="1:51" s="13" customFormat="1" ht="12">
      <c r="A375" s="13"/>
      <c r="B375" s="224"/>
      <c r="C375" s="225"/>
      <c r="D375" s="226" t="s">
        <v>151</v>
      </c>
      <c r="E375" s="245" t="s">
        <v>19</v>
      </c>
      <c r="F375" s="227" t="s">
        <v>283</v>
      </c>
      <c r="G375" s="225"/>
      <c r="H375" s="228">
        <v>1.48</v>
      </c>
      <c r="I375" s="229"/>
      <c r="J375" s="225"/>
      <c r="K375" s="225"/>
      <c r="L375" s="230"/>
      <c r="M375" s="231"/>
      <c r="N375" s="232"/>
      <c r="O375" s="232"/>
      <c r="P375" s="232"/>
      <c r="Q375" s="232"/>
      <c r="R375" s="232"/>
      <c r="S375" s="232"/>
      <c r="T375" s="23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4" t="s">
        <v>151</v>
      </c>
      <c r="AU375" s="234" t="s">
        <v>87</v>
      </c>
      <c r="AV375" s="13" t="s">
        <v>87</v>
      </c>
      <c r="AW375" s="13" t="s">
        <v>37</v>
      </c>
      <c r="AX375" s="13" t="s">
        <v>77</v>
      </c>
      <c r="AY375" s="234" t="s">
        <v>122</v>
      </c>
    </row>
    <row r="376" spans="1:51" s="13" customFormat="1" ht="12">
      <c r="A376" s="13"/>
      <c r="B376" s="224"/>
      <c r="C376" s="225"/>
      <c r="D376" s="226" t="s">
        <v>151</v>
      </c>
      <c r="E376" s="245" t="s">
        <v>19</v>
      </c>
      <c r="F376" s="227" t="s">
        <v>383</v>
      </c>
      <c r="G376" s="225"/>
      <c r="H376" s="228">
        <v>11.93</v>
      </c>
      <c r="I376" s="229"/>
      <c r="J376" s="225"/>
      <c r="K376" s="225"/>
      <c r="L376" s="230"/>
      <c r="M376" s="231"/>
      <c r="N376" s="232"/>
      <c r="O376" s="232"/>
      <c r="P376" s="232"/>
      <c r="Q376" s="232"/>
      <c r="R376" s="232"/>
      <c r="S376" s="232"/>
      <c r="T376" s="23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4" t="s">
        <v>151</v>
      </c>
      <c r="AU376" s="234" t="s">
        <v>87</v>
      </c>
      <c r="AV376" s="13" t="s">
        <v>87</v>
      </c>
      <c r="AW376" s="13" t="s">
        <v>37</v>
      </c>
      <c r="AX376" s="13" t="s">
        <v>77</v>
      </c>
      <c r="AY376" s="234" t="s">
        <v>122</v>
      </c>
    </row>
    <row r="377" spans="1:51" s="13" customFormat="1" ht="12">
      <c r="A377" s="13"/>
      <c r="B377" s="224"/>
      <c r="C377" s="225"/>
      <c r="D377" s="226" t="s">
        <v>151</v>
      </c>
      <c r="E377" s="245" t="s">
        <v>19</v>
      </c>
      <c r="F377" s="227" t="s">
        <v>384</v>
      </c>
      <c r="G377" s="225"/>
      <c r="H377" s="228">
        <v>3.457</v>
      </c>
      <c r="I377" s="229"/>
      <c r="J377" s="225"/>
      <c r="K377" s="225"/>
      <c r="L377" s="230"/>
      <c r="M377" s="231"/>
      <c r="N377" s="232"/>
      <c r="O377" s="232"/>
      <c r="P377" s="232"/>
      <c r="Q377" s="232"/>
      <c r="R377" s="232"/>
      <c r="S377" s="232"/>
      <c r="T377" s="23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4" t="s">
        <v>151</v>
      </c>
      <c r="AU377" s="234" t="s">
        <v>87</v>
      </c>
      <c r="AV377" s="13" t="s">
        <v>87</v>
      </c>
      <c r="AW377" s="13" t="s">
        <v>37</v>
      </c>
      <c r="AX377" s="13" t="s">
        <v>77</v>
      </c>
      <c r="AY377" s="234" t="s">
        <v>122</v>
      </c>
    </row>
    <row r="378" spans="1:51" s="15" customFormat="1" ht="12">
      <c r="A378" s="15"/>
      <c r="B378" s="246"/>
      <c r="C378" s="247"/>
      <c r="D378" s="226" t="s">
        <v>151</v>
      </c>
      <c r="E378" s="248" t="s">
        <v>19</v>
      </c>
      <c r="F378" s="249" t="s">
        <v>176</v>
      </c>
      <c r="G378" s="247"/>
      <c r="H378" s="250">
        <v>463.327</v>
      </c>
      <c r="I378" s="251"/>
      <c r="J378" s="247"/>
      <c r="K378" s="247"/>
      <c r="L378" s="252"/>
      <c r="M378" s="253"/>
      <c r="N378" s="254"/>
      <c r="O378" s="254"/>
      <c r="P378" s="254"/>
      <c r="Q378" s="254"/>
      <c r="R378" s="254"/>
      <c r="S378" s="254"/>
      <c r="T378" s="25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56" t="s">
        <v>151</v>
      </c>
      <c r="AU378" s="256" t="s">
        <v>87</v>
      </c>
      <c r="AV378" s="15" t="s">
        <v>130</v>
      </c>
      <c r="AW378" s="15" t="s">
        <v>37</v>
      </c>
      <c r="AX378" s="15" t="s">
        <v>85</v>
      </c>
      <c r="AY378" s="256" t="s">
        <v>122</v>
      </c>
    </row>
    <row r="379" spans="1:65" s="2" customFormat="1" ht="21.75" customHeight="1">
      <c r="A379" s="40"/>
      <c r="B379" s="41"/>
      <c r="C379" s="206" t="s">
        <v>385</v>
      </c>
      <c r="D379" s="206" t="s">
        <v>125</v>
      </c>
      <c r="E379" s="207" t="s">
        <v>386</v>
      </c>
      <c r="F379" s="208" t="s">
        <v>387</v>
      </c>
      <c r="G379" s="209" t="s">
        <v>170</v>
      </c>
      <c r="H379" s="210">
        <v>121.871</v>
      </c>
      <c r="I379" s="211"/>
      <c r="J379" s="212">
        <f>ROUND(I379*H379,2)</f>
        <v>0</v>
      </c>
      <c r="K379" s="208" t="s">
        <v>19</v>
      </c>
      <c r="L379" s="46"/>
      <c r="M379" s="213" t="s">
        <v>19</v>
      </c>
      <c r="N379" s="214" t="s">
        <v>48</v>
      </c>
      <c r="O379" s="86"/>
      <c r="P379" s="215">
        <f>O379*H379</f>
        <v>0</v>
      </c>
      <c r="Q379" s="215">
        <v>0</v>
      </c>
      <c r="R379" s="215">
        <f>Q379*H379</f>
        <v>0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171</v>
      </c>
      <c r="AT379" s="217" t="s">
        <v>125</v>
      </c>
      <c r="AU379" s="217" t="s">
        <v>87</v>
      </c>
      <c r="AY379" s="19" t="s">
        <v>122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85</v>
      </c>
      <c r="BK379" s="218">
        <f>ROUND(I379*H379,2)</f>
        <v>0</v>
      </c>
      <c r="BL379" s="19" t="s">
        <v>171</v>
      </c>
      <c r="BM379" s="217" t="s">
        <v>388</v>
      </c>
    </row>
    <row r="380" spans="1:51" s="14" customFormat="1" ht="12">
      <c r="A380" s="14"/>
      <c r="B380" s="235"/>
      <c r="C380" s="236"/>
      <c r="D380" s="226" t="s">
        <v>151</v>
      </c>
      <c r="E380" s="237" t="s">
        <v>19</v>
      </c>
      <c r="F380" s="238" t="s">
        <v>269</v>
      </c>
      <c r="G380" s="236"/>
      <c r="H380" s="237" t="s">
        <v>19</v>
      </c>
      <c r="I380" s="239"/>
      <c r="J380" s="236"/>
      <c r="K380" s="236"/>
      <c r="L380" s="240"/>
      <c r="M380" s="241"/>
      <c r="N380" s="242"/>
      <c r="O380" s="242"/>
      <c r="P380" s="242"/>
      <c r="Q380" s="242"/>
      <c r="R380" s="242"/>
      <c r="S380" s="242"/>
      <c r="T380" s="24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4" t="s">
        <v>151</v>
      </c>
      <c r="AU380" s="244" t="s">
        <v>87</v>
      </c>
      <c r="AV380" s="14" t="s">
        <v>85</v>
      </c>
      <c r="AW380" s="14" t="s">
        <v>37</v>
      </c>
      <c r="AX380" s="14" t="s">
        <v>77</v>
      </c>
      <c r="AY380" s="244" t="s">
        <v>122</v>
      </c>
    </row>
    <row r="381" spans="1:51" s="13" customFormat="1" ht="12">
      <c r="A381" s="13"/>
      <c r="B381" s="224"/>
      <c r="C381" s="225"/>
      <c r="D381" s="226" t="s">
        <v>151</v>
      </c>
      <c r="E381" s="245" t="s">
        <v>19</v>
      </c>
      <c r="F381" s="227" t="s">
        <v>326</v>
      </c>
      <c r="G381" s="225"/>
      <c r="H381" s="228">
        <v>73.577</v>
      </c>
      <c r="I381" s="229"/>
      <c r="J381" s="225"/>
      <c r="K381" s="225"/>
      <c r="L381" s="230"/>
      <c r="M381" s="231"/>
      <c r="N381" s="232"/>
      <c r="O381" s="232"/>
      <c r="P381" s="232"/>
      <c r="Q381" s="232"/>
      <c r="R381" s="232"/>
      <c r="S381" s="232"/>
      <c r="T381" s="23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4" t="s">
        <v>151</v>
      </c>
      <c r="AU381" s="234" t="s">
        <v>87</v>
      </c>
      <c r="AV381" s="13" t="s">
        <v>87</v>
      </c>
      <c r="AW381" s="13" t="s">
        <v>37</v>
      </c>
      <c r="AX381" s="13" t="s">
        <v>77</v>
      </c>
      <c r="AY381" s="234" t="s">
        <v>122</v>
      </c>
    </row>
    <row r="382" spans="1:51" s="13" customFormat="1" ht="12">
      <c r="A382" s="13"/>
      <c r="B382" s="224"/>
      <c r="C382" s="225"/>
      <c r="D382" s="226" t="s">
        <v>151</v>
      </c>
      <c r="E382" s="245" t="s">
        <v>19</v>
      </c>
      <c r="F382" s="227" t="s">
        <v>327</v>
      </c>
      <c r="G382" s="225"/>
      <c r="H382" s="228">
        <v>7.855</v>
      </c>
      <c r="I382" s="229"/>
      <c r="J382" s="225"/>
      <c r="K382" s="225"/>
      <c r="L382" s="230"/>
      <c r="M382" s="231"/>
      <c r="N382" s="232"/>
      <c r="O382" s="232"/>
      <c r="P382" s="232"/>
      <c r="Q382" s="232"/>
      <c r="R382" s="232"/>
      <c r="S382" s="232"/>
      <c r="T382" s="23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4" t="s">
        <v>151</v>
      </c>
      <c r="AU382" s="234" t="s">
        <v>87</v>
      </c>
      <c r="AV382" s="13" t="s">
        <v>87</v>
      </c>
      <c r="AW382" s="13" t="s">
        <v>37</v>
      </c>
      <c r="AX382" s="13" t="s">
        <v>77</v>
      </c>
      <c r="AY382" s="234" t="s">
        <v>122</v>
      </c>
    </row>
    <row r="383" spans="1:51" s="13" customFormat="1" ht="12">
      <c r="A383" s="13"/>
      <c r="B383" s="224"/>
      <c r="C383" s="225"/>
      <c r="D383" s="226" t="s">
        <v>151</v>
      </c>
      <c r="E383" s="245" t="s">
        <v>19</v>
      </c>
      <c r="F383" s="227" t="s">
        <v>328</v>
      </c>
      <c r="G383" s="225"/>
      <c r="H383" s="228">
        <v>3.519</v>
      </c>
      <c r="I383" s="229"/>
      <c r="J383" s="225"/>
      <c r="K383" s="225"/>
      <c r="L383" s="230"/>
      <c r="M383" s="231"/>
      <c r="N383" s="232"/>
      <c r="O383" s="232"/>
      <c r="P383" s="232"/>
      <c r="Q383" s="232"/>
      <c r="R383" s="232"/>
      <c r="S383" s="232"/>
      <c r="T383" s="23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4" t="s">
        <v>151</v>
      </c>
      <c r="AU383" s="234" t="s">
        <v>87</v>
      </c>
      <c r="AV383" s="13" t="s">
        <v>87</v>
      </c>
      <c r="AW383" s="13" t="s">
        <v>37</v>
      </c>
      <c r="AX383" s="13" t="s">
        <v>77</v>
      </c>
      <c r="AY383" s="234" t="s">
        <v>122</v>
      </c>
    </row>
    <row r="384" spans="1:51" s="13" customFormat="1" ht="12">
      <c r="A384" s="13"/>
      <c r="B384" s="224"/>
      <c r="C384" s="225"/>
      <c r="D384" s="226" t="s">
        <v>151</v>
      </c>
      <c r="E384" s="245" t="s">
        <v>19</v>
      </c>
      <c r="F384" s="227" t="s">
        <v>329</v>
      </c>
      <c r="G384" s="225"/>
      <c r="H384" s="228">
        <v>2.657</v>
      </c>
      <c r="I384" s="229"/>
      <c r="J384" s="225"/>
      <c r="K384" s="225"/>
      <c r="L384" s="230"/>
      <c r="M384" s="231"/>
      <c r="N384" s="232"/>
      <c r="O384" s="232"/>
      <c r="P384" s="232"/>
      <c r="Q384" s="232"/>
      <c r="R384" s="232"/>
      <c r="S384" s="232"/>
      <c r="T384" s="23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4" t="s">
        <v>151</v>
      </c>
      <c r="AU384" s="234" t="s">
        <v>87</v>
      </c>
      <c r="AV384" s="13" t="s">
        <v>87</v>
      </c>
      <c r="AW384" s="13" t="s">
        <v>37</v>
      </c>
      <c r="AX384" s="13" t="s">
        <v>77</v>
      </c>
      <c r="AY384" s="234" t="s">
        <v>122</v>
      </c>
    </row>
    <row r="385" spans="1:51" s="13" customFormat="1" ht="12">
      <c r="A385" s="13"/>
      <c r="B385" s="224"/>
      <c r="C385" s="225"/>
      <c r="D385" s="226" t="s">
        <v>151</v>
      </c>
      <c r="E385" s="245" t="s">
        <v>19</v>
      </c>
      <c r="F385" s="227" t="s">
        <v>330</v>
      </c>
      <c r="G385" s="225"/>
      <c r="H385" s="228">
        <v>2.654</v>
      </c>
      <c r="I385" s="229"/>
      <c r="J385" s="225"/>
      <c r="K385" s="225"/>
      <c r="L385" s="230"/>
      <c r="M385" s="231"/>
      <c r="N385" s="232"/>
      <c r="O385" s="232"/>
      <c r="P385" s="232"/>
      <c r="Q385" s="232"/>
      <c r="R385" s="232"/>
      <c r="S385" s="232"/>
      <c r="T385" s="23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4" t="s">
        <v>151</v>
      </c>
      <c r="AU385" s="234" t="s">
        <v>87</v>
      </c>
      <c r="AV385" s="13" t="s">
        <v>87</v>
      </c>
      <c r="AW385" s="13" t="s">
        <v>37</v>
      </c>
      <c r="AX385" s="13" t="s">
        <v>77</v>
      </c>
      <c r="AY385" s="234" t="s">
        <v>122</v>
      </c>
    </row>
    <row r="386" spans="1:51" s="13" customFormat="1" ht="12">
      <c r="A386" s="13"/>
      <c r="B386" s="224"/>
      <c r="C386" s="225"/>
      <c r="D386" s="226" t="s">
        <v>151</v>
      </c>
      <c r="E386" s="245" t="s">
        <v>19</v>
      </c>
      <c r="F386" s="227" t="s">
        <v>331</v>
      </c>
      <c r="G386" s="225"/>
      <c r="H386" s="228">
        <v>2.56</v>
      </c>
      <c r="I386" s="229"/>
      <c r="J386" s="225"/>
      <c r="K386" s="225"/>
      <c r="L386" s="230"/>
      <c r="M386" s="231"/>
      <c r="N386" s="232"/>
      <c r="O386" s="232"/>
      <c r="P386" s="232"/>
      <c r="Q386" s="232"/>
      <c r="R386" s="232"/>
      <c r="S386" s="232"/>
      <c r="T386" s="23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4" t="s">
        <v>151</v>
      </c>
      <c r="AU386" s="234" t="s">
        <v>87</v>
      </c>
      <c r="AV386" s="13" t="s">
        <v>87</v>
      </c>
      <c r="AW386" s="13" t="s">
        <v>37</v>
      </c>
      <c r="AX386" s="13" t="s">
        <v>77</v>
      </c>
      <c r="AY386" s="234" t="s">
        <v>122</v>
      </c>
    </row>
    <row r="387" spans="1:51" s="13" customFormat="1" ht="12">
      <c r="A387" s="13"/>
      <c r="B387" s="224"/>
      <c r="C387" s="225"/>
      <c r="D387" s="226" t="s">
        <v>151</v>
      </c>
      <c r="E387" s="245" t="s">
        <v>19</v>
      </c>
      <c r="F387" s="227" t="s">
        <v>332</v>
      </c>
      <c r="G387" s="225"/>
      <c r="H387" s="228">
        <v>3.975</v>
      </c>
      <c r="I387" s="229"/>
      <c r="J387" s="225"/>
      <c r="K387" s="225"/>
      <c r="L387" s="230"/>
      <c r="M387" s="231"/>
      <c r="N387" s="232"/>
      <c r="O387" s="232"/>
      <c r="P387" s="232"/>
      <c r="Q387" s="232"/>
      <c r="R387" s="232"/>
      <c r="S387" s="232"/>
      <c r="T387" s="23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4" t="s">
        <v>151</v>
      </c>
      <c r="AU387" s="234" t="s">
        <v>87</v>
      </c>
      <c r="AV387" s="13" t="s">
        <v>87</v>
      </c>
      <c r="AW387" s="13" t="s">
        <v>37</v>
      </c>
      <c r="AX387" s="13" t="s">
        <v>77</v>
      </c>
      <c r="AY387" s="234" t="s">
        <v>122</v>
      </c>
    </row>
    <row r="388" spans="1:51" s="13" customFormat="1" ht="12">
      <c r="A388" s="13"/>
      <c r="B388" s="224"/>
      <c r="C388" s="225"/>
      <c r="D388" s="226" t="s">
        <v>151</v>
      </c>
      <c r="E388" s="245" t="s">
        <v>19</v>
      </c>
      <c r="F388" s="227" t="s">
        <v>333</v>
      </c>
      <c r="G388" s="225"/>
      <c r="H388" s="228">
        <v>2.402</v>
      </c>
      <c r="I388" s="229"/>
      <c r="J388" s="225"/>
      <c r="K388" s="225"/>
      <c r="L388" s="230"/>
      <c r="M388" s="231"/>
      <c r="N388" s="232"/>
      <c r="O388" s="232"/>
      <c r="P388" s="232"/>
      <c r="Q388" s="232"/>
      <c r="R388" s="232"/>
      <c r="S388" s="232"/>
      <c r="T388" s="23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4" t="s">
        <v>151</v>
      </c>
      <c r="AU388" s="234" t="s">
        <v>87</v>
      </c>
      <c r="AV388" s="13" t="s">
        <v>87</v>
      </c>
      <c r="AW388" s="13" t="s">
        <v>37</v>
      </c>
      <c r="AX388" s="13" t="s">
        <v>77</v>
      </c>
      <c r="AY388" s="234" t="s">
        <v>122</v>
      </c>
    </row>
    <row r="389" spans="1:51" s="13" customFormat="1" ht="12">
      <c r="A389" s="13"/>
      <c r="B389" s="224"/>
      <c r="C389" s="225"/>
      <c r="D389" s="226" t="s">
        <v>151</v>
      </c>
      <c r="E389" s="245" t="s">
        <v>19</v>
      </c>
      <c r="F389" s="227" t="s">
        <v>334</v>
      </c>
      <c r="G389" s="225"/>
      <c r="H389" s="228">
        <v>5.858</v>
      </c>
      <c r="I389" s="229"/>
      <c r="J389" s="225"/>
      <c r="K389" s="225"/>
      <c r="L389" s="230"/>
      <c r="M389" s="231"/>
      <c r="N389" s="232"/>
      <c r="O389" s="232"/>
      <c r="P389" s="232"/>
      <c r="Q389" s="232"/>
      <c r="R389" s="232"/>
      <c r="S389" s="232"/>
      <c r="T389" s="23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4" t="s">
        <v>151</v>
      </c>
      <c r="AU389" s="234" t="s">
        <v>87</v>
      </c>
      <c r="AV389" s="13" t="s">
        <v>87</v>
      </c>
      <c r="AW389" s="13" t="s">
        <v>37</v>
      </c>
      <c r="AX389" s="13" t="s">
        <v>77</v>
      </c>
      <c r="AY389" s="234" t="s">
        <v>122</v>
      </c>
    </row>
    <row r="390" spans="1:51" s="13" customFormat="1" ht="12">
      <c r="A390" s="13"/>
      <c r="B390" s="224"/>
      <c r="C390" s="225"/>
      <c r="D390" s="226" t="s">
        <v>151</v>
      </c>
      <c r="E390" s="245" t="s">
        <v>19</v>
      </c>
      <c r="F390" s="227" t="s">
        <v>335</v>
      </c>
      <c r="G390" s="225"/>
      <c r="H390" s="228">
        <v>3.496</v>
      </c>
      <c r="I390" s="229"/>
      <c r="J390" s="225"/>
      <c r="K390" s="225"/>
      <c r="L390" s="230"/>
      <c r="M390" s="231"/>
      <c r="N390" s="232"/>
      <c r="O390" s="232"/>
      <c r="P390" s="232"/>
      <c r="Q390" s="232"/>
      <c r="R390" s="232"/>
      <c r="S390" s="232"/>
      <c r="T390" s="23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4" t="s">
        <v>151</v>
      </c>
      <c r="AU390" s="234" t="s">
        <v>87</v>
      </c>
      <c r="AV390" s="13" t="s">
        <v>87</v>
      </c>
      <c r="AW390" s="13" t="s">
        <v>37</v>
      </c>
      <c r="AX390" s="13" t="s">
        <v>77</v>
      </c>
      <c r="AY390" s="234" t="s">
        <v>122</v>
      </c>
    </row>
    <row r="391" spans="1:51" s="13" customFormat="1" ht="12">
      <c r="A391" s="13"/>
      <c r="B391" s="224"/>
      <c r="C391" s="225"/>
      <c r="D391" s="226" t="s">
        <v>151</v>
      </c>
      <c r="E391" s="245" t="s">
        <v>19</v>
      </c>
      <c r="F391" s="227" t="s">
        <v>336</v>
      </c>
      <c r="G391" s="225"/>
      <c r="H391" s="228">
        <v>1.755</v>
      </c>
      <c r="I391" s="229"/>
      <c r="J391" s="225"/>
      <c r="K391" s="225"/>
      <c r="L391" s="230"/>
      <c r="M391" s="231"/>
      <c r="N391" s="232"/>
      <c r="O391" s="232"/>
      <c r="P391" s="232"/>
      <c r="Q391" s="232"/>
      <c r="R391" s="232"/>
      <c r="S391" s="232"/>
      <c r="T391" s="23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4" t="s">
        <v>151</v>
      </c>
      <c r="AU391" s="234" t="s">
        <v>87</v>
      </c>
      <c r="AV391" s="13" t="s">
        <v>87</v>
      </c>
      <c r="AW391" s="13" t="s">
        <v>37</v>
      </c>
      <c r="AX391" s="13" t="s">
        <v>77</v>
      </c>
      <c r="AY391" s="234" t="s">
        <v>122</v>
      </c>
    </row>
    <row r="392" spans="1:51" s="13" customFormat="1" ht="12">
      <c r="A392" s="13"/>
      <c r="B392" s="224"/>
      <c r="C392" s="225"/>
      <c r="D392" s="226" t="s">
        <v>151</v>
      </c>
      <c r="E392" s="245" t="s">
        <v>19</v>
      </c>
      <c r="F392" s="227" t="s">
        <v>337</v>
      </c>
      <c r="G392" s="225"/>
      <c r="H392" s="228">
        <v>3.518</v>
      </c>
      <c r="I392" s="229"/>
      <c r="J392" s="225"/>
      <c r="K392" s="225"/>
      <c r="L392" s="230"/>
      <c r="M392" s="231"/>
      <c r="N392" s="232"/>
      <c r="O392" s="232"/>
      <c r="P392" s="232"/>
      <c r="Q392" s="232"/>
      <c r="R392" s="232"/>
      <c r="S392" s="232"/>
      <c r="T392" s="23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4" t="s">
        <v>151</v>
      </c>
      <c r="AU392" s="234" t="s">
        <v>87</v>
      </c>
      <c r="AV392" s="13" t="s">
        <v>87</v>
      </c>
      <c r="AW392" s="13" t="s">
        <v>37</v>
      </c>
      <c r="AX392" s="13" t="s">
        <v>77</v>
      </c>
      <c r="AY392" s="234" t="s">
        <v>122</v>
      </c>
    </row>
    <row r="393" spans="1:51" s="13" customFormat="1" ht="12">
      <c r="A393" s="13"/>
      <c r="B393" s="224"/>
      <c r="C393" s="225"/>
      <c r="D393" s="226" t="s">
        <v>151</v>
      </c>
      <c r="E393" s="245" t="s">
        <v>19</v>
      </c>
      <c r="F393" s="227" t="s">
        <v>338</v>
      </c>
      <c r="G393" s="225"/>
      <c r="H393" s="228">
        <v>1.772</v>
      </c>
      <c r="I393" s="229"/>
      <c r="J393" s="225"/>
      <c r="K393" s="225"/>
      <c r="L393" s="230"/>
      <c r="M393" s="231"/>
      <c r="N393" s="232"/>
      <c r="O393" s="232"/>
      <c r="P393" s="232"/>
      <c r="Q393" s="232"/>
      <c r="R393" s="232"/>
      <c r="S393" s="232"/>
      <c r="T393" s="23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4" t="s">
        <v>151</v>
      </c>
      <c r="AU393" s="234" t="s">
        <v>87</v>
      </c>
      <c r="AV393" s="13" t="s">
        <v>87</v>
      </c>
      <c r="AW393" s="13" t="s">
        <v>37</v>
      </c>
      <c r="AX393" s="13" t="s">
        <v>77</v>
      </c>
      <c r="AY393" s="234" t="s">
        <v>122</v>
      </c>
    </row>
    <row r="394" spans="1:51" s="13" customFormat="1" ht="12">
      <c r="A394" s="13"/>
      <c r="B394" s="224"/>
      <c r="C394" s="225"/>
      <c r="D394" s="226" t="s">
        <v>151</v>
      </c>
      <c r="E394" s="245" t="s">
        <v>19</v>
      </c>
      <c r="F394" s="227" t="s">
        <v>339</v>
      </c>
      <c r="G394" s="225"/>
      <c r="H394" s="228">
        <v>3.091</v>
      </c>
      <c r="I394" s="229"/>
      <c r="J394" s="225"/>
      <c r="K394" s="225"/>
      <c r="L394" s="230"/>
      <c r="M394" s="231"/>
      <c r="N394" s="232"/>
      <c r="O394" s="232"/>
      <c r="P394" s="232"/>
      <c r="Q394" s="232"/>
      <c r="R394" s="232"/>
      <c r="S394" s="232"/>
      <c r="T394" s="23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4" t="s">
        <v>151</v>
      </c>
      <c r="AU394" s="234" t="s">
        <v>87</v>
      </c>
      <c r="AV394" s="13" t="s">
        <v>87</v>
      </c>
      <c r="AW394" s="13" t="s">
        <v>37</v>
      </c>
      <c r="AX394" s="13" t="s">
        <v>77</v>
      </c>
      <c r="AY394" s="234" t="s">
        <v>122</v>
      </c>
    </row>
    <row r="395" spans="1:51" s="13" customFormat="1" ht="12">
      <c r="A395" s="13"/>
      <c r="B395" s="224"/>
      <c r="C395" s="225"/>
      <c r="D395" s="226" t="s">
        <v>151</v>
      </c>
      <c r="E395" s="245" t="s">
        <v>19</v>
      </c>
      <c r="F395" s="227" t="s">
        <v>340</v>
      </c>
      <c r="G395" s="225"/>
      <c r="H395" s="228">
        <v>3.182</v>
      </c>
      <c r="I395" s="229"/>
      <c r="J395" s="225"/>
      <c r="K395" s="225"/>
      <c r="L395" s="230"/>
      <c r="M395" s="231"/>
      <c r="N395" s="232"/>
      <c r="O395" s="232"/>
      <c r="P395" s="232"/>
      <c r="Q395" s="232"/>
      <c r="R395" s="232"/>
      <c r="S395" s="232"/>
      <c r="T395" s="23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4" t="s">
        <v>151</v>
      </c>
      <c r="AU395" s="234" t="s">
        <v>87</v>
      </c>
      <c r="AV395" s="13" t="s">
        <v>87</v>
      </c>
      <c r="AW395" s="13" t="s">
        <v>37</v>
      </c>
      <c r="AX395" s="13" t="s">
        <v>77</v>
      </c>
      <c r="AY395" s="234" t="s">
        <v>122</v>
      </c>
    </row>
    <row r="396" spans="1:51" s="15" customFormat="1" ht="12">
      <c r="A396" s="15"/>
      <c r="B396" s="246"/>
      <c r="C396" s="247"/>
      <c r="D396" s="226" t="s">
        <v>151</v>
      </c>
      <c r="E396" s="248" t="s">
        <v>19</v>
      </c>
      <c r="F396" s="249" t="s">
        <v>176</v>
      </c>
      <c r="G396" s="247"/>
      <c r="H396" s="250">
        <v>121.871</v>
      </c>
      <c r="I396" s="251"/>
      <c r="J396" s="247"/>
      <c r="K396" s="247"/>
      <c r="L396" s="252"/>
      <c r="M396" s="253"/>
      <c r="N396" s="254"/>
      <c r="O396" s="254"/>
      <c r="P396" s="254"/>
      <c r="Q396" s="254"/>
      <c r="R396" s="254"/>
      <c r="S396" s="254"/>
      <c r="T396" s="25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56" t="s">
        <v>151</v>
      </c>
      <c r="AU396" s="256" t="s">
        <v>87</v>
      </c>
      <c r="AV396" s="15" t="s">
        <v>130</v>
      </c>
      <c r="AW396" s="15" t="s">
        <v>37</v>
      </c>
      <c r="AX396" s="15" t="s">
        <v>85</v>
      </c>
      <c r="AY396" s="256" t="s">
        <v>122</v>
      </c>
    </row>
    <row r="397" spans="1:65" s="2" customFormat="1" ht="24.15" customHeight="1">
      <c r="A397" s="40"/>
      <c r="B397" s="41"/>
      <c r="C397" s="268" t="s">
        <v>389</v>
      </c>
      <c r="D397" s="268" t="s">
        <v>303</v>
      </c>
      <c r="E397" s="269" t="s">
        <v>390</v>
      </c>
      <c r="F397" s="270" t="s">
        <v>391</v>
      </c>
      <c r="G397" s="271" t="s">
        <v>170</v>
      </c>
      <c r="H397" s="272">
        <v>672.978</v>
      </c>
      <c r="I397" s="273"/>
      <c r="J397" s="274">
        <f>ROUND(I397*H397,2)</f>
        <v>0</v>
      </c>
      <c r="K397" s="270" t="s">
        <v>129</v>
      </c>
      <c r="L397" s="275"/>
      <c r="M397" s="276" t="s">
        <v>19</v>
      </c>
      <c r="N397" s="277" t="s">
        <v>48</v>
      </c>
      <c r="O397" s="86"/>
      <c r="P397" s="215">
        <f>O397*H397</f>
        <v>0</v>
      </c>
      <c r="Q397" s="215">
        <v>0.004</v>
      </c>
      <c r="R397" s="215">
        <f>Q397*H397</f>
        <v>2.691912</v>
      </c>
      <c r="S397" s="215">
        <v>0</v>
      </c>
      <c r="T397" s="216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7" t="s">
        <v>307</v>
      </c>
      <c r="AT397" s="217" t="s">
        <v>303</v>
      </c>
      <c r="AU397" s="217" t="s">
        <v>87</v>
      </c>
      <c r="AY397" s="19" t="s">
        <v>122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9" t="s">
        <v>85</v>
      </c>
      <c r="BK397" s="218">
        <f>ROUND(I397*H397,2)</f>
        <v>0</v>
      </c>
      <c r="BL397" s="19" t="s">
        <v>171</v>
      </c>
      <c r="BM397" s="217" t="s">
        <v>392</v>
      </c>
    </row>
    <row r="398" spans="1:51" s="13" customFormat="1" ht="12">
      <c r="A398" s="13"/>
      <c r="B398" s="224"/>
      <c r="C398" s="225"/>
      <c r="D398" s="226" t="s">
        <v>151</v>
      </c>
      <c r="E398" s="245" t="s">
        <v>19</v>
      </c>
      <c r="F398" s="227" t="s">
        <v>393</v>
      </c>
      <c r="G398" s="225"/>
      <c r="H398" s="228">
        <v>532.826</v>
      </c>
      <c r="I398" s="229"/>
      <c r="J398" s="225"/>
      <c r="K398" s="225"/>
      <c r="L398" s="230"/>
      <c r="M398" s="231"/>
      <c r="N398" s="232"/>
      <c r="O398" s="232"/>
      <c r="P398" s="232"/>
      <c r="Q398" s="232"/>
      <c r="R398" s="232"/>
      <c r="S398" s="232"/>
      <c r="T398" s="23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4" t="s">
        <v>151</v>
      </c>
      <c r="AU398" s="234" t="s">
        <v>87</v>
      </c>
      <c r="AV398" s="13" t="s">
        <v>87</v>
      </c>
      <c r="AW398" s="13" t="s">
        <v>37</v>
      </c>
      <c r="AX398" s="13" t="s">
        <v>77</v>
      </c>
      <c r="AY398" s="234" t="s">
        <v>122</v>
      </c>
    </row>
    <row r="399" spans="1:51" s="13" customFormat="1" ht="12">
      <c r="A399" s="13"/>
      <c r="B399" s="224"/>
      <c r="C399" s="225"/>
      <c r="D399" s="226" t="s">
        <v>151</v>
      </c>
      <c r="E399" s="245" t="s">
        <v>19</v>
      </c>
      <c r="F399" s="227" t="s">
        <v>377</v>
      </c>
      <c r="G399" s="225"/>
      <c r="H399" s="228">
        <v>140.152</v>
      </c>
      <c r="I399" s="229"/>
      <c r="J399" s="225"/>
      <c r="K399" s="225"/>
      <c r="L399" s="230"/>
      <c r="M399" s="231"/>
      <c r="N399" s="232"/>
      <c r="O399" s="232"/>
      <c r="P399" s="232"/>
      <c r="Q399" s="232"/>
      <c r="R399" s="232"/>
      <c r="S399" s="232"/>
      <c r="T399" s="23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4" t="s">
        <v>151</v>
      </c>
      <c r="AU399" s="234" t="s">
        <v>87</v>
      </c>
      <c r="AV399" s="13" t="s">
        <v>87</v>
      </c>
      <c r="AW399" s="13" t="s">
        <v>37</v>
      </c>
      <c r="AX399" s="13" t="s">
        <v>77</v>
      </c>
      <c r="AY399" s="234" t="s">
        <v>122</v>
      </c>
    </row>
    <row r="400" spans="1:51" s="15" customFormat="1" ht="12">
      <c r="A400" s="15"/>
      <c r="B400" s="246"/>
      <c r="C400" s="247"/>
      <c r="D400" s="226" t="s">
        <v>151</v>
      </c>
      <c r="E400" s="248" t="s">
        <v>19</v>
      </c>
      <c r="F400" s="249" t="s">
        <v>176</v>
      </c>
      <c r="G400" s="247"/>
      <c r="H400" s="250">
        <v>672.978</v>
      </c>
      <c r="I400" s="251"/>
      <c r="J400" s="247"/>
      <c r="K400" s="247"/>
      <c r="L400" s="252"/>
      <c r="M400" s="253"/>
      <c r="N400" s="254"/>
      <c r="O400" s="254"/>
      <c r="P400" s="254"/>
      <c r="Q400" s="254"/>
      <c r="R400" s="254"/>
      <c r="S400" s="254"/>
      <c r="T400" s="25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56" t="s">
        <v>151</v>
      </c>
      <c r="AU400" s="256" t="s">
        <v>87</v>
      </c>
      <c r="AV400" s="15" t="s">
        <v>130</v>
      </c>
      <c r="AW400" s="15" t="s">
        <v>37</v>
      </c>
      <c r="AX400" s="15" t="s">
        <v>85</v>
      </c>
      <c r="AY400" s="256" t="s">
        <v>122</v>
      </c>
    </row>
    <row r="401" spans="1:65" s="2" customFormat="1" ht="33" customHeight="1">
      <c r="A401" s="40"/>
      <c r="B401" s="41"/>
      <c r="C401" s="206" t="s">
        <v>307</v>
      </c>
      <c r="D401" s="206" t="s">
        <v>125</v>
      </c>
      <c r="E401" s="207" t="s">
        <v>394</v>
      </c>
      <c r="F401" s="208" t="s">
        <v>395</v>
      </c>
      <c r="G401" s="209" t="s">
        <v>262</v>
      </c>
      <c r="H401" s="210">
        <v>3415</v>
      </c>
      <c r="I401" s="211"/>
      <c r="J401" s="212">
        <f>ROUND(I401*H401,2)</f>
        <v>0</v>
      </c>
      <c r="K401" s="208" t="s">
        <v>129</v>
      </c>
      <c r="L401" s="46"/>
      <c r="M401" s="213" t="s">
        <v>19</v>
      </c>
      <c r="N401" s="214" t="s">
        <v>48</v>
      </c>
      <c r="O401" s="86"/>
      <c r="P401" s="215">
        <f>O401*H401</f>
        <v>0</v>
      </c>
      <c r="Q401" s="215">
        <v>0</v>
      </c>
      <c r="R401" s="215">
        <f>Q401*H401</f>
        <v>0</v>
      </c>
      <c r="S401" s="215">
        <v>0</v>
      </c>
      <c r="T401" s="216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7" t="s">
        <v>171</v>
      </c>
      <c r="AT401" s="217" t="s">
        <v>125</v>
      </c>
      <c r="AU401" s="217" t="s">
        <v>87</v>
      </c>
      <c r="AY401" s="19" t="s">
        <v>122</v>
      </c>
      <c r="BE401" s="218">
        <f>IF(N401="základní",J401,0)</f>
        <v>0</v>
      </c>
      <c r="BF401" s="218">
        <f>IF(N401="snížená",J401,0)</f>
        <v>0</v>
      </c>
      <c r="BG401" s="218">
        <f>IF(N401="zákl. přenesená",J401,0)</f>
        <v>0</v>
      </c>
      <c r="BH401" s="218">
        <f>IF(N401="sníž. přenesená",J401,0)</f>
        <v>0</v>
      </c>
      <c r="BI401" s="218">
        <f>IF(N401="nulová",J401,0)</f>
        <v>0</v>
      </c>
      <c r="BJ401" s="19" t="s">
        <v>85</v>
      </c>
      <c r="BK401" s="218">
        <f>ROUND(I401*H401,2)</f>
        <v>0</v>
      </c>
      <c r="BL401" s="19" t="s">
        <v>171</v>
      </c>
      <c r="BM401" s="217" t="s">
        <v>396</v>
      </c>
    </row>
    <row r="402" spans="1:47" s="2" customFormat="1" ht="12">
      <c r="A402" s="40"/>
      <c r="B402" s="41"/>
      <c r="C402" s="42"/>
      <c r="D402" s="219" t="s">
        <v>132</v>
      </c>
      <c r="E402" s="42"/>
      <c r="F402" s="220" t="s">
        <v>397</v>
      </c>
      <c r="G402" s="42"/>
      <c r="H402" s="42"/>
      <c r="I402" s="221"/>
      <c r="J402" s="42"/>
      <c r="K402" s="42"/>
      <c r="L402" s="46"/>
      <c r="M402" s="222"/>
      <c r="N402" s="223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132</v>
      </c>
      <c r="AU402" s="19" t="s">
        <v>87</v>
      </c>
    </row>
    <row r="403" spans="1:51" s="13" customFormat="1" ht="12">
      <c r="A403" s="13"/>
      <c r="B403" s="224"/>
      <c r="C403" s="225"/>
      <c r="D403" s="226" t="s">
        <v>151</v>
      </c>
      <c r="E403" s="245" t="s">
        <v>19</v>
      </c>
      <c r="F403" s="227" t="s">
        <v>398</v>
      </c>
      <c r="G403" s="225"/>
      <c r="H403" s="228">
        <v>1342.085</v>
      </c>
      <c r="I403" s="229"/>
      <c r="J403" s="225"/>
      <c r="K403" s="225"/>
      <c r="L403" s="230"/>
      <c r="M403" s="231"/>
      <c r="N403" s="232"/>
      <c r="O403" s="232"/>
      <c r="P403" s="232"/>
      <c r="Q403" s="232"/>
      <c r="R403" s="232"/>
      <c r="S403" s="232"/>
      <c r="T403" s="23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4" t="s">
        <v>151</v>
      </c>
      <c r="AU403" s="234" t="s">
        <v>87</v>
      </c>
      <c r="AV403" s="13" t="s">
        <v>87</v>
      </c>
      <c r="AW403" s="13" t="s">
        <v>37</v>
      </c>
      <c r="AX403" s="13" t="s">
        <v>77</v>
      </c>
      <c r="AY403" s="234" t="s">
        <v>122</v>
      </c>
    </row>
    <row r="404" spans="1:51" s="13" customFormat="1" ht="12">
      <c r="A404" s="13"/>
      <c r="B404" s="224"/>
      <c r="C404" s="225"/>
      <c r="D404" s="226" t="s">
        <v>151</v>
      </c>
      <c r="E404" s="245" t="s">
        <v>19</v>
      </c>
      <c r="F404" s="227" t="s">
        <v>399</v>
      </c>
      <c r="G404" s="225"/>
      <c r="H404" s="228">
        <v>1247.175</v>
      </c>
      <c r="I404" s="229"/>
      <c r="J404" s="225"/>
      <c r="K404" s="225"/>
      <c r="L404" s="230"/>
      <c r="M404" s="231"/>
      <c r="N404" s="232"/>
      <c r="O404" s="232"/>
      <c r="P404" s="232"/>
      <c r="Q404" s="232"/>
      <c r="R404" s="232"/>
      <c r="S404" s="232"/>
      <c r="T404" s="23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4" t="s">
        <v>151</v>
      </c>
      <c r="AU404" s="234" t="s">
        <v>87</v>
      </c>
      <c r="AV404" s="13" t="s">
        <v>87</v>
      </c>
      <c r="AW404" s="13" t="s">
        <v>37</v>
      </c>
      <c r="AX404" s="13" t="s">
        <v>77</v>
      </c>
      <c r="AY404" s="234" t="s">
        <v>122</v>
      </c>
    </row>
    <row r="405" spans="1:51" s="13" customFormat="1" ht="12">
      <c r="A405" s="13"/>
      <c r="B405" s="224"/>
      <c r="C405" s="225"/>
      <c r="D405" s="226" t="s">
        <v>151</v>
      </c>
      <c r="E405" s="245" t="s">
        <v>19</v>
      </c>
      <c r="F405" s="227" t="s">
        <v>400</v>
      </c>
      <c r="G405" s="225"/>
      <c r="H405" s="228">
        <v>434.643</v>
      </c>
      <c r="I405" s="229"/>
      <c r="J405" s="225"/>
      <c r="K405" s="225"/>
      <c r="L405" s="230"/>
      <c r="M405" s="231"/>
      <c r="N405" s="232"/>
      <c r="O405" s="232"/>
      <c r="P405" s="232"/>
      <c r="Q405" s="232"/>
      <c r="R405" s="232"/>
      <c r="S405" s="232"/>
      <c r="T405" s="23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4" t="s">
        <v>151</v>
      </c>
      <c r="AU405" s="234" t="s">
        <v>87</v>
      </c>
      <c r="AV405" s="13" t="s">
        <v>87</v>
      </c>
      <c r="AW405" s="13" t="s">
        <v>37</v>
      </c>
      <c r="AX405" s="13" t="s">
        <v>77</v>
      </c>
      <c r="AY405" s="234" t="s">
        <v>122</v>
      </c>
    </row>
    <row r="406" spans="1:51" s="13" customFormat="1" ht="12">
      <c r="A406" s="13"/>
      <c r="B406" s="224"/>
      <c r="C406" s="225"/>
      <c r="D406" s="226" t="s">
        <v>151</v>
      </c>
      <c r="E406" s="245" t="s">
        <v>19</v>
      </c>
      <c r="F406" s="227" t="s">
        <v>401</v>
      </c>
      <c r="G406" s="225"/>
      <c r="H406" s="228">
        <v>388.953</v>
      </c>
      <c r="I406" s="229"/>
      <c r="J406" s="225"/>
      <c r="K406" s="225"/>
      <c r="L406" s="230"/>
      <c r="M406" s="231"/>
      <c r="N406" s="232"/>
      <c r="O406" s="232"/>
      <c r="P406" s="232"/>
      <c r="Q406" s="232"/>
      <c r="R406" s="232"/>
      <c r="S406" s="232"/>
      <c r="T406" s="23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4" t="s">
        <v>151</v>
      </c>
      <c r="AU406" s="234" t="s">
        <v>87</v>
      </c>
      <c r="AV406" s="13" t="s">
        <v>87</v>
      </c>
      <c r="AW406" s="13" t="s">
        <v>37</v>
      </c>
      <c r="AX406" s="13" t="s">
        <v>77</v>
      </c>
      <c r="AY406" s="234" t="s">
        <v>122</v>
      </c>
    </row>
    <row r="407" spans="1:51" s="13" customFormat="1" ht="12">
      <c r="A407" s="13"/>
      <c r="B407" s="224"/>
      <c r="C407" s="225"/>
      <c r="D407" s="226" t="s">
        <v>151</v>
      </c>
      <c r="E407" s="245" t="s">
        <v>19</v>
      </c>
      <c r="F407" s="227" t="s">
        <v>402</v>
      </c>
      <c r="G407" s="225"/>
      <c r="H407" s="228">
        <v>3415</v>
      </c>
      <c r="I407" s="229"/>
      <c r="J407" s="225"/>
      <c r="K407" s="225"/>
      <c r="L407" s="230"/>
      <c r="M407" s="231"/>
      <c r="N407" s="232"/>
      <c r="O407" s="232"/>
      <c r="P407" s="232"/>
      <c r="Q407" s="232"/>
      <c r="R407" s="232"/>
      <c r="S407" s="232"/>
      <c r="T407" s="23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4" t="s">
        <v>151</v>
      </c>
      <c r="AU407" s="234" t="s">
        <v>87</v>
      </c>
      <c r="AV407" s="13" t="s">
        <v>87</v>
      </c>
      <c r="AW407" s="13" t="s">
        <v>37</v>
      </c>
      <c r="AX407" s="13" t="s">
        <v>85</v>
      </c>
      <c r="AY407" s="234" t="s">
        <v>122</v>
      </c>
    </row>
    <row r="408" spans="1:65" s="2" customFormat="1" ht="16.5" customHeight="1">
      <c r="A408" s="40"/>
      <c r="B408" s="41"/>
      <c r="C408" s="268" t="s">
        <v>403</v>
      </c>
      <c r="D408" s="268" t="s">
        <v>303</v>
      </c>
      <c r="E408" s="269" t="s">
        <v>404</v>
      </c>
      <c r="F408" s="270" t="s">
        <v>405</v>
      </c>
      <c r="G408" s="271" t="s">
        <v>262</v>
      </c>
      <c r="H408" s="272">
        <v>3415</v>
      </c>
      <c r="I408" s="273"/>
      <c r="J408" s="274">
        <f>ROUND(I408*H408,2)</f>
        <v>0</v>
      </c>
      <c r="K408" s="270" t="s">
        <v>19</v>
      </c>
      <c r="L408" s="275"/>
      <c r="M408" s="276" t="s">
        <v>19</v>
      </c>
      <c r="N408" s="277" t="s">
        <v>48</v>
      </c>
      <c r="O408" s="86"/>
      <c r="P408" s="215">
        <f>O408*H408</f>
        <v>0</v>
      </c>
      <c r="Q408" s="215">
        <v>0.0001</v>
      </c>
      <c r="R408" s="215">
        <f>Q408*H408</f>
        <v>0.3415</v>
      </c>
      <c r="S408" s="215">
        <v>0</v>
      </c>
      <c r="T408" s="216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7" t="s">
        <v>307</v>
      </c>
      <c r="AT408" s="217" t="s">
        <v>303</v>
      </c>
      <c r="AU408" s="217" t="s">
        <v>87</v>
      </c>
      <c r="AY408" s="19" t="s">
        <v>122</v>
      </c>
      <c r="BE408" s="218">
        <f>IF(N408="základní",J408,0)</f>
        <v>0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9" t="s">
        <v>85</v>
      </c>
      <c r="BK408" s="218">
        <f>ROUND(I408*H408,2)</f>
        <v>0</v>
      </c>
      <c r="BL408" s="19" t="s">
        <v>171</v>
      </c>
      <c r="BM408" s="217" t="s">
        <v>406</v>
      </c>
    </row>
    <row r="409" spans="1:51" s="13" customFormat="1" ht="12">
      <c r="A409" s="13"/>
      <c r="B409" s="224"/>
      <c r="C409" s="225"/>
      <c r="D409" s="226" t="s">
        <v>151</v>
      </c>
      <c r="E409" s="245" t="s">
        <v>19</v>
      </c>
      <c r="F409" s="227" t="s">
        <v>407</v>
      </c>
      <c r="G409" s="225"/>
      <c r="H409" s="228">
        <v>3415</v>
      </c>
      <c r="I409" s="229"/>
      <c r="J409" s="225"/>
      <c r="K409" s="225"/>
      <c r="L409" s="230"/>
      <c r="M409" s="231"/>
      <c r="N409" s="232"/>
      <c r="O409" s="232"/>
      <c r="P409" s="232"/>
      <c r="Q409" s="232"/>
      <c r="R409" s="232"/>
      <c r="S409" s="232"/>
      <c r="T409" s="23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4" t="s">
        <v>151</v>
      </c>
      <c r="AU409" s="234" t="s">
        <v>87</v>
      </c>
      <c r="AV409" s="13" t="s">
        <v>87</v>
      </c>
      <c r="AW409" s="13" t="s">
        <v>37</v>
      </c>
      <c r="AX409" s="13" t="s">
        <v>77</v>
      </c>
      <c r="AY409" s="234" t="s">
        <v>122</v>
      </c>
    </row>
    <row r="410" spans="1:51" s="15" customFormat="1" ht="12">
      <c r="A410" s="15"/>
      <c r="B410" s="246"/>
      <c r="C410" s="247"/>
      <c r="D410" s="226" t="s">
        <v>151</v>
      </c>
      <c r="E410" s="248" t="s">
        <v>19</v>
      </c>
      <c r="F410" s="249" t="s">
        <v>176</v>
      </c>
      <c r="G410" s="247"/>
      <c r="H410" s="250">
        <v>3415</v>
      </c>
      <c r="I410" s="251"/>
      <c r="J410" s="247"/>
      <c r="K410" s="247"/>
      <c r="L410" s="252"/>
      <c r="M410" s="253"/>
      <c r="N410" s="254"/>
      <c r="O410" s="254"/>
      <c r="P410" s="254"/>
      <c r="Q410" s="254"/>
      <c r="R410" s="254"/>
      <c r="S410" s="254"/>
      <c r="T410" s="25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56" t="s">
        <v>151</v>
      </c>
      <c r="AU410" s="256" t="s">
        <v>87</v>
      </c>
      <c r="AV410" s="15" t="s">
        <v>130</v>
      </c>
      <c r="AW410" s="15" t="s">
        <v>37</v>
      </c>
      <c r="AX410" s="15" t="s">
        <v>85</v>
      </c>
      <c r="AY410" s="256" t="s">
        <v>122</v>
      </c>
    </row>
    <row r="411" spans="1:65" s="2" customFormat="1" ht="24.15" customHeight="1">
      <c r="A411" s="40"/>
      <c r="B411" s="41"/>
      <c r="C411" s="206" t="s">
        <v>408</v>
      </c>
      <c r="D411" s="206" t="s">
        <v>125</v>
      </c>
      <c r="E411" s="207" t="s">
        <v>409</v>
      </c>
      <c r="F411" s="208" t="s">
        <v>410</v>
      </c>
      <c r="G411" s="209" t="s">
        <v>262</v>
      </c>
      <c r="H411" s="210">
        <v>2</v>
      </c>
      <c r="I411" s="211"/>
      <c r="J411" s="212">
        <f>ROUND(I411*H411,2)</f>
        <v>0</v>
      </c>
      <c r="K411" s="208" t="s">
        <v>129</v>
      </c>
      <c r="L411" s="46"/>
      <c r="M411" s="213" t="s">
        <v>19</v>
      </c>
      <c r="N411" s="214" t="s">
        <v>48</v>
      </c>
      <c r="O411" s="86"/>
      <c r="P411" s="215">
        <f>O411*H411</f>
        <v>0</v>
      </c>
      <c r="Q411" s="215">
        <v>0.0001</v>
      </c>
      <c r="R411" s="215">
        <f>Q411*H411</f>
        <v>0.0002</v>
      </c>
      <c r="S411" s="215">
        <v>0</v>
      </c>
      <c r="T411" s="21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7" t="s">
        <v>171</v>
      </c>
      <c r="AT411" s="217" t="s">
        <v>125</v>
      </c>
      <c r="AU411" s="217" t="s">
        <v>87</v>
      </c>
      <c r="AY411" s="19" t="s">
        <v>122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9" t="s">
        <v>85</v>
      </c>
      <c r="BK411" s="218">
        <f>ROUND(I411*H411,2)</f>
        <v>0</v>
      </c>
      <c r="BL411" s="19" t="s">
        <v>171</v>
      </c>
      <c r="BM411" s="217" t="s">
        <v>411</v>
      </c>
    </row>
    <row r="412" spans="1:47" s="2" customFormat="1" ht="12">
      <c r="A412" s="40"/>
      <c r="B412" s="41"/>
      <c r="C412" s="42"/>
      <c r="D412" s="219" t="s">
        <v>132</v>
      </c>
      <c r="E412" s="42"/>
      <c r="F412" s="220" t="s">
        <v>412</v>
      </c>
      <c r="G412" s="42"/>
      <c r="H412" s="42"/>
      <c r="I412" s="221"/>
      <c r="J412" s="42"/>
      <c r="K412" s="42"/>
      <c r="L412" s="46"/>
      <c r="M412" s="222"/>
      <c r="N412" s="223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132</v>
      </c>
      <c r="AU412" s="19" t="s">
        <v>87</v>
      </c>
    </row>
    <row r="413" spans="1:51" s="13" customFormat="1" ht="12">
      <c r="A413" s="13"/>
      <c r="B413" s="224"/>
      <c r="C413" s="225"/>
      <c r="D413" s="226" t="s">
        <v>151</v>
      </c>
      <c r="E413" s="245" t="s">
        <v>19</v>
      </c>
      <c r="F413" s="227" t="s">
        <v>87</v>
      </c>
      <c r="G413" s="225"/>
      <c r="H413" s="228">
        <v>2</v>
      </c>
      <c r="I413" s="229"/>
      <c r="J413" s="225"/>
      <c r="K413" s="225"/>
      <c r="L413" s="230"/>
      <c r="M413" s="231"/>
      <c r="N413" s="232"/>
      <c r="O413" s="232"/>
      <c r="P413" s="232"/>
      <c r="Q413" s="232"/>
      <c r="R413" s="232"/>
      <c r="S413" s="232"/>
      <c r="T413" s="23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4" t="s">
        <v>151</v>
      </c>
      <c r="AU413" s="234" t="s">
        <v>87</v>
      </c>
      <c r="AV413" s="13" t="s">
        <v>87</v>
      </c>
      <c r="AW413" s="13" t="s">
        <v>37</v>
      </c>
      <c r="AX413" s="13" t="s">
        <v>77</v>
      </c>
      <c r="AY413" s="234" t="s">
        <v>122</v>
      </c>
    </row>
    <row r="414" spans="1:51" s="15" customFormat="1" ht="12">
      <c r="A414" s="15"/>
      <c r="B414" s="246"/>
      <c r="C414" s="247"/>
      <c r="D414" s="226" t="s">
        <v>151</v>
      </c>
      <c r="E414" s="248" t="s">
        <v>19</v>
      </c>
      <c r="F414" s="249" t="s">
        <v>176</v>
      </c>
      <c r="G414" s="247"/>
      <c r="H414" s="250">
        <v>2</v>
      </c>
      <c r="I414" s="251"/>
      <c r="J414" s="247"/>
      <c r="K414" s="247"/>
      <c r="L414" s="252"/>
      <c r="M414" s="253"/>
      <c r="N414" s="254"/>
      <c r="O414" s="254"/>
      <c r="P414" s="254"/>
      <c r="Q414" s="254"/>
      <c r="R414" s="254"/>
      <c r="S414" s="254"/>
      <c r="T414" s="25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56" t="s">
        <v>151</v>
      </c>
      <c r="AU414" s="256" t="s">
        <v>87</v>
      </c>
      <c r="AV414" s="15" t="s">
        <v>130</v>
      </c>
      <c r="AW414" s="15" t="s">
        <v>37</v>
      </c>
      <c r="AX414" s="15" t="s">
        <v>85</v>
      </c>
      <c r="AY414" s="256" t="s">
        <v>122</v>
      </c>
    </row>
    <row r="415" spans="1:65" s="2" customFormat="1" ht="21.75" customHeight="1">
      <c r="A415" s="40"/>
      <c r="B415" s="41"/>
      <c r="C415" s="268" t="s">
        <v>413</v>
      </c>
      <c r="D415" s="268" t="s">
        <v>303</v>
      </c>
      <c r="E415" s="269" t="s">
        <v>414</v>
      </c>
      <c r="F415" s="270" t="s">
        <v>415</v>
      </c>
      <c r="G415" s="271" t="s">
        <v>262</v>
      </c>
      <c r="H415" s="272">
        <v>2</v>
      </c>
      <c r="I415" s="273"/>
      <c r="J415" s="274">
        <f>ROUND(I415*H415,2)</f>
        <v>0</v>
      </c>
      <c r="K415" s="270" t="s">
        <v>129</v>
      </c>
      <c r="L415" s="275"/>
      <c r="M415" s="276" t="s">
        <v>19</v>
      </c>
      <c r="N415" s="277" t="s">
        <v>48</v>
      </c>
      <c r="O415" s="86"/>
      <c r="P415" s="215">
        <f>O415*H415</f>
        <v>0</v>
      </c>
      <c r="Q415" s="215">
        <v>0.00164</v>
      </c>
      <c r="R415" s="215">
        <f>Q415*H415</f>
        <v>0.00328</v>
      </c>
      <c r="S415" s="215">
        <v>0</v>
      </c>
      <c r="T415" s="21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307</v>
      </c>
      <c r="AT415" s="217" t="s">
        <v>303</v>
      </c>
      <c r="AU415" s="217" t="s">
        <v>87</v>
      </c>
      <c r="AY415" s="19" t="s">
        <v>122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9" t="s">
        <v>85</v>
      </c>
      <c r="BK415" s="218">
        <f>ROUND(I415*H415,2)</f>
        <v>0</v>
      </c>
      <c r="BL415" s="19" t="s">
        <v>171</v>
      </c>
      <c r="BM415" s="217" t="s">
        <v>416</v>
      </c>
    </row>
    <row r="416" spans="1:51" s="13" customFormat="1" ht="12">
      <c r="A416" s="13"/>
      <c r="B416" s="224"/>
      <c r="C416" s="225"/>
      <c r="D416" s="226" t="s">
        <v>151</v>
      </c>
      <c r="E416" s="245" t="s">
        <v>19</v>
      </c>
      <c r="F416" s="227" t="s">
        <v>87</v>
      </c>
      <c r="G416" s="225"/>
      <c r="H416" s="228">
        <v>2</v>
      </c>
      <c r="I416" s="229"/>
      <c r="J416" s="225"/>
      <c r="K416" s="225"/>
      <c r="L416" s="230"/>
      <c r="M416" s="231"/>
      <c r="N416" s="232"/>
      <c r="O416" s="232"/>
      <c r="P416" s="232"/>
      <c r="Q416" s="232"/>
      <c r="R416" s="232"/>
      <c r="S416" s="232"/>
      <c r="T416" s="23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4" t="s">
        <v>151</v>
      </c>
      <c r="AU416" s="234" t="s">
        <v>87</v>
      </c>
      <c r="AV416" s="13" t="s">
        <v>87</v>
      </c>
      <c r="AW416" s="13" t="s">
        <v>37</v>
      </c>
      <c r="AX416" s="13" t="s">
        <v>77</v>
      </c>
      <c r="AY416" s="234" t="s">
        <v>122</v>
      </c>
    </row>
    <row r="417" spans="1:51" s="15" customFormat="1" ht="12">
      <c r="A417" s="15"/>
      <c r="B417" s="246"/>
      <c r="C417" s="247"/>
      <c r="D417" s="226" t="s">
        <v>151</v>
      </c>
      <c r="E417" s="248" t="s">
        <v>19</v>
      </c>
      <c r="F417" s="249" t="s">
        <v>176</v>
      </c>
      <c r="G417" s="247"/>
      <c r="H417" s="250">
        <v>2</v>
      </c>
      <c r="I417" s="251"/>
      <c r="J417" s="247"/>
      <c r="K417" s="247"/>
      <c r="L417" s="252"/>
      <c r="M417" s="253"/>
      <c r="N417" s="254"/>
      <c r="O417" s="254"/>
      <c r="P417" s="254"/>
      <c r="Q417" s="254"/>
      <c r="R417" s="254"/>
      <c r="S417" s="254"/>
      <c r="T417" s="25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56" t="s">
        <v>151</v>
      </c>
      <c r="AU417" s="256" t="s">
        <v>87</v>
      </c>
      <c r="AV417" s="15" t="s">
        <v>130</v>
      </c>
      <c r="AW417" s="15" t="s">
        <v>37</v>
      </c>
      <c r="AX417" s="15" t="s">
        <v>85</v>
      </c>
      <c r="AY417" s="256" t="s">
        <v>122</v>
      </c>
    </row>
    <row r="418" spans="1:65" s="2" customFormat="1" ht="16.5" customHeight="1">
      <c r="A418" s="40"/>
      <c r="B418" s="41"/>
      <c r="C418" s="206" t="s">
        <v>417</v>
      </c>
      <c r="D418" s="206" t="s">
        <v>125</v>
      </c>
      <c r="E418" s="207" t="s">
        <v>418</v>
      </c>
      <c r="F418" s="208" t="s">
        <v>419</v>
      </c>
      <c r="G418" s="209" t="s">
        <v>420</v>
      </c>
      <c r="H418" s="210">
        <v>21.82</v>
      </c>
      <c r="I418" s="211"/>
      <c r="J418" s="212">
        <f>ROUND(I418*H418,2)</f>
        <v>0</v>
      </c>
      <c r="K418" s="208" t="s">
        <v>19</v>
      </c>
      <c r="L418" s="46"/>
      <c r="M418" s="213" t="s">
        <v>19</v>
      </c>
      <c r="N418" s="214" t="s">
        <v>48</v>
      </c>
      <c r="O418" s="86"/>
      <c r="P418" s="215">
        <f>O418*H418</f>
        <v>0</v>
      </c>
      <c r="Q418" s="215">
        <v>5E-05</v>
      </c>
      <c r="R418" s="215">
        <f>Q418*H418</f>
        <v>0.0010910000000000002</v>
      </c>
      <c r="S418" s="215">
        <v>0</v>
      </c>
      <c r="T418" s="21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7" t="s">
        <v>171</v>
      </c>
      <c r="AT418" s="217" t="s">
        <v>125</v>
      </c>
      <c r="AU418" s="217" t="s">
        <v>87</v>
      </c>
      <c r="AY418" s="19" t="s">
        <v>122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9" t="s">
        <v>85</v>
      </c>
      <c r="BK418" s="218">
        <f>ROUND(I418*H418,2)</f>
        <v>0</v>
      </c>
      <c r="BL418" s="19" t="s">
        <v>171</v>
      </c>
      <c r="BM418" s="217" t="s">
        <v>421</v>
      </c>
    </row>
    <row r="419" spans="1:51" s="13" customFormat="1" ht="12">
      <c r="A419" s="13"/>
      <c r="B419" s="224"/>
      <c r="C419" s="225"/>
      <c r="D419" s="226" t="s">
        <v>151</v>
      </c>
      <c r="E419" s="245" t="s">
        <v>19</v>
      </c>
      <c r="F419" s="227" t="s">
        <v>422</v>
      </c>
      <c r="G419" s="225"/>
      <c r="H419" s="228">
        <v>21.82</v>
      </c>
      <c r="I419" s="229"/>
      <c r="J419" s="225"/>
      <c r="K419" s="225"/>
      <c r="L419" s="230"/>
      <c r="M419" s="231"/>
      <c r="N419" s="232"/>
      <c r="O419" s="232"/>
      <c r="P419" s="232"/>
      <c r="Q419" s="232"/>
      <c r="R419" s="232"/>
      <c r="S419" s="232"/>
      <c r="T419" s="23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4" t="s">
        <v>151</v>
      </c>
      <c r="AU419" s="234" t="s">
        <v>87</v>
      </c>
      <c r="AV419" s="13" t="s">
        <v>87</v>
      </c>
      <c r="AW419" s="13" t="s">
        <v>37</v>
      </c>
      <c r="AX419" s="13" t="s">
        <v>77</v>
      </c>
      <c r="AY419" s="234" t="s">
        <v>122</v>
      </c>
    </row>
    <row r="420" spans="1:51" s="15" customFormat="1" ht="12">
      <c r="A420" s="15"/>
      <c r="B420" s="246"/>
      <c r="C420" s="247"/>
      <c r="D420" s="226" t="s">
        <v>151</v>
      </c>
      <c r="E420" s="248" t="s">
        <v>19</v>
      </c>
      <c r="F420" s="249" t="s">
        <v>176</v>
      </c>
      <c r="G420" s="247"/>
      <c r="H420" s="250">
        <v>21.82</v>
      </c>
      <c r="I420" s="251"/>
      <c r="J420" s="247"/>
      <c r="K420" s="247"/>
      <c r="L420" s="252"/>
      <c r="M420" s="253"/>
      <c r="N420" s="254"/>
      <c r="O420" s="254"/>
      <c r="P420" s="254"/>
      <c r="Q420" s="254"/>
      <c r="R420" s="254"/>
      <c r="S420" s="254"/>
      <c r="T420" s="25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56" t="s">
        <v>151</v>
      </c>
      <c r="AU420" s="256" t="s">
        <v>87</v>
      </c>
      <c r="AV420" s="15" t="s">
        <v>130</v>
      </c>
      <c r="AW420" s="15" t="s">
        <v>37</v>
      </c>
      <c r="AX420" s="15" t="s">
        <v>85</v>
      </c>
      <c r="AY420" s="256" t="s">
        <v>122</v>
      </c>
    </row>
    <row r="421" spans="1:65" s="2" customFormat="1" ht="24.15" customHeight="1">
      <c r="A421" s="40"/>
      <c r="B421" s="41"/>
      <c r="C421" s="206" t="s">
        <v>423</v>
      </c>
      <c r="D421" s="206" t="s">
        <v>125</v>
      </c>
      <c r="E421" s="207" t="s">
        <v>424</v>
      </c>
      <c r="F421" s="208" t="s">
        <v>425</v>
      </c>
      <c r="G421" s="209" t="s">
        <v>128</v>
      </c>
      <c r="H421" s="210">
        <v>11.232</v>
      </c>
      <c r="I421" s="211"/>
      <c r="J421" s="212">
        <f>ROUND(I421*H421,2)</f>
        <v>0</v>
      </c>
      <c r="K421" s="208" t="s">
        <v>129</v>
      </c>
      <c r="L421" s="46"/>
      <c r="M421" s="213" t="s">
        <v>19</v>
      </c>
      <c r="N421" s="214" t="s">
        <v>48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0</v>
      </c>
      <c r="T421" s="21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171</v>
      </c>
      <c r="AT421" s="217" t="s">
        <v>125</v>
      </c>
      <c r="AU421" s="217" t="s">
        <v>87</v>
      </c>
      <c r="AY421" s="19" t="s">
        <v>122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85</v>
      </c>
      <c r="BK421" s="218">
        <f>ROUND(I421*H421,2)</f>
        <v>0</v>
      </c>
      <c r="BL421" s="19" t="s">
        <v>171</v>
      </c>
      <c r="BM421" s="217" t="s">
        <v>426</v>
      </c>
    </row>
    <row r="422" spans="1:47" s="2" customFormat="1" ht="12">
      <c r="A422" s="40"/>
      <c r="B422" s="41"/>
      <c r="C422" s="42"/>
      <c r="D422" s="219" t="s">
        <v>132</v>
      </c>
      <c r="E422" s="42"/>
      <c r="F422" s="220" t="s">
        <v>427</v>
      </c>
      <c r="G422" s="42"/>
      <c r="H422" s="42"/>
      <c r="I422" s="221"/>
      <c r="J422" s="42"/>
      <c r="K422" s="42"/>
      <c r="L422" s="46"/>
      <c r="M422" s="222"/>
      <c r="N422" s="223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132</v>
      </c>
      <c r="AU422" s="19" t="s">
        <v>87</v>
      </c>
    </row>
    <row r="423" spans="1:63" s="12" customFormat="1" ht="22.8" customHeight="1">
      <c r="A423" s="12"/>
      <c r="B423" s="190"/>
      <c r="C423" s="191"/>
      <c r="D423" s="192" t="s">
        <v>76</v>
      </c>
      <c r="E423" s="204" t="s">
        <v>428</v>
      </c>
      <c r="F423" s="204" t="s">
        <v>429</v>
      </c>
      <c r="G423" s="191"/>
      <c r="H423" s="191"/>
      <c r="I423" s="194"/>
      <c r="J423" s="205">
        <f>BK423</f>
        <v>0</v>
      </c>
      <c r="K423" s="191"/>
      <c r="L423" s="196"/>
      <c r="M423" s="197"/>
      <c r="N423" s="198"/>
      <c r="O423" s="198"/>
      <c r="P423" s="199">
        <f>SUM(P424:P485)</f>
        <v>0</v>
      </c>
      <c r="Q423" s="198"/>
      <c r="R423" s="199">
        <f>SUM(R424:R485)</f>
        <v>5.263305750000001</v>
      </c>
      <c r="S423" s="198"/>
      <c r="T423" s="200">
        <f>SUM(T424:T485)</f>
        <v>4.464155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01" t="s">
        <v>87</v>
      </c>
      <c r="AT423" s="202" t="s">
        <v>76</v>
      </c>
      <c r="AU423" s="202" t="s">
        <v>85</v>
      </c>
      <c r="AY423" s="201" t="s">
        <v>122</v>
      </c>
      <c r="BK423" s="203">
        <f>SUM(BK424:BK485)</f>
        <v>0</v>
      </c>
    </row>
    <row r="424" spans="1:65" s="2" customFormat="1" ht="24.15" customHeight="1">
      <c r="A424" s="40"/>
      <c r="B424" s="41"/>
      <c r="C424" s="206" t="s">
        <v>430</v>
      </c>
      <c r="D424" s="206" t="s">
        <v>125</v>
      </c>
      <c r="E424" s="207" t="s">
        <v>431</v>
      </c>
      <c r="F424" s="208" t="s">
        <v>432</v>
      </c>
      <c r="G424" s="209" t="s">
        <v>170</v>
      </c>
      <c r="H424" s="210">
        <v>777.98</v>
      </c>
      <c r="I424" s="211"/>
      <c r="J424" s="212">
        <f>ROUND(I424*H424,2)</f>
        <v>0</v>
      </c>
      <c r="K424" s="208" t="s">
        <v>129</v>
      </c>
      <c r="L424" s="46"/>
      <c r="M424" s="213" t="s">
        <v>19</v>
      </c>
      <c r="N424" s="214" t="s">
        <v>48</v>
      </c>
      <c r="O424" s="86"/>
      <c r="P424" s="215">
        <f>O424*H424</f>
        <v>0</v>
      </c>
      <c r="Q424" s="215">
        <v>0</v>
      </c>
      <c r="R424" s="215">
        <f>Q424*H424</f>
        <v>0</v>
      </c>
      <c r="S424" s="215">
        <v>0.0056</v>
      </c>
      <c r="T424" s="216">
        <f>S424*H424</f>
        <v>4.356688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7" t="s">
        <v>171</v>
      </c>
      <c r="AT424" s="217" t="s">
        <v>125</v>
      </c>
      <c r="AU424" s="217" t="s">
        <v>87</v>
      </c>
      <c r="AY424" s="19" t="s">
        <v>122</v>
      </c>
      <c r="BE424" s="218">
        <f>IF(N424="základní",J424,0)</f>
        <v>0</v>
      </c>
      <c r="BF424" s="218">
        <f>IF(N424="snížená",J424,0)</f>
        <v>0</v>
      </c>
      <c r="BG424" s="218">
        <f>IF(N424="zákl. přenesená",J424,0)</f>
        <v>0</v>
      </c>
      <c r="BH424" s="218">
        <f>IF(N424="sníž. přenesená",J424,0)</f>
        <v>0</v>
      </c>
      <c r="BI424" s="218">
        <f>IF(N424="nulová",J424,0)</f>
        <v>0</v>
      </c>
      <c r="BJ424" s="19" t="s">
        <v>85</v>
      </c>
      <c r="BK424" s="218">
        <f>ROUND(I424*H424,2)</f>
        <v>0</v>
      </c>
      <c r="BL424" s="19" t="s">
        <v>171</v>
      </c>
      <c r="BM424" s="217" t="s">
        <v>433</v>
      </c>
    </row>
    <row r="425" spans="1:47" s="2" customFormat="1" ht="12">
      <c r="A425" s="40"/>
      <c r="B425" s="41"/>
      <c r="C425" s="42"/>
      <c r="D425" s="219" t="s">
        <v>132</v>
      </c>
      <c r="E425" s="42"/>
      <c r="F425" s="220" t="s">
        <v>434</v>
      </c>
      <c r="G425" s="42"/>
      <c r="H425" s="42"/>
      <c r="I425" s="221"/>
      <c r="J425" s="42"/>
      <c r="K425" s="42"/>
      <c r="L425" s="46"/>
      <c r="M425" s="222"/>
      <c r="N425" s="223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132</v>
      </c>
      <c r="AU425" s="19" t="s">
        <v>87</v>
      </c>
    </row>
    <row r="426" spans="1:51" s="14" customFormat="1" ht="12">
      <c r="A426" s="14"/>
      <c r="B426" s="235"/>
      <c r="C426" s="236"/>
      <c r="D426" s="226" t="s">
        <v>151</v>
      </c>
      <c r="E426" s="237" t="s">
        <v>19</v>
      </c>
      <c r="F426" s="238" t="s">
        <v>174</v>
      </c>
      <c r="G426" s="236"/>
      <c r="H426" s="237" t="s">
        <v>19</v>
      </c>
      <c r="I426" s="239"/>
      <c r="J426" s="236"/>
      <c r="K426" s="236"/>
      <c r="L426" s="240"/>
      <c r="M426" s="241"/>
      <c r="N426" s="242"/>
      <c r="O426" s="242"/>
      <c r="P426" s="242"/>
      <c r="Q426" s="242"/>
      <c r="R426" s="242"/>
      <c r="S426" s="242"/>
      <c r="T426" s="24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4" t="s">
        <v>151</v>
      </c>
      <c r="AU426" s="244" t="s">
        <v>87</v>
      </c>
      <c r="AV426" s="14" t="s">
        <v>85</v>
      </c>
      <c r="AW426" s="14" t="s">
        <v>37</v>
      </c>
      <c r="AX426" s="14" t="s">
        <v>77</v>
      </c>
      <c r="AY426" s="244" t="s">
        <v>122</v>
      </c>
    </row>
    <row r="427" spans="1:51" s="13" customFormat="1" ht="12">
      <c r="A427" s="13"/>
      <c r="B427" s="224"/>
      <c r="C427" s="225"/>
      <c r="D427" s="226" t="s">
        <v>151</v>
      </c>
      <c r="E427" s="245" t="s">
        <v>19</v>
      </c>
      <c r="F427" s="227" t="s">
        <v>435</v>
      </c>
      <c r="G427" s="225"/>
      <c r="H427" s="228">
        <v>351.41</v>
      </c>
      <c r="I427" s="229"/>
      <c r="J427" s="225"/>
      <c r="K427" s="225"/>
      <c r="L427" s="230"/>
      <c r="M427" s="231"/>
      <c r="N427" s="232"/>
      <c r="O427" s="232"/>
      <c r="P427" s="232"/>
      <c r="Q427" s="232"/>
      <c r="R427" s="232"/>
      <c r="S427" s="232"/>
      <c r="T427" s="23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4" t="s">
        <v>151</v>
      </c>
      <c r="AU427" s="234" t="s">
        <v>87</v>
      </c>
      <c r="AV427" s="13" t="s">
        <v>87</v>
      </c>
      <c r="AW427" s="13" t="s">
        <v>37</v>
      </c>
      <c r="AX427" s="13" t="s">
        <v>77</v>
      </c>
      <c r="AY427" s="234" t="s">
        <v>122</v>
      </c>
    </row>
    <row r="428" spans="1:51" s="13" customFormat="1" ht="12">
      <c r="A428" s="13"/>
      <c r="B428" s="224"/>
      <c r="C428" s="225"/>
      <c r="D428" s="226" t="s">
        <v>151</v>
      </c>
      <c r="E428" s="245" t="s">
        <v>19</v>
      </c>
      <c r="F428" s="227" t="s">
        <v>436</v>
      </c>
      <c r="G428" s="225"/>
      <c r="H428" s="228">
        <v>351.41</v>
      </c>
      <c r="I428" s="229"/>
      <c r="J428" s="225"/>
      <c r="K428" s="225"/>
      <c r="L428" s="230"/>
      <c r="M428" s="231"/>
      <c r="N428" s="232"/>
      <c r="O428" s="232"/>
      <c r="P428" s="232"/>
      <c r="Q428" s="232"/>
      <c r="R428" s="232"/>
      <c r="S428" s="232"/>
      <c r="T428" s="23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4" t="s">
        <v>151</v>
      </c>
      <c r="AU428" s="234" t="s">
        <v>87</v>
      </c>
      <c r="AV428" s="13" t="s">
        <v>87</v>
      </c>
      <c r="AW428" s="13" t="s">
        <v>37</v>
      </c>
      <c r="AX428" s="13" t="s">
        <v>77</v>
      </c>
      <c r="AY428" s="234" t="s">
        <v>122</v>
      </c>
    </row>
    <row r="429" spans="1:51" s="16" customFormat="1" ht="12">
      <c r="A429" s="16"/>
      <c r="B429" s="257"/>
      <c r="C429" s="258"/>
      <c r="D429" s="226" t="s">
        <v>151</v>
      </c>
      <c r="E429" s="259" t="s">
        <v>19</v>
      </c>
      <c r="F429" s="260" t="s">
        <v>197</v>
      </c>
      <c r="G429" s="258"/>
      <c r="H429" s="261">
        <v>702.82</v>
      </c>
      <c r="I429" s="262"/>
      <c r="J429" s="258"/>
      <c r="K429" s="258"/>
      <c r="L429" s="263"/>
      <c r="M429" s="264"/>
      <c r="N429" s="265"/>
      <c r="O429" s="265"/>
      <c r="P429" s="265"/>
      <c r="Q429" s="265"/>
      <c r="R429" s="265"/>
      <c r="S429" s="265"/>
      <c r="T429" s="26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T429" s="267" t="s">
        <v>151</v>
      </c>
      <c r="AU429" s="267" t="s">
        <v>87</v>
      </c>
      <c r="AV429" s="16" t="s">
        <v>137</v>
      </c>
      <c r="AW429" s="16" t="s">
        <v>37</v>
      </c>
      <c r="AX429" s="16" t="s">
        <v>77</v>
      </c>
      <c r="AY429" s="267" t="s">
        <v>122</v>
      </c>
    </row>
    <row r="430" spans="1:51" s="14" customFormat="1" ht="12">
      <c r="A430" s="14"/>
      <c r="B430" s="235"/>
      <c r="C430" s="236"/>
      <c r="D430" s="226" t="s">
        <v>151</v>
      </c>
      <c r="E430" s="237" t="s">
        <v>19</v>
      </c>
      <c r="F430" s="238" t="s">
        <v>198</v>
      </c>
      <c r="G430" s="236"/>
      <c r="H430" s="237" t="s">
        <v>19</v>
      </c>
      <c r="I430" s="239"/>
      <c r="J430" s="236"/>
      <c r="K430" s="236"/>
      <c r="L430" s="240"/>
      <c r="M430" s="241"/>
      <c r="N430" s="242"/>
      <c r="O430" s="242"/>
      <c r="P430" s="242"/>
      <c r="Q430" s="242"/>
      <c r="R430" s="242"/>
      <c r="S430" s="242"/>
      <c r="T430" s="243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4" t="s">
        <v>151</v>
      </c>
      <c r="AU430" s="244" t="s">
        <v>87</v>
      </c>
      <c r="AV430" s="14" t="s">
        <v>85</v>
      </c>
      <c r="AW430" s="14" t="s">
        <v>37</v>
      </c>
      <c r="AX430" s="14" t="s">
        <v>77</v>
      </c>
      <c r="AY430" s="244" t="s">
        <v>122</v>
      </c>
    </row>
    <row r="431" spans="1:51" s="13" customFormat="1" ht="12">
      <c r="A431" s="13"/>
      <c r="B431" s="224"/>
      <c r="C431" s="225"/>
      <c r="D431" s="226" t="s">
        <v>151</v>
      </c>
      <c r="E431" s="245" t="s">
        <v>19</v>
      </c>
      <c r="F431" s="227" t="s">
        <v>437</v>
      </c>
      <c r="G431" s="225"/>
      <c r="H431" s="228">
        <v>37.58</v>
      </c>
      <c r="I431" s="229"/>
      <c r="J431" s="225"/>
      <c r="K431" s="225"/>
      <c r="L431" s="230"/>
      <c r="M431" s="231"/>
      <c r="N431" s="232"/>
      <c r="O431" s="232"/>
      <c r="P431" s="232"/>
      <c r="Q431" s="232"/>
      <c r="R431" s="232"/>
      <c r="S431" s="232"/>
      <c r="T431" s="23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4" t="s">
        <v>151</v>
      </c>
      <c r="AU431" s="234" t="s">
        <v>87</v>
      </c>
      <c r="AV431" s="13" t="s">
        <v>87</v>
      </c>
      <c r="AW431" s="13" t="s">
        <v>37</v>
      </c>
      <c r="AX431" s="13" t="s">
        <v>77</v>
      </c>
      <c r="AY431" s="234" t="s">
        <v>122</v>
      </c>
    </row>
    <row r="432" spans="1:51" s="13" customFormat="1" ht="12">
      <c r="A432" s="13"/>
      <c r="B432" s="224"/>
      <c r="C432" s="225"/>
      <c r="D432" s="226" t="s">
        <v>151</v>
      </c>
      <c r="E432" s="245" t="s">
        <v>19</v>
      </c>
      <c r="F432" s="227" t="s">
        <v>438</v>
      </c>
      <c r="G432" s="225"/>
      <c r="H432" s="228">
        <v>37.58</v>
      </c>
      <c r="I432" s="229"/>
      <c r="J432" s="225"/>
      <c r="K432" s="225"/>
      <c r="L432" s="230"/>
      <c r="M432" s="231"/>
      <c r="N432" s="232"/>
      <c r="O432" s="232"/>
      <c r="P432" s="232"/>
      <c r="Q432" s="232"/>
      <c r="R432" s="232"/>
      <c r="S432" s="232"/>
      <c r="T432" s="23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4" t="s">
        <v>151</v>
      </c>
      <c r="AU432" s="234" t="s">
        <v>87</v>
      </c>
      <c r="AV432" s="13" t="s">
        <v>87</v>
      </c>
      <c r="AW432" s="13" t="s">
        <v>37</v>
      </c>
      <c r="AX432" s="13" t="s">
        <v>77</v>
      </c>
      <c r="AY432" s="234" t="s">
        <v>122</v>
      </c>
    </row>
    <row r="433" spans="1:51" s="16" customFormat="1" ht="12">
      <c r="A433" s="16"/>
      <c r="B433" s="257"/>
      <c r="C433" s="258"/>
      <c r="D433" s="226" t="s">
        <v>151</v>
      </c>
      <c r="E433" s="259" t="s">
        <v>19</v>
      </c>
      <c r="F433" s="260" t="s">
        <v>197</v>
      </c>
      <c r="G433" s="258"/>
      <c r="H433" s="261">
        <v>75.16</v>
      </c>
      <c r="I433" s="262"/>
      <c r="J433" s="258"/>
      <c r="K433" s="258"/>
      <c r="L433" s="263"/>
      <c r="M433" s="264"/>
      <c r="N433" s="265"/>
      <c r="O433" s="265"/>
      <c r="P433" s="265"/>
      <c r="Q433" s="265"/>
      <c r="R433" s="265"/>
      <c r="S433" s="265"/>
      <c r="T433" s="26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T433" s="267" t="s">
        <v>151</v>
      </c>
      <c r="AU433" s="267" t="s">
        <v>87</v>
      </c>
      <c r="AV433" s="16" t="s">
        <v>137</v>
      </c>
      <c r="AW433" s="16" t="s">
        <v>37</v>
      </c>
      <c r="AX433" s="16" t="s">
        <v>77</v>
      </c>
      <c r="AY433" s="267" t="s">
        <v>122</v>
      </c>
    </row>
    <row r="434" spans="1:51" s="15" customFormat="1" ht="12">
      <c r="A434" s="15"/>
      <c r="B434" s="246"/>
      <c r="C434" s="247"/>
      <c r="D434" s="226" t="s">
        <v>151</v>
      </c>
      <c r="E434" s="248" t="s">
        <v>19</v>
      </c>
      <c r="F434" s="249" t="s">
        <v>176</v>
      </c>
      <c r="G434" s="247"/>
      <c r="H434" s="250">
        <v>777.9800000000001</v>
      </c>
      <c r="I434" s="251"/>
      <c r="J434" s="247"/>
      <c r="K434" s="247"/>
      <c r="L434" s="252"/>
      <c r="M434" s="253"/>
      <c r="N434" s="254"/>
      <c r="O434" s="254"/>
      <c r="P434" s="254"/>
      <c r="Q434" s="254"/>
      <c r="R434" s="254"/>
      <c r="S434" s="254"/>
      <c r="T434" s="25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56" t="s">
        <v>151</v>
      </c>
      <c r="AU434" s="256" t="s">
        <v>87</v>
      </c>
      <c r="AV434" s="15" t="s">
        <v>130</v>
      </c>
      <c r="AW434" s="15" t="s">
        <v>37</v>
      </c>
      <c r="AX434" s="15" t="s">
        <v>85</v>
      </c>
      <c r="AY434" s="256" t="s">
        <v>122</v>
      </c>
    </row>
    <row r="435" spans="1:65" s="2" customFormat="1" ht="24.15" customHeight="1">
      <c r="A435" s="40"/>
      <c r="B435" s="41"/>
      <c r="C435" s="206" t="s">
        <v>439</v>
      </c>
      <c r="D435" s="206" t="s">
        <v>125</v>
      </c>
      <c r="E435" s="207" t="s">
        <v>440</v>
      </c>
      <c r="F435" s="208" t="s">
        <v>441</v>
      </c>
      <c r="G435" s="209" t="s">
        <v>170</v>
      </c>
      <c r="H435" s="210">
        <v>107.467</v>
      </c>
      <c r="I435" s="211"/>
      <c r="J435" s="212">
        <f>ROUND(I435*H435,2)</f>
        <v>0</v>
      </c>
      <c r="K435" s="208" t="s">
        <v>129</v>
      </c>
      <c r="L435" s="46"/>
      <c r="M435" s="213" t="s">
        <v>19</v>
      </c>
      <c r="N435" s="214" t="s">
        <v>48</v>
      </c>
      <c r="O435" s="86"/>
      <c r="P435" s="215">
        <f>O435*H435</f>
        <v>0</v>
      </c>
      <c r="Q435" s="215">
        <v>0</v>
      </c>
      <c r="R435" s="215">
        <f>Q435*H435</f>
        <v>0</v>
      </c>
      <c r="S435" s="215">
        <v>0.001</v>
      </c>
      <c r="T435" s="216">
        <f>S435*H435</f>
        <v>0.10746700000000001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7" t="s">
        <v>171</v>
      </c>
      <c r="AT435" s="217" t="s">
        <v>125</v>
      </c>
      <c r="AU435" s="217" t="s">
        <v>87</v>
      </c>
      <c r="AY435" s="19" t="s">
        <v>122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9" t="s">
        <v>85</v>
      </c>
      <c r="BK435" s="218">
        <f>ROUND(I435*H435,2)</f>
        <v>0</v>
      </c>
      <c r="BL435" s="19" t="s">
        <v>171</v>
      </c>
      <c r="BM435" s="217" t="s">
        <v>442</v>
      </c>
    </row>
    <row r="436" spans="1:47" s="2" customFormat="1" ht="12">
      <c r="A436" s="40"/>
      <c r="B436" s="41"/>
      <c r="C436" s="42"/>
      <c r="D436" s="219" t="s">
        <v>132</v>
      </c>
      <c r="E436" s="42"/>
      <c r="F436" s="220" t="s">
        <v>443</v>
      </c>
      <c r="G436" s="42"/>
      <c r="H436" s="42"/>
      <c r="I436" s="221"/>
      <c r="J436" s="42"/>
      <c r="K436" s="42"/>
      <c r="L436" s="46"/>
      <c r="M436" s="222"/>
      <c r="N436" s="223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132</v>
      </c>
      <c r="AU436" s="19" t="s">
        <v>87</v>
      </c>
    </row>
    <row r="437" spans="1:51" s="13" customFormat="1" ht="12">
      <c r="A437" s="13"/>
      <c r="B437" s="224"/>
      <c r="C437" s="225"/>
      <c r="D437" s="226" t="s">
        <v>151</v>
      </c>
      <c r="E437" s="245" t="s">
        <v>19</v>
      </c>
      <c r="F437" s="227" t="s">
        <v>444</v>
      </c>
      <c r="G437" s="225"/>
      <c r="H437" s="228">
        <v>98.022</v>
      </c>
      <c r="I437" s="229"/>
      <c r="J437" s="225"/>
      <c r="K437" s="225"/>
      <c r="L437" s="230"/>
      <c r="M437" s="231"/>
      <c r="N437" s="232"/>
      <c r="O437" s="232"/>
      <c r="P437" s="232"/>
      <c r="Q437" s="232"/>
      <c r="R437" s="232"/>
      <c r="S437" s="232"/>
      <c r="T437" s="23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4" t="s">
        <v>151</v>
      </c>
      <c r="AU437" s="234" t="s">
        <v>87</v>
      </c>
      <c r="AV437" s="13" t="s">
        <v>87</v>
      </c>
      <c r="AW437" s="13" t="s">
        <v>37</v>
      </c>
      <c r="AX437" s="13" t="s">
        <v>77</v>
      </c>
      <c r="AY437" s="234" t="s">
        <v>122</v>
      </c>
    </row>
    <row r="438" spans="1:51" s="13" customFormat="1" ht="12">
      <c r="A438" s="13"/>
      <c r="B438" s="224"/>
      <c r="C438" s="225"/>
      <c r="D438" s="226" t="s">
        <v>151</v>
      </c>
      <c r="E438" s="245" t="s">
        <v>19</v>
      </c>
      <c r="F438" s="227" t="s">
        <v>445</v>
      </c>
      <c r="G438" s="225"/>
      <c r="H438" s="228">
        <v>9.445</v>
      </c>
      <c r="I438" s="229"/>
      <c r="J438" s="225"/>
      <c r="K438" s="225"/>
      <c r="L438" s="230"/>
      <c r="M438" s="231"/>
      <c r="N438" s="232"/>
      <c r="O438" s="232"/>
      <c r="P438" s="232"/>
      <c r="Q438" s="232"/>
      <c r="R438" s="232"/>
      <c r="S438" s="232"/>
      <c r="T438" s="23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4" t="s">
        <v>151</v>
      </c>
      <c r="AU438" s="234" t="s">
        <v>87</v>
      </c>
      <c r="AV438" s="13" t="s">
        <v>87</v>
      </c>
      <c r="AW438" s="13" t="s">
        <v>37</v>
      </c>
      <c r="AX438" s="13" t="s">
        <v>77</v>
      </c>
      <c r="AY438" s="234" t="s">
        <v>122</v>
      </c>
    </row>
    <row r="439" spans="1:51" s="15" customFormat="1" ht="12">
      <c r="A439" s="15"/>
      <c r="B439" s="246"/>
      <c r="C439" s="247"/>
      <c r="D439" s="226" t="s">
        <v>151</v>
      </c>
      <c r="E439" s="248" t="s">
        <v>19</v>
      </c>
      <c r="F439" s="249" t="s">
        <v>176</v>
      </c>
      <c r="G439" s="247"/>
      <c r="H439" s="250">
        <v>107.467</v>
      </c>
      <c r="I439" s="251"/>
      <c r="J439" s="247"/>
      <c r="K439" s="247"/>
      <c r="L439" s="252"/>
      <c r="M439" s="253"/>
      <c r="N439" s="254"/>
      <c r="O439" s="254"/>
      <c r="P439" s="254"/>
      <c r="Q439" s="254"/>
      <c r="R439" s="254"/>
      <c r="S439" s="254"/>
      <c r="T439" s="25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56" t="s">
        <v>151</v>
      </c>
      <c r="AU439" s="256" t="s">
        <v>87</v>
      </c>
      <c r="AV439" s="15" t="s">
        <v>130</v>
      </c>
      <c r="AW439" s="15" t="s">
        <v>37</v>
      </c>
      <c r="AX439" s="15" t="s">
        <v>85</v>
      </c>
      <c r="AY439" s="256" t="s">
        <v>122</v>
      </c>
    </row>
    <row r="440" spans="1:65" s="2" customFormat="1" ht="16.5" customHeight="1">
      <c r="A440" s="40"/>
      <c r="B440" s="41"/>
      <c r="C440" s="206" t="s">
        <v>446</v>
      </c>
      <c r="D440" s="206" t="s">
        <v>125</v>
      </c>
      <c r="E440" s="207" t="s">
        <v>447</v>
      </c>
      <c r="F440" s="208" t="s">
        <v>448</v>
      </c>
      <c r="G440" s="209" t="s">
        <v>170</v>
      </c>
      <c r="H440" s="210">
        <v>387.44</v>
      </c>
      <c r="I440" s="211"/>
      <c r="J440" s="212">
        <f>ROUND(I440*H440,2)</f>
        <v>0</v>
      </c>
      <c r="K440" s="208" t="s">
        <v>129</v>
      </c>
      <c r="L440" s="46"/>
      <c r="M440" s="213" t="s">
        <v>19</v>
      </c>
      <c r="N440" s="214" t="s">
        <v>48</v>
      </c>
      <c r="O440" s="86"/>
      <c r="P440" s="215">
        <f>O440*H440</f>
        <v>0</v>
      </c>
      <c r="Q440" s="215">
        <v>0</v>
      </c>
      <c r="R440" s="215">
        <f>Q440*H440</f>
        <v>0</v>
      </c>
      <c r="S440" s="215">
        <v>0</v>
      </c>
      <c r="T440" s="216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7" t="s">
        <v>171</v>
      </c>
      <c r="AT440" s="217" t="s">
        <v>125</v>
      </c>
      <c r="AU440" s="217" t="s">
        <v>87</v>
      </c>
      <c r="AY440" s="19" t="s">
        <v>122</v>
      </c>
      <c r="BE440" s="218">
        <f>IF(N440="základní",J440,0)</f>
        <v>0</v>
      </c>
      <c r="BF440" s="218">
        <f>IF(N440="snížená",J440,0)</f>
        <v>0</v>
      </c>
      <c r="BG440" s="218">
        <f>IF(N440="zákl. přenesená",J440,0)</f>
        <v>0</v>
      </c>
      <c r="BH440" s="218">
        <f>IF(N440="sníž. přenesená",J440,0)</f>
        <v>0</v>
      </c>
      <c r="BI440" s="218">
        <f>IF(N440="nulová",J440,0)</f>
        <v>0</v>
      </c>
      <c r="BJ440" s="19" t="s">
        <v>85</v>
      </c>
      <c r="BK440" s="218">
        <f>ROUND(I440*H440,2)</f>
        <v>0</v>
      </c>
      <c r="BL440" s="19" t="s">
        <v>171</v>
      </c>
      <c r="BM440" s="217" t="s">
        <v>449</v>
      </c>
    </row>
    <row r="441" spans="1:47" s="2" customFormat="1" ht="12">
      <c r="A441" s="40"/>
      <c r="B441" s="41"/>
      <c r="C441" s="42"/>
      <c r="D441" s="219" t="s">
        <v>132</v>
      </c>
      <c r="E441" s="42"/>
      <c r="F441" s="220" t="s">
        <v>450</v>
      </c>
      <c r="G441" s="42"/>
      <c r="H441" s="42"/>
      <c r="I441" s="221"/>
      <c r="J441" s="42"/>
      <c r="K441" s="42"/>
      <c r="L441" s="46"/>
      <c r="M441" s="222"/>
      <c r="N441" s="223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132</v>
      </c>
      <c r="AU441" s="19" t="s">
        <v>87</v>
      </c>
    </row>
    <row r="442" spans="1:51" s="14" customFormat="1" ht="12">
      <c r="A442" s="14"/>
      <c r="B442" s="235"/>
      <c r="C442" s="236"/>
      <c r="D442" s="226" t="s">
        <v>151</v>
      </c>
      <c r="E442" s="237" t="s">
        <v>19</v>
      </c>
      <c r="F442" s="238" t="s">
        <v>269</v>
      </c>
      <c r="G442" s="236"/>
      <c r="H442" s="237" t="s">
        <v>19</v>
      </c>
      <c r="I442" s="239"/>
      <c r="J442" s="236"/>
      <c r="K442" s="236"/>
      <c r="L442" s="240"/>
      <c r="M442" s="241"/>
      <c r="N442" s="242"/>
      <c r="O442" s="242"/>
      <c r="P442" s="242"/>
      <c r="Q442" s="242"/>
      <c r="R442" s="242"/>
      <c r="S442" s="242"/>
      <c r="T442" s="243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4" t="s">
        <v>151</v>
      </c>
      <c r="AU442" s="244" t="s">
        <v>87</v>
      </c>
      <c r="AV442" s="14" t="s">
        <v>85</v>
      </c>
      <c r="AW442" s="14" t="s">
        <v>37</v>
      </c>
      <c r="AX442" s="14" t="s">
        <v>77</v>
      </c>
      <c r="AY442" s="244" t="s">
        <v>122</v>
      </c>
    </row>
    <row r="443" spans="1:51" s="13" customFormat="1" ht="12">
      <c r="A443" s="13"/>
      <c r="B443" s="224"/>
      <c r="C443" s="225"/>
      <c r="D443" s="226" t="s">
        <v>151</v>
      </c>
      <c r="E443" s="245" t="s">
        <v>19</v>
      </c>
      <c r="F443" s="227" t="s">
        <v>318</v>
      </c>
      <c r="G443" s="225"/>
      <c r="H443" s="228">
        <v>349.86</v>
      </c>
      <c r="I443" s="229"/>
      <c r="J443" s="225"/>
      <c r="K443" s="225"/>
      <c r="L443" s="230"/>
      <c r="M443" s="231"/>
      <c r="N443" s="232"/>
      <c r="O443" s="232"/>
      <c r="P443" s="232"/>
      <c r="Q443" s="232"/>
      <c r="R443" s="232"/>
      <c r="S443" s="232"/>
      <c r="T443" s="23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4" t="s">
        <v>151</v>
      </c>
      <c r="AU443" s="234" t="s">
        <v>87</v>
      </c>
      <c r="AV443" s="13" t="s">
        <v>87</v>
      </c>
      <c r="AW443" s="13" t="s">
        <v>37</v>
      </c>
      <c r="AX443" s="13" t="s">
        <v>77</v>
      </c>
      <c r="AY443" s="234" t="s">
        <v>122</v>
      </c>
    </row>
    <row r="444" spans="1:51" s="13" customFormat="1" ht="12">
      <c r="A444" s="13"/>
      <c r="B444" s="224"/>
      <c r="C444" s="225"/>
      <c r="D444" s="226" t="s">
        <v>151</v>
      </c>
      <c r="E444" s="245" t="s">
        <v>19</v>
      </c>
      <c r="F444" s="227" t="s">
        <v>320</v>
      </c>
      <c r="G444" s="225"/>
      <c r="H444" s="228">
        <v>37.58</v>
      </c>
      <c r="I444" s="229"/>
      <c r="J444" s="225"/>
      <c r="K444" s="225"/>
      <c r="L444" s="230"/>
      <c r="M444" s="231"/>
      <c r="N444" s="232"/>
      <c r="O444" s="232"/>
      <c r="P444" s="232"/>
      <c r="Q444" s="232"/>
      <c r="R444" s="232"/>
      <c r="S444" s="232"/>
      <c r="T444" s="23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4" t="s">
        <v>151</v>
      </c>
      <c r="AU444" s="234" t="s">
        <v>87</v>
      </c>
      <c r="AV444" s="13" t="s">
        <v>87</v>
      </c>
      <c r="AW444" s="13" t="s">
        <v>37</v>
      </c>
      <c r="AX444" s="13" t="s">
        <v>77</v>
      </c>
      <c r="AY444" s="234" t="s">
        <v>122</v>
      </c>
    </row>
    <row r="445" spans="1:51" s="15" customFormat="1" ht="12">
      <c r="A445" s="15"/>
      <c r="B445" s="246"/>
      <c r="C445" s="247"/>
      <c r="D445" s="226" t="s">
        <v>151</v>
      </c>
      <c r="E445" s="248" t="s">
        <v>19</v>
      </c>
      <c r="F445" s="249" t="s">
        <v>176</v>
      </c>
      <c r="G445" s="247"/>
      <c r="H445" s="250">
        <v>387.44</v>
      </c>
      <c r="I445" s="251"/>
      <c r="J445" s="247"/>
      <c r="K445" s="247"/>
      <c r="L445" s="252"/>
      <c r="M445" s="253"/>
      <c r="N445" s="254"/>
      <c r="O445" s="254"/>
      <c r="P445" s="254"/>
      <c r="Q445" s="254"/>
      <c r="R445" s="254"/>
      <c r="S445" s="254"/>
      <c r="T445" s="25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56" t="s">
        <v>151</v>
      </c>
      <c r="AU445" s="256" t="s">
        <v>87</v>
      </c>
      <c r="AV445" s="15" t="s">
        <v>130</v>
      </c>
      <c r="AW445" s="15" t="s">
        <v>37</v>
      </c>
      <c r="AX445" s="15" t="s">
        <v>85</v>
      </c>
      <c r="AY445" s="256" t="s">
        <v>122</v>
      </c>
    </row>
    <row r="446" spans="1:65" s="2" customFormat="1" ht="16.5" customHeight="1">
      <c r="A446" s="40"/>
      <c r="B446" s="41"/>
      <c r="C446" s="268" t="s">
        <v>451</v>
      </c>
      <c r="D446" s="268" t="s">
        <v>303</v>
      </c>
      <c r="E446" s="269" t="s">
        <v>452</v>
      </c>
      <c r="F446" s="270" t="s">
        <v>453</v>
      </c>
      <c r="G446" s="271" t="s">
        <v>454</v>
      </c>
      <c r="H446" s="272">
        <v>84.65</v>
      </c>
      <c r="I446" s="273"/>
      <c r="J446" s="274">
        <f>ROUND(I446*H446,2)</f>
        <v>0</v>
      </c>
      <c r="K446" s="270" t="s">
        <v>129</v>
      </c>
      <c r="L446" s="275"/>
      <c r="M446" s="276" t="s">
        <v>19</v>
      </c>
      <c r="N446" s="277" t="s">
        <v>48</v>
      </c>
      <c r="O446" s="86"/>
      <c r="P446" s="215">
        <f>O446*H446</f>
        <v>0</v>
      </c>
      <c r="Q446" s="215">
        <v>0.02</v>
      </c>
      <c r="R446" s="215">
        <f>Q446*H446</f>
        <v>1.693</v>
      </c>
      <c r="S446" s="215">
        <v>0</v>
      </c>
      <c r="T446" s="216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7" t="s">
        <v>307</v>
      </c>
      <c r="AT446" s="217" t="s">
        <v>303</v>
      </c>
      <c r="AU446" s="217" t="s">
        <v>87</v>
      </c>
      <c r="AY446" s="19" t="s">
        <v>122</v>
      </c>
      <c r="BE446" s="218">
        <f>IF(N446="základní",J446,0)</f>
        <v>0</v>
      </c>
      <c r="BF446" s="218">
        <f>IF(N446="snížená",J446,0)</f>
        <v>0</v>
      </c>
      <c r="BG446" s="218">
        <f>IF(N446="zákl. přenesená",J446,0)</f>
        <v>0</v>
      </c>
      <c r="BH446" s="218">
        <f>IF(N446="sníž. přenesená",J446,0)</f>
        <v>0</v>
      </c>
      <c r="BI446" s="218">
        <f>IF(N446="nulová",J446,0)</f>
        <v>0</v>
      </c>
      <c r="BJ446" s="19" t="s">
        <v>85</v>
      </c>
      <c r="BK446" s="218">
        <f>ROUND(I446*H446,2)</f>
        <v>0</v>
      </c>
      <c r="BL446" s="19" t="s">
        <v>171</v>
      </c>
      <c r="BM446" s="217" t="s">
        <v>455</v>
      </c>
    </row>
    <row r="447" spans="1:51" s="13" customFormat="1" ht="12">
      <c r="A447" s="13"/>
      <c r="B447" s="224"/>
      <c r="C447" s="225"/>
      <c r="D447" s="226" t="s">
        <v>151</v>
      </c>
      <c r="E447" s="245" t="s">
        <v>19</v>
      </c>
      <c r="F447" s="227" t="s">
        <v>456</v>
      </c>
      <c r="G447" s="225"/>
      <c r="H447" s="228">
        <v>80.87</v>
      </c>
      <c r="I447" s="229"/>
      <c r="J447" s="225"/>
      <c r="K447" s="225"/>
      <c r="L447" s="230"/>
      <c r="M447" s="231"/>
      <c r="N447" s="232"/>
      <c r="O447" s="232"/>
      <c r="P447" s="232"/>
      <c r="Q447" s="232"/>
      <c r="R447" s="232"/>
      <c r="S447" s="232"/>
      <c r="T447" s="23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4" t="s">
        <v>151</v>
      </c>
      <c r="AU447" s="234" t="s">
        <v>87</v>
      </c>
      <c r="AV447" s="13" t="s">
        <v>87</v>
      </c>
      <c r="AW447" s="13" t="s">
        <v>37</v>
      </c>
      <c r="AX447" s="13" t="s">
        <v>77</v>
      </c>
      <c r="AY447" s="234" t="s">
        <v>122</v>
      </c>
    </row>
    <row r="448" spans="1:51" s="13" customFormat="1" ht="12">
      <c r="A448" s="13"/>
      <c r="B448" s="224"/>
      <c r="C448" s="225"/>
      <c r="D448" s="226" t="s">
        <v>151</v>
      </c>
      <c r="E448" s="245" t="s">
        <v>19</v>
      </c>
      <c r="F448" s="227" t="s">
        <v>457</v>
      </c>
      <c r="G448" s="225"/>
      <c r="H448" s="228">
        <v>3.78</v>
      </c>
      <c r="I448" s="229"/>
      <c r="J448" s="225"/>
      <c r="K448" s="225"/>
      <c r="L448" s="230"/>
      <c r="M448" s="231"/>
      <c r="N448" s="232"/>
      <c r="O448" s="232"/>
      <c r="P448" s="232"/>
      <c r="Q448" s="232"/>
      <c r="R448" s="232"/>
      <c r="S448" s="232"/>
      <c r="T448" s="23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4" t="s">
        <v>151</v>
      </c>
      <c r="AU448" s="234" t="s">
        <v>87</v>
      </c>
      <c r="AV448" s="13" t="s">
        <v>87</v>
      </c>
      <c r="AW448" s="13" t="s">
        <v>37</v>
      </c>
      <c r="AX448" s="13" t="s">
        <v>77</v>
      </c>
      <c r="AY448" s="234" t="s">
        <v>122</v>
      </c>
    </row>
    <row r="449" spans="1:51" s="15" customFormat="1" ht="12">
      <c r="A449" s="15"/>
      <c r="B449" s="246"/>
      <c r="C449" s="247"/>
      <c r="D449" s="226" t="s">
        <v>151</v>
      </c>
      <c r="E449" s="248" t="s">
        <v>19</v>
      </c>
      <c r="F449" s="249" t="s">
        <v>176</v>
      </c>
      <c r="G449" s="247"/>
      <c r="H449" s="250">
        <v>84.65</v>
      </c>
      <c r="I449" s="251"/>
      <c r="J449" s="247"/>
      <c r="K449" s="247"/>
      <c r="L449" s="252"/>
      <c r="M449" s="253"/>
      <c r="N449" s="254"/>
      <c r="O449" s="254"/>
      <c r="P449" s="254"/>
      <c r="Q449" s="254"/>
      <c r="R449" s="254"/>
      <c r="S449" s="254"/>
      <c r="T449" s="25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56" t="s">
        <v>151</v>
      </c>
      <c r="AU449" s="256" t="s">
        <v>87</v>
      </c>
      <c r="AV449" s="15" t="s">
        <v>130</v>
      </c>
      <c r="AW449" s="15" t="s">
        <v>37</v>
      </c>
      <c r="AX449" s="15" t="s">
        <v>85</v>
      </c>
      <c r="AY449" s="256" t="s">
        <v>122</v>
      </c>
    </row>
    <row r="450" spans="1:65" s="2" customFormat="1" ht="16.5" customHeight="1">
      <c r="A450" s="40"/>
      <c r="B450" s="41"/>
      <c r="C450" s="268" t="s">
        <v>458</v>
      </c>
      <c r="D450" s="268" t="s">
        <v>303</v>
      </c>
      <c r="E450" s="269" t="s">
        <v>459</v>
      </c>
      <c r="F450" s="270" t="s">
        <v>460</v>
      </c>
      <c r="G450" s="271" t="s">
        <v>454</v>
      </c>
      <c r="H450" s="272">
        <v>0.356</v>
      </c>
      <c r="I450" s="273"/>
      <c r="J450" s="274">
        <f>ROUND(I450*H450,2)</f>
        <v>0</v>
      </c>
      <c r="K450" s="270" t="s">
        <v>129</v>
      </c>
      <c r="L450" s="275"/>
      <c r="M450" s="276" t="s">
        <v>19</v>
      </c>
      <c r="N450" s="277" t="s">
        <v>48</v>
      </c>
      <c r="O450" s="86"/>
      <c r="P450" s="215">
        <f>O450*H450</f>
        <v>0</v>
      </c>
      <c r="Q450" s="215">
        <v>0.03</v>
      </c>
      <c r="R450" s="215">
        <f>Q450*H450</f>
        <v>0.010679999999999999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307</v>
      </c>
      <c r="AT450" s="217" t="s">
        <v>303</v>
      </c>
      <c r="AU450" s="217" t="s">
        <v>87</v>
      </c>
      <c r="AY450" s="19" t="s">
        <v>122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9" t="s">
        <v>85</v>
      </c>
      <c r="BK450" s="218">
        <f>ROUND(I450*H450,2)</f>
        <v>0</v>
      </c>
      <c r="BL450" s="19" t="s">
        <v>171</v>
      </c>
      <c r="BM450" s="217" t="s">
        <v>461</v>
      </c>
    </row>
    <row r="451" spans="1:51" s="13" customFormat="1" ht="12">
      <c r="A451" s="13"/>
      <c r="B451" s="224"/>
      <c r="C451" s="225"/>
      <c r="D451" s="226" t="s">
        <v>151</v>
      </c>
      <c r="E451" s="245" t="s">
        <v>19</v>
      </c>
      <c r="F451" s="227" t="s">
        <v>462</v>
      </c>
      <c r="G451" s="225"/>
      <c r="H451" s="228">
        <v>0.356</v>
      </c>
      <c r="I451" s="229"/>
      <c r="J451" s="225"/>
      <c r="K451" s="225"/>
      <c r="L451" s="230"/>
      <c r="M451" s="231"/>
      <c r="N451" s="232"/>
      <c r="O451" s="232"/>
      <c r="P451" s="232"/>
      <c r="Q451" s="232"/>
      <c r="R451" s="232"/>
      <c r="S451" s="232"/>
      <c r="T451" s="23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4" t="s">
        <v>151</v>
      </c>
      <c r="AU451" s="234" t="s">
        <v>87</v>
      </c>
      <c r="AV451" s="13" t="s">
        <v>87</v>
      </c>
      <c r="AW451" s="13" t="s">
        <v>37</v>
      </c>
      <c r="AX451" s="13" t="s">
        <v>77</v>
      </c>
      <c r="AY451" s="234" t="s">
        <v>122</v>
      </c>
    </row>
    <row r="452" spans="1:51" s="15" customFormat="1" ht="12">
      <c r="A452" s="15"/>
      <c r="B452" s="246"/>
      <c r="C452" s="247"/>
      <c r="D452" s="226" t="s">
        <v>151</v>
      </c>
      <c r="E452" s="248" t="s">
        <v>19</v>
      </c>
      <c r="F452" s="249" t="s">
        <v>176</v>
      </c>
      <c r="G452" s="247"/>
      <c r="H452" s="250">
        <v>0.356</v>
      </c>
      <c r="I452" s="251"/>
      <c r="J452" s="247"/>
      <c r="K452" s="247"/>
      <c r="L452" s="252"/>
      <c r="M452" s="253"/>
      <c r="N452" s="254"/>
      <c r="O452" s="254"/>
      <c r="P452" s="254"/>
      <c r="Q452" s="254"/>
      <c r="R452" s="254"/>
      <c r="S452" s="254"/>
      <c r="T452" s="25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56" t="s">
        <v>151</v>
      </c>
      <c r="AU452" s="256" t="s">
        <v>87</v>
      </c>
      <c r="AV452" s="15" t="s">
        <v>130</v>
      </c>
      <c r="AW452" s="15" t="s">
        <v>37</v>
      </c>
      <c r="AX452" s="15" t="s">
        <v>85</v>
      </c>
      <c r="AY452" s="256" t="s">
        <v>122</v>
      </c>
    </row>
    <row r="453" spans="1:65" s="2" customFormat="1" ht="24.15" customHeight="1">
      <c r="A453" s="40"/>
      <c r="B453" s="41"/>
      <c r="C453" s="206" t="s">
        <v>463</v>
      </c>
      <c r="D453" s="206" t="s">
        <v>125</v>
      </c>
      <c r="E453" s="207" t="s">
        <v>464</v>
      </c>
      <c r="F453" s="208" t="s">
        <v>465</v>
      </c>
      <c r="G453" s="209" t="s">
        <v>170</v>
      </c>
      <c r="H453" s="210">
        <v>387.44</v>
      </c>
      <c r="I453" s="211"/>
      <c r="J453" s="212">
        <f>ROUND(I453*H453,2)</f>
        <v>0</v>
      </c>
      <c r="K453" s="208" t="s">
        <v>129</v>
      </c>
      <c r="L453" s="46"/>
      <c r="M453" s="213" t="s">
        <v>19</v>
      </c>
      <c r="N453" s="214" t="s">
        <v>48</v>
      </c>
      <c r="O453" s="86"/>
      <c r="P453" s="215">
        <f>O453*H453</f>
        <v>0</v>
      </c>
      <c r="Q453" s="215">
        <v>0</v>
      </c>
      <c r="R453" s="215">
        <f>Q453*H453</f>
        <v>0</v>
      </c>
      <c r="S453" s="215">
        <v>0</v>
      </c>
      <c r="T453" s="216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7" t="s">
        <v>171</v>
      </c>
      <c r="AT453" s="217" t="s">
        <v>125</v>
      </c>
      <c r="AU453" s="217" t="s">
        <v>87</v>
      </c>
      <c r="AY453" s="19" t="s">
        <v>122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9" t="s">
        <v>85</v>
      </c>
      <c r="BK453" s="218">
        <f>ROUND(I453*H453,2)</f>
        <v>0</v>
      </c>
      <c r="BL453" s="19" t="s">
        <v>171</v>
      </c>
      <c r="BM453" s="217" t="s">
        <v>466</v>
      </c>
    </row>
    <row r="454" spans="1:47" s="2" customFormat="1" ht="12">
      <c r="A454" s="40"/>
      <c r="B454" s="41"/>
      <c r="C454" s="42"/>
      <c r="D454" s="219" t="s">
        <v>132</v>
      </c>
      <c r="E454" s="42"/>
      <c r="F454" s="220" t="s">
        <v>467</v>
      </c>
      <c r="G454" s="42"/>
      <c r="H454" s="42"/>
      <c r="I454" s="221"/>
      <c r="J454" s="42"/>
      <c r="K454" s="42"/>
      <c r="L454" s="46"/>
      <c r="M454" s="222"/>
      <c r="N454" s="223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132</v>
      </c>
      <c r="AU454" s="19" t="s">
        <v>87</v>
      </c>
    </row>
    <row r="455" spans="1:51" s="14" customFormat="1" ht="12">
      <c r="A455" s="14"/>
      <c r="B455" s="235"/>
      <c r="C455" s="236"/>
      <c r="D455" s="226" t="s">
        <v>151</v>
      </c>
      <c r="E455" s="237" t="s">
        <v>19</v>
      </c>
      <c r="F455" s="238" t="s">
        <v>269</v>
      </c>
      <c r="G455" s="236"/>
      <c r="H455" s="237" t="s">
        <v>19</v>
      </c>
      <c r="I455" s="239"/>
      <c r="J455" s="236"/>
      <c r="K455" s="236"/>
      <c r="L455" s="240"/>
      <c r="M455" s="241"/>
      <c r="N455" s="242"/>
      <c r="O455" s="242"/>
      <c r="P455" s="242"/>
      <c r="Q455" s="242"/>
      <c r="R455" s="242"/>
      <c r="S455" s="242"/>
      <c r="T455" s="243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4" t="s">
        <v>151</v>
      </c>
      <c r="AU455" s="244" t="s">
        <v>87</v>
      </c>
      <c r="AV455" s="14" t="s">
        <v>85</v>
      </c>
      <c r="AW455" s="14" t="s">
        <v>37</v>
      </c>
      <c r="AX455" s="14" t="s">
        <v>77</v>
      </c>
      <c r="AY455" s="244" t="s">
        <v>122</v>
      </c>
    </row>
    <row r="456" spans="1:51" s="13" customFormat="1" ht="12">
      <c r="A456" s="13"/>
      <c r="B456" s="224"/>
      <c r="C456" s="225"/>
      <c r="D456" s="226" t="s">
        <v>151</v>
      </c>
      <c r="E456" s="245" t="s">
        <v>19</v>
      </c>
      <c r="F456" s="227" t="s">
        <v>318</v>
      </c>
      <c r="G456" s="225"/>
      <c r="H456" s="228">
        <v>349.86</v>
      </c>
      <c r="I456" s="229"/>
      <c r="J456" s="225"/>
      <c r="K456" s="225"/>
      <c r="L456" s="230"/>
      <c r="M456" s="231"/>
      <c r="N456" s="232"/>
      <c r="O456" s="232"/>
      <c r="P456" s="232"/>
      <c r="Q456" s="232"/>
      <c r="R456" s="232"/>
      <c r="S456" s="232"/>
      <c r="T456" s="23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4" t="s">
        <v>151</v>
      </c>
      <c r="AU456" s="234" t="s">
        <v>87</v>
      </c>
      <c r="AV456" s="13" t="s">
        <v>87</v>
      </c>
      <c r="AW456" s="13" t="s">
        <v>37</v>
      </c>
      <c r="AX456" s="13" t="s">
        <v>77</v>
      </c>
      <c r="AY456" s="234" t="s">
        <v>122</v>
      </c>
    </row>
    <row r="457" spans="1:51" s="13" customFormat="1" ht="12">
      <c r="A457" s="13"/>
      <c r="B457" s="224"/>
      <c r="C457" s="225"/>
      <c r="D457" s="226" t="s">
        <v>151</v>
      </c>
      <c r="E457" s="245" t="s">
        <v>19</v>
      </c>
      <c r="F457" s="227" t="s">
        <v>320</v>
      </c>
      <c r="G457" s="225"/>
      <c r="H457" s="228">
        <v>37.58</v>
      </c>
      <c r="I457" s="229"/>
      <c r="J457" s="225"/>
      <c r="K457" s="225"/>
      <c r="L457" s="230"/>
      <c r="M457" s="231"/>
      <c r="N457" s="232"/>
      <c r="O457" s="232"/>
      <c r="P457" s="232"/>
      <c r="Q457" s="232"/>
      <c r="R457" s="232"/>
      <c r="S457" s="232"/>
      <c r="T457" s="23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4" t="s">
        <v>151</v>
      </c>
      <c r="AU457" s="234" t="s">
        <v>87</v>
      </c>
      <c r="AV457" s="13" t="s">
        <v>87</v>
      </c>
      <c r="AW457" s="13" t="s">
        <v>37</v>
      </c>
      <c r="AX457" s="13" t="s">
        <v>77</v>
      </c>
      <c r="AY457" s="234" t="s">
        <v>122</v>
      </c>
    </row>
    <row r="458" spans="1:51" s="15" customFormat="1" ht="12">
      <c r="A458" s="15"/>
      <c r="B458" s="246"/>
      <c r="C458" s="247"/>
      <c r="D458" s="226" t="s">
        <v>151</v>
      </c>
      <c r="E458" s="248" t="s">
        <v>19</v>
      </c>
      <c r="F458" s="249" t="s">
        <v>176</v>
      </c>
      <c r="G458" s="247"/>
      <c r="H458" s="250">
        <v>387.44</v>
      </c>
      <c r="I458" s="251"/>
      <c r="J458" s="247"/>
      <c r="K458" s="247"/>
      <c r="L458" s="252"/>
      <c r="M458" s="253"/>
      <c r="N458" s="254"/>
      <c r="O458" s="254"/>
      <c r="P458" s="254"/>
      <c r="Q458" s="254"/>
      <c r="R458" s="254"/>
      <c r="S458" s="254"/>
      <c r="T458" s="25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56" t="s">
        <v>151</v>
      </c>
      <c r="AU458" s="256" t="s">
        <v>87</v>
      </c>
      <c r="AV458" s="15" t="s">
        <v>130</v>
      </c>
      <c r="AW458" s="15" t="s">
        <v>37</v>
      </c>
      <c r="AX458" s="15" t="s">
        <v>85</v>
      </c>
      <c r="AY458" s="256" t="s">
        <v>122</v>
      </c>
    </row>
    <row r="459" spans="1:65" s="2" customFormat="1" ht="16.5" customHeight="1">
      <c r="A459" s="40"/>
      <c r="B459" s="41"/>
      <c r="C459" s="268" t="s">
        <v>468</v>
      </c>
      <c r="D459" s="268" t="s">
        <v>303</v>
      </c>
      <c r="E459" s="269" t="s">
        <v>469</v>
      </c>
      <c r="F459" s="270" t="s">
        <v>470</v>
      </c>
      <c r="G459" s="271" t="s">
        <v>454</v>
      </c>
      <c r="H459" s="272">
        <v>95.65</v>
      </c>
      <c r="I459" s="273"/>
      <c r="J459" s="274">
        <f>ROUND(I459*H459,2)</f>
        <v>0</v>
      </c>
      <c r="K459" s="270" t="s">
        <v>129</v>
      </c>
      <c r="L459" s="275"/>
      <c r="M459" s="276" t="s">
        <v>19</v>
      </c>
      <c r="N459" s="277" t="s">
        <v>48</v>
      </c>
      <c r="O459" s="86"/>
      <c r="P459" s="215">
        <f>O459*H459</f>
        <v>0</v>
      </c>
      <c r="Q459" s="215">
        <v>0.025</v>
      </c>
      <c r="R459" s="215">
        <f>Q459*H459</f>
        <v>2.3912500000000003</v>
      </c>
      <c r="S459" s="215">
        <v>0</v>
      </c>
      <c r="T459" s="216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7" t="s">
        <v>307</v>
      </c>
      <c r="AT459" s="217" t="s">
        <v>303</v>
      </c>
      <c r="AU459" s="217" t="s">
        <v>87</v>
      </c>
      <c r="AY459" s="19" t="s">
        <v>122</v>
      </c>
      <c r="BE459" s="218">
        <f>IF(N459="základní",J459,0)</f>
        <v>0</v>
      </c>
      <c r="BF459" s="218">
        <f>IF(N459="snížená",J459,0)</f>
        <v>0</v>
      </c>
      <c r="BG459" s="218">
        <f>IF(N459="zákl. přenesená",J459,0)</f>
        <v>0</v>
      </c>
      <c r="BH459" s="218">
        <f>IF(N459="sníž. přenesená",J459,0)</f>
        <v>0</v>
      </c>
      <c r="BI459" s="218">
        <f>IF(N459="nulová",J459,0)</f>
        <v>0</v>
      </c>
      <c r="BJ459" s="19" t="s">
        <v>85</v>
      </c>
      <c r="BK459" s="218">
        <f>ROUND(I459*H459,2)</f>
        <v>0</v>
      </c>
      <c r="BL459" s="19" t="s">
        <v>171</v>
      </c>
      <c r="BM459" s="217" t="s">
        <v>471</v>
      </c>
    </row>
    <row r="460" spans="1:51" s="13" customFormat="1" ht="12">
      <c r="A460" s="13"/>
      <c r="B460" s="224"/>
      <c r="C460" s="225"/>
      <c r="D460" s="226" t="s">
        <v>151</v>
      </c>
      <c r="E460" s="245" t="s">
        <v>19</v>
      </c>
      <c r="F460" s="227" t="s">
        <v>472</v>
      </c>
      <c r="G460" s="225"/>
      <c r="H460" s="228">
        <v>86.09</v>
      </c>
      <c r="I460" s="229"/>
      <c r="J460" s="225"/>
      <c r="K460" s="225"/>
      <c r="L460" s="230"/>
      <c r="M460" s="231"/>
      <c r="N460" s="232"/>
      <c r="O460" s="232"/>
      <c r="P460" s="232"/>
      <c r="Q460" s="232"/>
      <c r="R460" s="232"/>
      <c r="S460" s="232"/>
      <c r="T460" s="23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4" t="s">
        <v>151</v>
      </c>
      <c r="AU460" s="234" t="s">
        <v>87</v>
      </c>
      <c r="AV460" s="13" t="s">
        <v>87</v>
      </c>
      <c r="AW460" s="13" t="s">
        <v>37</v>
      </c>
      <c r="AX460" s="13" t="s">
        <v>77</v>
      </c>
      <c r="AY460" s="234" t="s">
        <v>122</v>
      </c>
    </row>
    <row r="461" spans="1:51" s="13" customFormat="1" ht="12">
      <c r="A461" s="13"/>
      <c r="B461" s="224"/>
      <c r="C461" s="225"/>
      <c r="D461" s="226" t="s">
        <v>151</v>
      </c>
      <c r="E461" s="245" t="s">
        <v>19</v>
      </c>
      <c r="F461" s="227" t="s">
        <v>473</v>
      </c>
      <c r="G461" s="225"/>
      <c r="H461" s="228">
        <v>9.56</v>
      </c>
      <c r="I461" s="229"/>
      <c r="J461" s="225"/>
      <c r="K461" s="225"/>
      <c r="L461" s="230"/>
      <c r="M461" s="231"/>
      <c r="N461" s="232"/>
      <c r="O461" s="232"/>
      <c r="P461" s="232"/>
      <c r="Q461" s="232"/>
      <c r="R461" s="232"/>
      <c r="S461" s="232"/>
      <c r="T461" s="23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4" t="s">
        <v>151</v>
      </c>
      <c r="AU461" s="234" t="s">
        <v>87</v>
      </c>
      <c r="AV461" s="13" t="s">
        <v>87</v>
      </c>
      <c r="AW461" s="13" t="s">
        <v>37</v>
      </c>
      <c r="AX461" s="13" t="s">
        <v>77</v>
      </c>
      <c r="AY461" s="234" t="s">
        <v>122</v>
      </c>
    </row>
    <row r="462" spans="1:51" s="15" customFormat="1" ht="12">
      <c r="A462" s="15"/>
      <c r="B462" s="246"/>
      <c r="C462" s="247"/>
      <c r="D462" s="226" t="s">
        <v>151</v>
      </c>
      <c r="E462" s="248" t="s">
        <v>19</v>
      </c>
      <c r="F462" s="249" t="s">
        <v>176</v>
      </c>
      <c r="G462" s="247"/>
      <c r="H462" s="250">
        <v>95.65</v>
      </c>
      <c r="I462" s="251"/>
      <c r="J462" s="247"/>
      <c r="K462" s="247"/>
      <c r="L462" s="252"/>
      <c r="M462" s="253"/>
      <c r="N462" s="254"/>
      <c r="O462" s="254"/>
      <c r="P462" s="254"/>
      <c r="Q462" s="254"/>
      <c r="R462" s="254"/>
      <c r="S462" s="254"/>
      <c r="T462" s="25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56" t="s">
        <v>151</v>
      </c>
      <c r="AU462" s="256" t="s">
        <v>87</v>
      </c>
      <c r="AV462" s="15" t="s">
        <v>130</v>
      </c>
      <c r="AW462" s="15" t="s">
        <v>37</v>
      </c>
      <c r="AX462" s="15" t="s">
        <v>85</v>
      </c>
      <c r="AY462" s="256" t="s">
        <v>122</v>
      </c>
    </row>
    <row r="463" spans="1:65" s="2" customFormat="1" ht="24.15" customHeight="1">
      <c r="A463" s="40"/>
      <c r="B463" s="41"/>
      <c r="C463" s="206" t="s">
        <v>474</v>
      </c>
      <c r="D463" s="206" t="s">
        <v>125</v>
      </c>
      <c r="E463" s="207" t="s">
        <v>475</v>
      </c>
      <c r="F463" s="208" t="s">
        <v>476</v>
      </c>
      <c r="G463" s="209" t="s">
        <v>170</v>
      </c>
      <c r="H463" s="210">
        <v>123.3</v>
      </c>
      <c r="I463" s="211"/>
      <c r="J463" s="212">
        <f>ROUND(I463*H463,2)</f>
        <v>0</v>
      </c>
      <c r="K463" s="208" t="s">
        <v>129</v>
      </c>
      <c r="L463" s="46"/>
      <c r="M463" s="213" t="s">
        <v>19</v>
      </c>
      <c r="N463" s="214" t="s">
        <v>48</v>
      </c>
      <c r="O463" s="86"/>
      <c r="P463" s="215">
        <f>O463*H463</f>
        <v>0</v>
      </c>
      <c r="Q463" s="215">
        <v>0.00606</v>
      </c>
      <c r="R463" s="215">
        <f>Q463*H463</f>
        <v>0.747198</v>
      </c>
      <c r="S463" s="215">
        <v>0</v>
      </c>
      <c r="T463" s="216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7" t="s">
        <v>171</v>
      </c>
      <c r="AT463" s="217" t="s">
        <v>125</v>
      </c>
      <c r="AU463" s="217" t="s">
        <v>87</v>
      </c>
      <c r="AY463" s="19" t="s">
        <v>122</v>
      </c>
      <c r="BE463" s="218">
        <f>IF(N463="základní",J463,0)</f>
        <v>0</v>
      </c>
      <c r="BF463" s="218">
        <f>IF(N463="snížená",J463,0)</f>
        <v>0</v>
      </c>
      <c r="BG463" s="218">
        <f>IF(N463="zákl. přenesená",J463,0)</f>
        <v>0</v>
      </c>
      <c r="BH463" s="218">
        <f>IF(N463="sníž. přenesená",J463,0)</f>
        <v>0</v>
      </c>
      <c r="BI463" s="218">
        <f>IF(N463="nulová",J463,0)</f>
        <v>0</v>
      </c>
      <c r="BJ463" s="19" t="s">
        <v>85</v>
      </c>
      <c r="BK463" s="218">
        <f>ROUND(I463*H463,2)</f>
        <v>0</v>
      </c>
      <c r="BL463" s="19" t="s">
        <v>171</v>
      </c>
      <c r="BM463" s="217" t="s">
        <v>477</v>
      </c>
    </row>
    <row r="464" spans="1:47" s="2" customFormat="1" ht="12">
      <c r="A464" s="40"/>
      <c r="B464" s="41"/>
      <c r="C464" s="42"/>
      <c r="D464" s="219" t="s">
        <v>132</v>
      </c>
      <c r="E464" s="42"/>
      <c r="F464" s="220" t="s">
        <v>478</v>
      </c>
      <c r="G464" s="42"/>
      <c r="H464" s="42"/>
      <c r="I464" s="221"/>
      <c r="J464" s="42"/>
      <c r="K464" s="42"/>
      <c r="L464" s="46"/>
      <c r="M464" s="222"/>
      <c r="N464" s="223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132</v>
      </c>
      <c r="AU464" s="19" t="s">
        <v>87</v>
      </c>
    </row>
    <row r="465" spans="1:51" s="13" customFormat="1" ht="12">
      <c r="A465" s="13"/>
      <c r="B465" s="224"/>
      <c r="C465" s="225"/>
      <c r="D465" s="226" t="s">
        <v>151</v>
      </c>
      <c r="E465" s="245" t="s">
        <v>19</v>
      </c>
      <c r="F465" s="227" t="s">
        <v>444</v>
      </c>
      <c r="G465" s="225"/>
      <c r="H465" s="228">
        <v>98.022</v>
      </c>
      <c r="I465" s="229"/>
      <c r="J465" s="225"/>
      <c r="K465" s="225"/>
      <c r="L465" s="230"/>
      <c r="M465" s="231"/>
      <c r="N465" s="232"/>
      <c r="O465" s="232"/>
      <c r="P465" s="232"/>
      <c r="Q465" s="232"/>
      <c r="R465" s="232"/>
      <c r="S465" s="232"/>
      <c r="T465" s="23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4" t="s">
        <v>151</v>
      </c>
      <c r="AU465" s="234" t="s">
        <v>87</v>
      </c>
      <c r="AV465" s="13" t="s">
        <v>87</v>
      </c>
      <c r="AW465" s="13" t="s">
        <v>37</v>
      </c>
      <c r="AX465" s="13" t="s">
        <v>77</v>
      </c>
      <c r="AY465" s="234" t="s">
        <v>122</v>
      </c>
    </row>
    <row r="466" spans="1:51" s="13" customFormat="1" ht="12">
      <c r="A466" s="13"/>
      <c r="B466" s="224"/>
      <c r="C466" s="225"/>
      <c r="D466" s="226" t="s">
        <v>151</v>
      </c>
      <c r="E466" s="245" t="s">
        <v>19</v>
      </c>
      <c r="F466" s="227" t="s">
        <v>479</v>
      </c>
      <c r="G466" s="225"/>
      <c r="H466" s="228">
        <v>15.833</v>
      </c>
      <c r="I466" s="229"/>
      <c r="J466" s="225"/>
      <c r="K466" s="225"/>
      <c r="L466" s="230"/>
      <c r="M466" s="231"/>
      <c r="N466" s="232"/>
      <c r="O466" s="232"/>
      <c r="P466" s="232"/>
      <c r="Q466" s="232"/>
      <c r="R466" s="232"/>
      <c r="S466" s="232"/>
      <c r="T466" s="23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4" t="s">
        <v>151</v>
      </c>
      <c r="AU466" s="234" t="s">
        <v>87</v>
      </c>
      <c r="AV466" s="13" t="s">
        <v>87</v>
      </c>
      <c r="AW466" s="13" t="s">
        <v>37</v>
      </c>
      <c r="AX466" s="13" t="s">
        <v>77</v>
      </c>
      <c r="AY466" s="234" t="s">
        <v>122</v>
      </c>
    </row>
    <row r="467" spans="1:51" s="13" customFormat="1" ht="12">
      <c r="A467" s="13"/>
      <c r="B467" s="224"/>
      <c r="C467" s="225"/>
      <c r="D467" s="226" t="s">
        <v>151</v>
      </c>
      <c r="E467" s="245" t="s">
        <v>19</v>
      </c>
      <c r="F467" s="227" t="s">
        <v>445</v>
      </c>
      <c r="G467" s="225"/>
      <c r="H467" s="228">
        <v>9.445</v>
      </c>
      <c r="I467" s="229"/>
      <c r="J467" s="225"/>
      <c r="K467" s="225"/>
      <c r="L467" s="230"/>
      <c r="M467" s="231"/>
      <c r="N467" s="232"/>
      <c r="O467" s="232"/>
      <c r="P467" s="232"/>
      <c r="Q467" s="232"/>
      <c r="R467" s="232"/>
      <c r="S467" s="232"/>
      <c r="T467" s="23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4" t="s">
        <v>151</v>
      </c>
      <c r="AU467" s="234" t="s">
        <v>87</v>
      </c>
      <c r="AV467" s="13" t="s">
        <v>87</v>
      </c>
      <c r="AW467" s="13" t="s">
        <v>37</v>
      </c>
      <c r="AX467" s="13" t="s">
        <v>77</v>
      </c>
      <c r="AY467" s="234" t="s">
        <v>122</v>
      </c>
    </row>
    <row r="468" spans="1:51" s="15" customFormat="1" ht="12">
      <c r="A468" s="15"/>
      <c r="B468" s="246"/>
      <c r="C468" s="247"/>
      <c r="D468" s="226" t="s">
        <v>151</v>
      </c>
      <c r="E468" s="248" t="s">
        <v>19</v>
      </c>
      <c r="F468" s="249" t="s">
        <v>176</v>
      </c>
      <c r="G468" s="247"/>
      <c r="H468" s="250">
        <v>123.3</v>
      </c>
      <c r="I468" s="251"/>
      <c r="J468" s="247"/>
      <c r="K468" s="247"/>
      <c r="L468" s="252"/>
      <c r="M468" s="253"/>
      <c r="N468" s="254"/>
      <c r="O468" s="254"/>
      <c r="P468" s="254"/>
      <c r="Q468" s="254"/>
      <c r="R468" s="254"/>
      <c r="S468" s="254"/>
      <c r="T468" s="25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56" t="s">
        <v>151</v>
      </c>
      <c r="AU468" s="256" t="s">
        <v>87</v>
      </c>
      <c r="AV468" s="15" t="s">
        <v>130</v>
      </c>
      <c r="AW468" s="15" t="s">
        <v>37</v>
      </c>
      <c r="AX468" s="15" t="s">
        <v>85</v>
      </c>
      <c r="AY468" s="256" t="s">
        <v>122</v>
      </c>
    </row>
    <row r="469" spans="1:65" s="2" customFormat="1" ht="16.5" customHeight="1">
      <c r="A469" s="40"/>
      <c r="B469" s="41"/>
      <c r="C469" s="268" t="s">
        <v>480</v>
      </c>
      <c r="D469" s="268" t="s">
        <v>303</v>
      </c>
      <c r="E469" s="269" t="s">
        <v>481</v>
      </c>
      <c r="F469" s="270" t="s">
        <v>482</v>
      </c>
      <c r="G469" s="271" t="s">
        <v>170</v>
      </c>
      <c r="H469" s="272">
        <v>27.806</v>
      </c>
      <c r="I469" s="273"/>
      <c r="J469" s="274">
        <f>ROUND(I469*H469,2)</f>
        <v>0</v>
      </c>
      <c r="K469" s="270" t="s">
        <v>129</v>
      </c>
      <c r="L469" s="275"/>
      <c r="M469" s="276" t="s">
        <v>19</v>
      </c>
      <c r="N469" s="277" t="s">
        <v>48</v>
      </c>
      <c r="O469" s="86"/>
      <c r="P469" s="215">
        <f>O469*H469</f>
        <v>0</v>
      </c>
      <c r="Q469" s="215">
        <v>0.0015</v>
      </c>
      <c r="R469" s="215">
        <f>Q469*H469</f>
        <v>0.041709</v>
      </c>
      <c r="S469" s="215">
        <v>0</v>
      </c>
      <c r="T469" s="216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17" t="s">
        <v>307</v>
      </c>
      <c r="AT469" s="217" t="s">
        <v>303</v>
      </c>
      <c r="AU469" s="217" t="s">
        <v>87</v>
      </c>
      <c r="AY469" s="19" t="s">
        <v>122</v>
      </c>
      <c r="BE469" s="218">
        <f>IF(N469="základní",J469,0)</f>
        <v>0</v>
      </c>
      <c r="BF469" s="218">
        <f>IF(N469="snížená",J469,0)</f>
        <v>0</v>
      </c>
      <c r="BG469" s="218">
        <f>IF(N469="zákl. přenesená",J469,0)</f>
        <v>0</v>
      </c>
      <c r="BH469" s="218">
        <f>IF(N469="sníž. přenesená",J469,0)</f>
        <v>0</v>
      </c>
      <c r="BI469" s="218">
        <f>IF(N469="nulová",J469,0)</f>
        <v>0</v>
      </c>
      <c r="BJ469" s="19" t="s">
        <v>85</v>
      </c>
      <c r="BK469" s="218">
        <f>ROUND(I469*H469,2)</f>
        <v>0</v>
      </c>
      <c r="BL469" s="19" t="s">
        <v>171</v>
      </c>
      <c r="BM469" s="217" t="s">
        <v>483</v>
      </c>
    </row>
    <row r="470" spans="1:51" s="13" customFormat="1" ht="12">
      <c r="A470" s="13"/>
      <c r="B470" s="224"/>
      <c r="C470" s="225"/>
      <c r="D470" s="226" t="s">
        <v>151</v>
      </c>
      <c r="E470" s="245" t="s">
        <v>19</v>
      </c>
      <c r="F470" s="227" t="s">
        <v>484</v>
      </c>
      <c r="G470" s="225"/>
      <c r="H470" s="228">
        <v>17.416</v>
      </c>
      <c r="I470" s="229"/>
      <c r="J470" s="225"/>
      <c r="K470" s="225"/>
      <c r="L470" s="230"/>
      <c r="M470" s="231"/>
      <c r="N470" s="232"/>
      <c r="O470" s="232"/>
      <c r="P470" s="232"/>
      <c r="Q470" s="232"/>
      <c r="R470" s="232"/>
      <c r="S470" s="232"/>
      <c r="T470" s="23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4" t="s">
        <v>151</v>
      </c>
      <c r="AU470" s="234" t="s">
        <v>87</v>
      </c>
      <c r="AV470" s="13" t="s">
        <v>87</v>
      </c>
      <c r="AW470" s="13" t="s">
        <v>37</v>
      </c>
      <c r="AX470" s="13" t="s">
        <v>77</v>
      </c>
      <c r="AY470" s="234" t="s">
        <v>122</v>
      </c>
    </row>
    <row r="471" spans="1:51" s="13" customFormat="1" ht="12">
      <c r="A471" s="13"/>
      <c r="B471" s="224"/>
      <c r="C471" s="225"/>
      <c r="D471" s="226" t="s">
        <v>151</v>
      </c>
      <c r="E471" s="245" t="s">
        <v>19</v>
      </c>
      <c r="F471" s="227" t="s">
        <v>485</v>
      </c>
      <c r="G471" s="225"/>
      <c r="H471" s="228">
        <v>10.39</v>
      </c>
      <c r="I471" s="229"/>
      <c r="J471" s="225"/>
      <c r="K471" s="225"/>
      <c r="L471" s="230"/>
      <c r="M471" s="231"/>
      <c r="N471" s="232"/>
      <c r="O471" s="232"/>
      <c r="P471" s="232"/>
      <c r="Q471" s="232"/>
      <c r="R471" s="232"/>
      <c r="S471" s="232"/>
      <c r="T471" s="23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4" t="s">
        <v>151</v>
      </c>
      <c r="AU471" s="234" t="s">
        <v>87</v>
      </c>
      <c r="AV471" s="13" t="s">
        <v>87</v>
      </c>
      <c r="AW471" s="13" t="s">
        <v>37</v>
      </c>
      <c r="AX471" s="13" t="s">
        <v>77</v>
      </c>
      <c r="AY471" s="234" t="s">
        <v>122</v>
      </c>
    </row>
    <row r="472" spans="1:51" s="15" customFormat="1" ht="12">
      <c r="A472" s="15"/>
      <c r="B472" s="246"/>
      <c r="C472" s="247"/>
      <c r="D472" s="226" t="s">
        <v>151</v>
      </c>
      <c r="E472" s="248" t="s">
        <v>19</v>
      </c>
      <c r="F472" s="249" t="s">
        <v>176</v>
      </c>
      <c r="G472" s="247"/>
      <c r="H472" s="250">
        <v>27.806</v>
      </c>
      <c r="I472" s="251"/>
      <c r="J472" s="247"/>
      <c r="K472" s="247"/>
      <c r="L472" s="252"/>
      <c r="M472" s="253"/>
      <c r="N472" s="254"/>
      <c r="O472" s="254"/>
      <c r="P472" s="254"/>
      <c r="Q472" s="254"/>
      <c r="R472" s="254"/>
      <c r="S472" s="254"/>
      <c r="T472" s="25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56" t="s">
        <v>151</v>
      </c>
      <c r="AU472" s="256" t="s">
        <v>87</v>
      </c>
      <c r="AV472" s="15" t="s">
        <v>130</v>
      </c>
      <c r="AW472" s="15" t="s">
        <v>37</v>
      </c>
      <c r="AX472" s="15" t="s">
        <v>85</v>
      </c>
      <c r="AY472" s="256" t="s">
        <v>122</v>
      </c>
    </row>
    <row r="473" spans="1:65" s="2" customFormat="1" ht="16.5" customHeight="1">
      <c r="A473" s="40"/>
      <c r="B473" s="41"/>
      <c r="C473" s="268" t="s">
        <v>486</v>
      </c>
      <c r="D473" s="268" t="s">
        <v>303</v>
      </c>
      <c r="E473" s="269" t="s">
        <v>487</v>
      </c>
      <c r="F473" s="270" t="s">
        <v>488</v>
      </c>
      <c r="G473" s="271" t="s">
        <v>170</v>
      </c>
      <c r="H473" s="272">
        <v>107.824</v>
      </c>
      <c r="I473" s="273"/>
      <c r="J473" s="274">
        <f>ROUND(I473*H473,2)</f>
        <v>0</v>
      </c>
      <c r="K473" s="270" t="s">
        <v>129</v>
      </c>
      <c r="L473" s="275"/>
      <c r="M473" s="276" t="s">
        <v>19</v>
      </c>
      <c r="N473" s="277" t="s">
        <v>48</v>
      </c>
      <c r="O473" s="86"/>
      <c r="P473" s="215">
        <f>O473*H473</f>
        <v>0</v>
      </c>
      <c r="Q473" s="215">
        <v>0.0025</v>
      </c>
      <c r="R473" s="215">
        <f>Q473*H473</f>
        <v>0.26956</v>
      </c>
      <c r="S473" s="215">
        <v>0</v>
      </c>
      <c r="T473" s="216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17" t="s">
        <v>307</v>
      </c>
      <c r="AT473" s="217" t="s">
        <v>303</v>
      </c>
      <c r="AU473" s="217" t="s">
        <v>87</v>
      </c>
      <c r="AY473" s="19" t="s">
        <v>122</v>
      </c>
      <c r="BE473" s="218">
        <f>IF(N473="základní",J473,0)</f>
        <v>0</v>
      </c>
      <c r="BF473" s="218">
        <f>IF(N473="snížená",J473,0)</f>
        <v>0</v>
      </c>
      <c r="BG473" s="218">
        <f>IF(N473="zákl. přenesená",J473,0)</f>
        <v>0</v>
      </c>
      <c r="BH473" s="218">
        <f>IF(N473="sníž. přenesená",J473,0)</f>
        <v>0</v>
      </c>
      <c r="BI473" s="218">
        <f>IF(N473="nulová",J473,0)</f>
        <v>0</v>
      </c>
      <c r="BJ473" s="19" t="s">
        <v>85</v>
      </c>
      <c r="BK473" s="218">
        <f>ROUND(I473*H473,2)</f>
        <v>0</v>
      </c>
      <c r="BL473" s="19" t="s">
        <v>171</v>
      </c>
      <c r="BM473" s="217" t="s">
        <v>489</v>
      </c>
    </row>
    <row r="474" spans="1:51" s="13" customFormat="1" ht="12">
      <c r="A474" s="13"/>
      <c r="B474" s="224"/>
      <c r="C474" s="225"/>
      <c r="D474" s="226" t="s">
        <v>151</v>
      </c>
      <c r="E474" s="245" t="s">
        <v>19</v>
      </c>
      <c r="F474" s="227" t="s">
        <v>490</v>
      </c>
      <c r="G474" s="225"/>
      <c r="H474" s="228">
        <v>107.824</v>
      </c>
      <c r="I474" s="229"/>
      <c r="J474" s="225"/>
      <c r="K474" s="225"/>
      <c r="L474" s="230"/>
      <c r="M474" s="231"/>
      <c r="N474" s="232"/>
      <c r="O474" s="232"/>
      <c r="P474" s="232"/>
      <c r="Q474" s="232"/>
      <c r="R474" s="232"/>
      <c r="S474" s="232"/>
      <c r="T474" s="23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4" t="s">
        <v>151</v>
      </c>
      <c r="AU474" s="234" t="s">
        <v>87</v>
      </c>
      <c r="AV474" s="13" t="s">
        <v>87</v>
      </c>
      <c r="AW474" s="13" t="s">
        <v>37</v>
      </c>
      <c r="AX474" s="13" t="s">
        <v>77</v>
      </c>
      <c r="AY474" s="234" t="s">
        <v>122</v>
      </c>
    </row>
    <row r="475" spans="1:51" s="15" customFormat="1" ht="12">
      <c r="A475" s="15"/>
      <c r="B475" s="246"/>
      <c r="C475" s="247"/>
      <c r="D475" s="226" t="s">
        <v>151</v>
      </c>
      <c r="E475" s="248" t="s">
        <v>19</v>
      </c>
      <c r="F475" s="249" t="s">
        <v>176</v>
      </c>
      <c r="G475" s="247"/>
      <c r="H475" s="250">
        <v>107.824</v>
      </c>
      <c r="I475" s="251"/>
      <c r="J475" s="247"/>
      <c r="K475" s="247"/>
      <c r="L475" s="252"/>
      <c r="M475" s="253"/>
      <c r="N475" s="254"/>
      <c r="O475" s="254"/>
      <c r="P475" s="254"/>
      <c r="Q475" s="254"/>
      <c r="R475" s="254"/>
      <c r="S475" s="254"/>
      <c r="T475" s="25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56" t="s">
        <v>151</v>
      </c>
      <c r="AU475" s="256" t="s">
        <v>87</v>
      </c>
      <c r="AV475" s="15" t="s">
        <v>130</v>
      </c>
      <c r="AW475" s="15" t="s">
        <v>37</v>
      </c>
      <c r="AX475" s="15" t="s">
        <v>85</v>
      </c>
      <c r="AY475" s="256" t="s">
        <v>122</v>
      </c>
    </row>
    <row r="476" spans="1:65" s="2" customFormat="1" ht="21.75" customHeight="1">
      <c r="A476" s="40"/>
      <c r="B476" s="41"/>
      <c r="C476" s="206" t="s">
        <v>491</v>
      </c>
      <c r="D476" s="206" t="s">
        <v>125</v>
      </c>
      <c r="E476" s="207" t="s">
        <v>492</v>
      </c>
      <c r="F476" s="208" t="s">
        <v>493</v>
      </c>
      <c r="G476" s="209" t="s">
        <v>420</v>
      </c>
      <c r="H476" s="210">
        <v>165.9</v>
      </c>
      <c r="I476" s="211"/>
      <c r="J476" s="212">
        <f>ROUND(I476*H476,2)</f>
        <v>0</v>
      </c>
      <c r="K476" s="208" t="s">
        <v>129</v>
      </c>
      <c r="L476" s="46"/>
      <c r="M476" s="213" t="s">
        <v>19</v>
      </c>
      <c r="N476" s="214" t="s">
        <v>48</v>
      </c>
      <c r="O476" s="86"/>
      <c r="P476" s="215">
        <f>O476*H476</f>
        <v>0</v>
      </c>
      <c r="Q476" s="215">
        <v>3E-05</v>
      </c>
      <c r="R476" s="215">
        <f>Q476*H476</f>
        <v>0.0049770000000000005</v>
      </c>
      <c r="S476" s="215">
        <v>0</v>
      </c>
      <c r="T476" s="216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7" t="s">
        <v>171</v>
      </c>
      <c r="AT476" s="217" t="s">
        <v>125</v>
      </c>
      <c r="AU476" s="217" t="s">
        <v>87</v>
      </c>
      <c r="AY476" s="19" t="s">
        <v>122</v>
      </c>
      <c r="BE476" s="218">
        <f>IF(N476="základní",J476,0)</f>
        <v>0</v>
      </c>
      <c r="BF476" s="218">
        <f>IF(N476="snížená",J476,0)</f>
        <v>0</v>
      </c>
      <c r="BG476" s="218">
        <f>IF(N476="zákl. přenesená",J476,0)</f>
        <v>0</v>
      </c>
      <c r="BH476" s="218">
        <f>IF(N476="sníž. přenesená",J476,0)</f>
        <v>0</v>
      </c>
      <c r="BI476" s="218">
        <f>IF(N476="nulová",J476,0)</f>
        <v>0</v>
      </c>
      <c r="BJ476" s="19" t="s">
        <v>85</v>
      </c>
      <c r="BK476" s="218">
        <f>ROUND(I476*H476,2)</f>
        <v>0</v>
      </c>
      <c r="BL476" s="19" t="s">
        <v>171</v>
      </c>
      <c r="BM476" s="217" t="s">
        <v>494</v>
      </c>
    </row>
    <row r="477" spans="1:47" s="2" customFormat="1" ht="12">
      <c r="A477" s="40"/>
      <c r="B477" s="41"/>
      <c r="C477" s="42"/>
      <c r="D477" s="219" t="s">
        <v>132</v>
      </c>
      <c r="E477" s="42"/>
      <c r="F477" s="220" t="s">
        <v>495</v>
      </c>
      <c r="G477" s="42"/>
      <c r="H477" s="42"/>
      <c r="I477" s="221"/>
      <c r="J477" s="42"/>
      <c r="K477" s="42"/>
      <c r="L477" s="46"/>
      <c r="M477" s="222"/>
      <c r="N477" s="223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132</v>
      </c>
      <c r="AU477" s="19" t="s">
        <v>87</v>
      </c>
    </row>
    <row r="478" spans="1:51" s="13" customFormat="1" ht="12">
      <c r="A478" s="13"/>
      <c r="B478" s="224"/>
      <c r="C478" s="225"/>
      <c r="D478" s="226" t="s">
        <v>151</v>
      </c>
      <c r="E478" s="245" t="s">
        <v>19</v>
      </c>
      <c r="F478" s="227" t="s">
        <v>496</v>
      </c>
      <c r="G478" s="225"/>
      <c r="H478" s="228">
        <v>147.38</v>
      </c>
      <c r="I478" s="229"/>
      <c r="J478" s="225"/>
      <c r="K478" s="225"/>
      <c r="L478" s="230"/>
      <c r="M478" s="231"/>
      <c r="N478" s="232"/>
      <c r="O478" s="232"/>
      <c r="P478" s="232"/>
      <c r="Q478" s="232"/>
      <c r="R478" s="232"/>
      <c r="S478" s="232"/>
      <c r="T478" s="23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4" t="s">
        <v>151</v>
      </c>
      <c r="AU478" s="234" t="s">
        <v>87</v>
      </c>
      <c r="AV478" s="13" t="s">
        <v>87</v>
      </c>
      <c r="AW478" s="13" t="s">
        <v>37</v>
      </c>
      <c r="AX478" s="13" t="s">
        <v>77</v>
      </c>
      <c r="AY478" s="234" t="s">
        <v>122</v>
      </c>
    </row>
    <row r="479" spans="1:51" s="13" customFormat="1" ht="12">
      <c r="A479" s="13"/>
      <c r="B479" s="224"/>
      <c r="C479" s="225"/>
      <c r="D479" s="226" t="s">
        <v>151</v>
      </c>
      <c r="E479" s="245" t="s">
        <v>19</v>
      </c>
      <c r="F479" s="227" t="s">
        <v>497</v>
      </c>
      <c r="G479" s="225"/>
      <c r="H479" s="228">
        <v>18.52</v>
      </c>
      <c r="I479" s="229"/>
      <c r="J479" s="225"/>
      <c r="K479" s="225"/>
      <c r="L479" s="230"/>
      <c r="M479" s="231"/>
      <c r="N479" s="232"/>
      <c r="O479" s="232"/>
      <c r="P479" s="232"/>
      <c r="Q479" s="232"/>
      <c r="R479" s="232"/>
      <c r="S479" s="232"/>
      <c r="T479" s="23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4" t="s">
        <v>151</v>
      </c>
      <c r="AU479" s="234" t="s">
        <v>87</v>
      </c>
      <c r="AV479" s="13" t="s">
        <v>87</v>
      </c>
      <c r="AW479" s="13" t="s">
        <v>37</v>
      </c>
      <c r="AX479" s="13" t="s">
        <v>77</v>
      </c>
      <c r="AY479" s="234" t="s">
        <v>122</v>
      </c>
    </row>
    <row r="480" spans="1:51" s="15" customFormat="1" ht="12">
      <c r="A480" s="15"/>
      <c r="B480" s="246"/>
      <c r="C480" s="247"/>
      <c r="D480" s="226" t="s">
        <v>151</v>
      </c>
      <c r="E480" s="248" t="s">
        <v>19</v>
      </c>
      <c r="F480" s="249" t="s">
        <v>176</v>
      </c>
      <c r="G480" s="247"/>
      <c r="H480" s="250">
        <v>165.9</v>
      </c>
      <c r="I480" s="251"/>
      <c r="J480" s="247"/>
      <c r="K480" s="247"/>
      <c r="L480" s="252"/>
      <c r="M480" s="253"/>
      <c r="N480" s="254"/>
      <c r="O480" s="254"/>
      <c r="P480" s="254"/>
      <c r="Q480" s="254"/>
      <c r="R480" s="254"/>
      <c r="S480" s="254"/>
      <c r="T480" s="25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56" t="s">
        <v>151</v>
      </c>
      <c r="AU480" s="256" t="s">
        <v>87</v>
      </c>
      <c r="AV480" s="15" t="s">
        <v>130</v>
      </c>
      <c r="AW480" s="15" t="s">
        <v>37</v>
      </c>
      <c r="AX480" s="15" t="s">
        <v>85</v>
      </c>
      <c r="AY480" s="256" t="s">
        <v>122</v>
      </c>
    </row>
    <row r="481" spans="1:65" s="2" customFormat="1" ht="16.5" customHeight="1">
      <c r="A481" s="40"/>
      <c r="B481" s="41"/>
      <c r="C481" s="268" t="s">
        <v>498</v>
      </c>
      <c r="D481" s="268" t="s">
        <v>303</v>
      </c>
      <c r="E481" s="269" t="s">
        <v>499</v>
      </c>
      <c r="F481" s="270" t="s">
        <v>500</v>
      </c>
      <c r="G481" s="271" t="s">
        <v>420</v>
      </c>
      <c r="H481" s="272">
        <v>190.785</v>
      </c>
      <c r="I481" s="273"/>
      <c r="J481" s="274">
        <f>ROUND(I481*H481,2)</f>
        <v>0</v>
      </c>
      <c r="K481" s="270" t="s">
        <v>129</v>
      </c>
      <c r="L481" s="275"/>
      <c r="M481" s="276" t="s">
        <v>19</v>
      </c>
      <c r="N481" s="277" t="s">
        <v>48</v>
      </c>
      <c r="O481" s="86"/>
      <c r="P481" s="215">
        <f>O481*H481</f>
        <v>0</v>
      </c>
      <c r="Q481" s="215">
        <v>0.00055</v>
      </c>
      <c r="R481" s="215">
        <f>Q481*H481</f>
        <v>0.10493175</v>
      </c>
      <c r="S481" s="215">
        <v>0</v>
      </c>
      <c r="T481" s="216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17" t="s">
        <v>307</v>
      </c>
      <c r="AT481" s="217" t="s">
        <v>303</v>
      </c>
      <c r="AU481" s="217" t="s">
        <v>87</v>
      </c>
      <c r="AY481" s="19" t="s">
        <v>122</v>
      </c>
      <c r="BE481" s="218">
        <f>IF(N481="základní",J481,0)</f>
        <v>0</v>
      </c>
      <c r="BF481" s="218">
        <f>IF(N481="snížená",J481,0)</f>
        <v>0</v>
      </c>
      <c r="BG481" s="218">
        <f>IF(N481="zákl. přenesená",J481,0)</f>
        <v>0</v>
      </c>
      <c r="BH481" s="218">
        <f>IF(N481="sníž. přenesená",J481,0)</f>
        <v>0</v>
      </c>
      <c r="BI481" s="218">
        <f>IF(N481="nulová",J481,0)</f>
        <v>0</v>
      </c>
      <c r="BJ481" s="19" t="s">
        <v>85</v>
      </c>
      <c r="BK481" s="218">
        <f>ROUND(I481*H481,2)</f>
        <v>0</v>
      </c>
      <c r="BL481" s="19" t="s">
        <v>171</v>
      </c>
      <c r="BM481" s="217" t="s">
        <v>501</v>
      </c>
    </row>
    <row r="482" spans="1:51" s="13" customFormat="1" ht="12">
      <c r="A482" s="13"/>
      <c r="B482" s="224"/>
      <c r="C482" s="225"/>
      <c r="D482" s="226" t="s">
        <v>151</v>
      </c>
      <c r="E482" s="245" t="s">
        <v>19</v>
      </c>
      <c r="F482" s="227" t="s">
        <v>502</v>
      </c>
      <c r="G482" s="225"/>
      <c r="H482" s="228">
        <v>190.785</v>
      </c>
      <c r="I482" s="229"/>
      <c r="J482" s="225"/>
      <c r="K482" s="225"/>
      <c r="L482" s="230"/>
      <c r="M482" s="231"/>
      <c r="N482" s="232"/>
      <c r="O482" s="232"/>
      <c r="P482" s="232"/>
      <c r="Q482" s="232"/>
      <c r="R482" s="232"/>
      <c r="S482" s="232"/>
      <c r="T482" s="23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4" t="s">
        <v>151</v>
      </c>
      <c r="AU482" s="234" t="s">
        <v>87</v>
      </c>
      <c r="AV482" s="13" t="s">
        <v>87</v>
      </c>
      <c r="AW482" s="13" t="s">
        <v>37</v>
      </c>
      <c r="AX482" s="13" t="s">
        <v>77</v>
      </c>
      <c r="AY482" s="234" t="s">
        <v>122</v>
      </c>
    </row>
    <row r="483" spans="1:51" s="15" customFormat="1" ht="12">
      <c r="A483" s="15"/>
      <c r="B483" s="246"/>
      <c r="C483" s="247"/>
      <c r="D483" s="226" t="s">
        <v>151</v>
      </c>
      <c r="E483" s="248" t="s">
        <v>19</v>
      </c>
      <c r="F483" s="249" t="s">
        <v>176</v>
      </c>
      <c r="G483" s="247"/>
      <c r="H483" s="250">
        <v>190.785</v>
      </c>
      <c r="I483" s="251"/>
      <c r="J483" s="247"/>
      <c r="K483" s="247"/>
      <c r="L483" s="252"/>
      <c r="M483" s="253"/>
      <c r="N483" s="254"/>
      <c r="O483" s="254"/>
      <c r="P483" s="254"/>
      <c r="Q483" s="254"/>
      <c r="R483" s="254"/>
      <c r="S483" s="254"/>
      <c r="T483" s="25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56" t="s">
        <v>151</v>
      </c>
      <c r="AU483" s="256" t="s">
        <v>87</v>
      </c>
      <c r="AV483" s="15" t="s">
        <v>130</v>
      </c>
      <c r="AW483" s="15" t="s">
        <v>37</v>
      </c>
      <c r="AX483" s="15" t="s">
        <v>85</v>
      </c>
      <c r="AY483" s="256" t="s">
        <v>122</v>
      </c>
    </row>
    <row r="484" spans="1:65" s="2" customFormat="1" ht="24.15" customHeight="1">
      <c r="A484" s="40"/>
      <c r="B484" s="41"/>
      <c r="C484" s="206" t="s">
        <v>503</v>
      </c>
      <c r="D484" s="206" t="s">
        <v>125</v>
      </c>
      <c r="E484" s="207" t="s">
        <v>504</v>
      </c>
      <c r="F484" s="208" t="s">
        <v>505</v>
      </c>
      <c r="G484" s="209" t="s">
        <v>128</v>
      </c>
      <c r="H484" s="210">
        <v>5.263</v>
      </c>
      <c r="I484" s="211"/>
      <c r="J484" s="212">
        <f>ROUND(I484*H484,2)</f>
        <v>0</v>
      </c>
      <c r="K484" s="208" t="s">
        <v>129</v>
      </c>
      <c r="L484" s="46"/>
      <c r="M484" s="213" t="s">
        <v>19</v>
      </c>
      <c r="N484" s="214" t="s">
        <v>48</v>
      </c>
      <c r="O484" s="86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7" t="s">
        <v>171</v>
      </c>
      <c r="AT484" s="217" t="s">
        <v>125</v>
      </c>
      <c r="AU484" s="217" t="s">
        <v>87</v>
      </c>
      <c r="AY484" s="19" t="s">
        <v>122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9" t="s">
        <v>85</v>
      </c>
      <c r="BK484" s="218">
        <f>ROUND(I484*H484,2)</f>
        <v>0</v>
      </c>
      <c r="BL484" s="19" t="s">
        <v>171</v>
      </c>
      <c r="BM484" s="217" t="s">
        <v>506</v>
      </c>
    </row>
    <row r="485" spans="1:47" s="2" customFormat="1" ht="12">
      <c r="A485" s="40"/>
      <c r="B485" s="41"/>
      <c r="C485" s="42"/>
      <c r="D485" s="219" t="s">
        <v>132</v>
      </c>
      <c r="E485" s="42"/>
      <c r="F485" s="220" t="s">
        <v>507</v>
      </c>
      <c r="G485" s="42"/>
      <c r="H485" s="42"/>
      <c r="I485" s="221"/>
      <c r="J485" s="42"/>
      <c r="K485" s="42"/>
      <c r="L485" s="46"/>
      <c r="M485" s="222"/>
      <c r="N485" s="223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132</v>
      </c>
      <c r="AU485" s="19" t="s">
        <v>87</v>
      </c>
    </row>
    <row r="486" spans="1:63" s="12" customFormat="1" ht="22.8" customHeight="1">
      <c r="A486" s="12"/>
      <c r="B486" s="190"/>
      <c r="C486" s="191"/>
      <c r="D486" s="192" t="s">
        <v>76</v>
      </c>
      <c r="E486" s="204" t="s">
        <v>508</v>
      </c>
      <c r="F486" s="204" t="s">
        <v>509</v>
      </c>
      <c r="G486" s="191"/>
      <c r="H486" s="191"/>
      <c r="I486" s="194"/>
      <c r="J486" s="205">
        <f>BK486</f>
        <v>0</v>
      </c>
      <c r="K486" s="191"/>
      <c r="L486" s="196"/>
      <c r="M486" s="197"/>
      <c r="N486" s="198"/>
      <c r="O486" s="198"/>
      <c r="P486" s="199">
        <f>SUM(P487:P503)</f>
        <v>0</v>
      </c>
      <c r="Q486" s="198"/>
      <c r="R486" s="199">
        <f>SUM(R487:R503)</f>
        <v>0.01412</v>
      </c>
      <c r="S486" s="198"/>
      <c r="T486" s="200">
        <f>SUM(T487:T503)</f>
        <v>0.04022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01" t="s">
        <v>87</v>
      </c>
      <c r="AT486" s="202" t="s">
        <v>76</v>
      </c>
      <c r="AU486" s="202" t="s">
        <v>85</v>
      </c>
      <c r="AY486" s="201" t="s">
        <v>122</v>
      </c>
      <c r="BK486" s="203">
        <f>SUM(BK487:BK503)</f>
        <v>0</v>
      </c>
    </row>
    <row r="487" spans="1:65" s="2" customFormat="1" ht="16.5" customHeight="1">
      <c r="A487" s="40"/>
      <c r="B487" s="41"/>
      <c r="C487" s="206" t="s">
        <v>510</v>
      </c>
      <c r="D487" s="206" t="s">
        <v>125</v>
      </c>
      <c r="E487" s="207" t="s">
        <v>511</v>
      </c>
      <c r="F487" s="208" t="s">
        <v>512</v>
      </c>
      <c r="G487" s="209" t="s">
        <v>262</v>
      </c>
      <c r="H487" s="210">
        <v>2</v>
      </c>
      <c r="I487" s="211"/>
      <c r="J487" s="212">
        <f>ROUND(I487*H487,2)</f>
        <v>0</v>
      </c>
      <c r="K487" s="208" t="s">
        <v>129</v>
      </c>
      <c r="L487" s="46"/>
      <c r="M487" s="213" t="s">
        <v>19</v>
      </c>
      <c r="N487" s="214" t="s">
        <v>48</v>
      </c>
      <c r="O487" s="86"/>
      <c r="P487" s="215">
        <f>O487*H487</f>
        <v>0</v>
      </c>
      <c r="Q487" s="215">
        <v>0</v>
      </c>
      <c r="R487" s="215">
        <f>Q487*H487</f>
        <v>0</v>
      </c>
      <c r="S487" s="215">
        <v>0.02011</v>
      </c>
      <c r="T487" s="216">
        <f>S487*H487</f>
        <v>0.04022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7" t="s">
        <v>171</v>
      </c>
      <c r="AT487" s="217" t="s">
        <v>125</v>
      </c>
      <c r="AU487" s="217" t="s">
        <v>87</v>
      </c>
      <c r="AY487" s="19" t="s">
        <v>122</v>
      </c>
      <c r="BE487" s="218">
        <f>IF(N487="základní",J487,0)</f>
        <v>0</v>
      </c>
      <c r="BF487" s="218">
        <f>IF(N487="snížená",J487,0)</f>
        <v>0</v>
      </c>
      <c r="BG487" s="218">
        <f>IF(N487="zákl. přenesená",J487,0)</f>
        <v>0</v>
      </c>
      <c r="BH487" s="218">
        <f>IF(N487="sníž. přenesená",J487,0)</f>
        <v>0</v>
      </c>
      <c r="BI487" s="218">
        <f>IF(N487="nulová",J487,0)</f>
        <v>0</v>
      </c>
      <c r="BJ487" s="19" t="s">
        <v>85</v>
      </c>
      <c r="BK487" s="218">
        <f>ROUND(I487*H487,2)</f>
        <v>0</v>
      </c>
      <c r="BL487" s="19" t="s">
        <v>171</v>
      </c>
      <c r="BM487" s="217" t="s">
        <v>513</v>
      </c>
    </row>
    <row r="488" spans="1:47" s="2" customFormat="1" ht="12">
      <c r="A488" s="40"/>
      <c r="B488" s="41"/>
      <c r="C488" s="42"/>
      <c r="D488" s="219" t="s">
        <v>132</v>
      </c>
      <c r="E488" s="42"/>
      <c r="F488" s="220" t="s">
        <v>514</v>
      </c>
      <c r="G488" s="42"/>
      <c r="H488" s="42"/>
      <c r="I488" s="221"/>
      <c r="J488" s="42"/>
      <c r="K488" s="42"/>
      <c r="L488" s="46"/>
      <c r="M488" s="222"/>
      <c r="N488" s="223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132</v>
      </c>
      <c r="AU488" s="19" t="s">
        <v>87</v>
      </c>
    </row>
    <row r="489" spans="1:51" s="13" customFormat="1" ht="12">
      <c r="A489" s="13"/>
      <c r="B489" s="224"/>
      <c r="C489" s="225"/>
      <c r="D489" s="226" t="s">
        <v>151</v>
      </c>
      <c r="E489" s="245" t="s">
        <v>19</v>
      </c>
      <c r="F489" s="227" t="s">
        <v>87</v>
      </c>
      <c r="G489" s="225"/>
      <c r="H489" s="228">
        <v>2</v>
      </c>
      <c r="I489" s="229"/>
      <c r="J489" s="225"/>
      <c r="K489" s="225"/>
      <c r="L489" s="230"/>
      <c r="M489" s="231"/>
      <c r="N489" s="232"/>
      <c r="O489" s="232"/>
      <c r="P489" s="232"/>
      <c r="Q489" s="232"/>
      <c r="R489" s="232"/>
      <c r="S489" s="232"/>
      <c r="T489" s="23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4" t="s">
        <v>151</v>
      </c>
      <c r="AU489" s="234" t="s">
        <v>87</v>
      </c>
      <c r="AV489" s="13" t="s">
        <v>87</v>
      </c>
      <c r="AW489" s="13" t="s">
        <v>37</v>
      </c>
      <c r="AX489" s="13" t="s">
        <v>77</v>
      </c>
      <c r="AY489" s="234" t="s">
        <v>122</v>
      </c>
    </row>
    <row r="490" spans="1:51" s="15" customFormat="1" ht="12">
      <c r="A490" s="15"/>
      <c r="B490" s="246"/>
      <c r="C490" s="247"/>
      <c r="D490" s="226" t="s">
        <v>151</v>
      </c>
      <c r="E490" s="248" t="s">
        <v>19</v>
      </c>
      <c r="F490" s="249" t="s">
        <v>176</v>
      </c>
      <c r="G490" s="247"/>
      <c r="H490" s="250">
        <v>2</v>
      </c>
      <c r="I490" s="251"/>
      <c r="J490" s="247"/>
      <c r="K490" s="247"/>
      <c r="L490" s="252"/>
      <c r="M490" s="253"/>
      <c r="N490" s="254"/>
      <c r="O490" s="254"/>
      <c r="P490" s="254"/>
      <c r="Q490" s="254"/>
      <c r="R490" s="254"/>
      <c r="S490" s="254"/>
      <c r="T490" s="25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56" t="s">
        <v>151</v>
      </c>
      <c r="AU490" s="256" t="s">
        <v>87</v>
      </c>
      <c r="AV490" s="15" t="s">
        <v>130</v>
      </c>
      <c r="AW490" s="15" t="s">
        <v>37</v>
      </c>
      <c r="AX490" s="15" t="s">
        <v>85</v>
      </c>
      <c r="AY490" s="256" t="s">
        <v>122</v>
      </c>
    </row>
    <row r="491" spans="1:65" s="2" customFormat="1" ht="16.5" customHeight="1">
      <c r="A491" s="40"/>
      <c r="B491" s="41"/>
      <c r="C491" s="206" t="s">
        <v>515</v>
      </c>
      <c r="D491" s="206" t="s">
        <v>125</v>
      </c>
      <c r="E491" s="207" t="s">
        <v>516</v>
      </c>
      <c r="F491" s="208" t="s">
        <v>517</v>
      </c>
      <c r="G491" s="209" t="s">
        <v>262</v>
      </c>
      <c r="H491" s="210">
        <v>4</v>
      </c>
      <c r="I491" s="211"/>
      <c r="J491" s="212">
        <f>ROUND(I491*H491,2)</f>
        <v>0</v>
      </c>
      <c r="K491" s="208" t="s">
        <v>129</v>
      </c>
      <c r="L491" s="46"/>
      <c r="M491" s="213" t="s">
        <v>19</v>
      </c>
      <c r="N491" s="214" t="s">
        <v>48</v>
      </c>
      <c r="O491" s="86"/>
      <c r="P491" s="215">
        <f>O491*H491</f>
        <v>0</v>
      </c>
      <c r="Q491" s="215">
        <v>0.00115</v>
      </c>
      <c r="R491" s="215">
        <f>Q491*H491</f>
        <v>0.0046</v>
      </c>
      <c r="S491" s="215">
        <v>0</v>
      </c>
      <c r="T491" s="216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17" t="s">
        <v>171</v>
      </c>
      <c r="AT491" s="217" t="s">
        <v>125</v>
      </c>
      <c r="AU491" s="217" t="s">
        <v>87</v>
      </c>
      <c r="AY491" s="19" t="s">
        <v>122</v>
      </c>
      <c r="BE491" s="218">
        <f>IF(N491="základní",J491,0)</f>
        <v>0</v>
      </c>
      <c r="BF491" s="218">
        <f>IF(N491="snížená",J491,0)</f>
        <v>0</v>
      </c>
      <c r="BG491" s="218">
        <f>IF(N491="zákl. přenesená",J491,0)</f>
        <v>0</v>
      </c>
      <c r="BH491" s="218">
        <f>IF(N491="sníž. přenesená",J491,0)</f>
        <v>0</v>
      </c>
      <c r="BI491" s="218">
        <f>IF(N491="nulová",J491,0)</f>
        <v>0</v>
      </c>
      <c r="BJ491" s="19" t="s">
        <v>85</v>
      </c>
      <c r="BK491" s="218">
        <f>ROUND(I491*H491,2)</f>
        <v>0</v>
      </c>
      <c r="BL491" s="19" t="s">
        <v>171</v>
      </c>
      <c r="BM491" s="217" t="s">
        <v>518</v>
      </c>
    </row>
    <row r="492" spans="1:47" s="2" customFormat="1" ht="12">
      <c r="A492" s="40"/>
      <c r="B492" s="41"/>
      <c r="C492" s="42"/>
      <c r="D492" s="219" t="s">
        <v>132</v>
      </c>
      <c r="E492" s="42"/>
      <c r="F492" s="220" t="s">
        <v>519</v>
      </c>
      <c r="G492" s="42"/>
      <c r="H492" s="42"/>
      <c r="I492" s="221"/>
      <c r="J492" s="42"/>
      <c r="K492" s="42"/>
      <c r="L492" s="46"/>
      <c r="M492" s="222"/>
      <c r="N492" s="223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132</v>
      </c>
      <c r="AU492" s="19" t="s">
        <v>87</v>
      </c>
    </row>
    <row r="493" spans="1:51" s="13" customFormat="1" ht="12">
      <c r="A493" s="13"/>
      <c r="B493" s="224"/>
      <c r="C493" s="225"/>
      <c r="D493" s="226" t="s">
        <v>151</v>
      </c>
      <c r="E493" s="245" t="s">
        <v>19</v>
      </c>
      <c r="F493" s="227" t="s">
        <v>520</v>
      </c>
      <c r="G493" s="225"/>
      <c r="H493" s="228">
        <v>2</v>
      </c>
      <c r="I493" s="229"/>
      <c r="J493" s="225"/>
      <c r="K493" s="225"/>
      <c r="L493" s="230"/>
      <c r="M493" s="231"/>
      <c r="N493" s="232"/>
      <c r="O493" s="232"/>
      <c r="P493" s="232"/>
      <c r="Q493" s="232"/>
      <c r="R493" s="232"/>
      <c r="S493" s="232"/>
      <c r="T493" s="23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4" t="s">
        <v>151</v>
      </c>
      <c r="AU493" s="234" t="s">
        <v>87</v>
      </c>
      <c r="AV493" s="13" t="s">
        <v>87</v>
      </c>
      <c r="AW493" s="13" t="s">
        <v>37</v>
      </c>
      <c r="AX493" s="13" t="s">
        <v>77</v>
      </c>
      <c r="AY493" s="234" t="s">
        <v>122</v>
      </c>
    </row>
    <row r="494" spans="1:51" s="13" customFormat="1" ht="12">
      <c r="A494" s="13"/>
      <c r="B494" s="224"/>
      <c r="C494" s="225"/>
      <c r="D494" s="226" t="s">
        <v>151</v>
      </c>
      <c r="E494" s="245" t="s">
        <v>19</v>
      </c>
      <c r="F494" s="227" t="s">
        <v>521</v>
      </c>
      <c r="G494" s="225"/>
      <c r="H494" s="228">
        <v>2</v>
      </c>
      <c r="I494" s="229"/>
      <c r="J494" s="225"/>
      <c r="K494" s="225"/>
      <c r="L494" s="230"/>
      <c r="M494" s="231"/>
      <c r="N494" s="232"/>
      <c r="O494" s="232"/>
      <c r="P494" s="232"/>
      <c r="Q494" s="232"/>
      <c r="R494" s="232"/>
      <c r="S494" s="232"/>
      <c r="T494" s="23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4" t="s">
        <v>151</v>
      </c>
      <c r="AU494" s="234" t="s">
        <v>87</v>
      </c>
      <c r="AV494" s="13" t="s">
        <v>87</v>
      </c>
      <c r="AW494" s="13" t="s">
        <v>37</v>
      </c>
      <c r="AX494" s="13" t="s">
        <v>77</v>
      </c>
      <c r="AY494" s="234" t="s">
        <v>122</v>
      </c>
    </row>
    <row r="495" spans="1:51" s="15" customFormat="1" ht="12">
      <c r="A495" s="15"/>
      <c r="B495" s="246"/>
      <c r="C495" s="247"/>
      <c r="D495" s="226" t="s">
        <v>151</v>
      </c>
      <c r="E495" s="248" t="s">
        <v>19</v>
      </c>
      <c r="F495" s="249" t="s">
        <v>176</v>
      </c>
      <c r="G495" s="247"/>
      <c r="H495" s="250">
        <v>4</v>
      </c>
      <c r="I495" s="251"/>
      <c r="J495" s="247"/>
      <c r="K495" s="247"/>
      <c r="L495" s="252"/>
      <c r="M495" s="253"/>
      <c r="N495" s="254"/>
      <c r="O495" s="254"/>
      <c r="P495" s="254"/>
      <c r="Q495" s="254"/>
      <c r="R495" s="254"/>
      <c r="S495" s="254"/>
      <c r="T495" s="25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56" t="s">
        <v>151</v>
      </c>
      <c r="AU495" s="256" t="s">
        <v>87</v>
      </c>
      <c r="AV495" s="15" t="s">
        <v>130</v>
      </c>
      <c r="AW495" s="15" t="s">
        <v>37</v>
      </c>
      <c r="AX495" s="15" t="s">
        <v>85</v>
      </c>
      <c r="AY495" s="256" t="s">
        <v>122</v>
      </c>
    </row>
    <row r="496" spans="1:65" s="2" customFormat="1" ht="21.75" customHeight="1">
      <c r="A496" s="40"/>
      <c r="B496" s="41"/>
      <c r="C496" s="268" t="s">
        <v>522</v>
      </c>
      <c r="D496" s="268" t="s">
        <v>303</v>
      </c>
      <c r="E496" s="269" t="s">
        <v>523</v>
      </c>
      <c r="F496" s="270" t="s">
        <v>524</v>
      </c>
      <c r="G496" s="271" t="s">
        <v>262</v>
      </c>
      <c r="H496" s="272">
        <v>2</v>
      </c>
      <c r="I496" s="273"/>
      <c r="J496" s="274">
        <f>ROUND(I496*H496,2)</f>
        <v>0</v>
      </c>
      <c r="K496" s="270" t="s">
        <v>129</v>
      </c>
      <c r="L496" s="275"/>
      <c r="M496" s="276" t="s">
        <v>19</v>
      </c>
      <c r="N496" s="277" t="s">
        <v>48</v>
      </c>
      <c r="O496" s="86"/>
      <c r="P496" s="215">
        <f>O496*H496</f>
        <v>0</v>
      </c>
      <c r="Q496" s="215">
        <v>0.00208</v>
      </c>
      <c r="R496" s="215">
        <f>Q496*H496</f>
        <v>0.00416</v>
      </c>
      <c r="S496" s="215">
        <v>0</v>
      </c>
      <c r="T496" s="216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7" t="s">
        <v>307</v>
      </c>
      <c r="AT496" s="217" t="s">
        <v>303</v>
      </c>
      <c r="AU496" s="217" t="s">
        <v>87</v>
      </c>
      <c r="AY496" s="19" t="s">
        <v>122</v>
      </c>
      <c r="BE496" s="218">
        <f>IF(N496="základní",J496,0)</f>
        <v>0</v>
      </c>
      <c r="BF496" s="218">
        <f>IF(N496="snížená",J496,0)</f>
        <v>0</v>
      </c>
      <c r="BG496" s="218">
        <f>IF(N496="zákl. přenesená",J496,0)</f>
        <v>0</v>
      </c>
      <c r="BH496" s="218">
        <f>IF(N496="sníž. přenesená",J496,0)</f>
        <v>0</v>
      </c>
      <c r="BI496" s="218">
        <f>IF(N496="nulová",J496,0)</f>
        <v>0</v>
      </c>
      <c r="BJ496" s="19" t="s">
        <v>85</v>
      </c>
      <c r="BK496" s="218">
        <f>ROUND(I496*H496,2)</f>
        <v>0</v>
      </c>
      <c r="BL496" s="19" t="s">
        <v>171</v>
      </c>
      <c r="BM496" s="217" t="s">
        <v>525</v>
      </c>
    </row>
    <row r="497" spans="1:51" s="13" customFormat="1" ht="12">
      <c r="A497" s="13"/>
      <c r="B497" s="224"/>
      <c r="C497" s="225"/>
      <c r="D497" s="226" t="s">
        <v>151</v>
      </c>
      <c r="E497" s="245" t="s">
        <v>19</v>
      </c>
      <c r="F497" s="227" t="s">
        <v>87</v>
      </c>
      <c r="G497" s="225"/>
      <c r="H497" s="228">
        <v>2</v>
      </c>
      <c r="I497" s="229"/>
      <c r="J497" s="225"/>
      <c r="K497" s="225"/>
      <c r="L497" s="230"/>
      <c r="M497" s="231"/>
      <c r="N497" s="232"/>
      <c r="O497" s="232"/>
      <c r="P497" s="232"/>
      <c r="Q497" s="232"/>
      <c r="R497" s="232"/>
      <c r="S497" s="232"/>
      <c r="T497" s="23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4" t="s">
        <v>151</v>
      </c>
      <c r="AU497" s="234" t="s">
        <v>87</v>
      </c>
      <c r="AV497" s="13" t="s">
        <v>87</v>
      </c>
      <c r="AW497" s="13" t="s">
        <v>37</v>
      </c>
      <c r="AX497" s="13" t="s">
        <v>77</v>
      </c>
      <c r="AY497" s="234" t="s">
        <v>122</v>
      </c>
    </row>
    <row r="498" spans="1:51" s="15" customFormat="1" ht="12">
      <c r="A498" s="15"/>
      <c r="B498" s="246"/>
      <c r="C498" s="247"/>
      <c r="D498" s="226" t="s">
        <v>151</v>
      </c>
      <c r="E498" s="248" t="s">
        <v>19</v>
      </c>
      <c r="F498" s="249" t="s">
        <v>176</v>
      </c>
      <c r="G498" s="247"/>
      <c r="H498" s="250">
        <v>2</v>
      </c>
      <c r="I498" s="251"/>
      <c r="J498" s="247"/>
      <c r="K498" s="247"/>
      <c r="L498" s="252"/>
      <c r="M498" s="253"/>
      <c r="N498" s="254"/>
      <c r="O498" s="254"/>
      <c r="P498" s="254"/>
      <c r="Q498" s="254"/>
      <c r="R498" s="254"/>
      <c r="S498" s="254"/>
      <c r="T498" s="25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56" t="s">
        <v>151</v>
      </c>
      <c r="AU498" s="256" t="s">
        <v>87</v>
      </c>
      <c r="AV498" s="15" t="s">
        <v>130</v>
      </c>
      <c r="AW498" s="15" t="s">
        <v>37</v>
      </c>
      <c r="AX498" s="15" t="s">
        <v>85</v>
      </c>
      <c r="AY498" s="256" t="s">
        <v>122</v>
      </c>
    </row>
    <row r="499" spans="1:65" s="2" customFormat="1" ht="16.5" customHeight="1">
      <c r="A499" s="40"/>
      <c r="B499" s="41"/>
      <c r="C499" s="268" t="s">
        <v>526</v>
      </c>
      <c r="D499" s="268" t="s">
        <v>303</v>
      </c>
      <c r="E499" s="269" t="s">
        <v>527</v>
      </c>
      <c r="F499" s="270" t="s">
        <v>528</v>
      </c>
      <c r="G499" s="271" t="s">
        <v>262</v>
      </c>
      <c r="H499" s="272">
        <v>2</v>
      </c>
      <c r="I499" s="273"/>
      <c r="J499" s="274">
        <f>ROUND(I499*H499,2)</f>
        <v>0</v>
      </c>
      <c r="K499" s="270" t="s">
        <v>129</v>
      </c>
      <c r="L499" s="275"/>
      <c r="M499" s="276" t="s">
        <v>19</v>
      </c>
      <c r="N499" s="277" t="s">
        <v>48</v>
      </c>
      <c r="O499" s="86"/>
      <c r="P499" s="215">
        <f>O499*H499</f>
        <v>0</v>
      </c>
      <c r="Q499" s="215">
        <v>0.00268</v>
      </c>
      <c r="R499" s="215">
        <f>Q499*H499</f>
        <v>0.00536</v>
      </c>
      <c r="S499" s="215">
        <v>0</v>
      </c>
      <c r="T499" s="216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17" t="s">
        <v>307</v>
      </c>
      <c r="AT499" s="217" t="s">
        <v>303</v>
      </c>
      <c r="AU499" s="217" t="s">
        <v>87</v>
      </c>
      <c r="AY499" s="19" t="s">
        <v>122</v>
      </c>
      <c r="BE499" s="218">
        <f>IF(N499="základní",J499,0)</f>
        <v>0</v>
      </c>
      <c r="BF499" s="218">
        <f>IF(N499="snížená",J499,0)</f>
        <v>0</v>
      </c>
      <c r="BG499" s="218">
        <f>IF(N499="zákl. přenesená",J499,0)</f>
        <v>0</v>
      </c>
      <c r="BH499" s="218">
        <f>IF(N499="sníž. přenesená",J499,0)</f>
        <v>0</v>
      </c>
      <c r="BI499" s="218">
        <f>IF(N499="nulová",J499,0)</f>
        <v>0</v>
      </c>
      <c r="BJ499" s="19" t="s">
        <v>85</v>
      </c>
      <c r="BK499" s="218">
        <f>ROUND(I499*H499,2)</f>
        <v>0</v>
      </c>
      <c r="BL499" s="19" t="s">
        <v>171</v>
      </c>
      <c r="BM499" s="217" t="s">
        <v>529</v>
      </c>
    </row>
    <row r="500" spans="1:51" s="13" customFormat="1" ht="12">
      <c r="A500" s="13"/>
      <c r="B500" s="224"/>
      <c r="C500" s="225"/>
      <c r="D500" s="226" t="s">
        <v>151</v>
      </c>
      <c r="E500" s="245" t="s">
        <v>19</v>
      </c>
      <c r="F500" s="227" t="s">
        <v>87</v>
      </c>
      <c r="G500" s="225"/>
      <c r="H500" s="228">
        <v>2</v>
      </c>
      <c r="I500" s="229"/>
      <c r="J500" s="225"/>
      <c r="K500" s="225"/>
      <c r="L500" s="230"/>
      <c r="M500" s="231"/>
      <c r="N500" s="232"/>
      <c r="O500" s="232"/>
      <c r="P500" s="232"/>
      <c r="Q500" s="232"/>
      <c r="R500" s="232"/>
      <c r="S500" s="232"/>
      <c r="T500" s="23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4" t="s">
        <v>151</v>
      </c>
      <c r="AU500" s="234" t="s">
        <v>87</v>
      </c>
      <c r="AV500" s="13" t="s">
        <v>87</v>
      </c>
      <c r="AW500" s="13" t="s">
        <v>37</v>
      </c>
      <c r="AX500" s="13" t="s">
        <v>77</v>
      </c>
      <c r="AY500" s="234" t="s">
        <v>122</v>
      </c>
    </row>
    <row r="501" spans="1:51" s="15" customFormat="1" ht="12">
      <c r="A501" s="15"/>
      <c r="B501" s="246"/>
      <c r="C501" s="247"/>
      <c r="D501" s="226" t="s">
        <v>151</v>
      </c>
      <c r="E501" s="248" t="s">
        <v>19</v>
      </c>
      <c r="F501" s="249" t="s">
        <v>176</v>
      </c>
      <c r="G501" s="247"/>
      <c r="H501" s="250">
        <v>2</v>
      </c>
      <c r="I501" s="251"/>
      <c r="J501" s="247"/>
      <c r="K501" s="247"/>
      <c r="L501" s="252"/>
      <c r="M501" s="253"/>
      <c r="N501" s="254"/>
      <c r="O501" s="254"/>
      <c r="P501" s="254"/>
      <c r="Q501" s="254"/>
      <c r="R501" s="254"/>
      <c r="S501" s="254"/>
      <c r="T501" s="25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56" t="s">
        <v>151</v>
      </c>
      <c r="AU501" s="256" t="s">
        <v>87</v>
      </c>
      <c r="AV501" s="15" t="s">
        <v>130</v>
      </c>
      <c r="AW501" s="15" t="s">
        <v>37</v>
      </c>
      <c r="AX501" s="15" t="s">
        <v>85</v>
      </c>
      <c r="AY501" s="256" t="s">
        <v>122</v>
      </c>
    </row>
    <row r="502" spans="1:65" s="2" customFormat="1" ht="24.15" customHeight="1">
      <c r="A502" s="40"/>
      <c r="B502" s="41"/>
      <c r="C502" s="206" t="s">
        <v>530</v>
      </c>
      <c r="D502" s="206" t="s">
        <v>125</v>
      </c>
      <c r="E502" s="207" t="s">
        <v>531</v>
      </c>
      <c r="F502" s="208" t="s">
        <v>532</v>
      </c>
      <c r="G502" s="209" t="s">
        <v>128</v>
      </c>
      <c r="H502" s="210">
        <v>0.014</v>
      </c>
      <c r="I502" s="211"/>
      <c r="J502" s="212">
        <f>ROUND(I502*H502,2)</f>
        <v>0</v>
      </c>
      <c r="K502" s="208" t="s">
        <v>129</v>
      </c>
      <c r="L502" s="46"/>
      <c r="M502" s="213" t="s">
        <v>19</v>
      </c>
      <c r="N502" s="214" t="s">
        <v>48</v>
      </c>
      <c r="O502" s="86"/>
      <c r="P502" s="215">
        <f>O502*H502</f>
        <v>0</v>
      </c>
      <c r="Q502" s="215">
        <v>0</v>
      </c>
      <c r="R502" s="215">
        <f>Q502*H502</f>
        <v>0</v>
      </c>
      <c r="S502" s="215">
        <v>0</v>
      </c>
      <c r="T502" s="216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17" t="s">
        <v>171</v>
      </c>
      <c r="AT502" s="217" t="s">
        <v>125</v>
      </c>
      <c r="AU502" s="217" t="s">
        <v>87</v>
      </c>
      <c r="AY502" s="19" t="s">
        <v>122</v>
      </c>
      <c r="BE502" s="218">
        <f>IF(N502="základní",J502,0)</f>
        <v>0</v>
      </c>
      <c r="BF502" s="218">
        <f>IF(N502="snížená",J502,0)</f>
        <v>0</v>
      </c>
      <c r="BG502" s="218">
        <f>IF(N502="zákl. přenesená",J502,0)</f>
        <v>0</v>
      </c>
      <c r="BH502" s="218">
        <f>IF(N502="sníž. přenesená",J502,0)</f>
        <v>0</v>
      </c>
      <c r="BI502" s="218">
        <f>IF(N502="nulová",J502,0)</f>
        <v>0</v>
      </c>
      <c r="BJ502" s="19" t="s">
        <v>85</v>
      </c>
      <c r="BK502" s="218">
        <f>ROUND(I502*H502,2)</f>
        <v>0</v>
      </c>
      <c r="BL502" s="19" t="s">
        <v>171</v>
      </c>
      <c r="BM502" s="217" t="s">
        <v>533</v>
      </c>
    </row>
    <row r="503" spans="1:47" s="2" customFormat="1" ht="12">
      <c r="A503" s="40"/>
      <c r="B503" s="41"/>
      <c r="C503" s="42"/>
      <c r="D503" s="219" t="s">
        <v>132</v>
      </c>
      <c r="E503" s="42"/>
      <c r="F503" s="220" t="s">
        <v>534</v>
      </c>
      <c r="G503" s="42"/>
      <c r="H503" s="42"/>
      <c r="I503" s="221"/>
      <c r="J503" s="42"/>
      <c r="K503" s="42"/>
      <c r="L503" s="46"/>
      <c r="M503" s="222"/>
      <c r="N503" s="223"/>
      <c r="O503" s="86"/>
      <c r="P503" s="86"/>
      <c r="Q503" s="86"/>
      <c r="R503" s="86"/>
      <c r="S503" s="86"/>
      <c r="T503" s="87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9" t="s">
        <v>132</v>
      </c>
      <c r="AU503" s="19" t="s">
        <v>87</v>
      </c>
    </row>
    <row r="504" spans="1:63" s="12" customFormat="1" ht="22.8" customHeight="1">
      <c r="A504" s="12"/>
      <c r="B504" s="190"/>
      <c r="C504" s="191"/>
      <c r="D504" s="192" t="s">
        <v>76</v>
      </c>
      <c r="E504" s="204" t="s">
        <v>535</v>
      </c>
      <c r="F504" s="204" t="s">
        <v>536</v>
      </c>
      <c r="G504" s="191"/>
      <c r="H504" s="191"/>
      <c r="I504" s="194"/>
      <c r="J504" s="205">
        <f>BK504</f>
        <v>0</v>
      </c>
      <c r="K504" s="191"/>
      <c r="L504" s="196"/>
      <c r="M504" s="197"/>
      <c r="N504" s="198"/>
      <c r="O504" s="198"/>
      <c r="P504" s="199">
        <f>SUM(P505:P512)</f>
        <v>0</v>
      </c>
      <c r="Q504" s="198"/>
      <c r="R504" s="199">
        <f>SUM(R505:R512)</f>
        <v>0</v>
      </c>
      <c r="S504" s="198"/>
      <c r="T504" s="200">
        <f>SUM(T505:T512)</f>
        <v>0</v>
      </c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R504" s="201" t="s">
        <v>87</v>
      </c>
      <c r="AT504" s="202" t="s">
        <v>76</v>
      </c>
      <c r="AU504" s="202" t="s">
        <v>85</v>
      </c>
      <c r="AY504" s="201" t="s">
        <v>122</v>
      </c>
      <c r="BK504" s="203">
        <f>SUM(BK505:BK512)</f>
        <v>0</v>
      </c>
    </row>
    <row r="505" spans="1:65" s="2" customFormat="1" ht="24.15" customHeight="1">
      <c r="A505" s="40"/>
      <c r="B505" s="41"/>
      <c r="C505" s="206" t="s">
        <v>537</v>
      </c>
      <c r="D505" s="206" t="s">
        <v>125</v>
      </c>
      <c r="E505" s="207" t="s">
        <v>538</v>
      </c>
      <c r="F505" s="208" t="s">
        <v>539</v>
      </c>
      <c r="G505" s="209" t="s">
        <v>540</v>
      </c>
      <c r="H505" s="210">
        <v>1</v>
      </c>
      <c r="I505" s="211"/>
      <c r="J505" s="212">
        <f>ROUND(I505*H505,2)</f>
        <v>0</v>
      </c>
      <c r="K505" s="208" t="s">
        <v>19</v>
      </c>
      <c r="L505" s="46"/>
      <c r="M505" s="213" t="s">
        <v>19</v>
      </c>
      <c r="N505" s="214" t="s">
        <v>48</v>
      </c>
      <c r="O505" s="86"/>
      <c r="P505" s="215">
        <f>O505*H505</f>
        <v>0</v>
      </c>
      <c r="Q505" s="215">
        <v>0</v>
      </c>
      <c r="R505" s="215">
        <f>Q505*H505</f>
        <v>0</v>
      </c>
      <c r="S505" s="215">
        <v>0</v>
      </c>
      <c r="T505" s="216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17" t="s">
        <v>171</v>
      </c>
      <c r="AT505" s="217" t="s">
        <v>125</v>
      </c>
      <c r="AU505" s="217" t="s">
        <v>87</v>
      </c>
      <c r="AY505" s="19" t="s">
        <v>122</v>
      </c>
      <c r="BE505" s="218">
        <f>IF(N505="základní",J505,0)</f>
        <v>0</v>
      </c>
      <c r="BF505" s="218">
        <f>IF(N505="snížená",J505,0)</f>
        <v>0</v>
      </c>
      <c r="BG505" s="218">
        <f>IF(N505="zákl. přenesená",J505,0)</f>
        <v>0</v>
      </c>
      <c r="BH505" s="218">
        <f>IF(N505="sníž. přenesená",J505,0)</f>
        <v>0</v>
      </c>
      <c r="BI505" s="218">
        <f>IF(N505="nulová",J505,0)</f>
        <v>0</v>
      </c>
      <c r="BJ505" s="19" t="s">
        <v>85</v>
      </c>
      <c r="BK505" s="218">
        <f>ROUND(I505*H505,2)</f>
        <v>0</v>
      </c>
      <c r="BL505" s="19" t="s">
        <v>171</v>
      </c>
      <c r="BM505" s="217" t="s">
        <v>541</v>
      </c>
    </row>
    <row r="506" spans="1:51" s="13" customFormat="1" ht="12">
      <c r="A506" s="13"/>
      <c r="B506" s="224"/>
      <c r="C506" s="225"/>
      <c r="D506" s="226" t="s">
        <v>151</v>
      </c>
      <c r="E506" s="245" t="s">
        <v>19</v>
      </c>
      <c r="F506" s="227" t="s">
        <v>85</v>
      </c>
      <c r="G506" s="225"/>
      <c r="H506" s="228">
        <v>1</v>
      </c>
      <c r="I506" s="229"/>
      <c r="J506" s="225"/>
      <c r="K506" s="225"/>
      <c r="L506" s="230"/>
      <c r="M506" s="231"/>
      <c r="N506" s="232"/>
      <c r="O506" s="232"/>
      <c r="P506" s="232"/>
      <c r="Q506" s="232"/>
      <c r="R506" s="232"/>
      <c r="S506" s="232"/>
      <c r="T506" s="23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4" t="s">
        <v>151</v>
      </c>
      <c r="AU506" s="234" t="s">
        <v>87</v>
      </c>
      <c r="AV506" s="13" t="s">
        <v>87</v>
      </c>
      <c r="AW506" s="13" t="s">
        <v>37</v>
      </c>
      <c r="AX506" s="13" t="s">
        <v>77</v>
      </c>
      <c r="AY506" s="234" t="s">
        <v>122</v>
      </c>
    </row>
    <row r="507" spans="1:51" s="15" customFormat="1" ht="12">
      <c r="A507" s="15"/>
      <c r="B507" s="246"/>
      <c r="C507" s="247"/>
      <c r="D507" s="226" t="s">
        <v>151</v>
      </c>
      <c r="E507" s="248" t="s">
        <v>19</v>
      </c>
      <c r="F507" s="249" t="s">
        <v>176</v>
      </c>
      <c r="G507" s="247"/>
      <c r="H507" s="250">
        <v>1</v>
      </c>
      <c r="I507" s="251"/>
      <c r="J507" s="247"/>
      <c r="K507" s="247"/>
      <c r="L507" s="252"/>
      <c r="M507" s="253"/>
      <c r="N507" s="254"/>
      <c r="O507" s="254"/>
      <c r="P507" s="254"/>
      <c r="Q507" s="254"/>
      <c r="R507" s="254"/>
      <c r="S507" s="254"/>
      <c r="T507" s="25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56" t="s">
        <v>151</v>
      </c>
      <c r="AU507" s="256" t="s">
        <v>87</v>
      </c>
      <c r="AV507" s="15" t="s">
        <v>130</v>
      </c>
      <c r="AW507" s="15" t="s">
        <v>37</v>
      </c>
      <c r="AX507" s="15" t="s">
        <v>85</v>
      </c>
      <c r="AY507" s="256" t="s">
        <v>122</v>
      </c>
    </row>
    <row r="508" spans="1:65" s="2" customFormat="1" ht="16.5" customHeight="1">
      <c r="A508" s="40"/>
      <c r="B508" s="41"/>
      <c r="C508" s="206" t="s">
        <v>542</v>
      </c>
      <c r="D508" s="206" t="s">
        <v>125</v>
      </c>
      <c r="E508" s="207" t="s">
        <v>543</v>
      </c>
      <c r="F508" s="208" t="s">
        <v>544</v>
      </c>
      <c r="G508" s="209" t="s">
        <v>540</v>
      </c>
      <c r="H508" s="210">
        <v>1</v>
      </c>
      <c r="I508" s="211"/>
      <c r="J508" s="212">
        <f>ROUND(I508*H508,2)</f>
        <v>0</v>
      </c>
      <c r="K508" s="208" t="s">
        <v>19</v>
      </c>
      <c r="L508" s="46"/>
      <c r="M508" s="213" t="s">
        <v>19</v>
      </c>
      <c r="N508" s="214" t="s">
        <v>48</v>
      </c>
      <c r="O508" s="86"/>
      <c r="P508" s="215">
        <f>O508*H508</f>
        <v>0</v>
      </c>
      <c r="Q508" s="215">
        <v>0</v>
      </c>
      <c r="R508" s="215">
        <f>Q508*H508</f>
        <v>0</v>
      </c>
      <c r="S508" s="215">
        <v>0</v>
      </c>
      <c r="T508" s="216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17" t="s">
        <v>171</v>
      </c>
      <c r="AT508" s="217" t="s">
        <v>125</v>
      </c>
      <c r="AU508" s="217" t="s">
        <v>87</v>
      </c>
      <c r="AY508" s="19" t="s">
        <v>122</v>
      </c>
      <c r="BE508" s="218">
        <f>IF(N508="základní",J508,0)</f>
        <v>0</v>
      </c>
      <c r="BF508" s="218">
        <f>IF(N508="snížená",J508,0)</f>
        <v>0</v>
      </c>
      <c r="BG508" s="218">
        <f>IF(N508="zákl. přenesená",J508,0)</f>
        <v>0</v>
      </c>
      <c r="BH508" s="218">
        <f>IF(N508="sníž. přenesená",J508,0)</f>
        <v>0</v>
      </c>
      <c r="BI508" s="218">
        <f>IF(N508="nulová",J508,0)</f>
        <v>0</v>
      </c>
      <c r="BJ508" s="19" t="s">
        <v>85</v>
      </c>
      <c r="BK508" s="218">
        <f>ROUND(I508*H508,2)</f>
        <v>0</v>
      </c>
      <c r="BL508" s="19" t="s">
        <v>171</v>
      </c>
      <c r="BM508" s="217" t="s">
        <v>545</v>
      </c>
    </row>
    <row r="509" spans="1:51" s="13" customFormat="1" ht="12">
      <c r="A509" s="13"/>
      <c r="B509" s="224"/>
      <c r="C509" s="225"/>
      <c r="D509" s="226" t="s">
        <v>151</v>
      </c>
      <c r="E509" s="245" t="s">
        <v>19</v>
      </c>
      <c r="F509" s="227" t="s">
        <v>85</v>
      </c>
      <c r="G509" s="225"/>
      <c r="H509" s="228">
        <v>1</v>
      </c>
      <c r="I509" s="229"/>
      <c r="J509" s="225"/>
      <c r="K509" s="225"/>
      <c r="L509" s="230"/>
      <c r="M509" s="231"/>
      <c r="N509" s="232"/>
      <c r="O509" s="232"/>
      <c r="P509" s="232"/>
      <c r="Q509" s="232"/>
      <c r="R509" s="232"/>
      <c r="S509" s="232"/>
      <c r="T509" s="23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4" t="s">
        <v>151</v>
      </c>
      <c r="AU509" s="234" t="s">
        <v>87</v>
      </c>
      <c r="AV509" s="13" t="s">
        <v>87</v>
      </c>
      <c r="AW509" s="13" t="s">
        <v>37</v>
      </c>
      <c r="AX509" s="13" t="s">
        <v>77</v>
      </c>
      <c r="AY509" s="234" t="s">
        <v>122</v>
      </c>
    </row>
    <row r="510" spans="1:51" s="15" customFormat="1" ht="12">
      <c r="A510" s="15"/>
      <c r="B510" s="246"/>
      <c r="C510" s="247"/>
      <c r="D510" s="226" t="s">
        <v>151</v>
      </c>
      <c r="E510" s="248" t="s">
        <v>19</v>
      </c>
      <c r="F510" s="249" t="s">
        <v>176</v>
      </c>
      <c r="G510" s="247"/>
      <c r="H510" s="250">
        <v>1</v>
      </c>
      <c r="I510" s="251"/>
      <c r="J510" s="247"/>
      <c r="K510" s="247"/>
      <c r="L510" s="252"/>
      <c r="M510" s="253"/>
      <c r="N510" s="254"/>
      <c r="O510" s="254"/>
      <c r="P510" s="254"/>
      <c r="Q510" s="254"/>
      <c r="R510" s="254"/>
      <c r="S510" s="254"/>
      <c r="T510" s="25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56" t="s">
        <v>151</v>
      </c>
      <c r="AU510" s="256" t="s">
        <v>87</v>
      </c>
      <c r="AV510" s="15" t="s">
        <v>130</v>
      </c>
      <c r="AW510" s="15" t="s">
        <v>37</v>
      </c>
      <c r="AX510" s="15" t="s">
        <v>85</v>
      </c>
      <c r="AY510" s="256" t="s">
        <v>122</v>
      </c>
    </row>
    <row r="511" spans="1:65" s="2" customFormat="1" ht="24.15" customHeight="1">
      <c r="A511" s="40"/>
      <c r="B511" s="41"/>
      <c r="C511" s="206" t="s">
        <v>546</v>
      </c>
      <c r="D511" s="206" t="s">
        <v>125</v>
      </c>
      <c r="E511" s="207" t="s">
        <v>547</v>
      </c>
      <c r="F511" s="208" t="s">
        <v>548</v>
      </c>
      <c r="G511" s="209" t="s">
        <v>549</v>
      </c>
      <c r="H511" s="278"/>
      <c r="I511" s="211"/>
      <c r="J511" s="212">
        <f>ROUND(I511*H511,2)</f>
        <v>0</v>
      </c>
      <c r="K511" s="208" t="s">
        <v>129</v>
      </c>
      <c r="L511" s="46"/>
      <c r="M511" s="213" t="s">
        <v>19</v>
      </c>
      <c r="N511" s="214" t="s">
        <v>48</v>
      </c>
      <c r="O511" s="86"/>
      <c r="P511" s="215">
        <f>O511*H511</f>
        <v>0</v>
      </c>
      <c r="Q511" s="215">
        <v>0</v>
      </c>
      <c r="R511" s="215">
        <f>Q511*H511</f>
        <v>0</v>
      </c>
      <c r="S511" s="215">
        <v>0</v>
      </c>
      <c r="T511" s="216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7" t="s">
        <v>171</v>
      </c>
      <c r="AT511" s="217" t="s">
        <v>125</v>
      </c>
      <c r="AU511" s="217" t="s">
        <v>87</v>
      </c>
      <c r="AY511" s="19" t="s">
        <v>122</v>
      </c>
      <c r="BE511" s="218">
        <f>IF(N511="základní",J511,0)</f>
        <v>0</v>
      </c>
      <c r="BF511" s="218">
        <f>IF(N511="snížená",J511,0)</f>
        <v>0</v>
      </c>
      <c r="BG511" s="218">
        <f>IF(N511="zákl. přenesená",J511,0)</f>
        <v>0</v>
      </c>
      <c r="BH511" s="218">
        <f>IF(N511="sníž. přenesená",J511,0)</f>
        <v>0</v>
      </c>
      <c r="BI511" s="218">
        <f>IF(N511="nulová",J511,0)</f>
        <v>0</v>
      </c>
      <c r="BJ511" s="19" t="s">
        <v>85</v>
      </c>
      <c r="BK511" s="218">
        <f>ROUND(I511*H511,2)</f>
        <v>0</v>
      </c>
      <c r="BL511" s="19" t="s">
        <v>171</v>
      </c>
      <c r="BM511" s="217" t="s">
        <v>550</v>
      </c>
    </row>
    <row r="512" spans="1:47" s="2" customFormat="1" ht="12">
      <c r="A512" s="40"/>
      <c r="B512" s="41"/>
      <c r="C512" s="42"/>
      <c r="D512" s="219" t="s">
        <v>132</v>
      </c>
      <c r="E512" s="42"/>
      <c r="F512" s="220" t="s">
        <v>551</v>
      </c>
      <c r="G512" s="42"/>
      <c r="H512" s="42"/>
      <c r="I512" s="221"/>
      <c r="J512" s="42"/>
      <c r="K512" s="42"/>
      <c r="L512" s="46"/>
      <c r="M512" s="222"/>
      <c r="N512" s="223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132</v>
      </c>
      <c r="AU512" s="19" t="s">
        <v>87</v>
      </c>
    </row>
    <row r="513" spans="1:63" s="12" customFormat="1" ht="22.8" customHeight="1">
      <c r="A513" s="12"/>
      <c r="B513" s="190"/>
      <c r="C513" s="191"/>
      <c r="D513" s="192" t="s">
        <v>76</v>
      </c>
      <c r="E513" s="204" t="s">
        <v>552</v>
      </c>
      <c r="F513" s="204" t="s">
        <v>553</v>
      </c>
      <c r="G513" s="191"/>
      <c r="H513" s="191"/>
      <c r="I513" s="194"/>
      <c r="J513" s="205">
        <f>BK513</f>
        <v>0</v>
      </c>
      <c r="K513" s="191"/>
      <c r="L513" s="196"/>
      <c r="M513" s="197"/>
      <c r="N513" s="198"/>
      <c r="O513" s="198"/>
      <c r="P513" s="199">
        <f>SUM(P514:P519)</f>
        <v>0</v>
      </c>
      <c r="Q513" s="198"/>
      <c r="R513" s="199">
        <f>SUM(R514:R519)</f>
        <v>0.6568878</v>
      </c>
      <c r="S513" s="198"/>
      <c r="T513" s="200">
        <f>SUM(T514:T519)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01" t="s">
        <v>87</v>
      </c>
      <c r="AT513" s="202" t="s">
        <v>76</v>
      </c>
      <c r="AU513" s="202" t="s">
        <v>85</v>
      </c>
      <c r="AY513" s="201" t="s">
        <v>122</v>
      </c>
      <c r="BK513" s="203">
        <f>SUM(BK514:BK519)</f>
        <v>0</v>
      </c>
    </row>
    <row r="514" spans="1:65" s="2" customFormat="1" ht="24.15" customHeight="1">
      <c r="A514" s="40"/>
      <c r="B514" s="41"/>
      <c r="C514" s="206" t="s">
        <v>554</v>
      </c>
      <c r="D514" s="206" t="s">
        <v>125</v>
      </c>
      <c r="E514" s="207" t="s">
        <v>555</v>
      </c>
      <c r="F514" s="208" t="s">
        <v>556</v>
      </c>
      <c r="G514" s="209" t="s">
        <v>170</v>
      </c>
      <c r="H514" s="210">
        <v>47.055</v>
      </c>
      <c r="I514" s="211"/>
      <c r="J514" s="212">
        <f>ROUND(I514*H514,2)</f>
        <v>0</v>
      </c>
      <c r="K514" s="208" t="s">
        <v>19</v>
      </c>
      <c r="L514" s="46"/>
      <c r="M514" s="213" t="s">
        <v>19</v>
      </c>
      <c r="N514" s="214" t="s">
        <v>48</v>
      </c>
      <c r="O514" s="86"/>
      <c r="P514" s="215">
        <f>O514*H514</f>
        <v>0</v>
      </c>
      <c r="Q514" s="215">
        <v>0.01396</v>
      </c>
      <c r="R514" s="215">
        <f>Q514*H514</f>
        <v>0.6568878</v>
      </c>
      <c r="S514" s="215">
        <v>0</v>
      </c>
      <c r="T514" s="216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17" t="s">
        <v>171</v>
      </c>
      <c r="AT514" s="217" t="s">
        <v>125</v>
      </c>
      <c r="AU514" s="217" t="s">
        <v>87</v>
      </c>
      <c r="AY514" s="19" t="s">
        <v>122</v>
      </c>
      <c r="BE514" s="218">
        <f>IF(N514="základní",J514,0)</f>
        <v>0</v>
      </c>
      <c r="BF514" s="218">
        <f>IF(N514="snížená",J514,0)</f>
        <v>0</v>
      </c>
      <c r="BG514" s="218">
        <f>IF(N514="zákl. přenesená",J514,0)</f>
        <v>0</v>
      </c>
      <c r="BH514" s="218">
        <f>IF(N514="sníž. přenesená",J514,0)</f>
        <v>0</v>
      </c>
      <c r="BI514" s="218">
        <f>IF(N514="nulová",J514,0)</f>
        <v>0</v>
      </c>
      <c r="BJ514" s="19" t="s">
        <v>85</v>
      </c>
      <c r="BK514" s="218">
        <f>ROUND(I514*H514,2)</f>
        <v>0</v>
      </c>
      <c r="BL514" s="19" t="s">
        <v>171</v>
      </c>
      <c r="BM514" s="217" t="s">
        <v>557</v>
      </c>
    </row>
    <row r="515" spans="1:51" s="13" customFormat="1" ht="12">
      <c r="A515" s="13"/>
      <c r="B515" s="224"/>
      <c r="C515" s="225"/>
      <c r="D515" s="226" t="s">
        <v>151</v>
      </c>
      <c r="E515" s="245" t="s">
        <v>19</v>
      </c>
      <c r="F515" s="227" t="s">
        <v>558</v>
      </c>
      <c r="G515" s="225"/>
      <c r="H515" s="228">
        <v>39.054</v>
      </c>
      <c r="I515" s="229"/>
      <c r="J515" s="225"/>
      <c r="K515" s="225"/>
      <c r="L515" s="230"/>
      <c r="M515" s="231"/>
      <c r="N515" s="232"/>
      <c r="O515" s="232"/>
      <c r="P515" s="232"/>
      <c r="Q515" s="232"/>
      <c r="R515" s="232"/>
      <c r="S515" s="232"/>
      <c r="T515" s="23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4" t="s">
        <v>151</v>
      </c>
      <c r="AU515" s="234" t="s">
        <v>87</v>
      </c>
      <c r="AV515" s="13" t="s">
        <v>87</v>
      </c>
      <c r="AW515" s="13" t="s">
        <v>37</v>
      </c>
      <c r="AX515" s="13" t="s">
        <v>77</v>
      </c>
      <c r="AY515" s="234" t="s">
        <v>122</v>
      </c>
    </row>
    <row r="516" spans="1:51" s="13" customFormat="1" ht="12">
      <c r="A516" s="13"/>
      <c r="B516" s="224"/>
      <c r="C516" s="225"/>
      <c r="D516" s="226" t="s">
        <v>151</v>
      </c>
      <c r="E516" s="245" t="s">
        <v>19</v>
      </c>
      <c r="F516" s="227" t="s">
        <v>559</v>
      </c>
      <c r="G516" s="225"/>
      <c r="H516" s="228">
        <v>6.381</v>
      </c>
      <c r="I516" s="229"/>
      <c r="J516" s="225"/>
      <c r="K516" s="225"/>
      <c r="L516" s="230"/>
      <c r="M516" s="231"/>
      <c r="N516" s="232"/>
      <c r="O516" s="232"/>
      <c r="P516" s="232"/>
      <c r="Q516" s="232"/>
      <c r="R516" s="232"/>
      <c r="S516" s="232"/>
      <c r="T516" s="23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4" t="s">
        <v>151</v>
      </c>
      <c r="AU516" s="234" t="s">
        <v>87</v>
      </c>
      <c r="AV516" s="13" t="s">
        <v>87</v>
      </c>
      <c r="AW516" s="13" t="s">
        <v>37</v>
      </c>
      <c r="AX516" s="13" t="s">
        <v>77</v>
      </c>
      <c r="AY516" s="234" t="s">
        <v>122</v>
      </c>
    </row>
    <row r="517" spans="1:51" s="13" customFormat="1" ht="12">
      <c r="A517" s="13"/>
      <c r="B517" s="224"/>
      <c r="C517" s="225"/>
      <c r="D517" s="226" t="s">
        <v>151</v>
      </c>
      <c r="E517" s="245" t="s">
        <v>19</v>
      </c>
      <c r="F517" s="227" t="s">
        <v>560</v>
      </c>
      <c r="G517" s="225"/>
      <c r="H517" s="228">
        <v>1.62</v>
      </c>
      <c r="I517" s="229"/>
      <c r="J517" s="225"/>
      <c r="K517" s="225"/>
      <c r="L517" s="230"/>
      <c r="M517" s="231"/>
      <c r="N517" s="232"/>
      <c r="O517" s="232"/>
      <c r="P517" s="232"/>
      <c r="Q517" s="232"/>
      <c r="R517" s="232"/>
      <c r="S517" s="232"/>
      <c r="T517" s="23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4" t="s">
        <v>151</v>
      </c>
      <c r="AU517" s="234" t="s">
        <v>87</v>
      </c>
      <c r="AV517" s="13" t="s">
        <v>87</v>
      </c>
      <c r="AW517" s="13" t="s">
        <v>37</v>
      </c>
      <c r="AX517" s="13" t="s">
        <v>77</v>
      </c>
      <c r="AY517" s="234" t="s">
        <v>122</v>
      </c>
    </row>
    <row r="518" spans="1:51" s="15" customFormat="1" ht="12">
      <c r="A518" s="15"/>
      <c r="B518" s="246"/>
      <c r="C518" s="247"/>
      <c r="D518" s="226" t="s">
        <v>151</v>
      </c>
      <c r="E518" s="248" t="s">
        <v>19</v>
      </c>
      <c r="F518" s="249" t="s">
        <v>176</v>
      </c>
      <c r="G518" s="247"/>
      <c r="H518" s="250">
        <v>47.055</v>
      </c>
      <c r="I518" s="251"/>
      <c r="J518" s="247"/>
      <c r="K518" s="247"/>
      <c r="L518" s="252"/>
      <c r="M518" s="253"/>
      <c r="N518" s="254"/>
      <c r="O518" s="254"/>
      <c r="P518" s="254"/>
      <c r="Q518" s="254"/>
      <c r="R518" s="254"/>
      <c r="S518" s="254"/>
      <c r="T518" s="25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56" t="s">
        <v>151</v>
      </c>
      <c r="AU518" s="256" t="s">
        <v>87</v>
      </c>
      <c r="AV518" s="15" t="s">
        <v>130</v>
      </c>
      <c r="AW518" s="15" t="s">
        <v>37</v>
      </c>
      <c r="AX518" s="15" t="s">
        <v>85</v>
      </c>
      <c r="AY518" s="256" t="s">
        <v>122</v>
      </c>
    </row>
    <row r="519" spans="1:65" s="2" customFormat="1" ht="24.15" customHeight="1">
      <c r="A519" s="40"/>
      <c r="B519" s="41"/>
      <c r="C519" s="206" t="s">
        <v>561</v>
      </c>
      <c r="D519" s="206" t="s">
        <v>125</v>
      </c>
      <c r="E519" s="207" t="s">
        <v>562</v>
      </c>
      <c r="F519" s="208" t="s">
        <v>563</v>
      </c>
      <c r="G519" s="209" t="s">
        <v>128</v>
      </c>
      <c r="H519" s="210">
        <v>0.657</v>
      </c>
      <c r="I519" s="211"/>
      <c r="J519" s="212">
        <f>ROUND(I519*H519,2)</f>
        <v>0</v>
      </c>
      <c r="K519" s="208" t="s">
        <v>19</v>
      </c>
      <c r="L519" s="46"/>
      <c r="M519" s="213" t="s">
        <v>19</v>
      </c>
      <c r="N519" s="214" t="s">
        <v>48</v>
      </c>
      <c r="O519" s="86"/>
      <c r="P519" s="215">
        <f>O519*H519</f>
        <v>0</v>
      </c>
      <c r="Q519" s="215">
        <v>0</v>
      </c>
      <c r="R519" s="215">
        <f>Q519*H519</f>
        <v>0</v>
      </c>
      <c r="S519" s="215">
        <v>0</v>
      </c>
      <c r="T519" s="216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17" t="s">
        <v>171</v>
      </c>
      <c r="AT519" s="217" t="s">
        <v>125</v>
      </c>
      <c r="AU519" s="217" t="s">
        <v>87</v>
      </c>
      <c r="AY519" s="19" t="s">
        <v>122</v>
      </c>
      <c r="BE519" s="218">
        <f>IF(N519="základní",J519,0)</f>
        <v>0</v>
      </c>
      <c r="BF519" s="218">
        <f>IF(N519="snížená",J519,0)</f>
        <v>0</v>
      </c>
      <c r="BG519" s="218">
        <f>IF(N519="zákl. přenesená",J519,0)</f>
        <v>0</v>
      </c>
      <c r="BH519" s="218">
        <f>IF(N519="sníž. přenesená",J519,0)</f>
        <v>0</v>
      </c>
      <c r="BI519" s="218">
        <f>IF(N519="nulová",J519,0)</f>
        <v>0</v>
      </c>
      <c r="BJ519" s="19" t="s">
        <v>85</v>
      </c>
      <c r="BK519" s="218">
        <f>ROUND(I519*H519,2)</f>
        <v>0</v>
      </c>
      <c r="BL519" s="19" t="s">
        <v>171</v>
      </c>
      <c r="BM519" s="217" t="s">
        <v>564</v>
      </c>
    </row>
    <row r="520" spans="1:63" s="12" customFormat="1" ht="22.8" customHeight="1">
      <c r="A520" s="12"/>
      <c r="B520" s="190"/>
      <c r="C520" s="191"/>
      <c r="D520" s="192" t="s">
        <v>76</v>
      </c>
      <c r="E520" s="204" t="s">
        <v>565</v>
      </c>
      <c r="F520" s="204" t="s">
        <v>566</v>
      </c>
      <c r="G520" s="191"/>
      <c r="H520" s="191"/>
      <c r="I520" s="194"/>
      <c r="J520" s="205">
        <f>BK520</f>
        <v>0</v>
      </c>
      <c r="K520" s="191"/>
      <c r="L520" s="196"/>
      <c r="M520" s="197"/>
      <c r="N520" s="198"/>
      <c r="O520" s="198"/>
      <c r="P520" s="199">
        <f>SUM(P521:P570)</f>
        <v>0</v>
      </c>
      <c r="Q520" s="198"/>
      <c r="R520" s="199">
        <f>SUM(R521:R570)</f>
        <v>0.6816230000000001</v>
      </c>
      <c r="S520" s="198"/>
      <c r="T520" s="200">
        <f>SUM(T521:T570)</f>
        <v>0.2778694</v>
      </c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R520" s="201" t="s">
        <v>87</v>
      </c>
      <c r="AT520" s="202" t="s">
        <v>76</v>
      </c>
      <c r="AU520" s="202" t="s">
        <v>85</v>
      </c>
      <c r="AY520" s="201" t="s">
        <v>122</v>
      </c>
      <c r="BK520" s="203">
        <f>SUM(BK521:BK570)</f>
        <v>0</v>
      </c>
    </row>
    <row r="521" spans="1:65" s="2" customFormat="1" ht="16.5" customHeight="1">
      <c r="A521" s="40"/>
      <c r="B521" s="41"/>
      <c r="C521" s="206" t="s">
        <v>567</v>
      </c>
      <c r="D521" s="206" t="s">
        <v>125</v>
      </c>
      <c r="E521" s="207" t="s">
        <v>568</v>
      </c>
      <c r="F521" s="208" t="s">
        <v>569</v>
      </c>
      <c r="G521" s="209" t="s">
        <v>420</v>
      </c>
      <c r="H521" s="210">
        <v>108.7</v>
      </c>
      <c r="I521" s="211"/>
      <c r="J521" s="212">
        <f>ROUND(I521*H521,2)</f>
        <v>0</v>
      </c>
      <c r="K521" s="208" t="s">
        <v>129</v>
      </c>
      <c r="L521" s="46"/>
      <c r="M521" s="213" t="s">
        <v>19</v>
      </c>
      <c r="N521" s="214" t="s">
        <v>48</v>
      </c>
      <c r="O521" s="86"/>
      <c r="P521" s="215">
        <f>O521*H521</f>
        <v>0</v>
      </c>
      <c r="Q521" s="215">
        <v>0</v>
      </c>
      <c r="R521" s="215">
        <f>Q521*H521</f>
        <v>0</v>
      </c>
      <c r="S521" s="215">
        <v>0.00191</v>
      </c>
      <c r="T521" s="216">
        <f>S521*H521</f>
        <v>0.207617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17" t="s">
        <v>171</v>
      </c>
      <c r="AT521" s="217" t="s">
        <v>125</v>
      </c>
      <c r="AU521" s="217" t="s">
        <v>87</v>
      </c>
      <c r="AY521" s="19" t="s">
        <v>122</v>
      </c>
      <c r="BE521" s="218">
        <f>IF(N521="základní",J521,0)</f>
        <v>0</v>
      </c>
      <c r="BF521" s="218">
        <f>IF(N521="snížená",J521,0)</f>
        <v>0</v>
      </c>
      <c r="BG521" s="218">
        <f>IF(N521="zákl. přenesená",J521,0)</f>
        <v>0</v>
      </c>
      <c r="BH521" s="218">
        <f>IF(N521="sníž. přenesená",J521,0)</f>
        <v>0</v>
      </c>
      <c r="BI521" s="218">
        <f>IF(N521="nulová",J521,0)</f>
        <v>0</v>
      </c>
      <c r="BJ521" s="19" t="s">
        <v>85</v>
      </c>
      <c r="BK521" s="218">
        <f>ROUND(I521*H521,2)</f>
        <v>0</v>
      </c>
      <c r="BL521" s="19" t="s">
        <v>171</v>
      </c>
      <c r="BM521" s="217" t="s">
        <v>570</v>
      </c>
    </row>
    <row r="522" spans="1:47" s="2" customFormat="1" ht="12">
      <c r="A522" s="40"/>
      <c r="B522" s="41"/>
      <c r="C522" s="42"/>
      <c r="D522" s="219" t="s">
        <v>132</v>
      </c>
      <c r="E522" s="42"/>
      <c r="F522" s="220" t="s">
        <v>571</v>
      </c>
      <c r="G522" s="42"/>
      <c r="H522" s="42"/>
      <c r="I522" s="221"/>
      <c r="J522" s="42"/>
      <c r="K522" s="42"/>
      <c r="L522" s="46"/>
      <c r="M522" s="222"/>
      <c r="N522" s="223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132</v>
      </c>
      <c r="AU522" s="19" t="s">
        <v>87</v>
      </c>
    </row>
    <row r="523" spans="1:51" s="13" customFormat="1" ht="12">
      <c r="A523" s="13"/>
      <c r="B523" s="224"/>
      <c r="C523" s="225"/>
      <c r="D523" s="226" t="s">
        <v>151</v>
      </c>
      <c r="E523" s="245" t="s">
        <v>19</v>
      </c>
      <c r="F523" s="227" t="s">
        <v>572</v>
      </c>
      <c r="G523" s="225"/>
      <c r="H523" s="228">
        <v>88.76</v>
      </c>
      <c r="I523" s="229"/>
      <c r="J523" s="225"/>
      <c r="K523" s="225"/>
      <c r="L523" s="230"/>
      <c r="M523" s="231"/>
      <c r="N523" s="232"/>
      <c r="O523" s="232"/>
      <c r="P523" s="232"/>
      <c r="Q523" s="232"/>
      <c r="R523" s="232"/>
      <c r="S523" s="232"/>
      <c r="T523" s="23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4" t="s">
        <v>151</v>
      </c>
      <c r="AU523" s="234" t="s">
        <v>87</v>
      </c>
      <c r="AV523" s="13" t="s">
        <v>87</v>
      </c>
      <c r="AW523" s="13" t="s">
        <v>37</v>
      </c>
      <c r="AX523" s="13" t="s">
        <v>77</v>
      </c>
      <c r="AY523" s="234" t="s">
        <v>122</v>
      </c>
    </row>
    <row r="524" spans="1:51" s="13" customFormat="1" ht="12">
      <c r="A524" s="13"/>
      <c r="B524" s="224"/>
      <c r="C524" s="225"/>
      <c r="D524" s="226" t="s">
        <v>151</v>
      </c>
      <c r="E524" s="245" t="s">
        <v>19</v>
      </c>
      <c r="F524" s="227" t="s">
        <v>573</v>
      </c>
      <c r="G524" s="225"/>
      <c r="H524" s="228">
        <v>19.94</v>
      </c>
      <c r="I524" s="229"/>
      <c r="J524" s="225"/>
      <c r="K524" s="225"/>
      <c r="L524" s="230"/>
      <c r="M524" s="231"/>
      <c r="N524" s="232"/>
      <c r="O524" s="232"/>
      <c r="P524" s="232"/>
      <c r="Q524" s="232"/>
      <c r="R524" s="232"/>
      <c r="S524" s="232"/>
      <c r="T524" s="23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4" t="s">
        <v>151</v>
      </c>
      <c r="AU524" s="234" t="s">
        <v>87</v>
      </c>
      <c r="AV524" s="13" t="s">
        <v>87</v>
      </c>
      <c r="AW524" s="13" t="s">
        <v>37</v>
      </c>
      <c r="AX524" s="13" t="s">
        <v>77</v>
      </c>
      <c r="AY524" s="234" t="s">
        <v>122</v>
      </c>
    </row>
    <row r="525" spans="1:51" s="15" customFormat="1" ht="12">
      <c r="A525" s="15"/>
      <c r="B525" s="246"/>
      <c r="C525" s="247"/>
      <c r="D525" s="226" t="s">
        <v>151</v>
      </c>
      <c r="E525" s="248" t="s">
        <v>19</v>
      </c>
      <c r="F525" s="249" t="s">
        <v>176</v>
      </c>
      <c r="G525" s="247"/>
      <c r="H525" s="250">
        <v>108.7</v>
      </c>
      <c r="I525" s="251"/>
      <c r="J525" s="247"/>
      <c r="K525" s="247"/>
      <c r="L525" s="252"/>
      <c r="M525" s="253"/>
      <c r="N525" s="254"/>
      <c r="O525" s="254"/>
      <c r="P525" s="254"/>
      <c r="Q525" s="254"/>
      <c r="R525" s="254"/>
      <c r="S525" s="254"/>
      <c r="T525" s="25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56" t="s">
        <v>151</v>
      </c>
      <c r="AU525" s="256" t="s">
        <v>87</v>
      </c>
      <c r="AV525" s="15" t="s">
        <v>130</v>
      </c>
      <c r="AW525" s="15" t="s">
        <v>37</v>
      </c>
      <c r="AX525" s="15" t="s">
        <v>85</v>
      </c>
      <c r="AY525" s="256" t="s">
        <v>122</v>
      </c>
    </row>
    <row r="526" spans="1:65" s="2" customFormat="1" ht="16.5" customHeight="1">
      <c r="A526" s="40"/>
      <c r="B526" s="41"/>
      <c r="C526" s="206" t="s">
        <v>574</v>
      </c>
      <c r="D526" s="206" t="s">
        <v>125</v>
      </c>
      <c r="E526" s="207" t="s">
        <v>575</v>
      </c>
      <c r="F526" s="208" t="s">
        <v>576</v>
      </c>
      <c r="G526" s="209" t="s">
        <v>420</v>
      </c>
      <c r="H526" s="210">
        <v>19.92</v>
      </c>
      <c r="I526" s="211"/>
      <c r="J526" s="212">
        <f>ROUND(I526*H526,2)</f>
        <v>0</v>
      </c>
      <c r="K526" s="208" t="s">
        <v>129</v>
      </c>
      <c r="L526" s="46"/>
      <c r="M526" s="213" t="s">
        <v>19</v>
      </c>
      <c r="N526" s="214" t="s">
        <v>48</v>
      </c>
      <c r="O526" s="86"/>
      <c r="P526" s="215">
        <f>O526*H526</f>
        <v>0</v>
      </c>
      <c r="Q526" s="215">
        <v>0</v>
      </c>
      <c r="R526" s="215">
        <f>Q526*H526</f>
        <v>0</v>
      </c>
      <c r="S526" s="215">
        <v>0.00177</v>
      </c>
      <c r="T526" s="216">
        <f>S526*H526</f>
        <v>0.0352584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17" t="s">
        <v>171</v>
      </c>
      <c r="AT526" s="217" t="s">
        <v>125</v>
      </c>
      <c r="AU526" s="217" t="s">
        <v>87</v>
      </c>
      <c r="AY526" s="19" t="s">
        <v>122</v>
      </c>
      <c r="BE526" s="218">
        <f>IF(N526="základní",J526,0)</f>
        <v>0</v>
      </c>
      <c r="BF526" s="218">
        <f>IF(N526="snížená",J526,0)</f>
        <v>0</v>
      </c>
      <c r="BG526" s="218">
        <f>IF(N526="zákl. přenesená",J526,0)</f>
        <v>0</v>
      </c>
      <c r="BH526" s="218">
        <f>IF(N526="sníž. přenesená",J526,0)</f>
        <v>0</v>
      </c>
      <c r="BI526" s="218">
        <f>IF(N526="nulová",J526,0)</f>
        <v>0</v>
      </c>
      <c r="BJ526" s="19" t="s">
        <v>85</v>
      </c>
      <c r="BK526" s="218">
        <f>ROUND(I526*H526,2)</f>
        <v>0</v>
      </c>
      <c r="BL526" s="19" t="s">
        <v>171</v>
      </c>
      <c r="BM526" s="217" t="s">
        <v>577</v>
      </c>
    </row>
    <row r="527" spans="1:47" s="2" customFormat="1" ht="12">
      <c r="A527" s="40"/>
      <c r="B527" s="41"/>
      <c r="C527" s="42"/>
      <c r="D527" s="219" t="s">
        <v>132</v>
      </c>
      <c r="E527" s="42"/>
      <c r="F527" s="220" t="s">
        <v>578</v>
      </c>
      <c r="G527" s="42"/>
      <c r="H527" s="42"/>
      <c r="I527" s="221"/>
      <c r="J527" s="42"/>
      <c r="K527" s="42"/>
      <c r="L527" s="46"/>
      <c r="M527" s="222"/>
      <c r="N527" s="223"/>
      <c r="O527" s="86"/>
      <c r="P527" s="86"/>
      <c r="Q527" s="86"/>
      <c r="R527" s="86"/>
      <c r="S527" s="86"/>
      <c r="T527" s="87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T527" s="19" t="s">
        <v>132</v>
      </c>
      <c r="AU527" s="19" t="s">
        <v>87</v>
      </c>
    </row>
    <row r="528" spans="1:51" s="13" customFormat="1" ht="12">
      <c r="A528" s="13"/>
      <c r="B528" s="224"/>
      <c r="C528" s="225"/>
      <c r="D528" s="226" t="s">
        <v>151</v>
      </c>
      <c r="E528" s="245" t="s">
        <v>19</v>
      </c>
      <c r="F528" s="227" t="s">
        <v>579</v>
      </c>
      <c r="G528" s="225"/>
      <c r="H528" s="228">
        <v>6.64</v>
      </c>
      <c r="I528" s="229"/>
      <c r="J528" s="225"/>
      <c r="K528" s="225"/>
      <c r="L528" s="230"/>
      <c r="M528" s="231"/>
      <c r="N528" s="232"/>
      <c r="O528" s="232"/>
      <c r="P528" s="232"/>
      <c r="Q528" s="232"/>
      <c r="R528" s="232"/>
      <c r="S528" s="232"/>
      <c r="T528" s="23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4" t="s">
        <v>151</v>
      </c>
      <c r="AU528" s="234" t="s">
        <v>87</v>
      </c>
      <c r="AV528" s="13" t="s">
        <v>87</v>
      </c>
      <c r="AW528" s="13" t="s">
        <v>37</v>
      </c>
      <c r="AX528" s="13" t="s">
        <v>77</v>
      </c>
      <c r="AY528" s="234" t="s">
        <v>122</v>
      </c>
    </row>
    <row r="529" spans="1:51" s="13" customFormat="1" ht="12">
      <c r="A529" s="13"/>
      <c r="B529" s="224"/>
      <c r="C529" s="225"/>
      <c r="D529" s="226" t="s">
        <v>151</v>
      </c>
      <c r="E529" s="245" t="s">
        <v>19</v>
      </c>
      <c r="F529" s="227" t="s">
        <v>579</v>
      </c>
      <c r="G529" s="225"/>
      <c r="H529" s="228">
        <v>6.64</v>
      </c>
      <c r="I529" s="229"/>
      <c r="J529" s="225"/>
      <c r="K529" s="225"/>
      <c r="L529" s="230"/>
      <c r="M529" s="231"/>
      <c r="N529" s="232"/>
      <c r="O529" s="232"/>
      <c r="P529" s="232"/>
      <c r="Q529" s="232"/>
      <c r="R529" s="232"/>
      <c r="S529" s="232"/>
      <c r="T529" s="23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4" t="s">
        <v>151</v>
      </c>
      <c r="AU529" s="234" t="s">
        <v>87</v>
      </c>
      <c r="AV529" s="13" t="s">
        <v>87</v>
      </c>
      <c r="AW529" s="13" t="s">
        <v>37</v>
      </c>
      <c r="AX529" s="13" t="s">
        <v>77</v>
      </c>
      <c r="AY529" s="234" t="s">
        <v>122</v>
      </c>
    </row>
    <row r="530" spans="1:51" s="13" customFormat="1" ht="12">
      <c r="A530" s="13"/>
      <c r="B530" s="224"/>
      <c r="C530" s="225"/>
      <c r="D530" s="226" t="s">
        <v>151</v>
      </c>
      <c r="E530" s="245" t="s">
        <v>19</v>
      </c>
      <c r="F530" s="227" t="s">
        <v>579</v>
      </c>
      <c r="G530" s="225"/>
      <c r="H530" s="228">
        <v>6.64</v>
      </c>
      <c r="I530" s="229"/>
      <c r="J530" s="225"/>
      <c r="K530" s="225"/>
      <c r="L530" s="230"/>
      <c r="M530" s="231"/>
      <c r="N530" s="232"/>
      <c r="O530" s="232"/>
      <c r="P530" s="232"/>
      <c r="Q530" s="232"/>
      <c r="R530" s="232"/>
      <c r="S530" s="232"/>
      <c r="T530" s="23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4" t="s">
        <v>151</v>
      </c>
      <c r="AU530" s="234" t="s">
        <v>87</v>
      </c>
      <c r="AV530" s="13" t="s">
        <v>87</v>
      </c>
      <c r="AW530" s="13" t="s">
        <v>37</v>
      </c>
      <c r="AX530" s="13" t="s">
        <v>77</v>
      </c>
      <c r="AY530" s="234" t="s">
        <v>122</v>
      </c>
    </row>
    <row r="531" spans="1:51" s="15" customFormat="1" ht="12">
      <c r="A531" s="15"/>
      <c r="B531" s="246"/>
      <c r="C531" s="247"/>
      <c r="D531" s="226" t="s">
        <v>151</v>
      </c>
      <c r="E531" s="248" t="s">
        <v>19</v>
      </c>
      <c r="F531" s="249" t="s">
        <v>176</v>
      </c>
      <c r="G531" s="247"/>
      <c r="H531" s="250">
        <v>19.919999999999998</v>
      </c>
      <c r="I531" s="251"/>
      <c r="J531" s="247"/>
      <c r="K531" s="247"/>
      <c r="L531" s="252"/>
      <c r="M531" s="253"/>
      <c r="N531" s="254"/>
      <c r="O531" s="254"/>
      <c r="P531" s="254"/>
      <c r="Q531" s="254"/>
      <c r="R531" s="254"/>
      <c r="S531" s="254"/>
      <c r="T531" s="25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56" t="s">
        <v>151</v>
      </c>
      <c r="AU531" s="256" t="s">
        <v>87</v>
      </c>
      <c r="AV531" s="15" t="s">
        <v>130</v>
      </c>
      <c r="AW531" s="15" t="s">
        <v>37</v>
      </c>
      <c r="AX531" s="15" t="s">
        <v>85</v>
      </c>
      <c r="AY531" s="256" t="s">
        <v>122</v>
      </c>
    </row>
    <row r="532" spans="1:65" s="2" customFormat="1" ht="16.5" customHeight="1">
      <c r="A532" s="40"/>
      <c r="B532" s="41"/>
      <c r="C532" s="206" t="s">
        <v>580</v>
      </c>
      <c r="D532" s="206" t="s">
        <v>125</v>
      </c>
      <c r="E532" s="207" t="s">
        <v>581</v>
      </c>
      <c r="F532" s="208" t="s">
        <v>582</v>
      </c>
      <c r="G532" s="209" t="s">
        <v>420</v>
      </c>
      <c r="H532" s="210">
        <v>6.64</v>
      </c>
      <c r="I532" s="211"/>
      <c r="J532" s="212">
        <f>ROUND(I532*H532,2)</f>
        <v>0</v>
      </c>
      <c r="K532" s="208" t="s">
        <v>129</v>
      </c>
      <c r="L532" s="46"/>
      <c r="M532" s="213" t="s">
        <v>19</v>
      </c>
      <c r="N532" s="214" t="s">
        <v>48</v>
      </c>
      <c r="O532" s="86"/>
      <c r="P532" s="215">
        <f>O532*H532</f>
        <v>0</v>
      </c>
      <c r="Q532" s="215">
        <v>0</v>
      </c>
      <c r="R532" s="215">
        <f>Q532*H532</f>
        <v>0</v>
      </c>
      <c r="S532" s="215">
        <v>0.0026</v>
      </c>
      <c r="T532" s="216">
        <f>S532*H532</f>
        <v>0.017263999999999998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17" t="s">
        <v>171</v>
      </c>
      <c r="AT532" s="217" t="s">
        <v>125</v>
      </c>
      <c r="AU532" s="217" t="s">
        <v>87</v>
      </c>
      <c r="AY532" s="19" t="s">
        <v>122</v>
      </c>
      <c r="BE532" s="218">
        <f>IF(N532="základní",J532,0)</f>
        <v>0</v>
      </c>
      <c r="BF532" s="218">
        <f>IF(N532="snížená",J532,0)</f>
        <v>0</v>
      </c>
      <c r="BG532" s="218">
        <f>IF(N532="zákl. přenesená",J532,0)</f>
        <v>0</v>
      </c>
      <c r="BH532" s="218">
        <f>IF(N532="sníž. přenesená",J532,0)</f>
        <v>0</v>
      </c>
      <c r="BI532" s="218">
        <f>IF(N532="nulová",J532,0)</f>
        <v>0</v>
      </c>
      <c r="BJ532" s="19" t="s">
        <v>85</v>
      </c>
      <c r="BK532" s="218">
        <f>ROUND(I532*H532,2)</f>
        <v>0</v>
      </c>
      <c r="BL532" s="19" t="s">
        <v>171</v>
      </c>
      <c r="BM532" s="217" t="s">
        <v>583</v>
      </c>
    </row>
    <row r="533" spans="1:47" s="2" customFormat="1" ht="12">
      <c r="A533" s="40"/>
      <c r="B533" s="41"/>
      <c r="C533" s="42"/>
      <c r="D533" s="219" t="s">
        <v>132</v>
      </c>
      <c r="E533" s="42"/>
      <c r="F533" s="220" t="s">
        <v>584</v>
      </c>
      <c r="G533" s="42"/>
      <c r="H533" s="42"/>
      <c r="I533" s="221"/>
      <c r="J533" s="42"/>
      <c r="K533" s="42"/>
      <c r="L533" s="46"/>
      <c r="M533" s="222"/>
      <c r="N533" s="223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132</v>
      </c>
      <c r="AU533" s="19" t="s">
        <v>87</v>
      </c>
    </row>
    <row r="534" spans="1:51" s="13" customFormat="1" ht="12">
      <c r="A534" s="13"/>
      <c r="B534" s="224"/>
      <c r="C534" s="225"/>
      <c r="D534" s="226" t="s">
        <v>151</v>
      </c>
      <c r="E534" s="245" t="s">
        <v>19</v>
      </c>
      <c r="F534" s="227" t="s">
        <v>579</v>
      </c>
      <c r="G534" s="225"/>
      <c r="H534" s="228">
        <v>6.64</v>
      </c>
      <c r="I534" s="229"/>
      <c r="J534" s="225"/>
      <c r="K534" s="225"/>
      <c r="L534" s="230"/>
      <c r="M534" s="231"/>
      <c r="N534" s="232"/>
      <c r="O534" s="232"/>
      <c r="P534" s="232"/>
      <c r="Q534" s="232"/>
      <c r="R534" s="232"/>
      <c r="S534" s="232"/>
      <c r="T534" s="23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4" t="s">
        <v>151</v>
      </c>
      <c r="AU534" s="234" t="s">
        <v>87</v>
      </c>
      <c r="AV534" s="13" t="s">
        <v>87</v>
      </c>
      <c r="AW534" s="13" t="s">
        <v>37</v>
      </c>
      <c r="AX534" s="13" t="s">
        <v>77</v>
      </c>
      <c r="AY534" s="234" t="s">
        <v>122</v>
      </c>
    </row>
    <row r="535" spans="1:51" s="15" customFormat="1" ht="12">
      <c r="A535" s="15"/>
      <c r="B535" s="246"/>
      <c r="C535" s="247"/>
      <c r="D535" s="226" t="s">
        <v>151</v>
      </c>
      <c r="E535" s="248" t="s">
        <v>19</v>
      </c>
      <c r="F535" s="249" t="s">
        <v>176</v>
      </c>
      <c r="G535" s="247"/>
      <c r="H535" s="250">
        <v>6.64</v>
      </c>
      <c r="I535" s="251"/>
      <c r="J535" s="247"/>
      <c r="K535" s="247"/>
      <c r="L535" s="252"/>
      <c r="M535" s="253"/>
      <c r="N535" s="254"/>
      <c r="O535" s="254"/>
      <c r="P535" s="254"/>
      <c r="Q535" s="254"/>
      <c r="R535" s="254"/>
      <c r="S535" s="254"/>
      <c r="T535" s="25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56" t="s">
        <v>151</v>
      </c>
      <c r="AU535" s="256" t="s">
        <v>87</v>
      </c>
      <c r="AV535" s="15" t="s">
        <v>130</v>
      </c>
      <c r="AW535" s="15" t="s">
        <v>37</v>
      </c>
      <c r="AX535" s="15" t="s">
        <v>85</v>
      </c>
      <c r="AY535" s="256" t="s">
        <v>122</v>
      </c>
    </row>
    <row r="536" spans="1:65" s="2" customFormat="1" ht="16.5" customHeight="1">
      <c r="A536" s="40"/>
      <c r="B536" s="41"/>
      <c r="C536" s="206" t="s">
        <v>585</v>
      </c>
      <c r="D536" s="206" t="s">
        <v>125</v>
      </c>
      <c r="E536" s="207" t="s">
        <v>586</v>
      </c>
      <c r="F536" s="208" t="s">
        <v>587</v>
      </c>
      <c r="G536" s="209" t="s">
        <v>420</v>
      </c>
      <c r="H536" s="210">
        <v>4.5</v>
      </c>
      <c r="I536" s="211"/>
      <c r="J536" s="212">
        <f>ROUND(I536*H536,2)</f>
        <v>0</v>
      </c>
      <c r="K536" s="208" t="s">
        <v>129</v>
      </c>
      <c r="L536" s="46"/>
      <c r="M536" s="213" t="s">
        <v>19</v>
      </c>
      <c r="N536" s="214" t="s">
        <v>48</v>
      </c>
      <c r="O536" s="86"/>
      <c r="P536" s="215">
        <f>O536*H536</f>
        <v>0</v>
      </c>
      <c r="Q536" s="215">
        <v>0</v>
      </c>
      <c r="R536" s="215">
        <f>Q536*H536</f>
        <v>0</v>
      </c>
      <c r="S536" s="215">
        <v>0.00394</v>
      </c>
      <c r="T536" s="216">
        <f>S536*H536</f>
        <v>0.01773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17" t="s">
        <v>171</v>
      </c>
      <c r="AT536" s="217" t="s">
        <v>125</v>
      </c>
      <c r="AU536" s="217" t="s">
        <v>87</v>
      </c>
      <c r="AY536" s="19" t="s">
        <v>122</v>
      </c>
      <c r="BE536" s="218">
        <f>IF(N536="základní",J536,0)</f>
        <v>0</v>
      </c>
      <c r="BF536" s="218">
        <f>IF(N536="snížená",J536,0)</f>
        <v>0</v>
      </c>
      <c r="BG536" s="218">
        <f>IF(N536="zákl. přenesená",J536,0)</f>
        <v>0</v>
      </c>
      <c r="BH536" s="218">
        <f>IF(N536="sníž. přenesená",J536,0)</f>
        <v>0</v>
      </c>
      <c r="BI536" s="218">
        <f>IF(N536="nulová",J536,0)</f>
        <v>0</v>
      </c>
      <c r="BJ536" s="19" t="s">
        <v>85</v>
      </c>
      <c r="BK536" s="218">
        <f>ROUND(I536*H536,2)</f>
        <v>0</v>
      </c>
      <c r="BL536" s="19" t="s">
        <v>171</v>
      </c>
      <c r="BM536" s="217" t="s">
        <v>588</v>
      </c>
    </row>
    <row r="537" spans="1:47" s="2" customFormat="1" ht="12">
      <c r="A537" s="40"/>
      <c r="B537" s="41"/>
      <c r="C537" s="42"/>
      <c r="D537" s="219" t="s">
        <v>132</v>
      </c>
      <c r="E537" s="42"/>
      <c r="F537" s="220" t="s">
        <v>589</v>
      </c>
      <c r="G537" s="42"/>
      <c r="H537" s="42"/>
      <c r="I537" s="221"/>
      <c r="J537" s="42"/>
      <c r="K537" s="42"/>
      <c r="L537" s="46"/>
      <c r="M537" s="222"/>
      <c r="N537" s="223"/>
      <c r="O537" s="86"/>
      <c r="P537" s="86"/>
      <c r="Q537" s="86"/>
      <c r="R537" s="86"/>
      <c r="S537" s="86"/>
      <c r="T537" s="87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9" t="s">
        <v>132</v>
      </c>
      <c r="AU537" s="19" t="s">
        <v>87</v>
      </c>
    </row>
    <row r="538" spans="1:51" s="13" customFormat="1" ht="12">
      <c r="A538" s="13"/>
      <c r="B538" s="224"/>
      <c r="C538" s="225"/>
      <c r="D538" s="226" t="s">
        <v>151</v>
      </c>
      <c r="E538" s="245" t="s">
        <v>19</v>
      </c>
      <c r="F538" s="227" t="s">
        <v>590</v>
      </c>
      <c r="G538" s="225"/>
      <c r="H538" s="228">
        <v>4.5</v>
      </c>
      <c r="I538" s="229"/>
      <c r="J538" s="225"/>
      <c r="K538" s="225"/>
      <c r="L538" s="230"/>
      <c r="M538" s="231"/>
      <c r="N538" s="232"/>
      <c r="O538" s="232"/>
      <c r="P538" s="232"/>
      <c r="Q538" s="232"/>
      <c r="R538" s="232"/>
      <c r="S538" s="232"/>
      <c r="T538" s="23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4" t="s">
        <v>151</v>
      </c>
      <c r="AU538" s="234" t="s">
        <v>87</v>
      </c>
      <c r="AV538" s="13" t="s">
        <v>87</v>
      </c>
      <c r="AW538" s="13" t="s">
        <v>37</v>
      </c>
      <c r="AX538" s="13" t="s">
        <v>77</v>
      </c>
      <c r="AY538" s="234" t="s">
        <v>122</v>
      </c>
    </row>
    <row r="539" spans="1:51" s="15" customFormat="1" ht="12">
      <c r="A539" s="15"/>
      <c r="B539" s="246"/>
      <c r="C539" s="247"/>
      <c r="D539" s="226" t="s">
        <v>151</v>
      </c>
      <c r="E539" s="248" t="s">
        <v>19</v>
      </c>
      <c r="F539" s="249" t="s">
        <v>176</v>
      </c>
      <c r="G539" s="247"/>
      <c r="H539" s="250">
        <v>4.5</v>
      </c>
      <c r="I539" s="251"/>
      <c r="J539" s="247"/>
      <c r="K539" s="247"/>
      <c r="L539" s="252"/>
      <c r="M539" s="253"/>
      <c r="N539" s="254"/>
      <c r="O539" s="254"/>
      <c r="P539" s="254"/>
      <c r="Q539" s="254"/>
      <c r="R539" s="254"/>
      <c r="S539" s="254"/>
      <c r="T539" s="25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56" t="s">
        <v>151</v>
      </c>
      <c r="AU539" s="256" t="s">
        <v>87</v>
      </c>
      <c r="AV539" s="15" t="s">
        <v>130</v>
      </c>
      <c r="AW539" s="15" t="s">
        <v>37</v>
      </c>
      <c r="AX539" s="15" t="s">
        <v>85</v>
      </c>
      <c r="AY539" s="256" t="s">
        <v>122</v>
      </c>
    </row>
    <row r="540" spans="1:65" s="2" customFormat="1" ht="24.15" customHeight="1">
      <c r="A540" s="40"/>
      <c r="B540" s="41"/>
      <c r="C540" s="206" t="s">
        <v>591</v>
      </c>
      <c r="D540" s="206" t="s">
        <v>125</v>
      </c>
      <c r="E540" s="207" t="s">
        <v>592</v>
      </c>
      <c r="F540" s="208" t="s">
        <v>593</v>
      </c>
      <c r="G540" s="209" t="s">
        <v>420</v>
      </c>
      <c r="H540" s="210">
        <v>19.94</v>
      </c>
      <c r="I540" s="211"/>
      <c r="J540" s="212">
        <f>ROUND(I540*H540,2)</f>
        <v>0</v>
      </c>
      <c r="K540" s="208" t="s">
        <v>129</v>
      </c>
      <c r="L540" s="46"/>
      <c r="M540" s="213" t="s">
        <v>19</v>
      </c>
      <c r="N540" s="214" t="s">
        <v>48</v>
      </c>
      <c r="O540" s="86"/>
      <c r="P540" s="215">
        <f>O540*H540</f>
        <v>0</v>
      </c>
      <c r="Q540" s="215">
        <v>0.00438</v>
      </c>
      <c r="R540" s="215">
        <f>Q540*H540</f>
        <v>0.0873372</v>
      </c>
      <c r="S540" s="215">
        <v>0</v>
      </c>
      <c r="T540" s="216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17" t="s">
        <v>171</v>
      </c>
      <c r="AT540" s="217" t="s">
        <v>125</v>
      </c>
      <c r="AU540" s="217" t="s">
        <v>87</v>
      </c>
      <c r="AY540" s="19" t="s">
        <v>122</v>
      </c>
      <c r="BE540" s="218">
        <f>IF(N540="základní",J540,0)</f>
        <v>0</v>
      </c>
      <c r="BF540" s="218">
        <f>IF(N540="snížená",J540,0)</f>
        <v>0</v>
      </c>
      <c r="BG540" s="218">
        <f>IF(N540="zákl. přenesená",J540,0)</f>
        <v>0</v>
      </c>
      <c r="BH540" s="218">
        <f>IF(N540="sníž. přenesená",J540,0)</f>
        <v>0</v>
      </c>
      <c r="BI540" s="218">
        <f>IF(N540="nulová",J540,0)</f>
        <v>0</v>
      </c>
      <c r="BJ540" s="19" t="s">
        <v>85</v>
      </c>
      <c r="BK540" s="218">
        <f>ROUND(I540*H540,2)</f>
        <v>0</v>
      </c>
      <c r="BL540" s="19" t="s">
        <v>171</v>
      </c>
      <c r="BM540" s="217" t="s">
        <v>594</v>
      </c>
    </row>
    <row r="541" spans="1:47" s="2" customFormat="1" ht="12">
      <c r="A541" s="40"/>
      <c r="B541" s="41"/>
      <c r="C541" s="42"/>
      <c r="D541" s="219" t="s">
        <v>132</v>
      </c>
      <c r="E541" s="42"/>
      <c r="F541" s="220" t="s">
        <v>595</v>
      </c>
      <c r="G541" s="42"/>
      <c r="H541" s="42"/>
      <c r="I541" s="221"/>
      <c r="J541" s="42"/>
      <c r="K541" s="42"/>
      <c r="L541" s="46"/>
      <c r="M541" s="222"/>
      <c r="N541" s="223"/>
      <c r="O541" s="86"/>
      <c r="P541" s="86"/>
      <c r="Q541" s="86"/>
      <c r="R541" s="86"/>
      <c r="S541" s="86"/>
      <c r="T541" s="87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9" t="s">
        <v>132</v>
      </c>
      <c r="AU541" s="19" t="s">
        <v>87</v>
      </c>
    </row>
    <row r="542" spans="1:51" s="13" customFormat="1" ht="12">
      <c r="A542" s="13"/>
      <c r="B542" s="224"/>
      <c r="C542" s="225"/>
      <c r="D542" s="226" t="s">
        <v>151</v>
      </c>
      <c r="E542" s="245" t="s">
        <v>19</v>
      </c>
      <c r="F542" s="227" t="s">
        <v>596</v>
      </c>
      <c r="G542" s="225"/>
      <c r="H542" s="228">
        <v>19.94</v>
      </c>
      <c r="I542" s="229"/>
      <c r="J542" s="225"/>
      <c r="K542" s="225"/>
      <c r="L542" s="230"/>
      <c r="M542" s="231"/>
      <c r="N542" s="232"/>
      <c r="O542" s="232"/>
      <c r="P542" s="232"/>
      <c r="Q542" s="232"/>
      <c r="R542" s="232"/>
      <c r="S542" s="232"/>
      <c r="T542" s="23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4" t="s">
        <v>151</v>
      </c>
      <c r="AU542" s="234" t="s">
        <v>87</v>
      </c>
      <c r="AV542" s="13" t="s">
        <v>87</v>
      </c>
      <c r="AW542" s="13" t="s">
        <v>37</v>
      </c>
      <c r="AX542" s="13" t="s">
        <v>77</v>
      </c>
      <c r="AY542" s="234" t="s">
        <v>122</v>
      </c>
    </row>
    <row r="543" spans="1:51" s="15" customFormat="1" ht="12">
      <c r="A543" s="15"/>
      <c r="B543" s="246"/>
      <c r="C543" s="247"/>
      <c r="D543" s="226" t="s">
        <v>151</v>
      </c>
      <c r="E543" s="248" t="s">
        <v>19</v>
      </c>
      <c r="F543" s="249" t="s">
        <v>176</v>
      </c>
      <c r="G543" s="247"/>
      <c r="H543" s="250">
        <v>19.94</v>
      </c>
      <c r="I543" s="251"/>
      <c r="J543" s="247"/>
      <c r="K543" s="247"/>
      <c r="L543" s="252"/>
      <c r="M543" s="253"/>
      <c r="N543" s="254"/>
      <c r="O543" s="254"/>
      <c r="P543" s="254"/>
      <c r="Q543" s="254"/>
      <c r="R543" s="254"/>
      <c r="S543" s="254"/>
      <c r="T543" s="25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56" t="s">
        <v>151</v>
      </c>
      <c r="AU543" s="256" t="s">
        <v>87</v>
      </c>
      <c r="AV543" s="15" t="s">
        <v>130</v>
      </c>
      <c r="AW543" s="15" t="s">
        <v>37</v>
      </c>
      <c r="AX543" s="15" t="s">
        <v>85</v>
      </c>
      <c r="AY543" s="256" t="s">
        <v>122</v>
      </c>
    </row>
    <row r="544" spans="1:65" s="2" customFormat="1" ht="24.15" customHeight="1">
      <c r="A544" s="40"/>
      <c r="B544" s="41"/>
      <c r="C544" s="206" t="s">
        <v>597</v>
      </c>
      <c r="D544" s="206" t="s">
        <v>125</v>
      </c>
      <c r="E544" s="207" t="s">
        <v>598</v>
      </c>
      <c r="F544" s="208" t="s">
        <v>599</v>
      </c>
      <c r="G544" s="209" t="s">
        <v>420</v>
      </c>
      <c r="H544" s="210">
        <v>88.76</v>
      </c>
      <c r="I544" s="211"/>
      <c r="J544" s="212">
        <f>ROUND(I544*H544,2)</f>
        <v>0</v>
      </c>
      <c r="K544" s="208" t="s">
        <v>129</v>
      </c>
      <c r="L544" s="46"/>
      <c r="M544" s="213" t="s">
        <v>19</v>
      </c>
      <c r="N544" s="214" t="s">
        <v>48</v>
      </c>
      <c r="O544" s="86"/>
      <c r="P544" s="215">
        <f>O544*H544</f>
        <v>0</v>
      </c>
      <c r="Q544" s="215">
        <v>0.00584</v>
      </c>
      <c r="R544" s="215">
        <f>Q544*H544</f>
        <v>0.5183584</v>
      </c>
      <c r="S544" s="215">
        <v>0</v>
      </c>
      <c r="T544" s="216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17" t="s">
        <v>171</v>
      </c>
      <c r="AT544" s="217" t="s">
        <v>125</v>
      </c>
      <c r="AU544" s="217" t="s">
        <v>87</v>
      </c>
      <c r="AY544" s="19" t="s">
        <v>122</v>
      </c>
      <c r="BE544" s="218">
        <f>IF(N544="základní",J544,0)</f>
        <v>0</v>
      </c>
      <c r="BF544" s="218">
        <f>IF(N544="snížená",J544,0)</f>
        <v>0</v>
      </c>
      <c r="BG544" s="218">
        <f>IF(N544="zákl. přenesená",J544,0)</f>
        <v>0</v>
      </c>
      <c r="BH544" s="218">
        <f>IF(N544="sníž. přenesená",J544,0)</f>
        <v>0</v>
      </c>
      <c r="BI544" s="218">
        <f>IF(N544="nulová",J544,0)</f>
        <v>0</v>
      </c>
      <c r="BJ544" s="19" t="s">
        <v>85</v>
      </c>
      <c r="BK544" s="218">
        <f>ROUND(I544*H544,2)</f>
        <v>0</v>
      </c>
      <c r="BL544" s="19" t="s">
        <v>171</v>
      </c>
      <c r="BM544" s="217" t="s">
        <v>600</v>
      </c>
    </row>
    <row r="545" spans="1:47" s="2" customFormat="1" ht="12">
      <c r="A545" s="40"/>
      <c r="B545" s="41"/>
      <c r="C545" s="42"/>
      <c r="D545" s="219" t="s">
        <v>132</v>
      </c>
      <c r="E545" s="42"/>
      <c r="F545" s="220" t="s">
        <v>601</v>
      </c>
      <c r="G545" s="42"/>
      <c r="H545" s="42"/>
      <c r="I545" s="221"/>
      <c r="J545" s="42"/>
      <c r="K545" s="42"/>
      <c r="L545" s="46"/>
      <c r="M545" s="222"/>
      <c r="N545" s="223"/>
      <c r="O545" s="86"/>
      <c r="P545" s="86"/>
      <c r="Q545" s="86"/>
      <c r="R545" s="86"/>
      <c r="S545" s="86"/>
      <c r="T545" s="87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9" t="s">
        <v>132</v>
      </c>
      <c r="AU545" s="19" t="s">
        <v>87</v>
      </c>
    </row>
    <row r="546" spans="1:51" s="13" customFormat="1" ht="12">
      <c r="A546" s="13"/>
      <c r="B546" s="224"/>
      <c r="C546" s="225"/>
      <c r="D546" s="226" t="s">
        <v>151</v>
      </c>
      <c r="E546" s="245" t="s">
        <v>19</v>
      </c>
      <c r="F546" s="227" t="s">
        <v>602</v>
      </c>
      <c r="G546" s="225"/>
      <c r="H546" s="228">
        <v>88.76</v>
      </c>
      <c r="I546" s="229"/>
      <c r="J546" s="225"/>
      <c r="K546" s="225"/>
      <c r="L546" s="230"/>
      <c r="M546" s="231"/>
      <c r="N546" s="232"/>
      <c r="O546" s="232"/>
      <c r="P546" s="232"/>
      <c r="Q546" s="232"/>
      <c r="R546" s="232"/>
      <c r="S546" s="232"/>
      <c r="T546" s="23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4" t="s">
        <v>151</v>
      </c>
      <c r="AU546" s="234" t="s">
        <v>87</v>
      </c>
      <c r="AV546" s="13" t="s">
        <v>87</v>
      </c>
      <c r="AW546" s="13" t="s">
        <v>37</v>
      </c>
      <c r="AX546" s="13" t="s">
        <v>77</v>
      </c>
      <c r="AY546" s="234" t="s">
        <v>122</v>
      </c>
    </row>
    <row r="547" spans="1:51" s="15" customFormat="1" ht="12">
      <c r="A547" s="15"/>
      <c r="B547" s="246"/>
      <c r="C547" s="247"/>
      <c r="D547" s="226" t="s">
        <v>151</v>
      </c>
      <c r="E547" s="248" t="s">
        <v>19</v>
      </c>
      <c r="F547" s="249" t="s">
        <v>176</v>
      </c>
      <c r="G547" s="247"/>
      <c r="H547" s="250">
        <v>88.76</v>
      </c>
      <c r="I547" s="251"/>
      <c r="J547" s="247"/>
      <c r="K547" s="247"/>
      <c r="L547" s="252"/>
      <c r="M547" s="253"/>
      <c r="N547" s="254"/>
      <c r="O547" s="254"/>
      <c r="P547" s="254"/>
      <c r="Q547" s="254"/>
      <c r="R547" s="254"/>
      <c r="S547" s="254"/>
      <c r="T547" s="25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56" t="s">
        <v>151</v>
      </c>
      <c r="AU547" s="256" t="s">
        <v>87</v>
      </c>
      <c r="AV547" s="15" t="s">
        <v>130</v>
      </c>
      <c r="AW547" s="15" t="s">
        <v>37</v>
      </c>
      <c r="AX547" s="15" t="s">
        <v>85</v>
      </c>
      <c r="AY547" s="256" t="s">
        <v>122</v>
      </c>
    </row>
    <row r="548" spans="1:65" s="2" customFormat="1" ht="24.15" customHeight="1">
      <c r="A548" s="40"/>
      <c r="B548" s="41"/>
      <c r="C548" s="206" t="s">
        <v>603</v>
      </c>
      <c r="D548" s="206" t="s">
        <v>125</v>
      </c>
      <c r="E548" s="207" t="s">
        <v>604</v>
      </c>
      <c r="F548" s="208" t="s">
        <v>605</v>
      </c>
      <c r="G548" s="209" t="s">
        <v>420</v>
      </c>
      <c r="H548" s="210">
        <v>6.64</v>
      </c>
      <c r="I548" s="211"/>
      <c r="J548" s="212">
        <f>ROUND(I548*H548,2)</f>
        <v>0</v>
      </c>
      <c r="K548" s="208" t="s">
        <v>129</v>
      </c>
      <c r="L548" s="46"/>
      <c r="M548" s="213" t="s">
        <v>19</v>
      </c>
      <c r="N548" s="214" t="s">
        <v>48</v>
      </c>
      <c r="O548" s="86"/>
      <c r="P548" s="215">
        <f>O548*H548</f>
        <v>0</v>
      </c>
      <c r="Q548" s="215">
        <v>0.00228</v>
      </c>
      <c r="R548" s="215">
        <f>Q548*H548</f>
        <v>0.015139199999999998</v>
      </c>
      <c r="S548" s="215">
        <v>0</v>
      </c>
      <c r="T548" s="216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17" t="s">
        <v>171</v>
      </c>
      <c r="AT548" s="217" t="s">
        <v>125</v>
      </c>
      <c r="AU548" s="217" t="s">
        <v>87</v>
      </c>
      <c r="AY548" s="19" t="s">
        <v>122</v>
      </c>
      <c r="BE548" s="218">
        <f>IF(N548="základní",J548,0)</f>
        <v>0</v>
      </c>
      <c r="BF548" s="218">
        <f>IF(N548="snížená",J548,0)</f>
        <v>0</v>
      </c>
      <c r="BG548" s="218">
        <f>IF(N548="zákl. přenesená",J548,0)</f>
        <v>0</v>
      </c>
      <c r="BH548" s="218">
        <f>IF(N548="sníž. přenesená",J548,0)</f>
        <v>0</v>
      </c>
      <c r="BI548" s="218">
        <f>IF(N548="nulová",J548,0)</f>
        <v>0</v>
      </c>
      <c r="BJ548" s="19" t="s">
        <v>85</v>
      </c>
      <c r="BK548" s="218">
        <f>ROUND(I548*H548,2)</f>
        <v>0</v>
      </c>
      <c r="BL548" s="19" t="s">
        <v>171</v>
      </c>
      <c r="BM548" s="217" t="s">
        <v>606</v>
      </c>
    </row>
    <row r="549" spans="1:47" s="2" customFormat="1" ht="12">
      <c r="A549" s="40"/>
      <c r="B549" s="41"/>
      <c r="C549" s="42"/>
      <c r="D549" s="219" t="s">
        <v>132</v>
      </c>
      <c r="E549" s="42"/>
      <c r="F549" s="220" t="s">
        <v>607</v>
      </c>
      <c r="G549" s="42"/>
      <c r="H549" s="42"/>
      <c r="I549" s="221"/>
      <c r="J549" s="42"/>
      <c r="K549" s="42"/>
      <c r="L549" s="46"/>
      <c r="M549" s="222"/>
      <c r="N549" s="223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132</v>
      </c>
      <c r="AU549" s="19" t="s">
        <v>87</v>
      </c>
    </row>
    <row r="550" spans="1:51" s="13" customFormat="1" ht="12">
      <c r="A550" s="13"/>
      <c r="B550" s="224"/>
      <c r="C550" s="225"/>
      <c r="D550" s="226" t="s">
        <v>151</v>
      </c>
      <c r="E550" s="245" t="s">
        <v>19</v>
      </c>
      <c r="F550" s="227" t="s">
        <v>579</v>
      </c>
      <c r="G550" s="225"/>
      <c r="H550" s="228">
        <v>6.64</v>
      </c>
      <c r="I550" s="229"/>
      <c r="J550" s="225"/>
      <c r="K550" s="225"/>
      <c r="L550" s="230"/>
      <c r="M550" s="231"/>
      <c r="N550" s="232"/>
      <c r="O550" s="232"/>
      <c r="P550" s="232"/>
      <c r="Q550" s="232"/>
      <c r="R550" s="232"/>
      <c r="S550" s="232"/>
      <c r="T550" s="23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4" t="s">
        <v>151</v>
      </c>
      <c r="AU550" s="234" t="s">
        <v>87</v>
      </c>
      <c r="AV550" s="13" t="s">
        <v>87</v>
      </c>
      <c r="AW550" s="13" t="s">
        <v>37</v>
      </c>
      <c r="AX550" s="13" t="s">
        <v>77</v>
      </c>
      <c r="AY550" s="234" t="s">
        <v>122</v>
      </c>
    </row>
    <row r="551" spans="1:51" s="15" customFormat="1" ht="12">
      <c r="A551" s="15"/>
      <c r="B551" s="246"/>
      <c r="C551" s="247"/>
      <c r="D551" s="226" t="s">
        <v>151</v>
      </c>
      <c r="E551" s="248" t="s">
        <v>19</v>
      </c>
      <c r="F551" s="249" t="s">
        <v>176</v>
      </c>
      <c r="G551" s="247"/>
      <c r="H551" s="250">
        <v>6.64</v>
      </c>
      <c r="I551" s="251"/>
      <c r="J551" s="247"/>
      <c r="K551" s="247"/>
      <c r="L551" s="252"/>
      <c r="M551" s="253"/>
      <c r="N551" s="254"/>
      <c r="O551" s="254"/>
      <c r="P551" s="254"/>
      <c r="Q551" s="254"/>
      <c r="R551" s="254"/>
      <c r="S551" s="254"/>
      <c r="T551" s="25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56" t="s">
        <v>151</v>
      </c>
      <c r="AU551" s="256" t="s">
        <v>87</v>
      </c>
      <c r="AV551" s="15" t="s">
        <v>130</v>
      </c>
      <c r="AW551" s="15" t="s">
        <v>37</v>
      </c>
      <c r="AX551" s="15" t="s">
        <v>85</v>
      </c>
      <c r="AY551" s="256" t="s">
        <v>122</v>
      </c>
    </row>
    <row r="552" spans="1:65" s="2" customFormat="1" ht="24.15" customHeight="1">
      <c r="A552" s="40"/>
      <c r="B552" s="41"/>
      <c r="C552" s="206" t="s">
        <v>608</v>
      </c>
      <c r="D552" s="206" t="s">
        <v>125</v>
      </c>
      <c r="E552" s="207" t="s">
        <v>609</v>
      </c>
      <c r="F552" s="208" t="s">
        <v>610</v>
      </c>
      <c r="G552" s="209" t="s">
        <v>420</v>
      </c>
      <c r="H552" s="210">
        <v>13.28</v>
      </c>
      <c r="I552" s="211"/>
      <c r="J552" s="212">
        <f>ROUND(I552*H552,2)</f>
        <v>0</v>
      </c>
      <c r="K552" s="208" t="s">
        <v>129</v>
      </c>
      <c r="L552" s="46"/>
      <c r="M552" s="213" t="s">
        <v>19</v>
      </c>
      <c r="N552" s="214" t="s">
        <v>48</v>
      </c>
      <c r="O552" s="86"/>
      <c r="P552" s="215">
        <f>O552*H552</f>
        <v>0</v>
      </c>
      <c r="Q552" s="215">
        <v>0.00297</v>
      </c>
      <c r="R552" s="215">
        <f>Q552*H552</f>
        <v>0.0394416</v>
      </c>
      <c r="S552" s="215">
        <v>0</v>
      </c>
      <c r="T552" s="216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17" t="s">
        <v>171</v>
      </c>
      <c r="AT552" s="217" t="s">
        <v>125</v>
      </c>
      <c r="AU552" s="217" t="s">
        <v>87</v>
      </c>
      <c r="AY552" s="19" t="s">
        <v>122</v>
      </c>
      <c r="BE552" s="218">
        <f>IF(N552="základní",J552,0)</f>
        <v>0</v>
      </c>
      <c r="BF552" s="218">
        <f>IF(N552="snížená",J552,0)</f>
        <v>0</v>
      </c>
      <c r="BG552" s="218">
        <f>IF(N552="zákl. přenesená",J552,0)</f>
        <v>0</v>
      </c>
      <c r="BH552" s="218">
        <f>IF(N552="sníž. přenesená",J552,0)</f>
        <v>0</v>
      </c>
      <c r="BI552" s="218">
        <f>IF(N552="nulová",J552,0)</f>
        <v>0</v>
      </c>
      <c r="BJ552" s="19" t="s">
        <v>85</v>
      </c>
      <c r="BK552" s="218">
        <f>ROUND(I552*H552,2)</f>
        <v>0</v>
      </c>
      <c r="BL552" s="19" t="s">
        <v>171</v>
      </c>
      <c r="BM552" s="217" t="s">
        <v>611</v>
      </c>
    </row>
    <row r="553" spans="1:47" s="2" customFormat="1" ht="12">
      <c r="A553" s="40"/>
      <c r="B553" s="41"/>
      <c r="C553" s="42"/>
      <c r="D553" s="219" t="s">
        <v>132</v>
      </c>
      <c r="E553" s="42"/>
      <c r="F553" s="220" t="s">
        <v>612</v>
      </c>
      <c r="G553" s="42"/>
      <c r="H553" s="42"/>
      <c r="I553" s="221"/>
      <c r="J553" s="42"/>
      <c r="K553" s="42"/>
      <c r="L553" s="46"/>
      <c r="M553" s="222"/>
      <c r="N553" s="223"/>
      <c r="O553" s="86"/>
      <c r="P553" s="86"/>
      <c r="Q553" s="86"/>
      <c r="R553" s="86"/>
      <c r="S553" s="86"/>
      <c r="T553" s="87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9" t="s">
        <v>132</v>
      </c>
      <c r="AU553" s="19" t="s">
        <v>87</v>
      </c>
    </row>
    <row r="554" spans="1:51" s="13" customFormat="1" ht="12">
      <c r="A554" s="13"/>
      <c r="B554" s="224"/>
      <c r="C554" s="225"/>
      <c r="D554" s="226" t="s">
        <v>151</v>
      </c>
      <c r="E554" s="245" t="s">
        <v>19</v>
      </c>
      <c r="F554" s="227" t="s">
        <v>579</v>
      </c>
      <c r="G554" s="225"/>
      <c r="H554" s="228">
        <v>6.64</v>
      </c>
      <c r="I554" s="229"/>
      <c r="J554" s="225"/>
      <c r="K554" s="225"/>
      <c r="L554" s="230"/>
      <c r="M554" s="231"/>
      <c r="N554" s="232"/>
      <c r="O554" s="232"/>
      <c r="P554" s="232"/>
      <c r="Q554" s="232"/>
      <c r="R554" s="232"/>
      <c r="S554" s="232"/>
      <c r="T554" s="23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4" t="s">
        <v>151</v>
      </c>
      <c r="AU554" s="234" t="s">
        <v>87</v>
      </c>
      <c r="AV554" s="13" t="s">
        <v>87</v>
      </c>
      <c r="AW554" s="13" t="s">
        <v>37</v>
      </c>
      <c r="AX554" s="13" t="s">
        <v>77</v>
      </c>
      <c r="AY554" s="234" t="s">
        <v>122</v>
      </c>
    </row>
    <row r="555" spans="1:51" s="13" customFormat="1" ht="12">
      <c r="A555" s="13"/>
      <c r="B555" s="224"/>
      <c r="C555" s="225"/>
      <c r="D555" s="226" t="s">
        <v>151</v>
      </c>
      <c r="E555" s="245" t="s">
        <v>19</v>
      </c>
      <c r="F555" s="227" t="s">
        <v>579</v>
      </c>
      <c r="G555" s="225"/>
      <c r="H555" s="228">
        <v>6.64</v>
      </c>
      <c r="I555" s="229"/>
      <c r="J555" s="225"/>
      <c r="K555" s="225"/>
      <c r="L555" s="230"/>
      <c r="M555" s="231"/>
      <c r="N555" s="232"/>
      <c r="O555" s="232"/>
      <c r="P555" s="232"/>
      <c r="Q555" s="232"/>
      <c r="R555" s="232"/>
      <c r="S555" s="232"/>
      <c r="T555" s="23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4" t="s">
        <v>151</v>
      </c>
      <c r="AU555" s="234" t="s">
        <v>87</v>
      </c>
      <c r="AV555" s="13" t="s">
        <v>87</v>
      </c>
      <c r="AW555" s="13" t="s">
        <v>37</v>
      </c>
      <c r="AX555" s="13" t="s">
        <v>77</v>
      </c>
      <c r="AY555" s="234" t="s">
        <v>122</v>
      </c>
    </row>
    <row r="556" spans="1:51" s="15" customFormat="1" ht="12">
      <c r="A556" s="15"/>
      <c r="B556" s="246"/>
      <c r="C556" s="247"/>
      <c r="D556" s="226" t="s">
        <v>151</v>
      </c>
      <c r="E556" s="248" t="s">
        <v>19</v>
      </c>
      <c r="F556" s="249" t="s">
        <v>176</v>
      </c>
      <c r="G556" s="247"/>
      <c r="H556" s="250">
        <v>13.28</v>
      </c>
      <c r="I556" s="251"/>
      <c r="J556" s="247"/>
      <c r="K556" s="247"/>
      <c r="L556" s="252"/>
      <c r="M556" s="253"/>
      <c r="N556" s="254"/>
      <c r="O556" s="254"/>
      <c r="P556" s="254"/>
      <c r="Q556" s="254"/>
      <c r="R556" s="254"/>
      <c r="S556" s="254"/>
      <c r="T556" s="25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56" t="s">
        <v>151</v>
      </c>
      <c r="AU556" s="256" t="s">
        <v>87</v>
      </c>
      <c r="AV556" s="15" t="s">
        <v>130</v>
      </c>
      <c r="AW556" s="15" t="s">
        <v>37</v>
      </c>
      <c r="AX556" s="15" t="s">
        <v>85</v>
      </c>
      <c r="AY556" s="256" t="s">
        <v>122</v>
      </c>
    </row>
    <row r="557" spans="1:65" s="2" customFormat="1" ht="21.75" customHeight="1">
      <c r="A557" s="40"/>
      <c r="B557" s="41"/>
      <c r="C557" s="206" t="s">
        <v>613</v>
      </c>
      <c r="D557" s="206" t="s">
        <v>125</v>
      </c>
      <c r="E557" s="207" t="s">
        <v>614</v>
      </c>
      <c r="F557" s="208" t="s">
        <v>615</v>
      </c>
      <c r="G557" s="209" t="s">
        <v>420</v>
      </c>
      <c r="H557" s="210">
        <v>6.64</v>
      </c>
      <c r="I557" s="211"/>
      <c r="J557" s="212">
        <f>ROUND(I557*H557,2)</f>
        <v>0</v>
      </c>
      <c r="K557" s="208" t="s">
        <v>129</v>
      </c>
      <c r="L557" s="46"/>
      <c r="M557" s="213" t="s">
        <v>19</v>
      </c>
      <c r="N557" s="214" t="s">
        <v>48</v>
      </c>
      <c r="O557" s="86"/>
      <c r="P557" s="215">
        <f>O557*H557</f>
        <v>0</v>
      </c>
      <c r="Q557" s="215">
        <v>0.00169</v>
      </c>
      <c r="R557" s="215">
        <f>Q557*H557</f>
        <v>0.0112216</v>
      </c>
      <c r="S557" s="215">
        <v>0</v>
      </c>
      <c r="T557" s="216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17" t="s">
        <v>171</v>
      </c>
      <c r="AT557" s="217" t="s">
        <v>125</v>
      </c>
      <c r="AU557" s="217" t="s">
        <v>87</v>
      </c>
      <c r="AY557" s="19" t="s">
        <v>122</v>
      </c>
      <c r="BE557" s="218">
        <f>IF(N557="základní",J557,0)</f>
        <v>0</v>
      </c>
      <c r="BF557" s="218">
        <f>IF(N557="snížená",J557,0)</f>
        <v>0</v>
      </c>
      <c r="BG557" s="218">
        <f>IF(N557="zákl. přenesená",J557,0)</f>
        <v>0</v>
      </c>
      <c r="BH557" s="218">
        <f>IF(N557="sníž. přenesená",J557,0)</f>
        <v>0</v>
      </c>
      <c r="BI557" s="218">
        <f>IF(N557="nulová",J557,0)</f>
        <v>0</v>
      </c>
      <c r="BJ557" s="19" t="s">
        <v>85</v>
      </c>
      <c r="BK557" s="218">
        <f>ROUND(I557*H557,2)</f>
        <v>0</v>
      </c>
      <c r="BL557" s="19" t="s">
        <v>171</v>
      </c>
      <c r="BM557" s="217" t="s">
        <v>616</v>
      </c>
    </row>
    <row r="558" spans="1:47" s="2" customFormat="1" ht="12">
      <c r="A558" s="40"/>
      <c r="B558" s="41"/>
      <c r="C558" s="42"/>
      <c r="D558" s="219" t="s">
        <v>132</v>
      </c>
      <c r="E558" s="42"/>
      <c r="F558" s="220" t="s">
        <v>617</v>
      </c>
      <c r="G558" s="42"/>
      <c r="H558" s="42"/>
      <c r="I558" s="221"/>
      <c r="J558" s="42"/>
      <c r="K558" s="42"/>
      <c r="L558" s="46"/>
      <c r="M558" s="222"/>
      <c r="N558" s="223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132</v>
      </c>
      <c r="AU558" s="19" t="s">
        <v>87</v>
      </c>
    </row>
    <row r="559" spans="1:51" s="13" customFormat="1" ht="12">
      <c r="A559" s="13"/>
      <c r="B559" s="224"/>
      <c r="C559" s="225"/>
      <c r="D559" s="226" t="s">
        <v>151</v>
      </c>
      <c r="E559" s="245" t="s">
        <v>19</v>
      </c>
      <c r="F559" s="227" t="s">
        <v>618</v>
      </c>
      <c r="G559" s="225"/>
      <c r="H559" s="228">
        <v>6.64</v>
      </c>
      <c r="I559" s="229"/>
      <c r="J559" s="225"/>
      <c r="K559" s="225"/>
      <c r="L559" s="230"/>
      <c r="M559" s="231"/>
      <c r="N559" s="232"/>
      <c r="O559" s="232"/>
      <c r="P559" s="232"/>
      <c r="Q559" s="232"/>
      <c r="R559" s="232"/>
      <c r="S559" s="232"/>
      <c r="T559" s="23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4" t="s">
        <v>151</v>
      </c>
      <c r="AU559" s="234" t="s">
        <v>87</v>
      </c>
      <c r="AV559" s="13" t="s">
        <v>87</v>
      </c>
      <c r="AW559" s="13" t="s">
        <v>37</v>
      </c>
      <c r="AX559" s="13" t="s">
        <v>77</v>
      </c>
      <c r="AY559" s="234" t="s">
        <v>122</v>
      </c>
    </row>
    <row r="560" spans="1:51" s="15" customFormat="1" ht="12">
      <c r="A560" s="15"/>
      <c r="B560" s="246"/>
      <c r="C560" s="247"/>
      <c r="D560" s="226" t="s">
        <v>151</v>
      </c>
      <c r="E560" s="248" t="s">
        <v>19</v>
      </c>
      <c r="F560" s="249" t="s">
        <v>176</v>
      </c>
      <c r="G560" s="247"/>
      <c r="H560" s="250">
        <v>6.64</v>
      </c>
      <c r="I560" s="251"/>
      <c r="J560" s="247"/>
      <c r="K560" s="247"/>
      <c r="L560" s="252"/>
      <c r="M560" s="253"/>
      <c r="N560" s="254"/>
      <c r="O560" s="254"/>
      <c r="P560" s="254"/>
      <c r="Q560" s="254"/>
      <c r="R560" s="254"/>
      <c r="S560" s="254"/>
      <c r="T560" s="25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56" t="s">
        <v>151</v>
      </c>
      <c r="AU560" s="256" t="s">
        <v>87</v>
      </c>
      <c r="AV560" s="15" t="s">
        <v>130</v>
      </c>
      <c r="AW560" s="15" t="s">
        <v>37</v>
      </c>
      <c r="AX560" s="15" t="s">
        <v>85</v>
      </c>
      <c r="AY560" s="256" t="s">
        <v>122</v>
      </c>
    </row>
    <row r="561" spans="1:65" s="2" customFormat="1" ht="24.15" customHeight="1">
      <c r="A561" s="40"/>
      <c r="B561" s="41"/>
      <c r="C561" s="206" t="s">
        <v>619</v>
      </c>
      <c r="D561" s="206" t="s">
        <v>125</v>
      </c>
      <c r="E561" s="207" t="s">
        <v>620</v>
      </c>
      <c r="F561" s="208" t="s">
        <v>621</v>
      </c>
      <c r="G561" s="209" t="s">
        <v>262</v>
      </c>
      <c r="H561" s="210">
        <v>1</v>
      </c>
      <c r="I561" s="211"/>
      <c r="J561" s="212">
        <f>ROUND(I561*H561,2)</f>
        <v>0</v>
      </c>
      <c r="K561" s="208" t="s">
        <v>129</v>
      </c>
      <c r="L561" s="46"/>
      <c r="M561" s="213" t="s">
        <v>19</v>
      </c>
      <c r="N561" s="214" t="s">
        <v>48</v>
      </c>
      <c r="O561" s="86"/>
      <c r="P561" s="215">
        <f>O561*H561</f>
        <v>0</v>
      </c>
      <c r="Q561" s="215">
        <v>0.00036</v>
      </c>
      <c r="R561" s="215">
        <f>Q561*H561</f>
        <v>0.00036</v>
      </c>
      <c r="S561" s="215">
        <v>0</v>
      </c>
      <c r="T561" s="216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17" t="s">
        <v>171</v>
      </c>
      <c r="AT561" s="217" t="s">
        <v>125</v>
      </c>
      <c r="AU561" s="217" t="s">
        <v>87</v>
      </c>
      <c r="AY561" s="19" t="s">
        <v>122</v>
      </c>
      <c r="BE561" s="218">
        <f>IF(N561="základní",J561,0)</f>
        <v>0</v>
      </c>
      <c r="BF561" s="218">
        <f>IF(N561="snížená",J561,0)</f>
        <v>0</v>
      </c>
      <c r="BG561" s="218">
        <f>IF(N561="zákl. přenesená",J561,0)</f>
        <v>0</v>
      </c>
      <c r="BH561" s="218">
        <f>IF(N561="sníž. přenesená",J561,0)</f>
        <v>0</v>
      </c>
      <c r="BI561" s="218">
        <f>IF(N561="nulová",J561,0)</f>
        <v>0</v>
      </c>
      <c r="BJ561" s="19" t="s">
        <v>85</v>
      </c>
      <c r="BK561" s="218">
        <f>ROUND(I561*H561,2)</f>
        <v>0</v>
      </c>
      <c r="BL561" s="19" t="s">
        <v>171</v>
      </c>
      <c r="BM561" s="217" t="s">
        <v>622</v>
      </c>
    </row>
    <row r="562" spans="1:47" s="2" customFormat="1" ht="12">
      <c r="A562" s="40"/>
      <c r="B562" s="41"/>
      <c r="C562" s="42"/>
      <c r="D562" s="219" t="s">
        <v>132</v>
      </c>
      <c r="E562" s="42"/>
      <c r="F562" s="220" t="s">
        <v>623</v>
      </c>
      <c r="G562" s="42"/>
      <c r="H562" s="42"/>
      <c r="I562" s="221"/>
      <c r="J562" s="42"/>
      <c r="K562" s="42"/>
      <c r="L562" s="46"/>
      <c r="M562" s="222"/>
      <c r="N562" s="223"/>
      <c r="O562" s="86"/>
      <c r="P562" s="86"/>
      <c r="Q562" s="86"/>
      <c r="R562" s="86"/>
      <c r="S562" s="86"/>
      <c r="T562" s="87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9" t="s">
        <v>132</v>
      </c>
      <c r="AU562" s="19" t="s">
        <v>87</v>
      </c>
    </row>
    <row r="563" spans="1:51" s="13" customFormat="1" ht="12">
      <c r="A563" s="13"/>
      <c r="B563" s="224"/>
      <c r="C563" s="225"/>
      <c r="D563" s="226" t="s">
        <v>151</v>
      </c>
      <c r="E563" s="245" t="s">
        <v>19</v>
      </c>
      <c r="F563" s="227" t="s">
        <v>85</v>
      </c>
      <c r="G563" s="225"/>
      <c r="H563" s="228">
        <v>1</v>
      </c>
      <c r="I563" s="229"/>
      <c r="J563" s="225"/>
      <c r="K563" s="225"/>
      <c r="L563" s="230"/>
      <c r="M563" s="231"/>
      <c r="N563" s="232"/>
      <c r="O563" s="232"/>
      <c r="P563" s="232"/>
      <c r="Q563" s="232"/>
      <c r="R563" s="232"/>
      <c r="S563" s="232"/>
      <c r="T563" s="23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4" t="s">
        <v>151</v>
      </c>
      <c r="AU563" s="234" t="s">
        <v>87</v>
      </c>
      <c r="AV563" s="13" t="s">
        <v>87</v>
      </c>
      <c r="AW563" s="13" t="s">
        <v>37</v>
      </c>
      <c r="AX563" s="13" t="s">
        <v>77</v>
      </c>
      <c r="AY563" s="234" t="s">
        <v>122</v>
      </c>
    </row>
    <row r="564" spans="1:51" s="15" customFormat="1" ht="12">
      <c r="A564" s="15"/>
      <c r="B564" s="246"/>
      <c r="C564" s="247"/>
      <c r="D564" s="226" t="s">
        <v>151</v>
      </c>
      <c r="E564" s="248" t="s">
        <v>19</v>
      </c>
      <c r="F564" s="249" t="s">
        <v>176</v>
      </c>
      <c r="G564" s="247"/>
      <c r="H564" s="250">
        <v>1</v>
      </c>
      <c r="I564" s="251"/>
      <c r="J564" s="247"/>
      <c r="K564" s="247"/>
      <c r="L564" s="252"/>
      <c r="M564" s="253"/>
      <c r="N564" s="254"/>
      <c r="O564" s="254"/>
      <c r="P564" s="254"/>
      <c r="Q564" s="254"/>
      <c r="R564" s="254"/>
      <c r="S564" s="254"/>
      <c r="T564" s="25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56" t="s">
        <v>151</v>
      </c>
      <c r="AU564" s="256" t="s">
        <v>87</v>
      </c>
      <c r="AV564" s="15" t="s">
        <v>130</v>
      </c>
      <c r="AW564" s="15" t="s">
        <v>37</v>
      </c>
      <c r="AX564" s="15" t="s">
        <v>85</v>
      </c>
      <c r="AY564" s="256" t="s">
        <v>122</v>
      </c>
    </row>
    <row r="565" spans="1:65" s="2" customFormat="1" ht="24.15" customHeight="1">
      <c r="A565" s="40"/>
      <c r="B565" s="41"/>
      <c r="C565" s="206" t="s">
        <v>624</v>
      </c>
      <c r="D565" s="206" t="s">
        <v>125</v>
      </c>
      <c r="E565" s="207" t="s">
        <v>625</v>
      </c>
      <c r="F565" s="208" t="s">
        <v>626</v>
      </c>
      <c r="G565" s="209" t="s">
        <v>420</v>
      </c>
      <c r="H565" s="210">
        <v>4.5</v>
      </c>
      <c r="I565" s="211"/>
      <c r="J565" s="212">
        <f>ROUND(I565*H565,2)</f>
        <v>0</v>
      </c>
      <c r="K565" s="208" t="s">
        <v>129</v>
      </c>
      <c r="L565" s="46"/>
      <c r="M565" s="213" t="s">
        <v>19</v>
      </c>
      <c r="N565" s="214" t="s">
        <v>48</v>
      </c>
      <c r="O565" s="86"/>
      <c r="P565" s="215">
        <f>O565*H565</f>
        <v>0</v>
      </c>
      <c r="Q565" s="215">
        <v>0.00217</v>
      </c>
      <c r="R565" s="215">
        <f>Q565*H565</f>
        <v>0.009765</v>
      </c>
      <c r="S565" s="215">
        <v>0</v>
      </c>
      <c r="T565" s="216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17" t="s">
        <v>171</v>
      </c>
      <c r="AT565" s="217" t="s">
        <v>125</v>
      </c>
      <c r="AU565" s="217" t="s">
        <v>87</v>
      </c>
      <c r="AY565" s="19" t="s">
        <v>122</v>
      </c>
      <c r="BE565" s="218">
        <f>IF(N565="základní",J565,0)</f>
        <v>0</v>
      </c>
      <c r="BF565" s="218">
        <f>IF(N565="snížená",J565,0)</f>
        <v>0</v>
      </c>
      <c r="BG565" s="218">
        <f>IF(N565="zákl. přenesená",J565,0)</f>
        <v>0</v>
      </c>
      <c r="BH565" s="218">
        <f>IF(N565="sníž. přenesená",J565,0)</f>
        <v>0</v>
      </c>
      <c r="BI565" s="218">
        <f>IF(N565="nulová",J565,0)</f>
        <v>0</v>
      </c>
      <c r="BJ565" s="19" t="s">
        <v>85</v>
      </c>
      <c r="BK565" s="218">
        <f>ROUND(I565*H565,2)</f>
        <v>0</v>
      </c>
      <c r="BL565" s="19" t="s">
        <v>171</v>
      </c>
      <c r="BM565" s="217" t="s">
        <v>627</v>
      </c>
    </row>
    <row r="566" spans="1:47" s="2" customFormat="1" ht="12">
      <c r="A566" s="40"/>
      <c r="B566" s="41"/>
      <c r="C566" s="42"/>
      <c r="D566" s="219" t="s">
        <v>132</v>
      </c>
      <c r="E566" s="42"/>
      <c r="F566" s="220" t="s">
        <v>628</v>
      </c>
      <c r="G566" s="42"/>
      <c r="H566" s="42"/>
      <c r="I566" s="221"/>
      <c r="J566" s="42"/>
      <c r="K566" s="42"/>
      <c r="L566" s="46"/>
      <c r="M566" s="222"/>
      <c r="N566" s="223"/>
      <c r="O566" s="86"/>
      <c r="P566" s="86"/>
      <c r="Q566" s="86"/>
      <c r="R566" s="86"/>
      <c r="S566" s="86"/>
      <c r="T566" s="87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T566" s="19" t="s">
        <v>132</v>
      </c>
      <c r="AU566" s="19" t="s">
        <v>87</v>
      </c>
    </row>
    <row r="567" spans="1:51" s="13" customFormat="1" ht="12">
      <c r="A567" s="13"/>
      <c r="B567" s="224"/>
      <c r="C567" s="225"/>
      <c r="D567" s="226" t="s">
        <v>151</v>
      </c>
      <c r="E567" s="245" t="s">
        <v>19</v>
      </c>
      <c r="F567" s="227" t="s">
        <v>590</v>
      </c>
      <c r="G567" s="225"/>
      <c r="H567" s="228">
        <v>4.5</v>
      </c>
      <c r="I567" s="229"/>
      <c r="J567" s="225"/>
      <c r="K567" s="225"/>
      <c r="L567" s="230"/>
      <c r="M567" s="231"/>
      <c r="N567" s="232"/>
      <c r="O567" s="232"/>
      <c r="P567" s="232"/>
      <c r="Q567" s="232"/>
      <c r="R567" s="232"/>
      <c r="S567" s="232"/>
      <c r="T567" s="23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4" t="s">
        <v>151</v>
      </c>
      <c r="AU567" s="234" t="s">
        <v>87</v>
      </c>
      <c r="AV567" s="13" t="s">
        <v>87</v>
      </c>
      <c r="AW567" s="13" t="s">
        <v>37</v>
      </c>
      <c r="AX567" s="13" t="s">
        <v>77</v>
      </c>
      <c r="AY567" s="234" t="s">
        <v>122</v>
      </c>
    </row>
    <row r="568" spans="1:51" s="15" customFormat="1" ht="12">
      <c r="A568" s="15"/>
      <c r="B568" s="246"/>
      <c r="C568" s="247"/>
      <c r="D568" s="226" t="s">
        <v>151</v>
      </c>
      <c r="E568" s="248" t="s">
        <v>19</v>
      </c>
      <c r="F568" s="249" t="s">
        <v>176</v>
      </c>
      <c r="G568" s="247"/>
      <c r="H568" s="250">
        <v>4.5</v>
      </c>
      <c r="I568" s="251"/>
      <c r="J568" s="247"/>
      <c r="K568" s="247"/>
      <c r="L568" s="252"/>
      <c r="M568" s="253"/>
      <c r="N568" s="254"/>
      <c r="O568" s="254"/>
      <c r="P568" s="254"/>
      <c r="Q568" s="254"/>
      <c r="R568" s="254"/>
      <c r="S568" s="254"/>
      <c r="T568" s="25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56" t="s">
        <v>151</v>
      </c>
      <c r="AU568" s="256" t="s">
        <v>87</v>
      </c>
      <c r="AV568" s="15" t="s">
        <v>130</v>
      </c>
      <c r="AW568" s="15" t="s">
        <v>37</v>
      </c>
      <c r="AX568" s="15" t="s">
        <v>85</v>
      </c>
      <c r="AY568" s="256" t="s">
        <v>122</v>
      </c>
    </row>
    <row r="569" spans="1:65" s="2" customFormat="1" ht="24.15" customHeight="1">
      <c r="A569" s="40"/>
      <c r="B569" s="41"/>
      <c r="C569" s="206" t="s">
        <v>629</v>
      </c>
      <c r="D569" s="206" t="s">
        <v>125</v>
      </c>
      <c r="E569" s="207" t="s">
        <v>630</v>
      </c>
      <c r="F569" s="208" t="s">
        <v>631</v>
      </c>
      <c r="G569" s="209" t="s">
        <v>128</v>
      </c>
      <c r="H569" s="210">
        <v>0.682</v>
      </c>
      <c r="I569" s="211"/>
      <c r="J569" s="212">
        <f>ROUND(I569*H569,2)</f>
        <v>0</v>
      </c>
      <c r="K569" s="208" t="s">
        <v>129</v>
      </c>
      <c r="L569" s="46"/>
      <c r="M569" s="213" t="s">
        <v>19</v>
      </c>
      <c r="N569" s="214" t="s">
        <v>48</v>
      </c>
      <c r="O569" s="86"/>
      <c r="P569" s="215">
        <f>O569*H569</f>
        <v>0</v>
      </c>
      <c r="Q569" s="215">
        <v>0</v>
      </c>
      <c r="R569" s="215">
        <f>Q569*H569</f>
        <v>0</v>
      </c>
      <c r="S569" s="215">
        <v>0</v>
      </c>
      <c r="T569" s="216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17" t="s">
        <v>171</v>
      </c>
      <c r="AT569" s="217" t="s">
        <v>125</v>
      </c>
      <c r="AU569" s="217" t="s">
        <v>87</v>
      </c>
      <c r="AY569" s="19" t="s">
        <v>122</v>
      </c>
      <c r="BE569" s="218">
        <f>IF(N569="základní",J569,0)</f>
        <v>0</v>
      </c>
      <c r="BF569" s="218">
        <f>IF(N569="snížená",J569,0)</f>
        <v>0</v>
      </c>
      <c r="BG569" s="218">
        <f>IF(N569="zákl. přenesená",J569,0)</f>
        <v>0</v>
      </c>
      <c r="BH569" s="218">
        <f>IF(N569="sníž. přenesená",J569,0)</f>
        <v>0</v>
      </c>
      <c r="BI569" s="218">
        <f>IF(N569="nulová",J569,0)</f>
        <v>0</v>
      </c>
      <c r="BJ569" s="19" t="s">
        <v>85</v>
      </c>
      <c r="BK569" s="218">
        <f>ROUND(I569*H569,2)</f>
        <v>0</v>
      </c>
      <c r="BL569" s="19" t="s">
        <v>171</v>
      </c>
      <c r="BM569" s="217" t="s">
        <v>632</v>
      </c>
    </row>
    <row r="570" spans="1:47" s="2" customFormat="1" ht="12">
      <c r="A570" s="40"/>
      <c r="B570" s="41"/>
      <c r="C570" s="42"/>
      <c r="D570" s="219" t="s">
        <v>132</v>
      </c>
      <c r="E570" s="42"/>
      <c r="F570" s="220" t="s">
        <v>633</v>
      </c>
      <c r="G570" s="42"/>
      <c r="H570" s="42"/>
      <c r="I570" s="221"/>
      <c r="J570" s="42"/>
      <c r="K570" s="42"/>
      <c r="L570" s="46"/>
      <c r="M570" s="279"/>
      <c r="N570" s="280"/>
      <c r="O570" s="281"/>
      <c r="P570" s="281"/>
      <c r="Q570" s="281"/>
      <c r="R570" s="281"/>
      <c r="S570" s="281"/>
      <c r="T570" s="282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132</v>
      </c>
      <c r="AU570" s="19" t="s">
        <v>87</v>
      </c>
    </row>
    <row r="571" spans="1:31" s="2" customFormat="1" ht="6.95" customHeight="1">
      <c r="A571" s="40"/>
      <c r="B571" s="61"/>
      <c r="C571" s="62"/>
      <c r="D571" s="62"/>
      <c r="E571" s="62"/>
      <c r="F571" s="62"/>
      <c r="G571" s="62"/>
      <c r="H571" s="62"/>
      <c r="I571" s="62"/>
      <c r="J571" s="62"/>
      <c r="K571" s="62"/>
      <c r="L571" s="46"/>
      <c r="M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</row>
  </sheetData>
  <sheetProtection password="CC35" sheet="1" objects="1" scenarios="1" formatColumns="0" formatRows="0" autoFilter="0"/>
  <autoFilter ref="C87:K570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3_01/997006002"/>
    <hyperlink ref="F95" r:id="rId2" display="https://podminky.urs.cz/item/CS_URS_2023_01/997013121"/>
    <hyperlink ref="F97" r:id="rId3" display="https://podminky.urs.cz/item/CS_URS_2023_01/997006512"/>
    <hyperlink ref="F99" r:id="rId4" display="https://podminky.urs.cz/item/CS_URS_2023_01/997006519"/>
    <hyperlink ref="F102" r:id="rId5" display="https://podminky.urs.cz/item/CS_URS_2023_01/997013814"/>
    <hyperlink ref="F104" r:id="rId6" display="https://podminky.urs.cz/item/CS_URS_2023_01/997013631"/>
    <hyperlink ref="F108" r:id="rId7" display="https://podminky.urs.cz/item/CS_URS_2023_01/712990813"/>
    <hyperlink ref="F113" r:id="rId8" display="https://podminky.urs.cz/item/CS_URS_2023_01/712990816"/>
    <hyperlink ref="F126" r:id="rId9" display="https://podminky.urs.cz/item/CS_URS_2023_01/712361803"/>
    <hyperlink ref="F151" r:id="rId10" display="https://podminky.urs.cz/item/CS_URS_2023_01/712861803"/>
    <hyperlink ref="F175" r:id="rId11" display="https://podminky.urs.cz/item/CS_URS_2023_01/712340831"/>
    <hyperlink ref="F184" r:id="rId12" display="https://podminky.urs.cz/item/CS_URS_2023_01/712840861"/>
    <hyperlink ref="F195" r:id="rId13" display="https://podminky.urs.cz/item/CS_URS_2023_01/712300843"/>
    <hyperlink ref="F204" r:id="rId14" display="https://podminky.urs.cz/item/CS_URS_2023_01/712800843"/>
    <hyperlink ref="F218" r:id="rId15" display="https://podminky.urs.cz/item/CS_URS_2023_01/712311101"/>
    <hyperlink ref="F258" r:id="rId16" display="https://podminky.urs.cz/item/CS_URS_2023_01/712341559"/>
    <hyperlink ref="F331" r:id="rId17" display="https://podminky.urs.cz/item/CS_URS_2023_01/712341715"/>
    <hyperlink ref="F340" r:id="rId18" display="https://podminky.urs.cz/item/CS_URS_2023_01/712341716"/>
    <hyperlink ref="F345" r:id="rId19" display="https://podminky.urs.cz/item/CS_URS_2023_01/712341719"/>
    <hyperlink ref="F358" r:id="rId20" display="https://podminky.urs.cz/item/CS_URS_2023_01/712331111"/>
    <hyperlink ref="F402" r:id="rId21" display="https://podminky.urs.cz/item/CS_URS_2023_01/712363103"/>
    <hyperlink ref="F412" r:id="rId22" display="https://podminky.urs.cz/item/CS_URS_2023_01/712998202"/>
    <hyperlink ref="F422" r:id="rId23" display="https://podminky.urs.cz/item/CS_URS_2023_01/998712105"/>
    <hyperlink ref="F425" r:id="rId24" display="https://podminky.urs.cz/item/CS_URS_2023_01/713140864"/>
    <hyperlink ref="F436" r:id="rId25" display="https://podminky.urs.cz/item/CS_URS_2023_01/713130821"/>
    <hyperlink ref="F441" r:id="rId26" display="https://podminky.urs.cz/item/CS_URS_2023_01/713141311"/>
    <hyperlink ref="F454" r:id="rId27" display="https://podminky.urs.cz/item/CS_URS_2023_01/713141151"/>
    <hyperlink ref="F464" r:id="rId28" display="https://podminky.urs.cz/item/CS_URS_2023_01/713131143"/>
    <hyperlink ref="F477" r:id="rId29" display="https://podminky.urs.cz/item/CS_URS_2023_01/713141212"/>
    <hyperlink ref="F485" r:id="rId30" display="https://podminky.urs.cz/item/CS_URS_2023_01/998713105"/>
    <hyperlink ref="F488" r:id="rId31" display="https://podminky.urs.cz/item/CS_URS_2023_01/721210823"/>
    <hyperlink ref="F492" r:id="rId32" display="https://podminky.urs.cz/item/CS_URS_2023_01/721239114"/>
    <hyperlink ref="F503" r:id="rId33" display="https://podminky.urs.cz/item/CS_URS_2023_01/998721105"/>
    <hyperlink ref="F512" r:id="rId34" display="https://podminky.urs.cz/item/CS_URS_2023_01/998741205"/>
    <hyperlink ref="F522" r:id="rId35" display="https://podminky.urs.cz/item/CS_URS_2023_01/764002841"/>
    <hyperlink ref="F527" r:id="rId36" display="https://podminky.urs.cz/item/CS_URS_2023_01/764002811"/>
    <hyperlink ref="F533" r:id="rId37" display="https://podminky.urs.cz/item/CS_URS_2023_01/764004801"/>
    <hyperlink ref="F537" r:id="rId38" display="https://podminky.urs.cz/item/CS_URS_2023_01/764004861"/>
    <hyperlink ref="F541" r:id="rId39" display="https://podminky.urs.cz/item/CS_URS_2023_01/764214606"/>
    <hyperlink ref="F545" r:id="rId40" display="https://podminky.urs.cz/item/CS_URS_2023_01/764214607"/>
    <hyperlink ref="F549" r:id="rId41" display="https://podminky.urs.cz/item/CS_URS_2023_01/764212663"/>
    <hyperlink ref="F553" r:id="rId42" display="https://podminky.urs.cz/item/CS_URS_2023_01/764212664"/>
    <hyperlink ref="F558" r:id="rId43" display="https://podminky.urs.cz/item/CS_URS_2023_01/764511602"/>
    <hyperlink ref="F562" r:id="rId44" display="https://podminky.urs.cz/item/CS_URS_2023_01/764511642"/>
    <hyperlink ref="F566" r:id="rId45" display="https://podminky.urs.cz/item/CS_URS_2023_01/764518622"/>
    <hyperlink ref="F570" r:id="rId46" display="https://podminky.urs.cz/item/CS_URS_2023_01/99876410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87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Rekonstrukce střechy Thalerovy koleje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634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41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43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45</v>
      </c>
      <c r="G32" s="40"/>
      <c r="H32" s="40"/>
      <c r="I32" s="147" t="s">
        <v>44</v>
      </c>
      <c r="J32" s="147" t="s">
        <v>46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47</v>
      </c>
      <c r="E33" s="134" t="s">
        <v>48</v>
      </c>
      <c r="F33" s="149">
        <f>ROUND((SUM(BE87:BE143)),2)</f>
        <v>0</v>
      </c>
      <c r="G33" s="40"/>
      <c r="H33" s="40"/>
      <c r="I33" s="150">
        <v>0.21</v>
      </c>
      <c r="J33" s="149">
        <f>ROUND(((SUM(BE87:BE143))*I33),2)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49</v>
      </c>
      <c r="F34" s="149">
        <f>ROUND((SUM(BF87:BF143)),2)</f>
        <v>0</v>
      </c>
      <c r="G34" s="40"/>
      <c r="H34" s="40"/>
      <c r="I34" s="150">
        <v>0.15</v>
      </c>
      <c r="J34" s="149">
        <f>ROUND(((SUM(BF87:BF143))*I34),2)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50</v>
      </c>
      <c r="F35" s="149">
        <f>ROUND((SUM(BG87:BG143)),2)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51</v>
      </c>
      <c r="F36" s="149">
        <f>ROUND((SUM(BH87:BH143)),2)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52</v>
      </c>
      <c r="F37" s="149">
        <f>ROUND((SUM(BI87:BI143)),2)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53</v>
      </c>
      <c r="E39" s="153"/>
      <c r="F39" s="153"/>
      <c r="G39" s="154" t="s">
        <v>54</v>
      </c>
      <c r="H39" s="155" t="s">
        <v>55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Rekonstrukce střechy Thalerovy koleje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Jeseniova 1954/210, 13000 Praha 3 - Žižkov</v>
      </c>
      <c r="G52" s="42"/>
      <c r="H52" s="42"/>
      <c r="I52" s="34" t="s">
        <v>23</v>
      </c>
      <c r="J52" s="74" t="str">
        <f>IF(J12="","",J12)</f>
        <v>3. 5. 2023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Správa účelových zařízení VŠE v Praze</v>
      </c>
      <c r="G54" s="42"/>
      <c r="H54" s="42"/>
      <c r="I54" s="34" t="s">
        <v>33</v>
      </c>
      <c r="J54" s="38" t="str">
        <f>E21</f>
        <v>Drobný Architects,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Ing. Jaroslav Stolička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75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634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635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636</v>
      </c>
      <c r="E62" s="176"/>
      <c r="F62" s="176"/>
      <c r="G62" s="176"/>
      <c r="H62" s="176"/>
      <c r="I62" s="176"/>
      <c r="J62" s="177">
        <f>J94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637</v>
      </c>
      <c r="E63" s="176"/>
      <c r="F63" s="176"/>
      <c r="G63" s="176"/>
      <c r="H63" s="176"/>
      <c r="I63" s="176"/>
      <c r="J63" s="177">
        <f>J99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638</v>
      </c>
      <c r="E64" s="176"/>
      <c r="F64" s="176"/>
      <c r="G64" s="176"/>
      <c r="H64" s="176"/>
      <c r="I64" s="176"/>
      <c r="J64" s="177">
        <f>J104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639</v>
      </c>
      <c r="E65" s="176"/>
      <c r="F65" s="176"/>
      <c r="G65" s="176"/>
      <c r="H65" s="176"/>
      <c r="I65" s="176"/>
      <c r="J65" s="177">
        <f>J121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640</v>
      </c>
      <c r="E66" s="176"/>
      <c r="F66" s="176"/>
      <c r="G66" s="176"/>
      <c r="H66" s="176"/>
      <c r="I66" s="176"/>
      <c r="J66" s="177">
        <f>J130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641</v>
      </c>
      <c r="E67" s="176"/>
      <c r="F67" s="176"/>
      <c r="G67" s="176"/>
      <c r="H67" s="176"/>
      <c r="I67" s="176"/>
      <c r="J67" s="177">
        <f>J139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107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Rekonstrukce střechy Thalerovy koleje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92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VRN - Vedlejší rozpočtové náklady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Jeseniova 1954/210, 13000 Praha 3 - Žižkov</v>
      </c>
      <c r="G81" s="42"/>
      <c r="H81" s="42"/>
      <c r="I81" s="34" t="s">
        <v>23</v>
      </c>
      <c r="J81" s="74" t="str">
        <f>IF(J12="","",J12)</f>
        <v>3. 5. 2023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E15</f>
        <v>Správa účelových zařízení VŠE v Praze</v>
      </c>
      <c r="G83" s="42"/>
      <c r="H83" s="42"/>
      <c r="I83" s="34" t="s">
        <v>33</v>
      </c>
      <c r="J83" s="38" t="str">
        <f>E21</f>
        <v>Drobný Architects, s.r.o.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31</v>
      </c>
      <c r="D84" s="42"/>
      <c r="E84" s="42"/>
      <c r="F84" s="29" t="str">
        <f>IF(E18="","",E18)</f>
        <v>Vyplň údaj</v>
      </c>
      <c r="G84" s="42"/>
      <c r="H84" s="42"/>
      <c r="I84" s="34" t="s">
        <v>38</v>
      </c>
      <c r="J84" s="38" t="str">
        <f>E24</f>
        <v>Ing. Jaroslav Stolička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108</v>
      </c>
      <c r="D86" s="182" t="s">
        <v>62</v>
      </c>
      <c r="E86" s="182" t="s">
        <v>58</v>
      </c>
      <c r="F86" s="182" t="s">
        <v>59</v>
      </c>
      <c r="G86" s="182" t="s">
        <v>109</v>
      </c>
      <c r="H86" s="182" t="s">
        <v>110</v>
      </c>
      <c r="I86" s="182" t="s">
        <v>111</v>
      </c>
      <c r="J86" s="182" t="s">
        <v>96</v>
      </c>
      <c r="K86" s="183" t="s">
        <v>112</v>
      </c>
      <c r="L86" s="184"/>
      <c r="M86" s="94" t="s">
        <v>19</v>
      </c>
      <c r="N86" s="95" t="s">
        <v>47</v>
      </c>
      <c r="O86" s="95" t="s">
        <v>113</v>
      </c>
      <c r="P86" s="95" t="s">
        <v>114</v>
      </c>
      <c r="Q86" s="95" t="s">
        <v>115</v>
      </c>
      <c r="R86" s="95" t="s">
        <v>116</v>
      </c>
      <c r="S86" s="95" t="s">
        <v>117</v>
      </c>
      <c r="T86" s="96" t="s">
        <v>118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119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</f>
        <v>0</v>
      </c>
      <c r="Q87" s="98"/>
      <c r="R87" s="187">
        <f>R88</f>
        <v>0</v>
      </c>
      <c r="S87" s="98"/>
      <c r="T87" s="188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76</v>
      </c>
      <c r="AU87" s="19" t="s">
        <v>97</v>
      </c>
      <c r="BK87" s="189">
        <f>BK88</f>
        <v>0</v>
      </c>
    </row>
    <row r="88" spans="1:63" s="12" customFormat="1" ht="25.9" customHeight="1">
      <c r="A88" s="12"/>
      <c r="B88" s="190"/>
      <c r="C88" s="191"/>
      <c r="D88" s="192" t="s">
        <v>76</v>
      </c>
      <c r="E88" s="193" t="s">
        <v>88</v>
      </c>
      <c r="F88" s="193" t="s">
        <v>89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P89+P94+P99+P104+P121+P130+P139</f>
        <v>0</v>
      </c>
      <c r="Q88" s="198"/>
      <c r="R88" s="199">
        <f>R89+R94+R99+R104+R121+R130+R139</f>
        <v>0</v>
      </c>
      <c r="S88" s="198"/>
      <c r="T88" s="200">
        <f>T89+T94+T99+T104+T121+T130+T139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146</v>
      </c>
      <c r="AT88" s="202" t="s">
        <v>76</v>
      </c>
      <c r="AU88" s="202" t="s">
        <v>77</v>
      </c>
      <c r="AY88" s="201" t="s">
        <v>122</v>
      </c>
      <c r="BK88" s="203">
        <f>BK89+BK94+BK99+BK104+BK121+BK130+BK139</f>
        <v>0</v>
      </c>
    </row>
    <row r="89" spans="1:63" s="12" customFormat="1" ht="22.8" customHeight="1">
      <c r="A89" s="12"/>
      <c r="B89" s="190"/>
      <c r="C89" s="191"/>
      <c r="D89" s="192" t="s">
        <v>76</v>
      </c>
      <c r="E89" s="204" t="s">
        <v>642</v>
      </c>
      <c r="F89" s="204" t="s">
        <v>643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SUM(P90:P93)</f>
        <v>0</v>
      </c>
      <c r="Q89" s="198"/>
      <c r="R89" s="199">
        <f>SUM(R90:R93)</f>
        <v>0</v>
      </c>
      <c r="S89" s="198"/>
      <c r="T89" s="200">
        <f>SUM(T90:T93)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146</v>
      </c>
      <c r="AT89" s="202" t="s">
        <v>76</v>
      </c>
      <c r="AU89" s="202" t="s">
        <v>85</v>
      </c>
      <c r="AY89" s="201" t="s">
        <v>122</v>
      </c>
      <c r="BK89" s="203">
        <f>SUM(BK90:BK93)</f>
        <v>0</v>
      </c>
    </row>
    <row r="90" spans="1:65" s="2" customFormat="1" ht="16.5" customHeight="1">
      <c r="A90" s="40"/>
      <c r="B90" s="41"/>
      <c r="C90" s="206" t="s">
        <v>85</v>
      </c>
      <c r="D90" s="206" t="s">
        <v>125</v>
      </c>
      <c r="E90" s="207" t="s">
        <v>644</v>
      </c>
      <c r="F90" s="208" t="s">
        <v>645</v>
      </c>
      <c r="G90" s="209" t="s">
        <v>646</v>
      </c>
      <c r="H90" s="210">
        <v>1</v>
      </c>
      <c r="I90" s="211"/>
      <c r="J90" s="212">
        <f>ROUND(I90*H90,2)</f>
        <v>0</v>
      </c>
      <c r="K90" s="208" t="s">
        <v>129</v>
      </c>
      <c r="L90" s="46"/>
      <c r="M90" s="213" t="s">
        <v>19</v>
      </c>
      <c r="N90" s="214" t="s">
        <v>48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647</v>
      </c>
      <c r="AT90" s="217" t="s">
        <v>125</v>
      </c>
      <c r="AU90" s="217" t="s">
        <v>87</v>
      </c>
      <c r="AY90" s="19" t="s">
        <v>122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85</v>
      </c>
      <c r="BK90" s="218">
        <f>ROUND(I90*H90,2)</f>
        <v>0</v>
      </c>
      <c r="BL90" s="19" t="s">
        <v>647</v>
      </c>
      <c r="BM90" s="217" t="s">
        <v>648</v>
      </c>
    </row>
    <row r="91" spans="1:47" s="2" customFormat="1" ht="12">
      <c r="A91" s="40"/>
      <c r="B91" s="41"/>
      <c r="C91" s="42"/>
      <c r="D91" s="219" t="s">
        <v>132</v>
      </c>
      <c r="E91" s="42"/>
      <c r="F91" s="220" t="s">
        <v>649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132</v>
      </c>
      <c r="AU91" s="19" t="s">
        <v>87</v>
      </c>
    </row>
    <row r="92" spans="1:51" s="13" customFormat="1" ht="12">
      <c r="A92" s="13"/>
      <c r="B92" s="224"/>
      <c r="C92" s="225"/>
      <c r="D92" s="226" t="s">
        <v>151</v>
      </c>
      <c r="E92" s="245" t="s">
        <v>19</v>
      </c>
      <c r="F92" s="227" t="s">
        <v>85</v>
      </c>
      <c r="G92" s="225"/>
      <c r="H92" s="228">
        <v>1</v>
      </c>
      <c r="I92" s="229"/>
      <c r="J92" s="225"/>
      <c r="K92" s="225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151</v>
      </c>
      <c r="AU92" s="234" t="s">
        <v>87</v>
      </c>
      <c r="AV92" s="13" t="s">
        <v>87</v>
      </c>
      <c r="AW92" s="13" t="s">
        <v>37</v>
      </c>
      <c r="AX92" s="13" t="s">
        <v>77</v>
      </c>
      <c r="AY92" s="234" t="s">
        <v>122</v>
      </c>
    </row>
    <row r="93" spans="1:51" s="15" customFormat="1" ht="12">
      <c r="A93" s="15"/>
      <c r="B93" s="246"/>
      <c r="C93" s="247"/>
      <c r="D93" s="226" t="s">
        <v>151</v>
      </c>
      <c r="E93" s="248" t="s">
        <v>19</v>
      </c>
      <c r="F93" s="249" t="s">
        <v>176</v>
      </c>
      <c r="G93" s="247"/>
      <c r="H93" s="250">
        <v>1</v>
      </c>
      <c r="I93" s="251"/>
      <c r="J93" s="247"/>
      <c r="K93" s="247"/>
      <c r="L93" s="252"/>
      <c r="M93" s="253"/>
      <c r="N93" s="254"/>
      <c r="O93" s="254"/>
      <c r="P93" s="254"/>
      <c r="Q93" s="254"/>
      <c r="R93" s="254"/>
      <c r="S93" s="254"/>
      <c r="T93" s="25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6" t="s">
        <v>151</v>
      </c>
      <c r="AU93" s="256" t="s">
        <v>87</v>
      </c>
      <c r="AV93" s="15" t="s">
        <v>130</v>
      </c>
      <c r="AW93" s="15" t="s">
        <v>37</v>
      </c>
      <c r="AX93" s="15" t="s">
        <v>85</v>
      </c>
      <c r="AY93" s="256" t="s">
        <v>122</v>
      </c>
    </row>
    <row r="94" spans="1:63" s="12" customFormat="1" ht="22.8" customHeight="1">
      <c r="A94" s="12"/>
      <c r="B94" s="190"/>
      <c r="C94" s="191"/>
      <c r="D94" s="192" t="s">
        <v>76</v>
      </c>
      <c r="E94" s="204" t="s">
        <v>650</v>
      </c>
      <c r="F94" s="204" t="s">
        <v>651</v>
      </c>
      <c r="G94" s="191"/>
      <c r="H94" s="191"/>
      <c r="I94" s="194"/>
      <c r="J94" s="205">
        <f>BK94</f>
        <v>0</v>
      </c>
      <c r="K94" s="191"/>
      <c r="L94" s="196"/>
      <c r="M94" s="197"/>
      <c r="N94" s="198"/>
      <c r="O94" s="198"/>
      <c r="P94" s="199">
        <f>SUM(P95:P98)</f>
        <v>0</v>
      </c>
      <c r="Q94" s="198"/>
      <c r="R94" s="199">
        <f>SUM(R95:R98)</f>
        <v>0</v>
      </c>
      <c r="S94" s="198"/>
      <c r="T94" s="200">
        <f>SUM(T95:T98)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146</v>
      </c>
      <c r="AT94" s="202" t="s">
        <v>76</v>
      </c>
      <c r="AU94" s="202" t="s">
        <v>85</v>
      </c>
      <c r="AY94" s="201" t="s">
        <v>122</v>
      </c>
      <c r="BK94" s="203">
        <f>SUM(BK95:BK98)</f>
        <v>0</v>
      </c>
    </row>
    <row r="95" spans="1:65" s="2" customFormat="1" ht="16.5" customHeight="1">
      <c r="A95" s="40"/>
      <c r="B95" s="41"/>
      <c r="C95" s="206" t="s">
        <v>87</v>
      </c>
      <c r="D95" s="206" t="s">
        <v>125</v>
      </c>
      <c r="E95" s="207" t="s">
        <v>652</v>
      </c>
      <c r="F95" s="208" t="s">
        <v>653</v>
      </c>
      <c r="G95" s="209" t="s">
        <v>646</v>
      </c>
      <c r="H95" s="210">
        <v>1</v>
      </c>
      <c r="I95" s="211"/>
      <c r="J95" s="212">
        <f>ROUND(I95*H95,2)</f>
        <v>0</v>
      </c>
      <c r="K95" s="208" t="s">
        <v>129</v>
      </c>
      <c r="L95" s="46"/>
      <c r="M95" s="213" t="s">
        <v>19</v>
      </c>
      <c r="N95" s="214" t="s">
        <v>48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647</v>
      </c>
      <c r="AT95" s="217" t="s">
        <v>125</v>
      </c>
      <c r="AU95" s="217" t="s">
        <v>87</v>
      </c>
      <c r="AY95" s="19" t="s">
        <v>122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85</v>
      </c>
      <c r="BK95" s="218">
        <f>ROUND(I95*H95,2)</f>
        <v>0</v>
      </c>
      <c r="BL95" s="19" t="s">
        <v>647</v>
      </c>
      <c r="BM95" s="217" t="s">
        <v>654</v>
      </c>
    </row>
    <row r="96" spans="1:47" s="2" customFormat="1" ht="12">
      <c r="A96" s="40"/>
      <c r="B96" s="41"/>
      <c r="C96" s="42"/>
      <c r="D96" s="219" t="s">
        <v>132</v>
      </c>
      <c r="E96" s="42"/>
      <c r="F96" s="220" t="s">
        <v>655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132</v>
      </c>
      <c r="AU96" s="19" t="s">
        <v>87</v>
      </c>
    </row>
    <row r="97" spans="1:51" s="13" customFormat="1" ht="12">
      <c r="A97" s="13"/>
      <c r="B97" s="224"/>
      <c r="C97" s="225"/>
      <c r="D97" s="226" t="s">
        <v>151</v>
      </c>
      <c r="E97" s="245" t="s">
        <v>19</v>
      </c>
      <c r="F97" s="227" t="s">
        <v>85</v>
      </c>
      <c r="G97" s="225"/>
      <c r="H97" s="228">
        <v>1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151</v>
      </c>
      <c r="AU97" s="234" t="s">
        <v>87</v>
      </c>
      <c r="AV97" s="13" t="s">
        <v>87</v>
      </c>
      <c r="AW97" s="13" t="s">
        <v>37</v>
      </c>
      <c r="AX97" s="13" t="s">
        <v>77</v>
      </c>
      <c r="AY97" s="234" t="s">
        <v>122</v>
      </c>
    </row>
    <row r="98" spans="1:51" s="15" customFormat="1" ht="12">
      <c r="A98" s="15"/>
      <c r="B98" s="246"/>
      <c r="C98" s="247"/>
      <c r="D98" s="226" t="s">
        <v>151</v>
      </c>
      <c r="E98" s="248" t="s">
        <v>19</v>
      </c>
      <c r="F98" s="249" t="s">
        <v>176</v>
      </c>
      <c r="G98" s="247"/>
      <c r="H98" s="250">
        <v>1</v>
      </c>
      <c r="I98" s="251"/>
      <c r="J98" s="247"/>
      <c r="K98" s="247"/>
      <c r="L98" s="252"/>
      <c r="M98" s="253"/>
      <c r="N98" s="254"/>
      <c r="O98" s="254"/>
      <c r="P98" s="254"/>
      <c r="Q98" s="254"/>
      <c r="R98" s="254"/>
      <c r="S98" s="254"/>
      <c r="T98" s="25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6" t="s">
        <v>151</v>
      </c>
      <c r="AU98" s="256" t="s">
        <v>87</v>
      </c>
      <c r="AV98" s="15" t="s">
        <v>130</v>
      </c>
      <c r="AW98" s="15" t="s">
        <v>37</v>
      </c>
      <c r="AX98" s="15" t="s">
        <v>85</v>
      </c>
      <c r="AY98" s="256" t="s">
        <v>122</v>
      </c>
    </row>
    <row r="99" spans="1:63" s="12" customFormat="1" ht="22.8" customHeight="1">
      <c r="A99" s="12"/>
      <c r="B99" s="190"/>
      <c r="C99" s="191"/>
      <c r="D99" s="192" t="s">
        <v>76</v>
      </c>
      <c r="E99" s="204" t="s">
        <v>656</v>
      </c>
      <c r="F99" s="204" t="s">
        <v>657</v>
      </c>
      <c r="G99" s="191"/>
      <c r="H99" s="191"/>
      <c r="I99" s="194"/>
      <c r="J99" s="205">
        <f>BK99</f>
        <v>0</v>
      </c>
      <c r="K99" s="191"/>
      <c r="L99" s="196"/>
      <c r="M99" s="197"/>
      <c r="N99" s="198"/>
      <c r="O99" s="198"/>
      <c r="P99" s="199">
        <f>SUM(P100:P103)</f>
        <v>0</v>
      </c>
      <c r="Q99" s="198"/>
      <c r="R99" s="199">
        <f>SUM(R100:R103)</f>
        <v>0</v>
      </c>
      <c r="S99" s="198"/>
      <c r="T99" s="200">
        <f>SUM(T100:T103)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146</v>
      </c>
      <c r="AT99" s="202" t="s">
        <v>76</v>
      </c>
      <c r="AU99" s="202" t="s">
        <v>85</v>
      </c>
      <c r="AY99" s="201" t="s">
        <v>122</v>
      </c>
      <c r="BK99" s="203">
        <f>SUM(BK100:BK103)</f>
        <v>0</v>
      </c>
    </row>
    <row r="100" spans="1:65" s="2" customFormat="1" ht="16.5" customHeight="1">
      <c r="A100" s="40"/>
      <c r="B100" s="41"/>
      <c r="C100" s="206" t="s">
        <v>137</v>
      </c>
      <c r="D100" s="206" t="s">
        <v>125</v>
      </c>
      <c r="E100" s="207" t="s">
        <v>658</v>
      </c>
      <c r="F100" s="208" t="s">
        <v>657</v>
      </c>
      <c r="G100" s="209" t="s">
        <v>646</v>
      </c>
      <c r="H100" s="210">
        <v>1</v>
      </c>
      <c r="I100" s="211"/>
      <c r="J100" s="212">
        <f>ROUND(I100*H100,2)</f>
        <v>0</v>
      </c>
      <c r="K100" s="208" t="s">
        <v>129</v>
      </c>
      <c r="L100" s="46"/>
      <c r="M100" s="213" t="s">
        <v>19</v>
      </c>
      <c r="N100" s="214" t="s">
        <v>48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647</v>
      </c>
      <c r="AT100" s="217" t="s">
        <v>125</v>
      </c>
      <c r="AU100" s="217" t="s">
        <v>87</v>
      </c>
      <c r="AY100" s="19" t="s">
        <v>122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85</v>
      </c>
      <c r="BK100" s="218">
        <f>ROUND(I100*H100,2)</f>
        <v>0</v>
      </c>
      <c r="BL100" s="19" t="s">
        <v>647</v>
      </c>
      <c r="BM100" s="217" t="s">
        <v>659</v>
      </c>
    </row>
    <row r="101" spans="1:47" s="2" customFormat="1" ht="12">
      <c r="A101" s="40"/>
      <c r="B101" s="41"/>
      <c r="C101" s="42"/>
      <c r="D101" s="219" t="s">
        <v>132</v>
      </c>
      <c r="E101" s="42"/>
      <c r="F101" s="220" t="s">
        <v>660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132</v>
      </c>
      <c r="AU101" s="19" t="s">
        <v>87</v>
      </c>
    </row>
    <row r="102" spans="1:51" s="13" customFormat="1" ht="12">
      <c r="A102" s="13"/>
      <c r="B102" s="224"/>
      <c r="C102" s="225"/>
      <c r="D102" s="226" t="s">
        <v>151</v>
      </c>
      <c r="E102" s="245" t="s">
        <v>19</v>
      </c>
      <c r="F102" s="227" t="s">
        <v>85</v>
      </c>
      <c r="G102" s="225"/>
      <c r="H102" s="228">
        <v>1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151</v>
      </c>
      <c r="AU102" s="234" t="s">
        <v>87</v>
      </c>
      <c r="AV102" s="13" t="s">
        <v>87</v>
      </c>
      <c r="AW102" s="13" t="s">
        <v>37</v>
      </c>
      <c r="AX102" s="13" t="s">
        <v>77</v>
      </c>
      <c r="AY102" s="234" t="s">
        <v>122</v>
      </c>
    </row>
    <row r="103" spans="1:51" s="15" customFormat="1" ht="12">
      <c r="A103" s="15"/>
      <c r="B103" s="246"/>
      <c r="C103" s="247"/>
      <c r="D103" s="226" t="s">
        <v>151</v>
      </c>
      <c r="E103" s="248" t="s">
        <v>19</v>
      </c>
      <c r="F103" s="249" t="s">
        <v>176</v>
      </c>
      <c r="G103" s="247"/>
      <c r="H103" s="250">
        <v>1</v>
      </c>
      <c r="I103" s="251"/>
      <c r="J103" s="247"/>
      <c r="K103" s="247"/>
      <c r="L103" s="252"/>
      <c r="M103" s="253"/>
      <c r="N103" s="254"/>
      <c r="O103" s="254"/>
      <c r="P103" s="254"/>
      <c r="Q103" s="254"/>
      <c r="R103" s="254"/>
      <c r="S103" s="254"/>
      <c r="T103" s="25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6" t="s">
        <v>151</v>
      </c>
      <c r="AU103" s="256" t="s">
        <v>87</v>
      </c>
      <c r="AV103" s="15" t="s">
        <v>130</v>
      </c>
      <c r="AW103" s="15" t="s">
        <v>37</v>
      </c>
      <c r="AX103" s="15" t="s">
        <v>85</v>
      </c>
      <c r="AY103" s="256" t="s">
        <v>122</v>
      </c>
    </row>
    <row r="104" spans="1:63" s="12" customFormat="1" ht="22.8" customHeight="1">
      <c r="A104" s="12"/>
      <c r="B104" s="190"/>
      <c r="C104" s="191"/>
      <c r="D104" s="192" t="s">
        <v>76</v>
      </c>
      <c r="E104" s="204" t="s">
        <v>661</v>
      </c>
      <c r="F104" s="204" t="s">
        <v>662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SUM(P105:P120)</f>
        <v>0</v>
      </c>
      <c r="Q104" s="198"/>
      <c r="R104" s="199">
        <f>SUM(R105:R120)</f>
        <v>0</v>
      </c>
      <c r="S104" s="198"/>
      <c r="T104" s="200">
        <f>SUM(T105:T120)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146</v>
      </c>
      <c r="AT104" s="202" t="s">
        <v>76</v>
      </c>
      <c r="AU104" s="202" t="s">
        <v>85</v>
      </c>
      <c r="AY104" s="201" t="s">
        <v>122</v>
      </c>
      <c r="BK104" s="203">
        <f>SUM(BK105:BK120)</f>
        <v>0</v>
      </c>
    </row>
    <row r="105" spans="1:65" s="2" customFormat="1" ht="16.5" customHeight="1">
      <c r="A105" s="40"/>
      <c r="B105" s="41"/>
      <c r="C105" s="206" t="s">
        <v>130</v>
      </c>
      <c r="D105" s="206" t="s">
        <v>125</v>
      </c>
      <c r="E105" s="207" t="s">
        <v>663</v>
      </c>
      <c r="F105" s="208" t="s">
        <v>664</v>
      </c>
      <c r="G105" s="209" t="s">
        <v>646</v>
      </c>
      <c r="H105" s="210">
        <v>1</v>
      </c>
      <c r="I105" s="211"/>
      <c r="J105" s="212">
        <f>ROUND(I105*H105,2)</f>
        <v>0</v>
      </c>
      <c r="K105" s="208" t="s">
        <v>129</v>
      </c>
      <c r="L105" s="46"/>
      <c r="M105" s="213" t="s">
        <v>19</v>
      </c>
      <c r="N105" s="214" t="s">
        <v>48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647</v>
      </c>
      <c r="AT105" s="217" t="s">
        <v>125</v>
      </c>
      <c r="AU105" s="217" t="s">
        <v>87</v>
      </c>
      <c r="AY105" s="19" t="s">
        <v>122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85</v>
      </c>
      <c r="BK105" s="218">
        <f>ROUND(I105*H105,2)</f>
        <v>0</v>
      </c>
      <c r="BL105" s="19" t="s">
        <v>647</v>
      </c>
      <c r="BM105" s="217" t="s">
        <v>665</v>
      </c>
    </row>
    <row r="106" spans="1:47" s="2" customFormat="1" ht="12">
      <c r="A106" s="40"/>
      <c r="B106" s="41"/>
      <c r="C106" s="42"/>
      <c r="D106" s="219" t="s">
        <v>132</v>
      </c>
      <c r="E106" s="42"/>
      <c r="F106" s="220" t="s">
        <v>666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132</v>
      </c>
      <c r="AU106" s="19" t="s">
        <v>87</v>
      </c>
    </row>
    <row r="107" spans="1:51" s="13" customFormat="1" ht="12">
      <c r="A107" s="13"/>
      <c r="B107" s="224"/>
      <c r="C107" s="225"/>
      <c r="D107" s="226" t="s">
        <v>151</v>
      </c>
      <c r="E107" s="245" t="s">
        <v>19</v>
      </c>
      <c r="F107" s="227" t="s">
        <v>85</v>
      </c>
      <c r="G107" s="225"/>
      <c r="H107" s="228">
        <v>1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151</v>
      </c>
      <c r="AU107" s="234" t="s">
        <v>87</v>
      </c>
      <c r="AV107" s="13" t="s">
        <v>87</v>
      </c>
      <c r="AW107" s="13" t="s">
        <v>37</v>
      </c>
      <c r="AX107" s="13" t="s">
        <v>77</v>
      </c>
      <c r="AY107" s="234" t="s">
        <v>122</v>
      </c>
    </row>
    <row r="108" spans="1:51" s="15" customFormat="1" ht="12">
      <c r="A108" s="15"/>
      <c r="B108" s="246"/>
      <c r="C108" s="247"/>
      <c r="D108" s="226" t="s">
        <v>151</v>
      </c>
      <c r="E108" s="248" t="s">
        <v>19</v>
      </c>
      <c r="F108" s="249" t="s">
        <v>176</v>
      </c>
      <c r="G108" s="247"/>
      <c r="H108" s="250">
        <v>1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6" t="s">
        <v>151</v>
      </c>
      <c r="AU108" s="256" t="s">
        <v>87</v>
      </c>
      <c r="AV108" s="15" t="s">
        <v>130</v>
      </c>
      <c r="AW108" s="15" t="s">
        <v>37</v>
      </c>
      <c r="AX108" s="15" t="s">
        <v>85</v>
      </c>
      <c r="AY108" s="256" t="s">
        <v>122</v>
      </c>
    </row>
    <row r="109" spans="1:65" s="2" customFormat="1" ht="16.5" customHeight="1">
      <c r="A109" s="40"/>
      <c r="B109" s="41"/>
      <c r="C109" s="206" t="s">
        <v>146</v>
      </c>
      <c r="D109" s="206" t="s">
        <v>125</v>
      </c>
      <c r="E109" s="207" t="s">
        <v>667</v>
      </c>
      <c r="F109" s="208" t="s">
        <v>668</v>
      </c>
      <c r="G109" s="209" t="s">
        <v>646</v>
      </c>
      <c r="H109" s="210">
        <v>1</v>
      </c>
      <c r="I109" s="211"/>
      <c r="J109" s="212">
        <f>ROUND(I109*H109,2)</f>
        <v>0</v>
      </c>
      <c r="K109" s="208" t="s">
        <v>129</v>
      </c>
      <c r="L109" s="46"/>
      <c r="M109" s="213" t="s">
        <v>19</v>
      </c>
      <c r="N109" s="214" t="s">
        <v>48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647</v>
      </c>
      <c r="AT109" s="217" t="s">
        <v>125</v>
      </c>
      <c r="AU109" s="217" t="s">
        <v>87</v>
      </c>
      <c r="AY109" s="19" t="s">
        <v>122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85</v>
      </c>
      <c r="BK109" s="218">
        <f>ROUND(I109*H109,2)</f>
        <v>0</v>
      </c>
      <c r="BL109" s="19" t="s">
        <v>647</v>
      </c>
      <c r="BM109" s="217" t="s">
        <v>669</v>
      </c>
    </row>
    <row r="110" spans="1:47" s="2" customFormat="1" ht="12">
      <c r="A110" s="40"/>
      <c r="B110" s="41"/>
      <c r="C110" s="42"/>
      <c r="D110" s="219" t="s">
        <v>132</v>
      </c>
      <c r="E110" s="42"/>
      <c r="F110" s="220" t="s">
        <v>670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132</v>
      </c>
      <c r="AU110" s="19" t="s">
        <v>87</v>
      </c>
    </row>
    <row r="111" spans="1:51" s="13" customFormat="1" ht="12">
      <c r="A111" s="13"/>
      <c r="B111" s="224"/>
      <c r="C111" s="225"/>
      <c r="D111" s="226" t="s">
        <v>151</v>
      </c>
      <c r="E111" s="245" t="s">
        <v>19</v>
      </c>
      <c r="F111" s="227" t="s">
        <v>85</v>
      </c>
      <c r="G111" s="225"/>
      <c r="H111" s="228">
        <v>1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151</v>
      </c>
      <c r="AU111" s="234" t="s">
        <v>87</v>
      </c>
      <c r="AV111" s="13" t="s">
        <v>87</v>
      </c>
      <c r="AW111" s="13" t="s">
        <v>37</v>
      </c>
      <c r="AX111" s="13" t="s">
        <v>77</v>
      </c>
      <c r="AY111" s="234" t="s">
        <v>122</v>
      </c>
    </row>
    <row r="112" spans="1:51" s="15" customFormat="1" ht="12">
      <c r="A112" s="15"/>
      <c r="B112" s="246"/>
      <c r="C112" s="247"/>
      <c r="D112" s="226" t="s">
        <v>151</v>
      </c>
      <c r="E112" s="248" t="s">
        <v>19</v>
      </c>
      <c r="F112" s="249" t="s">
        <v>176</v>
      </c>
      <c r="G112" s="247"/>
      <c r="H112" s="250">
        <v>1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6" t="s">
        <v>151</v>
      </c>
      <c r="AU112" s="256" t="s">
        <v>87</v>
      </c>
      <c r="AV112" s="15" t="s">
        <v>130</v>
      </c>
      <c r="AW112" s="15" t="s">
        <v>37</v>
      </c>
      <c r="AX112" s="15" t="s">
        <v>85</v>
      </c>
      <c r="AY112" s="256" t="s">
        <v>122</v>
      </c>
    </row>
    <row r="113" spans="1:65" s="2" customFormat="1" ht="16.5" customHeight="1">
      <c r="A113" s="40"/>
      <c r="B113" s="41"/>
      <c r="C113" s="206" t="s">
        <v>153</v>
      </c>
      <c r="D113" s="206" t="s">
        <v>125</v>
      </c>
      <c r="E113" s="207" t="s">
        <v>671</v>
      </c>
      <c r="F113" s="208" t="s">
        <v>672</v>
      </c>
      <c r="G113" s="209" t="s">
        <v>646</v>
      </c>
      <c r="H113" s="210">
        <v>1</v>
      </c>
      <c r="I113" s="211"/>
      <c r="J113" s="212">
        <f>ROUND(I113*H113,2)</f>
        <v>0</v>
      </c>
      <c r="K113" s="208" t="s">
        <v>129</v>
      </c>
      <c r="L113" s="46"/>
      <c r="M113" s="213" t="s">
        <v>19</v>
      </c>
      <c r="N113" s="214" t="s">
        <v>48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647</v>
      </c>
      <c r="AT113" s="217" t="s">
        <v>125</v>
      </c>
      <c r="AU113" s="217" t="s">
        <v>87</v>
      </c>
      <c r="AY113" s="19" t="s">
        <v>122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85</v>
      </c>
      <c r="BK113" s="218">
        <f>ROUND(I113*H113,2)</f>
        <v>0</v>
      </c>
      <c r="BL113" s="19" t="s">
        <v>647</v>
      </c>
      <c r="BM113" s="217" t="s">
        <v>673</v>
      </c>
    </row>
    <row r="114" spans="1:47" s="2" customFormat="1" ht="12">
      <c r="A114" s="40"/>
      <c r="B114" s="41"/>
      <c r="C114" s="42"/>
      <c r="D114" s="219" t="s">
        <v>132</v>
      </c>
      <c r="E114" s="42"/>
      <c r="F114" s="220" t="s">
        <v>674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132</v>
      </c>
      <c r="AU114" s="19" t="s">
        <v>87</v>
      </c>
    </row>
    <row r="115" spans="1:51" s="13" customFormat="1" ht="12">
      <c r="A115" s="13"/>
      <c r="B115" s="224"/>
      <c r="C115" s="225"/>
      <c r="D115" s="226" t="s">
        <v>151</v>
      </c>
      <c r="E115" s="245" t="s">
        <v>19</v>
      </c>
      <c r="F115" s="227" t="s">
        <v>85</v>
      </c>
      <c r="G115" s="225"/>
      <c r="H115" s="228">
        <v>1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151</v>
      </c>
      <c r="AU115" s="234" t="s">
        <v>87</v>
      </c>
      <c r="AV115" s="13" t="s">
        <v>87</v>
      </c>
      <c r="AW115" s="13" t="s">
        <v>37</v>
      </c>
      <c r="AX115" s="13" t="s">
        <v>77</v>
      </c>
      <c r="AY115" s="234" t="s">
        <v>122</v>
      </c>
    </row>
    <row r="116" spans="1:51" s="15" customFormat="1" ht="12">
      <c r="A116" s="15"/>
      <c r="B116" s="246"/>
      <c r="C116" s="247"/>
      <c r="D116" s="226" t="s">
        <v>151</v>
      </c>
      <c r="E116" s="248" t="s">
        <v>19</v>
      </c>
      <c r="F116" s="249" t="s">
        <v>176</v>
      </c>
      <c r="G116" s="247"/>
      <c r="H116" s="250">
        <v>1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6" t="s">
        <v>151</v>
      </c>
      <c r="AU116" s="256" t="s">
        <v>87</v>
      </c>
      <c r="AV116" s="15" t="s">
        <v>130</v>
      </c>
      <c r="AW116" s="15" t="s">
        <v>37</v>
      </c>
      <c r="AX116" s="15" t="s">
        <v>85</v>
      </c>
      <c r="AY116" s="256" t="s">
        <v>122</v>
      </c>
    </row>
    <row r="117" spans="1:65" s="2" customFormat="1" ht="16.5" customHeight="1">
      <c r="A117" s="40"/>
      <c r="B117" s="41"/>
      <c r="C117" s="206" t="s">
        <v>158</v>
      </c>
      <c r="D117" s="206" t="s">
        <v>125</v>
      </c>
      <c r="E117" s="207" t="s">
        <v>675</v>
      </c>
      <c r="F117" s="208" t="s">
        <v>676</v>
      </c>
      <c r="G117" s="209" t="s">
        <v>646</v>
      </c>
      <c r="H117" s="210">
        <v>1</v>
      </c>
      <c r="I117" s="211"/>
      <c r="J117" s="212">
        <f>ROUND(I117*H117,2)</f>
        <v>0</v>
      </c>
      <c r="K117" s="208" t="s">
        <v>129</v>
      </c>
      <c r="L117" s="46"/>
      <c r="M117" s="213" t="s">
        <v>19</v>
      </c>
      <c r="N117" s="214" t="s">
        <v>48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647</v>
      </c>
      <c r="AT117" s="217" t="s">
        <v>125</v>
      </c>
      <c r="AU117" s="217" t="s">
        <v>87</v>
      </c>
      <c r="AY117" s="19" t="s">
        <v>122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85</v>
      </c>
      <c r="BK117" s="218">
        <f>ROUND(I117*H117,2)</f>
        <v>0</v>
      </c>
      <c r="BL117" s="19" t="s">
        <v>647</v>
      </c>
      <c r="BM117" s="217" t="s">
        <v>677</v>
      </c>
    </row>
    <row r="118" spans="1:47" s="2" customFormat="1" ht="12">
      <c r="A118" s="40"/>
      <c r="B118" s="41"/>
      <c r="C118" s="42"/>
      <c r="D118" s="219" t="s">
        <v>132</v>
      </c>
      <c r="E118" s="42"/>
      <c r="F118" s="220" t="s">
        <v>678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132</v>
      </c>
      <c r="AU118" s="19" t="s">
        <v>87</v>
      </c>
    </row>
    <row r="119" spans="1:51" s="13" customFormat="1" ht="12">
      <c r="A119" s="13"/>
      <c r="B119" s="224"/>
      <c r="C119" s="225"/>
      <c r="D119" s="226" t="s">
        <v>151</v>
      </c>
      <c r="E119" s="245" t="s">
        <v>19</v>
      </c>
      <c r="F119" s="227" t="s">
        <v>85</v>
      </c>
      <c r="G119" s="225"/>
      <c r="H119" s="228">
        <v>1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151</v>
      </c>
      <c r="AU119" s="234" t="s">
        <v>87</v>
      </c>
      <c r="AV119" s="13" t="s">
        <v>87</v>
      </c>
      <c r="AW119" s="13" t="s">
        <v>37</v>
      </c>
      <c r="AX119" s="13" t="s">
        <v>77</v>
      </c>
      <c r="AY119" s="234" t="s">
        <v>122</v>
      </c>
    </row>
    <row r="120" spans="1:51" s="15" customFormat="1" ht="12">
      <c r="A120" s="15"/>
      <c r="B120" s="246"/>
      <c r="C120" s="247"/>
      <c r="D120" s="226" t="s">
        <v>151</v>
      </c>
      <c r="E120" s="248" t="s">
        <v>19</v>
      </c>
      <c r="F120" s="249" t="s">
        <v>176</v>
      </c>
      <c r="G120" s="247"/>
      <c r="H120" s="250">
        <v>1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6" t="s">
        <v>151</v>
      </c>
      <c r="AU120" s="256" t="s">
        <v>87</v>
      </c>
      <c r="AV120" s="15" t="s">
        <v>130</v>
      </c>
      <c r="AW120" s="15" t="s">
        <v>37</v>
      </c>
      <c r="AX120" s="15" t="s">
        <v>85</v>
      </c>
      <c r="AY120" s="256" t="s">
        <v>122</v>
      </c>
    </row>
    <row r="121" spans="1:63" s="12" customFormat="1" ht="22.8" customHeight="1">
      <c r="A121" s="12"/>
      <c r="B121" s="190"/>
      <c r="C121" s="191"/>
      <c r="D121" s="192" t="s">
        <v>76</v>
      </c>
      <c r="E121" s="204" t="s">
        <v>679</v>
      </c>
      <c r="F121" s="204" t="s">
        <v>680</v>
      </c>
      <c r="G121" s="191"/>
      <c r="H121" s="191"/>
      <c r="I121" s="194"/>
      <c r="J121" s="205">
        <f>BK121</f>
        <v>0</v>
      </c>
      <c r="K121" s="191"/>
      <c r="L121" s="196"/>
      <c r="M121" s="197"/>
      <c r="N121" s="198"/>
      <c r="O121" s="198"/>
      <c r="P121" s="199">
        <f>SUM(P122:P129)</f>
        <v>0</v>
      </c>
      <c r="Q121" s="198"/>
      <c r="R121" s="199">
        <f>SUM(R122:R129)</f>
        <v>0</v>
      </c>
      <c r="S121" s="198"/>
      <c r="T121" s="200">
        <f>SUM(T122:T129)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1" t="s">
        <v>146</v>
      </c>
      <c r="AT121" s="202" t="s">
        <v>76</v>
      </c>
      <c r="AU121" s="202" t="s">
        <v>85</v>
      </c>
      <c r="AY121" s="201" t="s">
        <v>122</v>
      </c>
      <c r="BK121" s="203">
        <f>SUM(BK122:BK129)</f>
        <v>0</v>
      </c>
    </row>
    <row r="122" spans="1:65" s="2" customFormat="1" ht="16.5" customHeight="1">
      <c r="A122" s="40"/>
      <c r="B122" s="41"/>
      <c r="C122" s="206" t="s">
        <v>167</v>
      </c>
      <c r="D122" s="206" t="s">
        <v>125</v>
      </c>
      <c r="E122" s="207" t="s">
        <v>681</v>
      </c>
      <c r="F122" s="208" t="s">
        <v>682</v>
      </c>
      <c r="G122" s="209" t="s">
        <v>646</v>
      </c>
      <c r="H122" s="210">
        <v>1</v>
      </c>
      <c r="I122" s="211"/>
      <c r="J122" s="212">
        <f>ROUND(I122*H122,2)</f>
        <v>0</v>
      </c>
      <c r="K122" s="208" t="s">
        <v>129</v>
      </c>
      <c r="L122" s="46"/>
      <c r="M122" s="213" t="s">
        <v>19</v>
      </c>
      <c r="N122" s="214" t="s">
        <v>48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647</v>
      </c>
      <c r="AT122" s="217" t="s">
        <v>125</v>
      </c>
      <c r="AU122" s="217" t="s">
        <v>87</v>
      </c>
      <c r="AY122" s="19" t="s">
        <v>122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85</v>
      </c>
      <c r="BK122" s="218">
        <f>ROUND(I122*H122,2)</f>
        <v>0</v>
      </c>
      <c r="BL122" s="19" t="s">
        <v>647</v>
      </c>
      <c r="BM122" s="217" t="s">
        <v>683</v>
      </c>
    </row>
    <row r="123" spans="1:47" s="2" customFormat="1" ht="12">
      <c r="A123" s="40"/>
      <c r="B123" s="41"/>
      <c r="C123" s="42"/>
      <c r="D123" s="219" t="s">
        <v>132</v>
      </c>
      <c r="E123" s="42"/>
      <c r="F123" s="220" t="s">
        <v>684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132</v>
      </c>
      <c r="AU123" s="19" t="s">
        <v>87</v>
      </c>
    </row>
    <row r="124" spans="1:51" s="13" customFormat="1" ht="12">
      <c r="A124" s="13"/>
      <c r="B124" s="224"/>
      <c r="C124" s="225"/>
      <c r="D124" s="226" t="s">
        <v>151</v>
      </c>
      <c r="E124" s="245" t="s">
        <v>19</v>
      </c>
      <c r="F124" s="227" t="s">
        <v>85</v>
      </c>
      <c r="G124" s="225"/>
      <c r="H124" s="228">
        <v>1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151</v>
      </c>
      <c r="AU124" s="234" t="s">
        <v>87</v>
      </c>
      <c r="AV124" s="13" t="s">
        <v>87</v>
      </c>
      <c r="AW124" s="13" t="s">
        <v>37</v>
      </c>
      <c r="AX124" s="13" t="s">
        <v>77</v>
      </c>
      <c r="AY124" s="234" t="s">
        <v>122</v>
      </c>
    </row>
    <row r="125" spans="1:51" s="15" customFormat="1" ht="12">
      <c r="A125" s="15"/>
      <c r="B125" s="246"/>
      <c r="C125" s="247"/>
      <c r="D125" s="226" t="s">
        <v>151</v>
      </c>
      <c r="E125" s="248" t="s">
        <v>19</v>
      </c>
      <c r="F125" s="249" t="s">
        <v>176</v>
      </c>
      <c r="G125" s="247"/>
      <c r="H125" s="250">
        <v>1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6" t="s">
        <v>151</v>
      </c>
      <c r="AU125" s="256" t="s">
        <v>87</v>
      </c>
      <c r="AV125" s="15" t="s">
        <v>130</v>
      </c>
      <c r="AW125" s="15" t="s">
        <v>37</v>
      </c>
      <c r="AX125" s="15" t="s">
        <v>85</v>
      </c>
      <c r="AY125" s="256" t="s">
        <v>122</v>
      </c>
    </row>
    <row r="126" spans="1:65" s="2" customFormat="1" ht="16.5" customHeight="1">
      <c r="A126" s="40"/>
      <c r="B126" s="41"/>
      <c r="C126" s="206" t="s">
        <v>177</v>
      </c>
      <c r="D126" s="206" t="s">
        <v>125</v>
      </c>
      <c r="E126" s="207" t="s">
        <v>685</v>
      </c>
      <c r="F126" s="208" t="s">
        <v>686</v>
      </c>
      <c r="G126" s="209" t="s">
        <v>646</v>
      </c>
      <c r="H126" s="210">
        <v>1</v>
      </c>
      <c r="I126" s="211"/>
      <c r="J126" s="212">
        <f>ROUND(I126*H126,2)</f>
        <v>0</v>
      </c>
      <c r="K126" s="208" t="s">
        <v>129</v>
      </c>
      <c r="L126" s="46"/>
      <c r="M126" s="213" t="s">
        <v>19</v>
      </c>
      <c r="N126" s="214" t="s">
        <v>48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647</v>
      </c>
      <c r="AT126" s="217" t="s">
        <v>125</v>
      </c>
      <c r="AU126" s="217" t="s">
        <v>87</v>
      </c>
      <c r="AY126" s="19" t="s">
        <v>122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85</v>
      </c>
      <c r="BK126" s="218">
        <f>ROUND(I126*H126,2)</f>
        <v>0</v>
      </c>
      <c r="BL126" s="19" t="s">
        <v>647</v>
      </c>
      <c r="BM126" s="217" t="s">
        <v>687</v>
      </c>
    </row>
    <row r="127" spans="1:47" s="2" customFormat="1" ht="12">
      <c r="A127" s="40"/>
      <c r="B127" s="41"/>
      <c r="C127" s="42"/>
      <c r="D127" s="219" t="s">
        <v>132</v>
      </c>
      <c r="E127" s="42"/>
      <c r="F127" s="220" t="s">
        <v>688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132</v>
      </c>
      <c r="AU127" s="19" t="s">
        <v>87</v>
      </c>
    </row>
    <row r="128" spans="1:51" s="13" customFormat="1" ht="12">
      <c r="A128" s="13"/>
      <c r="B128" s="224"/>
      <c r="C128" s="225"/>
      <c r="D128" s="226" t="s">
        <v>151</v>
      </c>
      <c r="E128" s="245" t="s">
        <v>19</v>
      </c>
      <c r="F128" s="227" t="s">
        <v>85</v>
      </c>
      <c r="G128" s="225"/>
      <c r="H128" s="228">
        <v>1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151</v>
      </c>
      <c r="AU128" s="234" t="s">
        <v>87</v>
      </c>
      <c r="AV128" s="13" t="s">
        <v>87</v>
      </c>
      <c r="AW128" s="13" t="s">
        <v>37</v>
      </c>
      <c r="AX128" s="13" t="s">
        <v>77</v>
      </c>
      <c r="AY128" s="234" t="s">
        <v>122</v>
      </c>
    </row>
    <row r="129" spans="1:51" s="15" customFormat="1" ht="12">
      <c r="A129" s="15"/>
      <c r="B129" s="246"/>
      <c r="C129" s="247"/>
      <c r="D129" s="226" t="s">
        <v>151</v>
      </c>
      <c r="E129" s="248" t="s">
        <v>19</v>
      </c>
      <c r="F129" s="249" t="s">
        <v>176</v>
      </c>
      <c r="G129" s="247"/>
      <c r="H129" s="250">
        <v>1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6" t="s">
        <v>151</v>
      </c>
      <c r="AU129" s="256" t="s">
        <v>87</v>
      </c>
      <c r="AV129" s="15" t="s">
        <v>130</v>
      </c>
      <c r="AW129" s="15" t="s">
        <v>37</v>
      </c>
      <c r="AX129" s="15" t="s">
        <v>85</v>
      </c>
      <c r="AY129" s="256" t="s">
        <v>122</v>
      </c>
    </row>
    <row r="130" spans="1:63" s="12" customFormat="1" ht="22.8" customHeight="1">
      <c r="A130" s="12"/>
      <c r="B130" s="190"/>
      <c r="C130" s="191"/>
      <c r="D130" s="192" t="s">
        <v>76</v>
      </c>
      <c r="E130" s="204" t="s">
        <v>689</v>
      </c>
      <c r="F130" s="204" t="s">
        <v>690</v>
      </c>
      <c r="G130" s="191"/>
      <c r="H130" s="191"/>
      <c r="I130" s="194"/>
      <c r="J130" s="205">
        <f>BK130</f>
        <v>0</v>
      </c>
      <c r="K130" s="191"/>
      <c r="L130" s="196"/>
      <c r="M130" s="197"/>
      <c r="N130" s="198"/>
      <c r="O130" s="198"/>
      <c r="P130" s="199">
        <f>SUM(P131:P138)</f>
        <v>0</v>
      </c>
      <c r="Q130" s="198"/>
      <c r="R130" s="199">
        <f>SUM(R131:R138)</f>
        <v>0</v>
      </c>
      <c r="S130" s="198"/>
      <c r="T130" s="200">
        <f>SUM(T131:T138)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1" t="s">
        <v>146</v>
      </c>
      <c r="AT130" s="202" t="s">
        <v>76</v>
      </c>
      <c r="AU130" s="202" t="s">
        <v>85</v>
      </c>
      <c r="AY130" s="201" t="s">
        <v>122</v>
      </c>
      <c r="BK130" s="203">
        <f>SUM(BK131:BK138)</f>
        <v>0</v>
      </c>
    </row>
    <row r="131" spans="1:65" s="2" customFormat="1" ht="16.5" customHeight="1">
      <c r="A131" s="40"/>
      <c r="B131" s="41"/>
      <c r="C131" s="206" t="s">
        <v>182</v>
      </c>
      <c r="D131" s="206" t="s">
        <v>125</v>
      </c>
      <c r="E131" s="207" t="s">
        <v>691</v>
      </c>
      <c r="F131" s="208" t="s">
        <v>692</v>
      </c>
      <c r="G131" s="209" t="s">
        <v>646</v>
      </c>
      <c r="H131" s="210">
        <v>1</v>
      </c>
      <c r="I131" s="211"/>
      <c r="J131" s="212">
        <f>ROUND(I131*H131,2)</f>
        <v>0</v>
      </c>
      <c r="K131" s="208" t="s">
        <v>129</v>
      </c>
      <c r="L131" s="46"/>
      <c r="M131" s="213" t="s">
        <v>19</v>
      </c>
      <c r="N131" s="214" t="s">
        <v>48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647</v>
      </c>
      <c r="AT131" s="217" t="s">
        <v>125</v>
      </c>
      <c r="AU131" s="217" t="s">
        <v>87</v>
      </c>
      <c r="AY131" s="19" t="s">
        <v>122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85</v>
      </c>
      <c r="BK131" s="218">
        <f>ROUND(I131*H131,2)</f>
        <v>0</v>
      </c>
      <c r="BL131" s="19" t="s">
        <v>647</v>
      </c>
      <c r="BM131" s="217" t="s">
        <v>693</v>
      </c>
    </row>
    <row r="132" spans="1:47" s="2" customFormat="1" ht="12">
      <c r="A132" s="40"/>
      <c r="B132" s="41"/>
      <c r="C132" s="42"/>
      <c r="D132" s="219" t="s">
        <v>132</v>
      </c>
      <c r="E132" s="42"/>
      <c r="F132" s="220" t="s">
        <v>694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132</v>
      </c>
      <c r="AU132" s="19" t="s">
        <v>87</v>
      </c>
    </row>
    <row r="133" spans="1:51" s="13" customFormat="1" ht="12">
      <c r="A133" s="13"/>
      <c r="B133" s="224"/>
      <c r="C133" s="225"/>
      <c r="D133" s="226" t="s">
        <v>151</v>
      </c>
      <c r="E133" s="245" t="s">
        <v>19</v>
      </c>
      <c r="F133" s="227" t="s">
        <v>85</v>
      </c>
      <c r="G133" s="225"/>
      <c r="H133" s="228">
        <v>1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151</v>
      </c>
      <c r="AU133" s="234" t="s">
        <v>87</v>
      </c>
      <c r="AV133" s="13" t="s">
        <v>87</v>
      </c>
      <c r="AW133" s="13" t="s">
        <v>37</v>
      </c>
      <c r="AX133" s="13" t="s">
        <v>77</v>
      </c>
      <c r="AY133" s="234" t="s">
        <v>122</v>
      </c>
    </row>
    <row r="134" spans="1:51" s="15" customFormat="1" ht="12">
      <c r="A134" s="15"/>
      <c r="B134" s="246"/>
      <c r="C134" s="247"/>
      <c r="D134" s="226" t="s">
        <v>151</v>
      </c>
      <c r="E134" s="248" t="s">
        <v>19</v>
      </c>
      <c r="F134" s="249" t="s">
        <v>176</v>
      </c>
      <c r="G134" s="247"/>
      <c r="H134" s="250">
        <v>1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6" t="s">
        <v>151</v>
      </c>
      <c r="AU134" s="256" t="s">
        <v>87</v>
      </c>
      <c r="AV134" s="15" t="s">
        <v>130</v>
      </c>
      <c r="AW134" s="15" t="s">
        <v>37</v>
      </c>
      <c r="AX134" s="15" t="s">
        <v>85</v>
      </c>
      <c r="AY134" s="256" t="s">
        <v>122</v>
      </c>
    </row>
    <row r="135" spans="1:65" s="2" customFormat="1" ht="16.5" customHeight="1">
      <c r="A135" s="40"/>
      <c r="B135" s="41"/>
      <c r="C135" s="206" t="s">
        <v>186</v>
      </c>
      <c r="D135" s="206" t="s">
        <v>125</v>
      </c>
      <c r="E135" s="207" t="s">
        <v>695</v>
      </c>
      <c r="F135" s="208" t="s">
        <v>696</v>
      </c>
      <c r="G135" s="209" t="s">
        <v>646</v>
      </c>
      <c r="H135" s="210">
        <v>1</v>
      </c>
      <c r="I135" s="211"/>
      <c r="J135" s="212">
        <f>ROUND(I135*H135,2)</f>
        <v>0</v>
      </c>
      <c r="K135" s="208" t="s">
        <v>129</v>
      </c>
      <c r="L135" s="46"/>
      <c r="M135" s="213" t="s">
        <v>19</v>
      </c>
      <c r="N135" s="214" t="s">
        <v>48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647</v>
      </c>
      <c r="AT135" s="217" t="s">
        <v>125</v>
      </c>
      <c r="AU135" s="217" t="s">
        <v>87</v>
      </c>
      <c r="AY135" s="19" t="s">
        <v>122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85</v>
      </c>
      <c r="BK135" s="218">
        <f>ROUND(I135*H135,2)</f>
        <v>0</v>
      </c>
      <c r="BL135" s="19" t="s">
        <v>647</v>
      </c>
      <c r="BM135" s="217" t="s">
        <v>697</v>
      </c>
    </row>
    <row r="136" spans="1:47" s="2" customFormat="1" ht="12">
      <c r="A136" s="40"/>
      <c r="B136" s="41"/>
      <c r="C136" s="42"/>
      <c r="D136" s="219" t="s">
        <v>132</v>
      </c>
      <c r="E136" s="42"/>
      <c r="F136" s="220" t="s">
        <v>698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132</v>
      </c>
      <c r="AU136" s="19" t="s">
        <v>87</v>
      </c>
    </row>
    <row r="137" spans="1:51" s="13" customFormat="1" ht="12">
      <c r="A137" s="13"/>
      <c r="B137" s="224"/>
      <c r="C137" s="225"/>
      <c r="D137" s="226" t="s">
        <v>151</v>
      </c>
      <c r="E137" s="245" t="s">
        <v>19</v>
      </c>
      <c r="F137" s="227" t="s">
        <v>85</v>
      </c>
      <c r="G137" s="225"/>
      <c r="H137" s="228">
        <v>1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151</v>
      </c>
      <c r="AU137" s="234" t="s">
        <v>87</v>
      </c>
      <c r="AV137" s="13" t="s">
        <v>87</v>
      </c>
      <c r="AW137" s="13" t="s">
        <v>37</v>
      </c>
      <c r="AX137" s="13" t="s">
        <v>77</v>
      </c>
      <c r="AY137" s="234" t="s">
        <v>122</v>
      </c>
    </row>
    <row r="138" spans="1:51" s="15" customFormat="1" ht="12">
      <c r="A138" s="15"/>
      <c r="B138" s="246"/>
      <c r="C138" s="247"/>
      <c r="D138" s="226" t="s">
        <v>151</v>
      </c>
      <c r="E138" s="248" t="s">
        <v>19</v>
      </c>
      <c r="F138" s="249" t="s">
        <v>176</v>
      </c>
      <c r="G138" s="247"/>
      <c r="H138" s="250">
        <v>1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6" t="s">
        <v>151</v>
      </c>
      <c r="AU138" s="256" t="s">
        <v>87</v>
      </c>
      <c r="AV138" s="15" t="s">
        <v>130</v>
      </c>
      <c r="AW138" s="15" t="s">
        <v>37</v>
      </c>
      <c r="AX138" s="15" t="s">
        <v>85</v>
      </c>
      <c r="AY138" s="256" t="s">
        <v>122</v>
      </c>
    </row>
    <row r="139" spans="1:63" s="12" customFormat="1" ht="22.8" customHeight="1">
      <c r="A139" s="12"/>
      <c r="B139" s="190"/>
      <c r="C139" s="191"/>
      <c r="D139" s="192" t="s">
        <v>76</v>
      </c>
      <c r="E139" s="204" t="s">
        <v>699</v>
      </c>
      <c r="F139" s="204" t="s">
        <v>700</v>
      </c>
      <c r="G139" s="191"/>
      <c r="H139" s="191"/>
      <c r="I139" s="194"/>
      <c r="J139" s="205">
        <f>BK139</f>
        <v>0</v>
      </c>
      <c r="K139" s="191"/>
      <c r="L139" s="196"/>
      <c r="M139" s="197"/>
      <c r="N139" s="198"/>
      <c r="O139" s="198"/>
      <c r="P139" s="199">
        <f>SUM(P140:P143)</f>
        <v>0</v>
      </c>
      <c r="Q139" s="198"/>
      <c r="R139" s="199">
        <f>SUM(R140:R143)</f>
        <v>0</v>
      </c>
      <c r="S139" s="198"/>
      <c r="T139" s="200">
        <f>SUM(T140:T143)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1" t="s">
        <v>146</v>
      </c>
      <c r="AT139" s="202" t="s">
        <v>76</v>
      </c>
      <c r="AU139" s="202" t="s">
        <v>85</v>
      </c>
      <c r="AY139" s="201" t="s">
        <v>122</v>
      </c>
      <c r="BK139" s="203">
        <f>SUM(BK140:BK143)</f>
        <v>0</v>
      </c>
    </row>
    <row r="140" spans="1:65" s="2" customFormat="1" ht="16.5" customHeight="1">
      <c r="A140" s="40"/>
      <c r="B140" s="41"/>
      <c r="C140" s="206" t="s">
        <v>191</v>
      </c>
      <c r="D140" s="206" t="s">
        <v>125</v>
      </c>
      <c r="E140" s="207" t="s">
        <v>701</v>
      </c>
      <c r="F140" s="208" t="s">
        <v>702</v>
      </c>
      <c r="G140" s="209" t="s">
        <v>646</v>
      </c>
      <c r="H140" s="210">
        <v>1</v>
      </c>
      <c r="I140" s="211"/>
      <c r="J140" s="212">
        <f>ROUND(I140*H140,2)</f>
        <v>0</v>
      </c>
      <c r="K140" s="208" t="s">
        <v>129</v>
      </c>
      <c r="L140" s="46"/>
      <c r="M140" s="213" t="s">
        <v>19</v>
      </c>
      <c r="N140" s="214" t="s">
        <v>48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647</v>
      </c>
      <c r="AT140" s="217" t="s">
        <v>125</v>
      </c>
      <c r="AU140" s="217" t="s">
        <v>87</v>
      </c>
      <c r="AY140" s="19" t="s">
        <v>122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85</v>
      </c>
      <c r="BK140" s="218">
        <f>ROUND(I140*H140,2)</f>
        <v>0</v>
      </c>
      <c r="BL140" s="19" t="s">
        <v>647</v>
      </c>
      <c r="BM140" s="217" t="s">
        <v>703</v>
      </c>
    </row>
    <row r="141" spans="1:47" s="2" customFormat="1" ht="12">
      <c r="A141" s="40"/>
      <c r="B141" s="41"/>
      <c r="C141" s="42"/>
      <c r="D141" s="219" t="s">
        <v>132</v>
      </c>
      <c r="E141" s="42"/>
      <c r="F141" s="220" t="s">
        <v>704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132</v>
      </c>
      <c r="AU141" s="19" t="s">
        <v>87</v>
      </c>
    </row>
    <row r="142" spans="1:51" s="13" customFormat="1" ht="12">
      <c r="A142" s="13"/>
      <c r="B142" s="224"/>
      <c r="C142" s="225"/>
      <c r="D142" s="226" t="s">
        <v>151</v>
      </c>
      <c r="E142" s="245" t="s">
        <v>19</v>
      </c>
      <c r="F142" s="227" t="s">
        <v>85</v>
      </c>
      <c r="G142" s="225"/>
      <c r="H142" s="228">
        <v>1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151</v>
      </c>
      <c r="AU142" s="234" t="s">
        <v>87</v>
      </c>
      <c r="AV142" s="13" t="s">
        <v>87</v>
      </c>
      <c r="AW142" s="13" t="s">
        <v>37</v>
      </c>
      <c r="AX142" s="13" t="s">
        <v>77</v>
      </c>
      <c r="AY142" s="234" t="s">
        <v>122</v>
      </c>
    </row>
    <row r="143" spans="1:51" s="15" customFormat="1" ht="12">
      <c r="A143" s="15"/>
      <c r="B143" s="246"/>
      <c r="C143" s="247"/>
      <c r="D143" s="226" t="s">
        <v>151</v>
      </c>
      <c r="E143" s="248" t="s">
        <v>19</v>
      </c>
      <c r="F143" s="249" t="s">
        <v>176</v>
      </c>
      <c r="G143" s="247"/>
      <c r="H143" s="250">
        <v>1</v>
      </c>
      <c r="I143" s="251"/>
      <c r="J143" s="247"/>
      <c r="K143" s="247"/>
      <c r="L143" s="252"/>
      <c r="M143" s="283"/>
      <c r="N143" s="284"/>
      <c r="O143" s="284"/>
      <c r="P143" s="284"/>
      <c r="Q143" s="284"/>
      <c r="R143" s="284"/>
      <c r="S143" s="284"/>
      <c r="T143" s="28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6" t="s">
        <v>151</v>
      </c>
      <c r="AU143" s="256" t="s">
        <v>87</v>
      </c>
      <c r="AV143" s="15" t="s">
        <v>130</v>
      </c>
      <c r="AW143" s="15" t="s">
        <v>37</v>
      </c>
      <c r="AX143" s="15" t="s">
        <v>85</v>
      </c>
      <c r="AY143" s="256" t="s">
        <v>122</v>
      </c>
    </row>
    <row r="144" spans="1:31" s="2" customFormat="1" ht="6.95" customHeight="1">
      <c r="A144" s="40"/>
      <c r="B144" s="61"/>
      <c r="C144" s="62"/>
      <c r="D144" s="62"/>
      <c r="E144" s="62"/>
      <c r="F144" s="62"/>
      <c r="G144" s="62"/>
      <c r="H144" s="62"/>
      <c r="I144" s="62"/>
      <c r="J144" s="62"/>
      <c r="K144" s="62"/>
      <c r="L144" s="46"/>
      <c r="M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</row>
  </sheetData>
  <sheetProtection password="CC35" sheet="1" objects="1" scenarios="1" formatColumns="0" formatRows="0" autoFilter="0"/>
  <autoFilter ref="C86:K143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3_01/011002000"/>
    <hyperlink ref="F96" r:id="rId2" display="https://podminky.urs.cz/item/CS_URS_2023_01/022002000"/>
    <hyperlink ref="F101" r:id="rId3" display="https://podminky.urs.cz/item/CS_URS_2023_01/030001000"/>
    <hyperlink ref="F106" r:id="rId4" display="https://podminky.urs.cz/item/CS_URS_2023_01/041002000"/>
    <hyperlink ref="F110" r:id="rId5" display="https://podminky.urs.cz/item/CS_URS_2023_01/043002000"/>
    <hyperlink ref="F114" r:id="rId6" display="https://podminky.urs.cz/item/CS_URS_2023_01/044002000"/>
    <hyperlink ref="F118" r:id="rId7" display="https://podminky.urs.cz/item/CS_URS_2023_01/045002000"/>
    <hyperlink ref="F123" r:id="rId8" display="https://podminky.urs.cz/item/CS_URS_2023_01/062002000"/>
    <hyperlink ref="F127" r:id="rId9" display="https://podminky.urs.cz/item/CS_URS_2023_01/063002000"/>
    <hyperlink ref="F132" r:id="rId10" display="https://podminky.urs.cz/item/CS_URS_2023_01/071002000"/>
    <hyperlink ref="F136" r:id="rId11" display="https://podminky.urs.cz/item/CS_URS_2023_01/079002000"/>
    <hyperlink ref="F141" r:id="rId12" display="https://podminky.urs.cz/item/CS_URS_2023_01/09410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6" customWidth="1"/>
    <col min="2" max="2" width="1.7109375" style="286" customWidth="1"/>
    <col min="3" max="4" width="5.00390625" style="286" customWidth="1"/>
    <col min="5" max="5" width="11.7109375" style="286" customWidth="1"/>
    <col min="6" max="6" width="9.140625" style="286" customWidth="1"/>
    <col min="7" max="7" width="5.00390625" style="286" customWidth="1"/>
    <col min="8" max="8" width="77.8515625" style="286" customWidth="1"/>
    <col min="9" max="10" width="20.00390625" style="286" customWidth="1"/>
    <col min="11" max="11" width="1.7109375" style="286" customWidth="1"/>
  </cols>
  <sheetData>
    <row r="1" s="1" customFormat="1" ht="37.5" customHeight="1"/>
    <row r="2" spans="2:11" s="1" customFormat="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pans="2:11" s="17" customFormat="1" ht="45" customHeight="1">
      <c r="B3" s="290"/>
      <c r="C3" s="291" t="s">
        <v>705</v>
      </c>
      <c r="D3" s="291"/>
      <c r="E3" s="291"/>
      <c r="F3" s="291"/>
      <c r="G3" s="291"/>
      <c r="H3" s="291"/>
      <c r="I3" s="291"/>
      <c r="J3" s="291"/>
      <c r="K3" s="292"/>
    </row>
    <row r="4" spans="2:11" s="1" customFormat="1" ht="25.5" customHeight="1">
      <c r="B4" s="293"/>
      <c r="C4" s="294" t="s">
        <v>706</v>
      </c>
      <c r="D4" s="294"/>
      <c r="E4" s="294"/>
      <c r="F4" s="294"/>
      <c r="G4" s="294"/>
      <c r="H4" s="294"/>
      <c r="I4" s="294"/>
      <c r="J4" s="294"/>
      <c r="K4" s="295"/>
    </row>
    <row r="5" spans="2:11" s="1" customFormat="1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spans="2:11" s="1" customFormat="1" ht="15" customHeight="1">
      <c r="B6" s="293"/>
      <c r="C6" s="297" t="s">
        <v>707</v>
      </c>
      <c r="D6" s="297"/>
      <c r="E6" s="297"/>
      <c r="F6" s="297"/>
      <c r="G6" s="297"/>
      <c r="H6" s="297"/>
      <c r="I6" s="297"/>
      <c r="J6" s="297"/>
      <c r="K6" s="295"/>
    </row>
    <row r="7" spans="2:11" s="1" customFormat="1" ht="15" customHeight="1">
      <c r="B7" s="298"/>
      <c r="C7" s="297" t="s">
        <v>708</v>
      </c>
      <c r="D7" s="297"/>
      <c r="E7" s="297"/>
      <c r="F7" s="297"/>
      <c r="G7" s="297"/>
      <c r="H7" s="297"/>
      <c r="I7" s="297"/>
      <c r="J7" s="297"/>
      <c r="K7" s="295"/>
    </row>
    <row r="8" spans="2:11" s="1" customFormat="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pans="2:11" s="1" customFormat="1" ht="15" customHeight="1">
      <c r="B9" s="298"/>
      <c r="C9" s="297" t="s">
        <v>709</v>
      </c>
      <c r="D9" s="297"/>
      <c r="E9" s="297"/>
      <c r="F9" s="297"/>
      <c r="G9" s="297"/>
      <c r="H9" s="297"/>
      <c r="I9" s="297"/>
      <c r="J9" s="297"/>
      <c r="K9" s="295"/>
    </row>
    <row r="10" spans="2:11" s="1" customFormat="1" ht="15" customHeight="1">
      <c r="B10" s="298"/>
      <c r="C10" s="297"/>
      <c r="D10" s="297" t="s">
        <v>710</v>
      </c>
      <c r="E10" s="297"/>
      <c r="F10" s="297"/>
      <c r="G10" s="297"/>
      <c r="H10" s="297"/>
      <c r="I10" s="297"/>
      <c r="J10" s="297"/>
      <c r="K10" s="295"/>
    </row>
    <row r="11" spans="2:11" s="1" customFormat="1" ht="15" customHeight="1">
      <c r="B11" s="298"/>
      <c r="C11" s="299"/>
      <c r="D11" s="297" t="s">
        <v>711</v>
      </c>
      <c r="E11" s="297"/>
      <c r="F11" s="297"/>
      <c r="G11" s="297"/>
      <c r="H11" s="297"/>
      <c r="I11" s="297"/>
      <c r="J11" s="297"/>
      <c r="K11" s="295"/>
    </row>
    <row r="12" spans="2:11" s="1" customFormat="1" ht="15" customHeight="1">
      <c r="B12" s="298"/>
      <c r="C12" s="299"/>
      <c r="D12" s="297"/>
      <c r="E12" s="297"/>
      <c r="F12" s="297"/>
      <c r="G12" s="297"/>
      <c r="H12" s="297"/>
      <c r="I12" s="297"/>
      <c r="J12" s="297"/>
      <c r="K12" s="295"/>
    </row>
    <row r="13" spans="2:11" s="1" customFormat="1" ht="15" customHeight="1">
      <c r="B13" s="298"/>
      <c r="C13" s="299"/>
      <c r="D13" s="300" t="s">
        <v>712</v>
      </c>
      <c r="E13" s="297"/>
      <c r="F13" s="297"/>
      <c r="G13" s="297"/>
      <c r="H13" s="297"/>
      <c r="I13" s="297"/>
      <c r="J13" s="297"/>
      <c r="K13" s="295"/>
    </row>
    <row r="14" spans="2:11" s="1" customFormat="1" ht="12.75" customHeight="1">
      <c r="B14" s="298"/>
      <c r="C14" s="299"/>
      <c r="D14" s="299"/>
      <c r="E14" s="299"/>
      <c r="F14" s="299"/>
      <c r="G14" s="299"/>
      <c r="H14" s="299"/>
      <c r="I14" s="299"/>
      <c r="J14" s="299"/>
      <c r="K14" s="295"/>
    </row>
    <row r="15" spans="2:11" s="1" customFormat="1" ht="15" customHeight="1">
      <c r="B15" s="298"/>
      <c r="C15" s="299"/>
      <c r="D15" s="297" t="s">
        <v>713</v>
      </c>
      <c r="E15" s="297"/>
      <c r="F15" s="297"/>
      <c r="G15" s="297"/>
      <c r="H15" s="297"/>
      <c r="I15" s="297"/>
      <c r="J15" s="297"/>
      <c r="K15" s="295"/>
    </row>
    <row r="16" spans="2:11" s="1" customFormat="1" ht="15" customHeight="1">
      <c r="B16" s="298"/>
      <c r="C16" s="299"/>
      <c r="D16" s="297" t="s">
        <v>714</v>
      </c>
      <c r="E16" s="297"/>
      <c r="F16" s="297"/>
      <c r="G16" s="297"/>
      <c r="H16" s="297"/>
      <c r="I16" s="297"/>
      <c r="J16" s="297"/>
      <c r="K16" s="295"/>
    </row>
    <row r="17" spans="2:11" s="1" customFormat="1" ht="15" customHeight="1">
      <c r="B17" s="298"/>
      <c r="C17" s="299"/>
      <c r="D17" s="297" t="s">
        <v>715</v>
      </c>
      <c r="E17" s="297"/>
      <c r="F17" s="297"/>
      <c r="G17" s="297"/>
      <c r="H17" s="297"/>
      <c r="I17" s="297"/>
      <c r="J17" s="297"/>
      <c r="K17" s="295"/>
    </row>
    <row r="18" spans="2:11" s="1" customFormat="1" ht="15" customHeight="1">
      <c r="B18" s="298"/>
      <c r="C18" s="299"/>
      <c r="D18" s="299"/>
      <c r="E18" s="301" t="s">
        <v>84</v>
      </c>
      <c r="F18" s="297" t="s">
        <v>716</v>
      </c>
      <c r="G18" s="297"/>
      <c r="H18" s="297"/>
      <c r="I18" s="297"/>
      <c r="J18" s="297"/>
      <c r="K18" s="295"/>
    </row>
    <row r="19" spans="2:11" s="1" customFormat="1" ht="15" customHeight="1">
      <c r="B19" s="298"/>
      <c r="C19" s="299"/>
      <c r="D19" s="299"/>
      <c r="E19" s="301" t="s">
        <v>717</v>
      </c>
      <c r="F19" s="297" t="s">
        <v>718</v>
      </c>
      <c r="G19" s="297"/>
      <c r="H19" s="297"/>
      <c r="I19" s="297"/>
      <c r="J19" s="297"/>
      <c r="K19" s="295"/>
    </row>
    <row r="20" spans="2:11" s="1" customFormat="1" ht="15" customHeight="1">
      <c r="B20" s="298"/>
      <c r="C20" s="299"/>
      <c r="D20" s="299"/>
      <c r="E20" s="301" t="s">
        <v>719</v>
      </c>
      <c r="F20" s="297" t="s">
        <v>720</v>
      </c>
      <c r="G20" s="297"/>
      <c r="H20" s="297"/>
      <c r="I20" s="297"/>
      <c r="J20" s="297"/>
      <c r="K20" s="295"/>
    </row>
    <row r="21" spans="2:11" s="1" customFormat="1" ht="15" customHeight="1">
      <c r="B21" s="298"/>
      <c r="C21" s="299"/>
      <c r="D21" s="299"/>
      <c r="E21" s="301" t="s">
        <v>721</v>
      </c>
      <c r="F21" s="297" t="s">
        <v>722</v>
      </c>
      <c r="G21" s="297"/>
      <c r="H21" s="297"/>
      <c r="I21" s="297"/>
      <c r="J21" s="297"/>
      <c r="K21" s="295"/>
    </row>
    <row r="22" spans="2:11" s="1" customFormat="1" ht="15" customHeight="1">
      <c r="B22" s="298"/>
      <c r="C22" s="299"/>
      <c r="D22" s="299"/>
      <c r="E22" s="301" t="s">
        <v>723</v>
      </c>
      <c r="F22" s="297" t="s">
        <v>724</v>
      </c>
      <c r="G22" s="297"/>
      <c r="H22" s="297"/>
      <c r="I22" s="297"/>
      <c r="J22" s="297"/>
      <c r="K22" s="295"/>
    </row>
    <row r="23" spans="2:11" s="1" customFormat="1" ht="15" customHeight="1">
      <c r="B23" s="298"/>
      <c r="C23" s="299"/>
      <c r="D23" s="299"/>
      <c r="E23" s="301" t="s">
        <v>725</v>
      </c>
      <c r="F23" s="297" t="s">
        <v>726</v>
      </c>
      <c r="G23" s="297"/>
      <c r="H23" s="297"/>
      <c r="I23" s="297"/>
      <c r="J23" s="297"/>
      <c r="K23" s="295"/>
    </row>
    <row r="24" spans="2:11" s="1" customFormat="1" ht="12.75" customHeight="1">
      <c r="B24" s="298"/>
      <c r="C24" s="299"/>
      <c r="D24" s="299"/>
      <c r="E24" s="299"/>
      <c r="F24" s="299"/>
      <c r="G24" s="299"/>
      <c r="H24" s="299"/>
      <c r="I24" s="299"/>
      <c r="J24" s="299"/>
      <c r="K24" s="295"/>
    </row>
    <row r="25" spans="2:11" s="1" customFormat="1" ht="15" customHeight="1">
      <c r="B25" s="298"/>
      <c r="C25" s="297" t="s">
        <v>727</v>
      </c>
      <c r="D25" s="297"/>
      <c r="E25" s="297"/>
      <c r="F25" s="297"/>
      <c r="G25" s="297"/>
      <c r="H25" s="297"/>
      <c r="I25" s="297"/>
      <c r="J25" s="297"/>
      <c r="K25" s="295"/>
    </row>
    <row r="26" spans="2:11" s="1" customFormat="1" ht="15" customHeight="1">
      <c r="B26" s="298"/>
      <c r="C26" s="297" t="s">
        <v>728</v>
      </c>
      <c r="D26" s="297"/>
      <c r="E26" s="297"/>
      <c r="F26" s="297"/>
      <c r="G26" s="297"/>
      <c r="H26" s="297"/>
      <c r="I26" s="297"/>
      <c r="J26" s="297"/>
      <c r="K26" s="295"/>
    </row>
    <row r="27" spans="2:11" s="1" customFormat="1" ht="15" customHeight="1">
      <c r="B27" s="298"/>
      <c r="C27" s="297"/>
      <c r="D27" s="297" t="s">
        <v>729</v>
      </c>
      <c r="E27" s="297"/>
      <c r="F27" s="297"/>
      <c r="G27" s="297"/>
      <c r="H27" s="297"/>
      <c r="I27" s="297"/>
      <c r="J27" s="297"/>
      <c r="K27" s="295"/>
    </row>
    <row r="28" spans="2:11" s="1" customFormat="1" ht="15" customHeight="1">
      <c r="B28" s="298"/>
      <c r="C28" s="299"/>
      <c r="D28" s="297" t="s">
        <v>730</v>
      </c>
      <c r="E28" s="297"/>
      <c r="F28" s="297"/>
      <c r="G28" s="297"/>
      <c r="H28" s="297"/>
      <c r="I28" s="297"/>
      <c r="J28" s="297"/>
      <c r="K28" s="295"/>
    </row>
    <row r="29" spans="2:11" s="1" customFormat="1" ht="12.75" customHeight="1">
      <c r="B29" s="298"/>
      <c r="C29" s="299"/>
      <c r="D29" s="299"/>
      <c r="E29" s="299"/>
      <c r="F29" s="299"/>
      <c r="G29" s="299"/>
      <c r="H29" s="299"/>
      <c r="I29" s="299"/>
      <c r="J29" s="299"/>
      <c r="K29" s="295"/>
    </row>
    <row r="30" spans="2:11" s="1" customFormat="1" ht="15" customHeight="1">
      <c r="B30" s="298"/>
      <c r="C30" s="299"/>
      <c r="D30" s="297" t="s">
        <v>731</v>
      </c>
      <c r="E30" s="297"/>
      <c r="F30" s="297"/>
      <c r="G30" s="297"/>
      <c r="H30" s="297"/>
      <c r="I30" s="297"/>
      <c r="J30" s="297"/>
      <c r="K30" s="295"/>
    </row>
    <row r="31" spans="2:11" s="1" customFormat="1" ht="15" customHeight="1">
      <c r="B31" s="298"/>
      <c r="C31" s="299"/>
      <c r="D31" s="297" t="s">
        <v>732</v>
      </c>
      <c r="E31" s="297"/>
      <c r="F31" s="297"/>
      <c r="G31" s="297"/>
      <c r="H31" s="297"/>
      <c r="I31" s="297"/>
      <c r="J31" s="297"/>
      <c r="K31" s="295"/>
    </row>
    <row r="32" spans="2:11" s="1" customFormat="1" ht="12.75" customHeight="1">
      <c r="B32" s="298"/>
      <c r="C32" s="299"/>
      <c r="D32" s="299"/>
      <c r="E32" s="299"/>
      <c r="F32" s="299"/>
      <c r="G32" s="299"/>
      <c r="H32" s="299"/>
      <c r="I32" s="299"/>
      <c r="J32" s="299"/>
      <c r="K32" s="295"/>
    </row>
    <row r="33" spans="2:11" s="1" customFormat="1" ht="15" customHeight="1">
      <c r="B33" s="298"/>
      <c r="C33" s="299"/>
      <c r="D33" s="297" t="s">
        <v>733</v>
      </c>
      <c r="E33" s="297"/>
      <c r="F33" s="297"/>
      <c r="G33" s="297"/>
      <c r="H33" s="297"/>
      <c r="I33" s="297"/>
      <c r="J33" s="297"/>
      <c r="K33" s="295"/>
    </row>
    <row r="34" spans="2:11" s="1" customFormat="1" ht="15" customHeight="1">
      <c r="B34" s="298"/>
      <c r="C34" s="299"/>
      <c r="D34" s="297" t="s">
        <v>734</v>
      </c>
      <c r="E34" s="297"/>
      <c r="F34" s="297"/>
      <c r="G34" s="297"/>
      <c r="H34" s="297"/>
      <c r="I34" s="297"/>
      <c r="J34" s="297"/>
      <c r="K34" s="295"/>
    </row>
    <row r="35" spans="2:11" s="1" customFormat="1" ht="15" customHeight="1">
      <c r="B35" s="298"/>
      <c r="C35" s="299"/>
      <c r="D35" s="297" t="s">
        <v>735</v>
      </c>
      <c r="E35" s="297"/>
      <c r="F35" s="297"/>
      <c r="G35" s="297"/>
      <c r="H35" s="297"/>
      <c r="I35" s="297"/>
      <c r="J35" s="297"/>
      <c r="K35" s="295"/>
    </row>
    <row r="36" spans="2:11" s="1" customFormat="1" ht="15" customHeight="1">
      <c r="B36" s="298"/>
      <c r="C36" s="299"/>
      <c r="D36" s="297"/>
      <c r="E36" s="300" t="s">
        <v>108</v>
      </c>
      <c r="F36" s="297"/>
      <c r="G36" s="297" t="s">
        <v>736</v>
      </c>
      <c r="H36" s="297"/>
      <c r="I36" s="297"/>
      <c r="J36" s="297"/>
      <c r="K36" s="295"/>
    </row>
    <row r="37" spans="2:11" s="1" customFormat="1" ht="30.75" customHeight="1">
      <c r="B37" s="298"/>
      <c r="C37" s="299"/>
      <c r="D37" s="297"/>
      <c r="E37" s="300" t="s">
        <v>737</v>
      </c>
      <c r="F37" s="297"/>
      <c r="G37" s="297" t="s">
        <v>738</v>
      </c>
      <c r="H37" s="297"/>
      <c r="I37" s="297"/>
      <c r="J37" s="297"/>
      <c r="K37" s="295"/>
    </row>
    <row r="38" spans="2:11" s="1" customFormat="1" ht="15" customHeight="1">
      <c r="B38" s="298"/>
      <c r="C38" s="299"/>
      <c r="D38" s="297"/>
      <c r="E38" s="300" t="s">
        <v>58</v>
      </c>
      <c r="F38" s="297"/>
      <c r="G38" s="297" t="s">
        <v>739</v>
      </c>
      <c r="H38" s="297"/>
      <c r="I38" s="297"/>
      <c r="J38" s="297"/>
      <c r="K38" s="295"/>
    </row>
    <row r="39" spans="2:11" s="1" customFormat="1" ht="15" customHeight="1">
      <c r="B39" s="298"/>
      <c r="C39" s="299"/>
      <c r="D39" s="297"/>
      <c r="E39" s="300" t="s">
        <v>59</v>
      </c>
      <c r="F39" s="297"/>
      <c r="G39" s="297" t="s">
        <v>740</v>
      </c>
      <c r="H39" s="297"/>
      <c r="I39" s="297"/>
      <c r="J39" s="297"/>
      <c r="K39" s="295"/>
    </row>
    <row r="40" spans="2:11" s="1" customFormat="1" ht="15" customHeight="1">
      <c r="B40" s="298"/>
      <c r="C40" s="299"/>
      <c r="D40" s="297"/>
      <c r="E40" s="300" t="s">
        <v>109</v>
      </c>
      <c r="F40" s="297"/>
      <c r="G40" s="297" t="s">
        <v>741</v>
      </c>
      <c r="H40" s="297"/>
      <c r="I40" s="297"/>
      <c r="J40" s="297"/>
      <c r="K40" s="295"/>
    </row>
    <row r="41" spans="2:11" s="1" customFormat="1" ht="15" customHeight="1">
      <c r="B41" s="298"/>
      <c r="C41" s="299"/>
      <c r="D41" s="297"/>
      <c r="E41" s="300" t="s">
        <v>110</v>
      </c>
      <c r="F41" s="297"/>
      <c r="G41" s="297" t="s">
        <v>742</v>
      </c>
      <c r="H41" s="297"/>
      <c r="I41" s="297"/>
      <c r="J41" s="297"/>
      <c r="K41" s="295"/>
    </row>
    <row r="42" spans="2:11" s="1" customFormat="1" ht="15" customHeight="1">
      <c r="B42" s="298"/>
      <c r="C42" s="299"/>
      <c r="D42" s="297"/>
      <c r="E42" s="300" t="s">
        <v>743</v>
      </c>
      <c r="F42" s="297"/>
      <c r="G42" s="297" t="s">
        <v>744</v>
      </c>
      <c r="H42" s="297"/>
      <c r="I42" s="297"/>
      <c r="J42" s="297"/>
      <c r="K42" s="295"/>
    </row>
    <row r="43" spans="2:11" s="1" customFormat="1" ht="15" customHeight="1">
      <c r="B43" s="298"/>
      <c r="C43" s="299"/>
      <c r="D43" s="297"/>
      <c r="E43" s="300"/>
      <c r="F43" s="297"/>
      <c r="G43" s="297" t="s">
        <v>745</v>
      </c>
      <c r="H43" s="297"/>
      <c r="I43" s="297"/>
      <c r="J43" s="297"/>
      <c r="K43" s="295"/>
    </row>
    <row r="44" spans="2:11" s="1" customFormat="1" ht="15" customHeight="1">
      <c r="B44" s="298"/>
      <c r="C44" s="299"/>
      <c r="D44" s="297"/>
      <c r="E44" s="300" t="s">
        <v>746</v>
      </c>
      <c r="F44" s="297"/>
      <c r="G44" s="297" t="s">
        <v>747</v>
      </c>
      <c r="H44" s="297"/>
      <c r="I44" s="297"/>
      <c r="J44" s="297"/>
      <c r="K44" s="295"/>
    </row>
    <row r="45" spans="2:11" s="1" customFormat="1" ht="15" customHeight="1">
      <c r="B45" s="298"/>
      <c r="C45" s="299"/>
      <c r="D45" s="297"/>
      <c r="E45" s="300" t="s">
        <v>112</v>
      </c>
      <c r="F45" s="297"/>
      <c r="G45" s="297" t="s">
        <v>748</v>
      </c>
      <c r="H45" s="297"/>
      <c r="I45" s="297"/>
      <c r="J45" s="297"/>
      <c r="K45" s="295"/>
    </row>
    <row r="46" spans="2:11" s="1" customFormat="1" ht="12.75" customHeight="1">
      <c r="B46" s="298"/>
      <c r="C46" s="299"/>
      <c r="D46" s="297"/>
      <c r="E46" s="297"/>
      <c r="F46" s="297"/>
      <c r="G46" s="297"/>
      <c r="H46" s="297"/>
      <c r="I46" s="297"/>
      <c r="J46" s="297"/>
      <c r="K46" s="295"/>
    </row>
    <row r="47" spans="2:11" s="1" customFormat="1" ht="15" customHeight="1">
      <c r="B47" s="298"/>
      <c r="C47" s="299"/>
      <c r="D47" s="297" t="s">
        <v>749</v>
      </c>
      <c r="E47" s="297"/>
      <c r="F47" s="297"/>
      <c r="G47" s="297"/>
      <c r="H47" s="297"/>
      <c r="I47" s="297"/>
      <c r="J47" s="297"/>
      <c r="K47" s="295"/>
    </row>
    <row r="48" spans="2:11" s="1" customFormat="1" ht="15" customHeight="1">
      <c r="B48" s="298"/>
      <c r="C48" s="299"/>
      <c r="D48" s="299"/>
      <c r="E48" s="297" t="s">
        <v>750</v>
      </c>
      <c r="F48" s="297"/>
      <c r="G48" s="297"/>
      <c r="H48" s="297"/>
      <c r="I48" s="297"/>
      <c r="J48" s="297"/>
      <c r="K48" s="295"/>
    </row>
    <row r="49" spans="2:11" s="1" customFormat="1" ht="15" customHeight="1">
      <c r="B49" s="298"/>
      <c r="C49" s="299"/>
      <c r="D49" s="299"/>
      <c r="E49" s="297" t="s">
        <v>751</v>
      </c>
      <c r="F49" s="297"/>
      <c r="G49" s="297"/>
      <c r="H49" s="297"/>
      <c r="I49" s="297"/>
      <c r="J49" s="297"/>
      <c r="K49" s="295"/>
    </row>
    <row r="50" spans="2:11" s="1" customFormat="1" ht="15" customHeight="1">
      <c r="B50" s="298"/>
      <c r="C50" s="299"/>
      <c r="D50" s="299"/>
      <c r="E50" s="297" t="s">
        <v>752</v>
      </c>
      <c r="F50" s="297"/>
      <c r="G50" s="297"/>
      <c r="H50" s="297"/>
      <c r="I50" s="297"/>
      <c r="J50" s="297"/>
      <c r="K50" s="295"/>
    </row>
    <row r="51" spans="2:11" s="1" customFormat="1" ht="15" customHeight="1">
      <c r="B51" s="298"/>
      <c r="C51" s="299"/>
      <c r="D51" s="297" t="s">
        <v>753</v>
      </c>
      <c r="E51" s="297"/>
      <c r="F51" s="297"/>
      <c r="G51" s="297"/>
      <c r="H51" s="297"/>
      <c r="I51" s="297"/>
      <c r="J51" s="297"/>
      <c r="K51" s="295"/>
    </row>
    <row r="52" spans="2:11" s="1" customFormat="1" ht="25.5" customHeight="1">
      <c r="B52" s="293"/>
      <c r="C52" s="294" t="s">
        <v>754</v>
      </c>
      <c r="D52" s="294"/>
      <c r="E52" s="294"/>
      <c r="F52" s="294"/>
      <c r="G52" s="294"/>
      <c r="H52" s="294"/>
      <c r="I52" s="294"/>
      <c r="J52" s="294"/>
      <c r="K52" s="295"/>
    </row>
    <row r="53" spans="2:11" s="1" customFormat="1" ht="5.25" customHeight="1">
      <c r="B53" s="293"/>
      <c r="C53" s="296"/>
      <c r="D53" s="296"/>
      <c r="E53" s="296"/>
      <c r="F53" s="296"/>
      <c r="G53" s="296"/>
      <c r="H53" s="296"/>
      <c r="I53" s="296"/>
      <c r="J53" s="296"/>
      <c r="K53" s="295"/>
    </row>
    <row r="54" spans="2:11" s="1" customFormat="1" ht="15" customHeight="1">
      <c r="B54" s="293"/>
      <c r="C54" s="297" t="s">
        <v>755</v>
      </c>
      <c r="D54" s="297"/>
      <c r="E54" s="297"/>
      <c r="F54" s="297"/>
      <c r="G54" s="297"/>
      <c r="H54" s="297"/>
      <c r="I54" s="297"/>
      <c r="J54" s="297"/>
      <c r="K54" s="295"/>
    </row>
    <row r="55" spans="2:11" s="1" customFormat="1" ht="15" customHeight="1">
      <c r="B55" s="293"/>
      <c r="C55" s="297" t="s">
        <v>756</v>
      </c>
      <c r="D55" s="297"/>
      <c r="E55" s="297"/>
      <c r="F55" s="297"/>
      <c r="G55" s="297"/>
      <c r="H55" s="297"/>
      <c r="I55" s="297"/>
      <c r="J55" s="297"/>
      <c r="K55" s="295"/>
    </row>
    <row r="56" spans="2:11" s="1" customFormat="1" ht="12.75" customHeight="1">
      <c r="B56" s="293"/>
      <c r="C56" s="297"/>
      <c r="D56" s="297"/>
      <c r="E56" s="297"/>
      <c r="F56" s="297"/>
      <c r="G56" s="297"/>
      <c r="H56" s="297"/>
      <c r="I56" s="297"/>
      <c r="J56" s="297"/>
      <c r="K56" s="295"/>
    </row>
    <row r="57" spans="2:11" s="1" customFormat="1" ht="15" customHeight="1">
      <c r="B57" s="293"/>
      <c r="C57" s="297" t="s">
        <v>757</v>
      </c>
      <c r="D57" s="297"/>
      <c r="E57" s="297"/>
      <c r="F57" s="297"/>
      <c r="G57" s="297"/>
      <c r="H57" s="297"/>
      <c r="I57" s="297"/>
      <c r="J57" s="297"/>
      <c r="K57" s="295"/>
    </row>
    <row r="58" spans="2:11" s="1" customFormat="1" ht="15" customHeight="1">
      <c r="B58" s="293"/>
      <c r="C58" s="299"/>
      <c r="D58" s="297" t="s">
        <v>758</v>
      </c>
      <c r="E58" s="297"/>
      <c r="F58" s="297"/>
      <c r="G58" s="297"/>
      <c r="H58" s="297"/>
      <c r="I58" s="297"/>
      <c r="J58" s="297"/>
      <c r="K58" s="295"/>
    </row>
    <row r="59" spans="2:11" s="1" customFormat="1" ht="15" customHeight="1">
      <c r="B59" s="293"/>
      <c r="C59" s="299"/>
      <c r="D59" s="297" t="s">
        <v>759</v>
      </c>
      <c r="E59" s="297"/>
      <c r="F59" s="297"/>
      <c r="G59" s="297"/>
      <c r="H59" s="297"/>
      <c r="I59" s="297"/>
      <c r="J59" s="297"/>
      <c r="K59" s="295"/>
    </row>
    <row r="60" spans="2:11" s="1" customFormat="1" ht="15" customHeight="1">
      <c r="B60" s="293"/>
      <c r="C60" s="299"/>
      <c r="D60" s="297" t="s">
        <v>760</v>
      </c>
      <c r="E60" s="297"/>
      <c r="F60" s="297"/>
      <c r="G60" s="297"/>
      <c r="H60" s="297"/>
      <c r="I60" s="297"/>
      <c r="J60" s="297"/>
      <c r="K60" s="295"/>
    </row>
    <row r="61" spans="2:11" s="1" customFormat="1" ht="15" customHeight="1">
      <c r="B61" s="293"/>
      <c r="C61" s="299"/>
      <c r="D61" s="297" t="s">
        <v>761</v>
      </c>
      <c r="E61" s="297"/>
      <c r="F61" s="297"/>
      <c r="G61" s="297"/>
      <c r="H61" s="297"/>
      <c r="I61" s="297"/>
      <c r="J61" s="297"/>
      <c r="K61" s="295"/>
    </row>
    <row r="62" spans="2:11" s="1" customFormat="1" ht="15" customHeight="1">
      <c r="B62" s="293"/>
      <c r="C62" s="299"/>
      <c r="D62" s="302" t="s">
        <v>762</v>
      </c>
      <c r="E62" s="302"/>
      <c r="F62" s="302"/>
      <c r="G62" s="302"/>
      <c r="H62" s="302"/>
      <c r="I62" s="302"/>
      <c r="J62" s="302"/>
      <c r="K62" s="295"/>
    </row>
    <row r="63" spans="2:11" s="1" customFormat="1" ht="15" customHeight="1">
      <c r="B63" s="293"/>
      <c r="C63" s="299"/>
      <c r="D63" s="297" t="s">
        <v>763</v>
      </c>
      <c r="E63" s="297"/>
      <c r="F63" s="297"/>
      <c r="G63" s="297"/>
      <c r="H63" s="297"/>
      <c r="I63" s="297"/>
      <c r="J63" s="297"/>
      <c r="K63" s="295"/>
    </row>
    <row r="64" spans="2:11" s="1" customFormat="1" ht="12.75" customHeight="1">
      <c r="B64" s="293"/>
      <c r="C64" s="299"/>
      <c r="D64" s="299"/>
      <c r="E64" s="303"/>
      <c r="F64" s="299"/>
      <c r="G64" s="299"/>
      <c r="H64" s="299"/>
      <c r="I64" s="299"/>
      <c r="J64" s="299"/>
      <c r="K64" s="295"/>
    </row>
    <row r="65" spans="2:11" s="1" customFormat="1" ht="15" customHeight="1">
      <c r="B65" s="293"/>
      <c r="C65" s="299"/>
      <c r="D65" s="297" t="s">
        <v>764</v>
      </c>
      <c r="E65" s="297"/>
      <c r="F65" s="297"/>
      <c r="G65" s="297"/>
      <c r="H65" s="297"/>
      <c r="I65" s="297"/>
      <c r="J65" s="297"/>
      <c r="K65" s="295"/>
    </row>
    <row r="66" spans="2:11" s="1" customFormat="1" ht="15" customHeight="1">
      <c r="B66" s="293"/>
      <c r="C66" s="299"/>
      <c r="D66" s="302" t="s">
        <v>765</v>
      </c>
      <c r="E66" s="302"/>
      <c r="F66" s="302"/>
      <c r="G66" s="302"/>
      <c r="H66" s="302"/>
      <c r="I66" s="302"/>
      <c r="J66" s="302"/>
      <c r="K66" s="295"/>
    </row>
    <row r="67" spans="2:11" s="1" customFormat="1" ht="15" customHeight="1">
      <c r="B67" s="293"/>
      <c r="C67" s="299"/>
      <c r="D67" s="297" t="s">
        <v>766</v>
      </c>
      <c r="E67" s="297"/>
      <c r="F67" s="297"/>
      <c r="G67" s="297"/>
      <c r="H67" s="297"/>
      <c r="I67" s="297"/>
      <c r="J67" s="297"/>
      <c r="K67" s="295"/>
    </row>
    <row r="68" spans="2:11" s="1" customFormat="1" ht="15" customHeight="1">
      <c r="B68" s="293"/>
      <c r="C68" s="299"/>
      <c r="D68" s="297" t="s">
        <v>767</v>
      </c>
      <c r="E68" s="297"/>
      <c r="F68" s="297"/>
      <c r="G68" s="297"/>
      <c r="H68" s="297"/>
      <c r="I68" s="297"/>
      <c r="J68" s="297"/>
      <c r="K68" s="295"/>
    </row>
    <row r="69" spans="2:11" s="1" customFormat="1" ht="15" customHeight="1">
      <c r="B69" s="293"/>
      <c r="C69" s="299"/>
      <c r="D69" s="297" t="s">
        <v>768</v>
      </c>
      <c r="E69" s="297"/>
      <c r="F69" s="297"/>
      <c r="G69" s="297"/>
      <c r="H69" s="297"/>
      <c r="I69" s="297"/>
      <c r="J69" s="297"/>
      <c r="K69" s="295"/>
    </row>
    <row r="70" spans="2:11" s="1" customFormat="1" ht="15" customHeight="1">
      <c r="B70" s="293"/>
      <c r="C70" s="299"/>
      <c r="D70" s="297" t="s">
        <v>769</v>
      </c>
      <c r="E70" s="297"/>
      <c r="F70" s="297"/>
      <c r="G70" s="297"/>
      <c r="H70" s="297"/>
      <c r="I70" s="297"/>
      <c r="J70" s="297"/>
      <c r="K70" s="295"/>
    </row>
    <row r="71" spans="2:11" s="1" customFormat="1" ht="12.75" customHeight="1">
      <c r="B71" s="304"/>
      <c r="C71" s="305"/>
      <c r="D71" s="305"/>
      <c r="E71" s="305"/>
      <c r="F71" s="305"/>
      <c r="G71" s="305"/>
      <c r="H71" s="305"/>
      <c r="I71" s="305"/>
      <c r="J71" s="305"/>
      <c r="K71" s="306"/>
    </row>
    <row r="72" spans="2:11" s="1" customFormat="1" ht="18.75" customHeight="1">
      <c r="B72" s="307"/>
      <c r="C72" s="307"/>
      <c r="D72" s="307"/>
      <c r="E72" s="307"/>
      <c r="F72" s="307"/>
      <c r="G72" s="307"/>
      <c r="H72" s="307"/>
      <c r="I72" s="307"/>
      <c r="J72" s="307"/>
      <c r="K72" s="308"/>
    </row>
    <row r="73" spans="2:11" s="1" customFormat="1" ht="18.75" customHeight="1">
      <c r="B73" s="308"/>
      <c r="C73" s="308"/>
      <c r="D73" s="308"/>
      <c r="E73" s="308"/>
      <c r="F73" s="308"/>
      <c r="G73" s="308"/>
      <c r="H73" s="308"/>
      <c r="I73" s="308"/>
      <c r="J73" s="308"/>
      <c r="K73" s="308"/>
    </row>
    <row r="74" spans="2:11" s="1" customFormat="1" ht="7.5" customHeight="1">
      <c r="B74" s="309"/>
      <c r="C74" s="310"/>
      <c r="D74" s="310"/>
      <c r="E74" s="310"/>
      <c r="F74" s="310"/>
      <c r="G74" s="310"/>
      <c r="H74" s="310"/>
      <c r="I74" s="310"/>
      <c r="J74" s="310"/>
      <c r="K74" s="311"/>
    </row>
    <row r="75" spans="2:11" s="1" customFormat="1" ht="45" customHeight="1">
      <c r="B75" s="312"/>
      <c r="C75" s="313" t="s">
        <v>770</v>
      </c>
      <c r="D75" s="313"/>
      <c r="E75" s="313"/>
      <c r="F75" s="313"/>
      <c r="G75" s="313"/>
      <c r="H75" s="313"/>
      <c r="I75" s="313"/>
      <c r="J75" s="313"/>
      <c r="K75" s="314"/>
    </row>
    <row r="76" spans="2:11" s="1" customFormat="1" ht="17.25" customHeight="1">
      <c r="B76" s="312"/>
      <c r="C76" s="315" t="s">
        <v>771</v>
      </c>
      <c r="D76" s="315"/>
      <c r="E76" s="315"/>
      <c r="F76" s="315" t="s">
        <v>772</v>
      </c>
      <c r="G76" s="316"/>
      <c r="H76" s="315" t="s">
        <v>59</v>
      </c>
      <c r="I76" s="315" t="s">
        <v>62</v>
      </c>
      <c r="J76" s="315" t="s">
        <v>773</v>
      </c>
      <c r="K76" s="314"/>
    </row>
    <row r="77" spans="2:11" s="1" customFormat="1" ht="17.25" customHeight="1">
      <c r="B77" s="312"/>
      <c r="C77" s="317" t="s">
        <v>774</v>
      </c>
      <c r="D77" s="317"/>
      <c r="E77" s="317"/>
      <c r="F77" s="318" t="s">
        <v>775</v>
      </c>
      <c r="G77" s="319"/>
      <c r="H77" s="317"/>
      <c r="I77" s="317"/>
      <c r="J77" s="317" t="s">
        <v>776</v>
      </c>
      <c r="K77" s="314"/>
    </row>
    <row r="78" spans="2:11" s="1" customFormat="1" ht="5.25" customHeight="1">
      <c r="B78" s="312"/>
      <c r="C78" s="320"/>
      <c r="D78" s="320"/>
      <c r="E78" s="320"/>
      <c r="F78" s="320"/>
      <c r="G78" s="321"/>
      <c r="H78" s="320"/>
      <c r="I78" s="320"/>
      <c r="J78" s="320"/>
      <c r="K78" s="314"/>
    </row>
    <row r="79" spans="2:11" s="1" customFormat="1" ht="15" customHeight="1">
      <c r="B79" s="312"/>
      <c r="C79" s="300" t="s">
        <v>58</v>
      </c>
      <c r="D79" s="322"/>
      <c r="E79" s="322"/>
      <c r="F79" s="323" t="s">
        <v>777</v>
      </c>
      <c r="G79" s="324"/>
      <c r="H79" s="300" t="s">
        <v>778</v>
      </c>
      <c r="I79" s="300" t="s">
        <v>779</v>
      </c>
      <c r="J79" s="300">
        <v>20</v>
      </c>
      <c r="K79" s="314"/>
    </row>
    <row r="80" spans="2:11" s="1" customFormat="1" ht="15" customHeight="1">
      <c r="B80" s="312"/>
      <c r="C80" s="300" t="s">
        <v>780</v>
      </c>
      <c r="D80" s="300"/>
      <c r="E80" s="300"/>
      <c r="F80" s="323" t="s">
        <v>777</v>
      </c>
      <c r="G80" s="324"/>
      <c r="H80" s="300" t="s">
        <v>781</v>
      </c>
      <c r="I80" s="300" t="s">
        <v>779</v>
      </c>
      <c r="J80" s="300">
        <v>120</v>
      </c>
      <c r="K80" s="314"/>
    </row>
    <row r="81" spans="2:11" s="1" customFormat="1" ht="15" customHeight="1">
      <c r="B81" s="325"/>
      <c r="C81" s="300" t="s">
        <v>782</v>
      </c>
      <c r="D81" s="300"/>
      <c r="E81" s="300"/>
      <c r="F81" s="323" t="s">
        <v>783</v>
      </c>
      <c r="G81" s="324"/>
      <c r="H81" s="300" t="s">
        <v>784</v>
      </c>
      <c r="I81" s="300" t="s">
        <v>779</v>
      </c>
      <c r="J81" s="300">
        <v>50</v>
      </c>
      <c r="K81" s="314"/>
    </row>
    <row r="82" spans="2:11" s="1" customFormat="1" ht="15" customHeight="1">
      <c r="B82" s="325"/>
      <c r="C82" s="300" t="s">
        <v>785</v>
      </c>
      <c r="D82" s="300"/>
      <c r="E82" s="300"/>
      <c r="F82" s="323" t="s">
        <v>777</v>
      </c>
      <c r="G82" s="324"/>
      <c r="H82" s="300" t="s">
        <v>786</v>
      </c>
      <c r="I82" s="300" t="s">
        <v>787</v>
      </c>
      <c r="J82" s="300"/>
      <c r="K82" s="314"/>
    </row>
    <row r="83" spans="2:11" s="1" customFormat="1" ht="15" customHeight="1">
      <c r="B83" s="325"/>
      <c r="C83" s="326" t="s">
        <v>788</v>
      </c>
      <c r="D83" s="326"/>
      <c r="E83" s="326"/>
      <c r="F83" s="327" t="s">
        <v>783</v>
      </c>
      <c r="G83" s="326"/>
      <c r="H83" s="326" t="s">
        <v>789</v>
      </c>
      <c r="I83" s="326" t="s">
        <v>779</v>
      </c>
      <c r="J83" s="326">
        <v>15</v>
      </c>
      <c r="K83" s="314"/>
    </row>
    <row r="84" spans="2:11" s="1" customFormat="1" ht="15" customHeight="1">
      <c r="B84" s="325"/>
      <c r="C84" s="326" t="s">
        <v>790</v>
      </c>
      <c r="D84" s="326"/>
      <c r="E84" s="326"/>
      <c r="F84" s="327" t="s">
        <v>783</v>
      </c>
      <c r="G84" s="326"/>
      <c r="H84" s="326" t="s">
        <v>791</v>
      </c>
      <c r="I84" s="326" t="s">
        <v>779</v>
      </c>
      <c r="J84" s="326">
        <v>15</v>
      </c>
      <c r="K84" s="314"/>
    </row>
    <row r="85" spans="2:11" s="1" customFormat="1" ht="15" customHeight="1">
      <c r="B85" s="325"/>
      <c r="C85" s="326" t="s">
        <v>792</v>
      </c>
      <c r="D85" s="326"/>
      <c r="E85" s="326"/>
      <c r="F85" s="327" t="s">
        <v>783</v>
      </c>
      <c r="G85" s="326"/>
      <c r="H85" s="326" t="s">
        <v>793</v>
      </c>
      <c r="I85" s="326" t="s">
        <v>779</v>
      </c>
      <c r="J85" s="326">
        <v>20</v>
      </c>
      <c r="K85" s="314"/>
    </row>
    <row r="86" spans="2:11" s="1" customFormat="1" ht="15" customHeight="1">
      <c r="B86" s="325"/>
      <c r="C86" s="326" t="s">
        <v>794</v>
      </c>
      <c r="D86" s="326"/>
      <c r="E86" s="326"/>
      <c r="F86" s="327" t="s">
        <v>783</v>
      </c>
      <c r="G86" s="326"/>
      <c r="H86" s="326" t="s">
        <v>795</v>
      </c>
      <c r="I86" s="326" t="s">
        <v>779</v>
      </c>
      <c r="J86" s="326">
        <v>20</v>
      </c>
      <c r="K86" s="314"/>
    </row>
    <row r="87" spans="2:11" s="1" customFormat="1" ht="15" customHeight="1">
      <c r="B87" s="325"/>
      <c r="C87" s="300" t="s">
        <v>796</v>
      </c>
      <c r="D87" s="300"/>
      <c r="E87" s="300"/>
      <c r="F87" s="323" t="s">
        <v>783</v>
      </c>
      <c r="G87" s="324"/>
      <c r="H87" s="300" t="s">
        <v>797</v>
      </c>
      <c r="I87" s="300" t="s">
        <v>779</v>
      </c>
      <c r="J87" s="300">
        <v>50</v>
      </c>
      <c r="K87" s="314"/>
    </row>
    <row r="88" spans="2:11" s="1" customFormat="1" ht="15" customHeight="1">
      <c r="B88" s="325"/>
      <c r="C88" s="300" t="s">
        <v>798</v>
      </c>
      <c r="D88" s="300"/>
      <c r="E88" s="300"/>
      <c r="F88" s="323" t="s">
        <v>783</v>
      </c>
      <c r="G88" s="324"/>
      <c r="H88" s="300" t="s">
        <v>799</v>
      </c>
      <c r="I88" s="300" t="s">
        <v>779</v>
      </c>
      <c r="J88" s="300">
        <v>20</v>
      </c>
      <c r="K88" s="314"/>
    </row>
    <row r="89" spans="2:11" s="1" customFormat="1" ht="15" customHeight="1">
      <c r="B89" s="325"/>
      <c r="C89" s="300" t="s">
        <v>800</v>
      </c>
      <c r="D89" s="300"/>
      <c r="E89" s="300"/>
      <c r="F89" s="323" t="s">
        <v>783</v>
      </c>
      <c r="G89" s="324"/>
      <c r="H89" s="300" t="s">
        <v>801</v>
      </c>
      <c r="I89" s="300" t="s">
        <v>779</v>
      </c>
      <c r="J89" s="300">
        <v>20</v>
      </c>
      <c r="K89" s="314"/>
    </row>
    <row r="90" spans="2:11" s="1" customFormat="1" ht="15" customHeight="1">
      <c r="B90" s="325"/>
      <c r="C90" s="300" t="s">
        <v>802</v>
      </c>
      <c r="D90" s="300"/>
      <c r="E90" s="300"/>
      <c r="F90" s="323" t="s">
        <v>783</v>
      </c>
      <c r="G90" s="324"/>
      <c r="H90" s="300" t="s">
        <v>803</v>
      </c>
      <c r="I90" s="300" t="s">
        <v>779</v>
      </c>
      <c r="J90" s="300">
        <v>50</v>
      </c>
      <c r="K90" s="314"/>
    </row>
    <row r="91" spans="2:11" s="1" customFormat="1" ht="15" customHeight="1">
      <c r="B91" s="325"/>
      <c r="C91" s="300" t="s">
        <v>804</v>
      </c>
      <c r="D91" s="300"/>
      <c r="E91" s="300"/>
      <c r="F91" s="323" t="s">
        <v>783</v>
      </c>
      <c r="G91" s="324"/>
      <c r="H91" s="300" t="s">
        <v>804</v>
      </c>
      <c r="I91" s="300" t="s">
        <v>779</v>
      </c>
      <c r="J91" s="300">
        <v>50</v>
      </c>
      <c r="K91" s="314"/>
    </row>
    <row r="92" spans="2:11" s="1" customFormat="1" ht="15" customHeight="1">
      <c r="B92" s="325"/>
      <c r="C92" s="300" t="s">
        <v>805</v>
      </c>
      <c r="D92" s="300"/>
      <c r="E92" s="300"/>
      <c r="F92" s="323" t="s">
        <v>783</v>
      </c>
      <c r="G92" s="324"/>
      <c r="H92" s="300" t="s">
        <v>806</v>
      </c>
      <c r="I92" s="300" t="s">
        <v>779</v>
      </c>
      <c r="J92" s="300">
        <v>255</v>
      </c>
      <c r="K92" s="314"/>
    </row>
    <row r="93" spans="2:11" s="1" customFormat="1" ht="15" customHeight="1">
      <c r="B93" s="325"/>
      <c r="C93" s="300" t="s">
        <v>807</v>
      </c>
      <c r="D93" s="300"/>
      <c r="E93" s="300"/>
      <c r="F93" s="323" t="s">
        <v>777</v>
      </c>
      <c r="G93" s="324"/>
      <c r="H93" s="300" t="s">
        <v>808</v>
      </c>
      <c r="I93" s="300" t="s">
        <v>809</v>
      </c>
      <c r="J93" s="300"/>
      <c r="K93" s="314"/>
    </row>
    <row r="94" spans="2:11" s="1" customFormat="1" ht="15" customHeight="1">
      <c r="B94" s="325"/>
      <c r="C94" s="300" t="s">
        <v>810</v>
      </c>
      <c r="D94" s="300"/>
      <c r="E94" s="300"/>
      <c r="F94" s="323" t="s">
        <v>777</v>
      </c>
      <c r="G94" s="324"/>
      <c r="H94" s="300" t="s">
        <v>811</v>
      </c>
      <c r="I94" s="300" t="s">
        <v>812</v>
      </c>
      <c r="J94" s="300"/>
      <c r="K94" s="314"/>
    </row>
    <row r="95" spans="2:11" s="1" customFormat="1" ht="15" customHeight="1">
      <c r="B95" s="325"/>
      <c r="C95" s="300" t="s">
        <v>813</v>
      </c>
      <c r="D95" s="300"/>
      <c r="E95" s="300"/>
      <c r="F95" s="323" t="s">
        <v>777</v>
      </c>
      <c r="G95" s="324"/>
      <c r="H95" s="300" t="s">
        <v>813</v>
      </c>
      <c r="I95" s="300" t="s">
        <v>812</v>
      </c>
      <c r="J95" s="300"/>
      <c r="K95" s="314"/>
    </row>
    <row r="96" spans="2:11" s="1" customFormat="1" ht="15" customHeight="1">
      <c r="B96" s="325"/>
      <c r="C96" s="300" t="s">
        <v>43</v>
      </c>
      <c r="D96" s="300"/>
      <c r="E96" s="300"/>
      <c r="F96" s="323" t="s">
        <v>777</v>
      </c>
      <c r="G96" s="324"/>
      <c r="H96" s="300" t="s">
        <v>814</v>
      </c>
      <c r="I96" s="300" t="s">
        <v>812</v>
      </c>
      <c r="J96" s="300"/>
      <c r="K96" s="314"/>
    </row>
    <row r="97" spans="2:11" s="1" customFormat="1" ht="15" customHeight="1">
      <c r="B97" s="325"/>
      <c r="C97" s="300" t="s">
        <v>53</v>
      </c>
      <c r="D97" s="300"/>
      <c r="E97" s="300"/>
      <c r="F97" s="323" t="s">
        <v>777</v>
      </c>
      <c r="G97" s="324"/>
      <c r="H97" s="300" t="s">
        <v>815</v>
      </c>
      <c r="I97" s="300" t="s">
        <v>812</v>
      </c>
      <c r="J97" s="300"/>
      <c r="K97" s="314"/>
    </row>
    <row r="98" spans="2:11" s="1" customFormat="1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spans="2:11" s="1" customFormat="1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spans="2:11" s="1" customFormat="1" ht="18.75" customHeight="1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</row>
    <row r="101" spans="2:11" s="1" customFormat="1" ht="7.5" customHeight="1">
      <c r="B101" s="309"/>
      <c r="C101" s="310"/>
      <c r="D101" s="310"/>
      <c r="E101" s="310"/>
      <c r="F101" s="310"/>
      <c r="G101" s="310"/>
      <c r="H101" s="310"/>
      <c r="I101" s="310"/>
      <c r="J101" s="310"/>
      <c r="K101" s="311"/>
    </row>
    <row r="102" spans="2:11" s="1" customFormat="1" ht="45" customHeight="1">
      <c r="B102" s="312"/>
      <c r="C102" s="313" t="s">
        <v>816</v>
      </c>
      <c r="D102" s="313"/>
      <c r="E102" s="313"/>
      <c r="F102" s="313"/>
      <c r="G102" s="313"/>
      <c r="H102" s="313"/>
      <c r="I102" s="313"/>
      <c r="J102" s="313"/>
      <c r="K102" s="314"/>
    </row>
    <row r="103" spans="2:11" s="1" customFormat="1" ht="17.25" customHeight="1">
      <c r="B103" s="312"/>
      <c r="C103" s="315" t="s">
        <v>771</v>
      </c>
      <c r="D103" s="315"/>
      <c r="E103" s="315"/>
      <c r="F103" s="315" t="s">
        <v>772</v>
      </c>
      <c r="G103" s="316"/>
      <c r="H103" s="315" t="s">
        <v>59</v>
      </c>
      <c r="I103" s="315" t="s">
        <v>62</v>
      </c>
      <c r="J103" s="315" t="s">
        <v>773</v>
      </c>
      <c r="K103" s="314"/>
    </row>
    <row r="104" spans="2:11" s="1" customFormat="1" ht="17.25" customHeight="1">
      <c r="B104" s="312"/>
      <c r="C104" s="317" t="s">
        <v>774</v>
      </c>
      <c r="D104" s="317"/>
      <c r="E104" s="317"/>
      <c r="F104" s="318" t="s">
        <v>775</v>
      </c>
      <c r="G104" s="319"/>
      <c r="H104" s="317"/>
      <c r="I104" s="317"/>
      <c r="J104" s="317" t="s">
        <v>776</v>
      </c>
      <c r="K104" s="314"/>
    </row>
    <row r="105" spans="2:11" s="1" customFormat="1" ht="5.25" customHeight="1">
      <c r="B105" s="312"/>
      <c r="C105" s="315"/>
      <c r="D105" s="315"/>
      <c r="E105" s="315"/>
      <c r="F105" s="315"/>
      <c r="G105" s="333"/>
      <c r="H105" s="315"/>
      <c r="I105" s="315"/>
      <c r="J105" s="315"/>
      <c r="K105" s="314"/>
    </row>
    <row r="106" spans="2:11" s="1" customFormat="1" ht="15" customHeight="1">
      <c r="B106" s="312"/>
      <c r="C106" s="300" t="s">
        <v>58</v>
      </c>
      <c r="D106" s="322"/>
      <c r="E106" s="322"/>
      <c r="F106" s="323" t="s">
        <v>777</v>
      </c>
      <c r="G106" s="300"/>
      <c r="H106" s="300" t="s">
        <v>817</v>
      </c>
      <c r="I106" s="300" t="s">
        <v>779</v>
      </c>
      <c r="J106" s="300">
        <v>20</v>
      </c>
      <c r="K106" s="314"/>
    </row>
    <row r="107" spans="2:11" s="1" customFormat="1" ht="15" customHeight="1">
      <c r="B107" s="312"/>
      <c r="C107" s="300" t="s">
        <v>780</v>
      </c>
      <c r="D107" s="300"/>
      <c r="E107" s="300"/>
      <c r="F107" s="323" t="s">
        <v>777</v>
      </c>
      <c r="G107" s="300"/>
      <c r="H107" s="300" t="s">
        <v>817</v>
      </c>
      <c r="I107" s="300" t="s">
        <v>779</v>
      </c>
      <c r="J107" s="300">
        <v>120</v>
      </c>
      <c r="K107" s="314"/>
    </row>
    <row r="108" spans="2:11" s="1" customFormat="1" ht="15" customHeight="1">
      <c r="B108" s="325"/>
      <c r="C108" s="300" t="s">
        <v>782</v>
      </c>
      <c r="D108" s="300"/>
      <c r="E108" s="300"/>
      <c r="F108" s="323" t="s">
        <v>783</v>
      </c>
      <c r="G108" s="300"/>
      <c r="H108" s="300" t="s">
        <v>817</v>
      </c>
      <c r="I108" s="300" t="s">
        <v>779</v>
      </c>
      <c r="J108" s="300">
        <v>50</v>
      </c>
      <c r="K108" s="314"/>
    </row>
    <row r="109" spans="2:11" s="1" customFormat="1" ht="15" customHeight="1">
      <c r="B109" s="325"/>
      <c r="C109" s="300" t="s">
        <v>785</v>
      </c>
      <c r="D109" s="300"/>
      <c r="E109" s="300"/>
      <c r="F109" s="323" t="s">
        <v>777</v>
      </c>
      <c r="G109" s="300"/>
      <c r="H109" s="300" t="s">
        <v>817</v>
      </c>
      <c r="I109" s="300" t="s">
        <v>787</v>
      </c>
      <c r="J109" s="300"/>
      <c r="K109" s="314"/>
    </row>
    <row r="110" spans="2:11" s="1" customFormat="1" ht="15" customHeight="1">
      <c r="B110" s="325"/>
      <c r="C110" s="300" t="s">
        <v>796</v>
      </c>
      <c r="D110" s="300"/>
      <c r="E110" s="300"/>
      <c r="F110" s="323" t="s">
        <v>783</v>
      </c>
      <c r="G110" s="300"/>
      <c r="H110" s="300" t="s">
        <v>817</v>
      </c>
      <c r="I110" s="300" t="s">
        <v>779</v>
      </c>
      <c r="J110" s="300">
        <v>50</v>
      </c>
      <c r="K110" s="314"/>
    </row>
    <row r="111" spans="2:11" s="1" customFormat="1" ht="15" customHeight="1">
      <c r="B111" s="325"/>
      <c r="C111" s="300" t="s">
        <v>804</v>
      </c>
      <c r="D111" s="300"/>
      <c r="E111" s="300"/>
      <c r="F111" s="323" t="s">
        <v>783</v>
      </c>
      <c r="G111" s="300"/>
      <c r="H111" s="300" t="s">
        <v>817</v>
      </c>
      <c r="I111" s="300" t="s">
        <v>779</v>
      </c>
      <c r="J111" s="300">
        <v>50</v>
      </c>
      <c r="K111" s="314"/>
    </row>
    <row r="112" spans="2:11" s="1" customFormat="1" ht="15" customHeight="1">
      <c r="B112" s="325"/>
      <c r="C112" s="300" t="s">
        <v>802</v>
      </c>
      <c r="D112" s="300"/>
      <c r="E112" s="300"/>
      <c r="F112" s="323" t="s">
        <v>783</v>
      </c>
      <c r="G112" s="300"/>
      <c r="H112" s="300" t="s">
        <v>817</v>
      </c>
      <c r="I112" s="300" t="s">
        <v>779</v>
      </c>
      <c r="J112" s="300">
        <v>50</v>
      </c>
      <c r="K112" s="314"/>
    </row>
    <row r="113" spans="2:11" s="1" customFormat="1" ht="15" customHeight="1">
      <c r="B113" s="325"/>
      <c r="C113" s="300" t="s">
        <v>58</v>
      </c>
      <c r="D113" s="300"/>
      <c r="E113" s="300"/>
      <c r="F113" s="323" t="s">
        <v>777</v>
      </c>
      <c r="G113" s="300"/>
      <c r="H113" s="300" t="s">
        <v>818</v>
      </c>
      <c r="I113" s="300" t="s">
        <v>779</v>
      </c>
      <c r="J113" s="300">
        <v>20</v>
      </c>
      <c r="K113" s="314"/>
    </row>
    <row r="114" spans="2:11" s="1" customFormat="1" ht="15" customHeight="1">
      <c r="B114" s="325"/>
      <c r="C114" s="300" t="s">
        <v>819</v>
      </c>
      <c r="D114" s="300"/>
      <c r="E114" s="300"/>
      <c r="F114" s="323" t="s">
        <v>777</v>
      </c>
      <c r="G114" s="300"/>
      <c r="H114" s="300" t="s">
        <v>820</v>
      </c>
      <c r="I114" s="300" t="s">
        <v>779</v>
      </c>
      <c r="J114" s="300">
        <v>120</v>
      </c>
      <c r="K114" s="314"/>
    </row>
    <row r="115" spans="2:11" s="1" customFormat="1" ht="15" customHeight="1">
      <c r="B115" s="325"/>
      <c r="C115" s="300" t="s">
        <v>43</v>
      </c>
      <c r="D115" s="300"/>
      <c r="E115" s="300"/>
      <c r="F115" s="323" t="s">
        <v>777</v>
      </c>
      <c r="G115" s="300"/>
      <c r="H115" s="300" t="s">
        <v>821</v>
      </c>
      <c r="I115" s="300" t="s">
        <v>812</v>
      </c>
      <c r="J115" s="300"/>
      <c r="K115" s="314"/>
    </row>
    <row r="116" spans="2:11" s="1" customFormat="1" ht="15" customHeight="1">
      <c r="B116" s="325"/>
      <c r="C116" s="300" t="s">
        <v>53</v>
      </c>
      <c r="D116" s="300"/>
      <c r="E116" s="300"/>
      <c r="F116" s="323" t="s">
        <v>777</v>
      </c>
      <c r="G116" s="300"/>
      <c r="H116" s="300" t="s">
        <v>822</v>
      </c>
      <c r="I116" s="300" t="s">
        <v>812</v>
      </c>
      <c r="J116" s="300"/>
      <c r="K116" s="314"/>
    </row>
    <row r="117" spans="2:11" s="1" customFormat="1" ht="15" customHeight="1">
      <c r="B117" s="325"/>
      <c r="C117" s="300" t="s">
        <v>62</v>
      </c>
      <c r="D117" s="300"/>
      <c r="E117" s="300"/>
      <c r="F117" s="323" t="s">
        <v>777</v>
      </c>
      <c r="G117" s="300"/>
      <c r="H117" s="300" t="s">
        <v>823</v>
      </c>
      <c r="I117" s="300" t="s">
        <v>824</v>
      </c>
      <c r="J117" s="300"/>
      <c r="K117" s="314"/>
    </row>
    <row r="118" spans="2:11" s="1" customFormat="1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spans="2:11" s="1" customFormat="1" ht="18.75" customHeight="1">
      <c r="B119" s="335"/>
      <c r="C119" s="336"/>
      <c r="D119" s="336"/>
      <c r="E119" s="336"/>
      <c r="F119" s="337"/>
      <c r="G119" s="336"/>
      <c r="H119" s="336"/>
      <c r="I119" s="336"/>
      <c r="J119" s="336"/>
      <c r="K119" s="335"/>
    </row>
    <row r="120" spans="2:11" s="1" customFormat="1" ht="18.75" customHeight="1"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</row>
    <row r="121" spans="2:11" s="1" customFormat="1" ht="7.5" customHeight="1">
      <c r="B121" s="338"/>
      <c r="C121" s="339"/>
      <c r="D121" s="339"/>
      <c r="E121" s="339"/>
      <c r="F121" s="339"/>
      <c r="G121" s="339"/>
      <c r="H121" s="339"/>
      <c r="I121" s="339"/>
      <c r="J121" s="339"/>
      <c r="K121" s="340"/>
    </row>
    <row r="122" spans="2:11" s="1" customFormat="1" ht="45" customHeight="1">
      <c r="B122" s="341"/>
      <c r="C122" s="291" t="s">
        <v>825</v>
      </c>
      <c r="D122" s="291"/>
      <c r="E122" s="291"/>
      <c r="F122" s="291"/>
      <c r="G122" s="291"/>
      <c r="H122" s="291"/>
      <c r="I122" s="291"/>
      <c r="J122" s="291"/>
      <c r="K122" s="342"/>
    </row>
    <row r="123" spans="2:11" s="1" customFormat="1" ht="17.25" customHeight="1">
      <c r="B123" s="343"/>
      <c r="C123" s="315" t="s">
        <v>771</v>
      </c>
      <c r="D123" s="315"/>
      <c r="E123" s="315"/>
      <c r="F123" s="315" t="s">
        <v>772</v>
      </c>
      <c r="G123" s="316"/>
      <c r="H123" s="315" t="s">
        <v>59</v>
      </c>
      <c r="I123" s="315" t="s">
        <v>62</v>
      </c>
      <c r="J123" s="315" t="s">
        <v>773</v>
      </c>
      <c r="K123" s="344"/>
    </row>
    <row r="124" spans="2:11" s="1" customFormat="1" ht="17.25" customHeight="1">
      <c r="B124" s="343"/>
      <c r="C124" s="317" t="s">
        <v>774</v>
      </c>
      <c r="D124" s="317"/>
      <c r="E124" s="317"/>
      <c r="F124" s="318" t="s">
        <v>775</v>
      </c>
      <c r="G124" s="319"/>
      <c r="H124" s="317"/>
      <c r="I124" s="317"/>
      <c r="J124" s="317" t="s">
        <v>776</v>
      </c>
      <c r="K124" s="344"/>
    </row>
    <row r="125" spans="2:11" s="1" customFormat="1" ht="5.25" customHeight="1">
      <c r="B125" s="345"/>
      <c r="C125" s="320"/>
      <c r="D125" s="320"/>
      <c r="E125" s="320"/>
      <c r="F125" s="320"/>
      <c r="G125" s="346"/>
      <c r="H125" s="320"/>
      <c r="I125" s="320"/>
      <c r="J125" s="320"/>
      <c r="K125" s="347"/>
    </row>
    <row r="126" spans="2:11" s="1" customFormat="1" ht="15" customHeight="1">
      <c r="B126" s="345"/>
      <c r="C126" s="300" t="s">
        <v>780</v>
      </c>
      <c r="D126" s="322"/>
      <c r="E126" s="322"/>
      <c r="F126" s="323" t="s">
        <v>777</v>
      </c>
      <c r="G126" s="300"/>
      <c r="H126" s="300" t="s">
        <v>817</v>
      </c>
      <c r="I126" s="300" t="s">
        <v>779</v>
      </c>
      <c r="J126" s="300">
        <v>120</v>
      </c>
      <c r="K126" s="348"/>
    </row>
    <row r="127" spans="2:11" s="1" customFormat="1" ht="15" customHeight="1">
      <c r="B127" s="345"/>
      <c r="C127" s="300" t="s">
        <v>826</v>
      </c>
      <c r="D127" s="300"/>
      <c r="E127" s="300"/>
      <c r="F127" s="323" t="s">
        <v>777</v>
      </c>
      <c r="G127" s="300"/>
      <c r="H127" s="300" t="s">
        <v>827</v>
      </c>
      <c r="I127" s="300" t="s">
        <v>779</v>
      </c>
      <c r="J127" s="300" t="s">
        <v>828</v>
      </c>
      <c r="K127" s="348"/>
    </row>
    <row r="128" spans="2:11" s="1" customFormat="1" ht="15" customHeight="1">
      <c r="B128" s="345"/>
      <c r="C128" s="300" t="s">
        <v>725</v>
      </c>
      <c r="D128" s="300"/>
      <c r="E128" s="300"/>
      <c r="F128" s="323" t="s">
        <v>777</v>
      </c>
      <c r="G128" s="300"/>
      <c r="H128" s="300" t="s">
        <v>829</v>
      </c>
      <c r="I128" s="300" t="s">
        <v>779</v>
      </c>
      <c r="J128" s="300" t="s">
        <v>828</v>
      </c>
      <c r="K128" s="348"/>
    </row>
    <row r="129" spans="2:11" s="1" customFormat="1" ht="15" customHeight="1">
      <c r="B129" s="345"/>
      <c r="C129" s="300" t="s">
        <v>788</v>
      </c>
      <c r="D129" s="300"/>
      <c r="E129" s="300"/>
      <c r="F129" s="323" t="s">
        <v>783</v>
      </c>
      <c r="G129" s="300"/>
      <c r="H129" s="300" t="s">
        <v>789</v>
      </c>
      <c r="I129" s="300" t="s">
        <v>779</v>
      </c>
      <c r="J129" s="300">
        <v>15</v>
      </c>
      <c r="K129" s="348"/>
    </row>
    <row r="130" spans="2:11" s="1" customFormat="1" ht="15" customHeight="1">
      <c r="B130" s="345"/>
      <c r="C130" s="326" t="s">
        <v>790</v>
      </c>
      <c r="D130" s="326"/>
      <c r="E130" s="326"/>
      <c r="F130" s="327" t="s">
        <v>783</v>
      </c>
      <c r="G130" s="326"/>
      <c r="H130" s="326" t="s">
        <v>791</v>
      </c>
      <c r="I130" s="326" t="s">
        <v>779</v>
      </c>
      <c r="J130" s="326">
        <v>15</v>
      </c>
      <c r="K130" s="348"/>
    </row>
    <row r="131" spans="2:11" s="1" customFormat="1" ht="15" customHeight="1">
      <c r="B131" s="345"/>
      <c r="C131" s="326" t="s">
        <v>792</v>
      </c>
      <c r="D131" s="326"/>
      <c r="E131" s="326"/>
      <c r="F131" s="327" t="s">
        <v>783</v>
      </c>
      <c r="G131" s="326"/>
      <c r="H131" s="326" t="s">
        <v>793</v>
      </c>
      <c r="I131" s="326" t="s">
        <v>779</v>
      </c>
      <c r="J131" s="326">
        <v>20</v>
      </c>
      <c r="K131" s="348"/>
    </row>
    <row r="132" spans="2:11" s="1" customFormat="1" ht="15" customHeight="1">
      <c r="B132" s="345"/>
      <c r="C132" s="326" t="s">
        <v>794</v>
      </c>
      <c r="D132" s="326"/>
      <c r="E132" s="326"/>
      <c r="F132" s="327" t="s">
        <v>783</v>
      </c>
      <c r="G132" s="326"/>
      <c r="H132" s="326" t="s">
        <v>795</v>
      </c>
      <c r="I132" s="326" t="s">
        <v>779</v>
      </c>
      <c r="J132" s="326">
        <v>20</v>
      </c>
      <c r="K132" s="348"/>
    </row>
    <row r="133" spans="2:11" s="1" customFormat="1" ht="15" customHeight="1">
      <c r="B133" s="345"/>
      <c r="C133" s="300" t="s">
        <v>782</v>
      </c>
      <c r="D133" s="300"/>
      <c r="E133" s="300"/>
      <c r="F133" s="323" t="s">
        <v>783</v>
      </c>
      <c r="G133" s="300"/>
      <c r="H133" s="300" t="s">
        <v>817</v>
      </c>
      <c r="I133" s="300" t="s">
        <v>779</v>
      </c>
      <c r="J133" s="300">
        <v>50</v>
      </c>
      <c r="K133" s="348"/>
    </row>
    <row r="134" spans="2:11" s="1" customFormat="1" ht="15" customHeight="1">
      <c r="B134" s="345"/>
      <c r="C134" s="300" t="s">
        <v>796</v>
      </c>
      <c r="D134" s="300"/>
      <c r="E134" s="300"/>
      <c r="F134" s="323" t="s">
        <v>783</v>
      </c>
      <c r="G134" s="300"/>
      <c r="H134" s="300" t="s">
        <v>817</v>
      </c>
      <c r="I134" s="300" t="s">
        <v>779</v>
      </c>
      <c r="J134" s="300">
        <v>50</v>
      </c>
      <c r="K134" s="348"/>
    </row>
    <row r="135" spans="2:11" s="1" customFormat="1" ht="15" customHeight="1">
      <c r="B135" s="345"/>
      <c r="C135" s="300" t="s">
        <v>802</v>
      </c>
      <c r="D135" s="300"/>
      <c r="E135" s="300"/>
      <c r="F135" s="323" t="s">
        <v>783</v>
      </c>
      <c r="G135" s="300"/>
      <c r="H135" s="300" t="s">
        <v>817</v>
      </c>
      <c r="I135" s="300" t="s">
        <v>779</v>
      </c>
      <c r="J135" s="300">
        <v>50</v>
      </c>
      <c r="K135" s="348"/>
    </row>
    <row r="136" spans="2:11" s="1" customFormat="1" ht="15" customHeight="1">
      <c r="B136" s="345"/>
      <c r="C136" s="300" t="s">
        <v>804</v>
      </c>
      <c r="D136" s="300"/>
      <c r="E136" s="300"/>
      <c r="F136" s="323" t="s">
        <v>783</v>
      </c>
      <c r="G136" s="300"/>
      <c r="H136" s="300" t="s">
        <v>817</v>
      </c>
      <c r="I136" s="300" t="s">
        <v>779</v>
      </c>
      <c r="J136" s="300">
        <v>50</v>
      </c>
      <c r="K136" s="348"/>
    </row>
    <row r="137" spans="2:11" s="1" customFormat="1" ht="15" customHeight="1">
      <c r="B137" s="345"/>
      <c r="C137" s="300" t="s">
        <v>805</v>
      </c>
      <c r="D137" s="300"/>
      <c r="E137" s="300"/>
      <c r="F137" s="323" t="s">
        <v>783</v>
      </c>
      <c r="G137" s="300"/>
      <c r="H137" s="300" t="s">
        <v>830</v>
      </c>
      <c r="I137" s="300" t="s">
        <v>779</v>
      </c>
      <c r="J137" s="300">
        <v>255</v>
      </c>
      <c r="K137" s="348"/>
    </row>
    <row r="138" spans="2:11" s="1" customFormat="1" ht="15" customHeight="1">
      <c r="B138" s="345"/>
      <c r="C138" s="300" t="s">
        <v>807</v>
      </c>
      <c r="D138" s="300"/>
      <c r="E138" s="300"/>
      <c r="F138" s="323" t="s">
        <v>777</v>
      </c>
      <c r="G138" s="300"/>
      <c r="H138" s="300" t="s">
        <v>831</v>
      </c>
      <c r="I138" s="300" t="s">
        <v>809</v>
      </c>
      <c r="J138" s="300"/>
      <c r="K138" s="348"/>
    </row>
    <row r="139" spans="2:11" s="1" customFormat="1" ht="15" customHeight="1">
      <c r="B139" s="345"/>
      <c r="C139" s="300" t="s">
        <v>810</v>
      </c>
      <c r="D139" s="300"/>
      <c r="E139" s="300"/>
      <c r="F139" s="323" t="s">
        <v>777</v>
      </c>
      <c r="G139" s="300"/>
      <c r="H139" s="300" t="s">
        <v>832</v>
      </c>
      <c r="I139" s="300" t="s">
        <v>812</v>
      </c>
      <c r="J139" s="300"/>
      <c r="K139" s="348"/>
    </row>
    <row r="140" spans="2:11" s="1" customFormat="1" ht="15" customHeight="1">
      <c r="B140" s="345"/>
      <c r="C140" s="300" t="s">
        <v>813</v>
      </c>
      <c r="D140" s="300"/>
      <c r="E140" s="300"/>
      <c r="F140" s="323" t="s">
        <v>777</v>
      </c>
      <c r="G140" s="300"/>
      <c r="H140" s="300" t="s">
        <v>813</v>
      </c>
      <c r="I140" s="300" t="s">
        <v>812</v>
      </c>
      <c r="J140" s="300"/>
      <c r="K140" s="348"/>
    </row>
    <row r="141" spans="2:11" s="1" customFormat="1" ht="15" customHeight="1">
      <c r="B141" s="345"/>
      <c r="C141" s="300" t="s">
        <v>43</v>
      </c>
      <c r="D141" s="300"/>
      <c r="E141" s="300"/>
      <c r="F141" s="323" t="s">
        <v>777</v>
      </c>
      <c r="G141" s="300"/>
      <c r="H141" s="300" t="s">
        <v>833</v>
      </c>
      <c r="I141" s="300" t="s">
        <v>812</v>
      </c>
      <c r="J141" s="300"/>
      <c r="K141" s="348"/>
    </row>
    <row r="142" spans="2:11" s="1" customFormat="1" ht="15" customHeight="1">
      <c r="B142" s="345"/>
      <c r="C142" s="300" t="s">
        <v>834</v>
      </c>
      <c r="D142" s="300"/>
      <c r="E142" s="300"/>
      <c r="F142" s="323" t="s">
        <v>777</v>
      </c>
      <c r="G142" s="300"/>
      <c r="H142" s="300" t="s">
        <v>835</v>
      </c>
      <c r="I142" s="300" t="s">
        <v>812</v>
      </c>
      <c r="J142" s="300"/>
      <c r="K142" s="348"/>
    </row>
    <row r="143" spans="2:11" s="1" customFormat="1" ht="15" customHeight="1">
      <c r="B143" s="349"/>
      <c r="C143" s="350"/>
      <c r="D143" s="350"/>
      <c r="E143" s="350"/>
      <c r="F143" s="350"/>
      <c r="G143" s="350"/>
      <c r="H143" s="350"/>
      <c r="I143" s="350"/>
      <c r="J143" s="350"/>
      <c r="K143" s="351"/>
    </row>
    <row r="144" spans="2:11" s="1" customFormat="1" ht="18.75" customHeight="1">
      <c r="B144" s="336"/>
      <c r="C144" s="336"/>
      <c r="D144" s="336"/>
      <c r="E144" s="336"/>
      <c r="F144" s="337"/>
      <c r="G144" s="336"/>
      <c r="H144" s="336"/>
      <c r="I144" s="336"/>
      <c r="J144" s="336"/>
      <c r="K144" s="336"/>
    </row>
    <row r="145" spans="2:11" s="1" customFormat="1" ht="18.75" customHeight="1"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</row>
    <row r="146" spans="2:11" s="1" customFormat="1" ht="7.5" customHeight="1">
      <c r="B146" s="309"/>
      <c r="C146" s="310"/>
      <c r="D146" s="310"/>
      <c r="E146" s="310"/>
      <c r="F146" s="310"/>
      <c r="G146" s="310"/>
      <c r="H146" s="310"/>
      <c r="I146" s="310"/>
      <c r="J146" s="310"/>
      <c r="K146" s="311"/>
    </row>
    <row r="147" spans="2:11" s="1" customFormat="1" ht="45" customHeight="1">
      <c r="B147" s="312"/>
      <c r="C147" s="313" t="s">
        <v>836</v>
      </c>
      <c r="D147" s="313"/>
      <c r="E147" s="313"/>
      <c r="F147" s="313"/>
      <c r="G147" s="313"/>
      <c r="H147" s="313"/>
      <c r="I147" s="313"/>
      <c r="J147" s="313"/>
      <c r="K147" s="314"/>
    </row>
    <row r="148" spans="2:11" s="1" customFormat="1" ht="17.25" customHeight="1">
      <c r="B148" s="312"/>
      <c r="C148" s="315" t="s">
        <v>771</v>
      </c>
      <c r="D148" s="315"/>
      <c r="E148" s="315"/>
      <c r="F148" s="315" t="s">
        <v>772</v>
      </c>
      <c r="G148" s="316"/>
      <c r="H148" s="315" t="s">
        <v>59</v>
      </c>
      <c r="I148" s="315" t="s">
        <v>62</v>
      </c>
      <c r="J148" s="315" t="s">
        <v>773</v>
      </c>
      <c r="K148" s="314"/>
    </row>
    <row r="149" spans="2:11" s="1" customFormat="1" ht="17.25" customHeight="1">
      <c r="B149" s="312"/>
      <c r="C149" s="317" t="s">
        <v>774</v>
      </c>
      <c r="D149" s="317"/>
      <c r="E149" s="317"/>
      <c r="F149" s="318" t="s">
        <v>775</v>
      </c>
      <c r="G149" s="319"/>
      <c r="H149" s="317"/>
      <c r="I149" s="317"/>
      <c r="J149" s="317" t="s">
        <v>776</v>
      </c>
      <c r="K149" s="314"/>
    </row>
    <row r="150" spans="2:11" s="1" customFormat="1" ht="5.25" customHeight="1">
      <c r="B150" s="325"/>
      <c r="C150" s="320"/>
      <c r="D150" s="320"/>
      <c r="E150" s="320"/>
      <c r="F150" s="320"/>
      <c r="G150" s="321"/>
      <c r="H150" s="320"/>
      <c r="I150" s="320"/>
      <c r="J150" s="320"/>
      <c r="K150" s="348"/>
    </row>
    <row r="151" spans="2:11" s="1" customFormat="1" ht="15" customHeight="1">
      <c r="B151" s="325"/>
      <c r="C151" s="352" t="s">
        <v>780</v>
      </c>
      <c r="D151" s="300"/>
      <c r="E151" s="300"/>
      <c r="F151" s="353" t="s">
        <v>777</v>
      </c>
      <c r="G151" s="300"/>
      <c r="H151" s="352" t="s">
        <v>817</v>
      </c>
      <c r="I151" s="352" t="s">
        <v>779</v>
      </c>
      <c r="J151" s="352">
        <v>120</v>
      </c>
      <c r="K151" s="348"/>
    </row>
    <row r="152" spans="2:11" s="1" customFormat="1" ht="15" customHeight="1">
      <c r="B152" s="325"/>
      <c r="C152" s="352" t="s">
        <v>826</v>
      </c>
      <c r="D152" s="300"/>
      <c r="E152" s="300"/>
      <c r="F152" s="353" t="s">
        <v>777</v>
      </c>
      <c r="G152" s="300"/>
      <c r="H152" s="352" t="s">
        <v>837</v>
      </c>
      <c r="I152" s="352" t="s">
        <v>779</v>
      </c>
      <c r="J152" s="352" t="s">
        <v>828</v>
      </c>
      <c r="K152" s="348"/>
    </row>
    <row r="153" spans="2:11" s="1" customFormat="1" ht="15" customHeight="1">
      <c r="B153" s="325"/>
      <c r="C153" s="352" t="s">
        <v>725</v>
      </c>
      <c r="D153" s="300"/>
      <c r="E153" s="300"/>
      <c r="F153" s="353" t="s">
        <v>777</v>
      </c>
      <c r="G153" s="300"/>
      <c r="H153" s="352" t="s">
        <v>838</v>
      </c>
      <c r="I153" s="352" t="s">
        <v>779</v>
      </c>
      <c r="J153" s="352" t="s">
        <v>828</v>
      </c>
      <c r="K153" s="348"/>
    </row>
    <row r="154" spans="2:11" s="1" customFormat="1" ht="15" customHeight="1">
      <c r="B154" s="325"/>
      <c r="C154" s="352" t="s">
        <v>782</v>
      </c>
      <c r="D154" s="300"/>
      <c r="E154" s="300"/>
      <c r="F154" s="353" t="s">
        <v>783</v>
      </c>
      <c r="G154" s="300"/>
      <c r="H154" s="352" t="s">
        <v>817</v>
      </c>
      <c r="I154" s="352" t="s">
        <v>779</v>
      </c>
      <c r="J154" s="352">
        <v>50</v>
      </c>
      <c r="K154" s="348"/>
    </row>
    <row r="155" spans="2:11" s="1" customFormat="1" ht="15" customHeight="1">
      <c r="B155" s="325"/>
      <c r="C155" s="352" t="s">
        <v>785</v>
      </c>
      <c r="D155" s="300"/>
      <c r="E155" s="300"/>
      <c r="F155" s="353" t="s">
        <v>777</v>
      </c>
      <c r="G155" s="300"/>
      <c r="H155" s="352" t="s">
        <v>817</v>
      </c>
      <c r="I155" s="352" t="s">
        <v>787</v>
      </c>
      <c r="J155" s="352"/>
      <c r="K155" s="348"/>
    </row>
    <row r="156" spans="2:11" s="1" customFormat="1" ht="15" customHeight="1">
      <c r="B156" s="325"/>
      <c r="C156" s="352" t="s">
        <v>796</v>
      </c>
      <c r="D156" s="300"/>
      <c r="E156" s="300"/>
      <c r="F156" s="353" t="s">
        <v>783</v>
      </c>
      <c r="G156" s="300"/>
      <c r="H156" s="352" t="s">
        <v>817</v>
      </c>
      <c r="I156" s="352" t="s">
        <v>779</v>
      </c>
      <c r="J156" s="352">
        <v>50</v>
      </c>
      <c r="K156" s="348"/>
    </row>
    <row r="157" spans="2:11" s="1" customFormat="1" ht="15" customHeight="1">
      <c r="B157" s="325"/>
      <c r="C157" s="352" t="s">
        <v>804</v>
      </c>
      <c r="D157" s="300"/>
      <c r="E157" s="300"/>
      <c r="F157" s="353" t="s">
        <v>783</v>
      </c>
      <c r="G157" s="300"/>
      <c r="H157" s="352" t="s">
        <v>817</v>
      </c>
      <c r="I157" s="352" t="s">
        <v>779</v>
      </c>
      <c r="J157" s="352">
        <v>50</v>
      </c>
      <c r="K157" s="348"/>
    </row>
    <row r="158" spans="2:11" s="1" customFormat="1" ht="15" customHeight="1">
      <c r="B158" s="325"/>
      <c r="C158" s="352" t="s">
        <v>802</v>
      </c>
      <c r="D158" s="300"/>
      <c r="E158" s="300"/>
      <c r="F158" s="353" t="s">
        <v>783</v>
      </c>
      <c r="G158" s="300"/>
      <c r="H158" s="352" t="s">
        <v>817</v>
      </c>
      <c r="I158" s="352" t="s">
        <v>779</v>
      </c>
      <c r="J158" s="352">
        <v>50</v>
      </c>
      <c r="K158" s="348"/>
    </row>
    <row r="159" spans="2:11" s="1" customFormat="1" ht="15" customHeight="1">
      <c r="B159" s="325"/>
      <c r="C159" s="352" t="s">
        <v>95</v>
      </c>
      <c r="D159" s="300"/>
      <c r="E159" s="300"/>
      <c r="F159" s="353" t="s">
        <v>777</v>
      </c>
      <c r="G159" s="300"/>
      <c r="H159" s="352" t="s">
        <v>839</v>
      </c>
      <c r="I159" s="352" t="s">
        <v>779</v>
      </c>
      <c r="J159" s="352" t="s">
        <v>840</v>
      </c>
      <c r="K159" s="348"/>
    </row>
    <row r="160" spans="2:11" s="1" customFormat="1" ht="15" customHeight="1">
      <c r="B160" s="325"/>
      <c r="C160" s="352" t="s">
        <v>841</v>
      </c>
      <c r="D160" s="300"/>
      <c r="E160" s="300"/>
      <c r="F160" s="353" t="s">
        <v>777</v>
      </c>
      <c r="G160" s="300"/>
      <c r="H160" s="352" t="s">
        <v>842</v>
      </c>
      <c r="I160" s="352" t="s">
        <v>812</v>
      </c>
      <c r="J160" s="352"/>
      <c r="K160" s="348"/>
    </row>
    <row r="161" spans="2:11" s="1" customFormat="1" ht="15" customHeight="1">
      <c r="B161" s="354"/>
      <c r="C161" s="334"/>
      <c r="D161" s="334"/>
      <c r="E161" s="334"/>
      <c r="F161" s="334"/>
      <c r="G161" s="334"/>
      <c r="H161" s="334"/>
      <c r="I161" s="334"/>
      <c r="J161" s="334"/>
      <c r="K161" s="355"/>
    </row>
    <row r="162" spans="2:11" s="1" customFormat="1" ht="18.75" customHeight="1">
      <c r="B162" s="336"/>
      <c r="C162" s="346"/>
      <c r="D162" s="346"/>
      <c r="E162" s="346"/>
      <c r="F162" s="356"/>
      <c r="G162" s="346"/>
      <c r="H162" s="346"/>
      <c r="I162" s="346"/>
      <c r="J162" s="346"/>
      <c r="K162" s="336"/>
    </row>
    <row r="163" spans="2:11" s="1" customFormat="1" ht="18.75" customHeight="1"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</row>
    <row r="164" spans="2:11" s="1" customFormat="1" ht="7.5" customHeight="1">
      <c r="B164" s="287"/>
      <c r="C164" s="288"/>
      <c r="D164" s="288"/>
      <c r="E164" s="288"/>
      <c r="F164" s="288"/>
      <c r="G164" s="288"/>
      <c r="H164" s="288"/>
      <c r="I164" s="288"/>
      <c r="J164" s="288"/>
      <c r="K164" s="289"/>
    </row>
    <row r="165" spans="2:11" s="1" customFormat="1" ht="45" customHeight="1">
      <c r="B165" s="290"/>
      <c r="C165" s="291" t="s">
        <v>843</v>
      </c>
      <c r="D165" s="291"/>
      <c r="E165" s="291"/>
      <c r="F165" s="291"/>
      <c r="G165" s="291"/>
      <c r="H165" s="291"/>
      <c r="I165" s="291"/>
      <c r="J165" s="291"/>
      <c r="K165" s="292"/>
    </row>
    <row r="166" spans="2:11" s="1" customFormat="1" ht="17.25" customHeight="1">
      <c r="B166" s="290"/>
      <c r="C166" s="315" t="s">
        <v>771</v>
      </c>
      <c r="D166" s="315"/>
      <c r="E166" s="315"/>
      <c r="F166" s="315" t="s">
        <v>772</v>
      </c>
      <c r="G166" s="357"/>
      <c r="H166" s="358" t="s">
        <v>59</v>
      </c>
      <c r="I166" s="358" t="s">
        <v>62</v>
      </c>
      <c r="J166" s="315" t="s">
        <v>773</v>
      </c>
      <c r="K166" s="292"/>
    </row>
    <row r="167" spans="2:11" s="1" customFormat="1" ht="17.25" customHeight="1">
      <c r="B167" s="293"/>
      <c r="C167" s="317" t="s">
        <v>774</v>
      </c>
      <c r="D167" s="317"/>
      <c r="E167" s="317"/>
      <c r="F167" s="318" t="s">
        <v>775</v>
      </c>
      <c r="G167" s="359"/>
      <c r="H167" s="360"/>
      <c r="I167" s="360"/>
      <c r="J167" s="317" t="s">
        <v>776</v>
      </c>
      <c r="K167" s="295"/>
    </row>
    <row r="168" spans="2:11" s="1" customFormat="1" ht="5.25" customHeight="1">
      <c r="B168" s="325"/>
      <c r="C168" s="320"/>
      <c r="D168" s="320"/>
      <c r="E168" s="320"/>
      <c r="F168" s="320"/>
      <c r="G168" s="321"/>
      <c r="H168" s="320"/>
      <c r="I168" s="320"/>
      <c r="J168" s="320"/>
      <c r="K168" s="348"/>
    </row>
    <row r="169" spans="2:11" s="1" customFormat="1" ht="15" customHeight="1">
      <c r="B169" s="325"/>
      <c r="C169" s="300" t="s">
        <v>780</v>
      </c>
      <c r="D169" s="300"/>
      <c r="E169" s="300"/>
      <c r="F169" s="323" t="s">
        <v>777</v>
      </c>
      <c r="G169" s="300"/>
      <c r="H169" s="300" t="s">
        <v>817</v>
      </c>
      <c r="I169" s="300" t="s">
        <v>779</v>
      </c>
      <c r="J169" s="300">
        <v>120</v>
      </c>
      <c r="K169" s="348"/>
    </row>
    <row r="170" spans="2:11" s="1" customFormat="1" ht="15" customHeight="1">
      <c r="B170" s="325"/>
      <c r="C170" s="300" t="s">
        <v>826</v>
      </c>
      <c r="D170" s="300"/>
      <c r="E170" s="300"/>
      <c r="F170" s="323" t="s">
        <v>777</v>
      </c>
      <c r="G170" s="300"/>
      <c r="H170" s="300" t="s">
        <v>827</v>
      </c>
      <c r="I170" s="300" t="s">
        <v>779</v>
      </c>
      <c r="J170" s="300" t="s">
        <v>828</v>
      </c>
      <c r="K170" s="348"/>
    </row>
    <row r="171" spans="2:11" s="1" customFormat="1" ht="15" customHeight="1">
      <c r="B171" s="325"/>
      <c r="C171" s="300" t="s">
        <v>725</v>
      </c>
      <c r="D171" s="300"/>
      <c r="E171" s="300"/>
      <c r="F171" s="323" t="s">
        <v>777</v>
      </c>
      <c r="G171" s="300"/>
      <c r="H171" s="300" t="s">
        <v>844</v>
      </c>
      <c r="I171" s="300" t="s">
        <v>779</v>
      </c>
      <c r="J171" s="300" t="s">
        <v>828</v>
      </c>
      <c r="K171" s="348"/>
    </row>
    <row r="172" spans="2:11" s="1" customFormat="1" ht="15" customHeight="1">
      <c r="B172" s="325"/>
      <c r="C172" s="300" t="s">
        <v>782</v>
      </c>
      <c r="D172" s="300"/>
      <c r="E172" s="300"/>
      <c r="F172" s="323" t="s">
        <v>783</v>
      </c>
      <c r="G172" s="300"/>
      <c r="H172" s="300" t="s">
        <v>844</v>
      </c>
      <c r="I172" s="300" t="s">
        <v>779</v>
      </c>
      <c r="J172" s="300">
        <v>50</v>
      </c>
      <c r="K172" s="348"/>
    </row>
    <row r="173" spans="2:11" s="1" customFormat="1" ht="15" customHeight="1">
      <c r="B173" s="325"/>
      <c r="C173" s="300" t="s">
        <v>785</v>
      </c>
      <c r="D173" s="300"/>
      <c r="E173" s="300"/>
      <c r="F173" s="323" t="s">
        <v>777</v>
      </c>
      <c r="G173" s="300"/>
      <c r="H173" s="300" t="s">
        <v>844</v>
      </c>
      <c r="I173" s="300" t="s">
        <v>787</v>
      </c>
      <c r="J173" s="300"/>
      <c r="K173" s="348"/>
    </row>
    <row r="174" spans="2:11" s="1" customFormat="1" ht="15" customHeight="1">
      <c r="B174" s="325"/>
      <c r="C174" s="300" t="s">
        <v>796</v>
      </c>
      <c r="D174" s="300"/>
      <c r="E174" s="300"/>
      <c r="F174" s="323" t="s">
        <v>783</v>
      </c>
      <c r="G174" s="300"/>
      <c r="H174" s="300" t="s">
        <v>844</v>
      </c>
      <c r="I174" s="300" t="s">
        <v>779</v>
      </c>
      <c r="J174" s="300">
        <v>50</v>
      </c>
      <c r="K174" s="348"/>
    </row>
    <row r="175" spans="2:11" s="1" customFormat="1" ht="15" customHeight="1">
      <c r="B175" s="325"/>
      <c r="C175" s="300" t="s">
        <v>804</v>
      </c>
      <c r="D175" s="300"/>
      <c r="E175" s="300"/>
      <c r="F175" s="323" t="s">
        <v>783</v>
      </c>
      <c r="G175" s="300"/>
      <c r="H175" s="300" t="s">
        <v>844</v>
      </c>
      <c r="I175" s="300" t="s">
        <v>779</v>
      </c>
      <c r="J175" s="300">
        <v>50</v>
      </c>
      <c r="K175" s="348"/>
    </row>
    <row r="176" spans="2:11" s="1" customFormat="1" ht="15" customHeight="1">
      <c r="B176" s="325"/>
      <c r="C176" s="300" t="s">
        <v>802</v>
      </c>
      <c r="D176" s="300"/>
      <c r="E176" s="300"/>
      <c r="F176" s="323" t="s">
        <v>783</v>
      </c>
      <c r="G176" s="300"/>
      <c r="H176" s="300" t="s">
        <v>844</v>
      </c>
      <c r="I176" s="300" t="s">
        <v>779</v>
      </c>
      <c r="J176" s="300">
        <v>50</v>
      </c>
      <c r="K176" s="348"/>
    </row>
    <row r="177" spans="2:11" s="1" customFormat="1" ht="15" customHeight="1">
      <c r="B177" s="325"/>
      <c r="C177" s="300" t="s">
        <v>108</v>
      </c>
      <c r="D177" s="300"/>
      <c r="E177" s="300"/>
      <c r="F177" s="323" t="s">
        <v>777</v>
      </c>
      <c r="G177" s="300"/>
      <c r="H177" s="300" t="s">
        <v>845</v>
      </c>
      <c r="I177" s="300" t="s">
        <v>846</v>
      </c>
      <c r="J177" s="300"/>
      <c r="K177" s="348"/>
    </row>
    <row r="178" spans="2:11" s="1" customFormat="1" ht="15" customHeight="1">
      <c r="B178" s="325"/>
      <c r="C178" s="300" t="s">
        <v>62</v>
      </c>
      <c r="D178" s="300"/>
      <c r="E178" s="300"/>
      <c r="F178" s="323" t="s">
        <v>777</v>
      </c>
      <c r="G178" s="300"/>
      <c r="H178" s="300" t="s">
        <v>847</v>
      </c>
      <c r="I178" s="300" t="s">
        <v>848</v>
      </c>
      <c r="J178" s="300">
        <v>1</v>
      </c>
      <c r="K178" s="348"/>
    </row>
    <row r="179" spans="2:11" s="1" customFormat="1" ht="15" customHeight="1">
      <c r="B179" s="325"/>
      <c r="C179" s="300" t="s">
        <v>58</v>
      </c>
      <c r="D179" s="300"/>
      <c r="E179" s="300"/>
      <c r="F179" s="323" t="s">
        <v>777</v>
      </c>
      <c r="G179" s="300"/>
      <c r="H179" s="300" t="s">
        <v>849</v>
      </c>
      <c r="I179" s="300" t="s">
        <v>779</v>
      </c>
      <c r="J179" s="300">
        <v>20</v>
      </c>
      <c r="K179" s="348"/>
    </row>
    <row r="180" spans="2:11" s="1" customFormat="1" ht="15" customHeight="1">
      <c r="B180" s="325"/>
      <c r="C180" s="300" t="s">
        <v>59</v>
      </c>
      <c r="D180" s="300"/>
      <c r="E180" s="300"/>
      <c r="F180" s="323" t="s">
        <v>777</v>
      </c>
      <c r="G180" s="300"/>
      <c r="H180" s="300" t="s">
        <v>850</v>
      </c>
      <c r="I180" s="300" t="s">
        <v>779</v>
      </c>
      <c r="J180" s="300">
        <v>255</v>
      </c>
      <c r="K180" s="348"/>
    </row>
    <row r="181" spans="2:11" s="1" customFormat="1" ht="15" customHeight="1">
      <c r="B181" s="325"/>
      <c r="C181" s="300" t="s">
        <v>109</v>
      </c>
      <c r="D181" s="300"/>
      <c r="E181" s="300"/>
      <c r="F181" s="323" t="s">
        <v>777</v>
      </c>
      <c r="G181" s="300"/>
      <c r="H181" s="300" t="s">
        <v>741</v>
      </c>
      <c r="I181" s="300" t="s">
        <v>779</v>
      </c>
      <c r="J181" s="300">
        <v>10</v>
      </c>
      <c r="K181" s="348"/>
    </row>
    <row r="182" spans="2:11" s="1" customFormat="1" ht="15" customHeight="1">
      <c r="B182" s="325"/>
      <c r="C182" s="300" t="s">
        <v>110</v>
      </c>
      <c r="D182" s="300"/>
      <c r="E182" s="300"/>
      <c r="F182" s="323" t="s">
        <v>777</v>
      </c>
      <c r="G182" s="300"/>
      <c r="H182" s="300" t="s">
        <v>851</v>
      </c>
      <c r="I182" s="300" t="s">
        <v>812</v>
      </c>
      <c r="J182" s="300"/>
      <c r="K182" s="348"/>
    </row>
    <row r="183" spans="2:11" s="1" customFormat="1" ht="15" customHeight="1">
      <c r="B183" s="325"/>
      <c r="C183" s="300" t="s">
        <v>852</v>
      </c>
      <c r="D183" s="300"/>
      <c r="E183" s="300"/>
      <c r="F183" s="323" t="s">
        <v>777</v>
      </c>
      <c r="G183" s="300"/>
      <c r="H183" s="300" t="s">
        <v>853</v>
      </c>
      <c r="I183" s="300" t="s">
        <v>812</v>
      </c>
      <c r="J183" s="300"/>
      <c r="K183" s="348"/>
    </row>
    <row r="184" spans="2:11" s="1" customFormat="1" ht="15" customHeight="1">
      <c r="B184" s="325"/>
      <c r="C184" s="300" t="s">
        <v>841</v>
      </c>
      <c r="D184" s="300"/>
      <c r="E184" s="300"/>
      <c r="F184" s="323" t="s">
        <v>777</v>
      </c>
      <c r="G184" s="300"/>
      <c r="H184" s="300" t="s">
        <v>854</v>
      </c>
      <c r="I184" s="300" t="s">
        <v>812</v>
      </c>
      <c r="J184" s="300"/>
      <c r="K184" s="348"/>
    </row>
    <row r="185" spans="2:11" s="1" customFormat="1" ht="15" customHeight="1">
      <c r="B185" s="325"/>
      <c r="C185" s="300" t="s">
        <v>112</v>
      </c>
      <c r="D185" s="300"/>
      <c r="E185" s="300"/>
      <c r="F185" s="323" t="s">
        <v>783</v>
      </c>
      <c r="G185" s="300"/>
      <c r="H185" s="300" t="s">
        <v>855</v>
      </c>
      <c r="I185" s="300" t="s">
        <v>779</v>
      </c>
      <c r="J185" s="300">
        <v>50</v>
      </c>
      <c r="K185" s="348"/>
    </row>
    <row r="186" spans="2:11" s="1" customFormat="1" ht="15" customHeight="1">
      <c r="B186" s="325"/>
      <c r="C186" s="300" t="s">
        <v>856</v>
      </c>
      <c r="D186" s="300"/>
      <c r="E186" s="300"/>
      <c r="F186" s="323" t="s">
        <v>783</v>
      </c>
      <c r="G186" s="300"/>
      <c r="H186" s="300" t="s">
        <v>857</v>
      </c>
      <c r="I186" s="300" t="s">
        <v>858</v>
      </c>
      <c r="J186" s="300"/>
      <c r="K186" s="348"/>
    </row>
    <row r="187" spans="2:11" s="1" customFormat="1" ht="15" customHeight="1">
      <c r="B187" s="325"/>
      <c r="C187" s="300" t="s">
        <v>859</v>
      </c>
      <c r="D187" s="300"/>
      <c r="E187" s="300"/>
      <c r="F187" s="323" t="s">
        <v>783</v>
      </c>
      <c r="G187" s="300"/>
      <c r="H187" s="300" t="s">
        <v>860</v>
      </c>
      <c r="I187" s="300" t="s">
        <v>858</v>
      </c>
      <c r="J187" s="300"/>
      <c r="K187" s="348"/>
    </row>
    <row r="188" spans="2:11" s="1" customFormat="1" ht="15" customHeight="1">
      <c r="B188" s="325"/>
      <c r="C188" s="300" t="s">
        <v>861</v>
      </c>
      <c r="D188" s="300"/>
      <c r="E188" s="300"/>
      <c r="F188" s="323" t="s">
        <v>783</v>
      </c>
      <c r="G188" s="300"/>
      <c r="H188" s="300" t="s">
        <v>862</v>
      </c>
      <c r="I188" s="300" t="s">
        <v>858</v>
      </c>
      <c r="J188" s="300"/>
      <c r="K188" s="348"/>
    </row>
    <row r="189" spans="2:11" s="1" customFormat="1" ht="15" customHeight="1">
      <c r="B189" s="325"/>
      <c r="C189" s="361" t="s">
        <v>863</v>
      </c>
      <c r="D189" s="300"/>
      <c r="E189" s="300"/>
      <c r="F189" s="323" t="s">
        <v>783</v>
      </c>
      <c r="G189" s="300"/>
      <c r="H189" s="300" t="s">
        <v>864</v>
      </c>
      <c r="I189" s="300" t="s">
        <v>865</v>
      </c>
      <c r="J189" s="362" t="s">
        <v>866</v>
      </c>
      <c r="K189" s="348"/>
    </row>
    <row r="190" spans="2:11" s="1" customFormat="1" ht="15" customHeight="1">
      <c r="B190" s="325"/>
      <c r="C190" s="361" t="s">
        <v>47</v>
      </c>
      <c r="D190" s="300"/>
      <c r="E190" s="300"/>
      <c r="F190" s="323" t="s">
        <v>777</v>
      </c>
      <c r="G190" s="300"/>
      <c r="H190" s="297" t="s">
        <v>867</v>
      </c>
      <c r="I190" s="300" t="s">
        <v>868</v>
      </c>
      <c r="J190" s="300"/>
      <c r="K190" s="348"/>
    </row>
    <row r="191" spans="2:11" s="1" customFormat="1" ht="15" customHeight="1">
      <c r="B191" s="325"/>
      <c r="C191" s="361" t="s">
        <v>869</v>
      </c>
      <c r="D191" s="300"/>
      <c r="E191" s="300"/>
      <c r="F191" s="323" t="s">
        <v>777</v>
      </c>
      <c r="G191" s="300"/>
      <c r="H191" s="300" t="s">
        <v>870</v>
      </c>
      <c r="I191" s="300" t="s">
        <v>812</v>
      </c>
      <c r="J191" s="300"/>
      <c r="K191" s="348"/>
    </row>
    <row r="192" spans="2:11" s="1" customFormat="1" ht="15" customHeight="1">
      <c r="B192" s="325"/>
      <c r="C192" s="361" t="s">
        <v>871</v>
      </c>
      <c r="D192" s="300"/>
      <c r="E192" s="300"/>
      <c r="F192" s="323" t="s">
        <v>777</v>
      </c>
      <c r="G192" s="300"/>
      <c r="H192" s="300" t="s">
        <v>872</v>
      </c>
      <c r="I192" s="300" t="s">
        <v>812</v>
      </c>
      <c r="J192" s="300"/>
      <c r="K192" s="348"/>
    </row>
    <row r="193" spans="2:11" s="1" customFormat="1" ht="15" customHeight="1">
      <c r="B193" s="325"/>
      <c r="C193" s="361" t="s">
        <v>873</v>
      </c>
      <c r="D193" s="300"/>
      <c r="E193" s="300"/>
      <c r="F193" s="323" t="s">
        <v>783</v>
      </c>
      <c r="G193" s="300"/>
      <c r="H193" s="300" t="s">
        <v>874</v>
      </c>
      <c r="I193" s="300" t="s">
        <v>812</v>
      </c>
      <c r="J193" s="300"/>
      <c r="K193" s="348"/>
    </row>
    <row r="194" spans="2:11" s="1" customFormat="1" ht="15" customHeight="1">
      <c r="B194" s="354"/>
      <c r="C194" s="363"/>
      <c r="D194" s="334"/>
      <c r="E194" s="334"/>
      <c r="F194" s="334"/>
      <c r="G194" s="334"/>
      <c r="H194" s="334"/>
      <c r="I194" s="334"/>
      <c r="J194" s="334"/>
      <c r="K194" s="355"/>
    </row>
    <row r="195" spans="2:11" s="1" customFormat="1" ht="18.75" customHeight="1">
      <c r="B195" s="336"/>
      <c r="C195" s="346"/>
      <c r="D195" s="346"/>
      <c r="E195" s="346"/>
      <c r="F195" s="356"/>
      <c r="G195" s="346"/>
      <c r="H195" s="346"/>
      <c r="I195" s="346"/>
      <c r="J195" s="346"/>
      <c r="K195" s="336"/>
    </row>
    <row r="196" spans="2:11" s="1" customFormat="1" ht="18.75" customHeight="1">
      <c r="B196" s="336"/>
      <c r="C196" s="346"/>
      <c r="D196" s="346"/>
      <c r="E196" s="346"/>
      <c r="F196" s="356"/>
      <c r="G196" s="346"/>
      <c r="H196" s="346"/>
      <c r="I196" s="346"/>
      <c r="J196" s="346"/>
      <c r="K196" s="336"/>
    </row>
    <row r="197" spans="2:11" s="1" customFormat="1" ht="18.75" customHeight="1"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</row>
    <row r="198" spans="2:11" s="1" customFormat="1" ht="13.5">
      <c r="B198" s="287"/>
      <c r="C198" s="288"/>
      <c r="D198" s="288"/>
      <c r="E198" s="288"/>
      <c r="F198" s="288"/>
      <c r="G198" s="288"/>
      <c r="H198" s="288"/>
      <c r="I198" s="288"/>
      <c r="J198" s="288"/>
      <c r="K198" s="289"/>
    </row>
    <row r="199" spans="2:11" s="1" customFormat="1" ht="21">
      <c r="B199" s="290"/>
      <c r="C199" s="291" t="s">
        <v>875</v>
      </c>
      <c r="D199" s="291"/>
      <c r="E199" s="291"/>
      <c r="F199" s="291"/>
      <c r="G199" s="291"/>
      <c r="H199" s="291"/>
      <c r="I199" s="291"/>
      <c r="J199" s="291"/>
      <c r="K199" s="292"/>
    </row>
    <row r="200" spans="2:11" s="1" customFormat="1" ht="25.5" customHeight="1">
      <c r="B200" s="290"/>
      <c r="C200" s="364" t="s">
        <v>876</v>
      </c>
      <c r="D200" s="364"/>
      <c r="E200" s="364"/>
      <c r="F200" s="364" t="s">
        <v>877</v>
      </c>
      <c r="G200" s="365"/>
      <c r="H200" s="364" t="s">
        <v>878</v>
      </c>
      <c r="I200" s="364"/>
      <c r="J200" s="364"/>
      <c r="K200" s="292"/>
    </row>
    <row r="201" spans="2:11" s="1" customFormat="1" ht="5.25" customHeight="1">
      <c r="B201" s="325"/>
      <c r="C201" s="320"/>
      <c r="D201" s="320"/>
      <c r="E201" s="320"/>
      <c r="F201" s="320"/>
      <c r="G201" s="346"/>
      <c r="H201" s="320"/>
      <c r="I201" s="320"/>
      <c r="J201" s="320"/>
      <c r="K201" s="348"/>
    </row>
    <row r="202" spans="2:11" s="1" customFormat="1" ht="15" customHeight="1">
      <c r="B202" s="325"/>
      <c r="C202" s="300" t="s">
        <v>868</v>
      </c>
      <c r="D202" s="300"/>
      <c r="E202" s="300"/>
      <c r="F202" s="323" t="s">
        <v>48</v>
      </c>
      <c r="G202" s="300"/>
      <c r="H202" s="300" t="s">
        <v>879</v>
      </c>
      <c r="I202" s="300"/>
      <c r="J202" s="300"/>
      <c r="K202" s="348"/>
    </row>
    <row r="203" spans="2:11" s="1" customFormat="1" ht="15" customHeight="1">
      <c r="B203" s="325"/>
      <c r="C203" s="300"/>
      <c r="D203" s="300"/>
      <c r="E203" s="300"/>
      <c r="F203" s="323" t="s">
        <v>49</v>
      </c>
      <c r="G203" s="300"/>
      <c r="H203" s="300" t="s">
        <v>880</v>
      </c>
      <c r="I203" s="300"/>
      <c r="J203" s="300"/>
      <c r="K203" s="348"/>
    </row>
    <row r="204" spans="2:11" s="1" customFormat="1" ht="15" customHeight="1">
      <c r="B204" s="325"/>
      <c r="C204" s="300"/>
      <c r="D204" s="300"/>
      <c r="E204" s="300"/>
      <c r="F204" s="323" t="s">
        <v>52</v>
      </c>
      <c r="G204" s="300"/>
      <c r="H204" s="300" t="s">
        <v>881</v>
      </c>
      <c r="I204" s="300"/>
      <c r="J204" s="300"/>
      <c r="K204" s="348"/>
    </row>
    <row r="205" spans="2:11" s="1" customFormat="1" ht="15" customHeight="1">
      <c r="B205" s="325"/>
      <c r="C205" s="300"/>
      <c r="D205" s="300"/>
      <c r="E205" s="300"/>
      <c r="F205" s="323" t="s">
        <v>50</v>
      </c>
      <c r="G205" s="300"/>
      <c r="H205" s="300" t="s">
        <v>882</v>
      </c>
      <c r="I205" s="300"/>
      <c r="J205" s="300"/>
      <c r="K205" s="348"/>
    </row>
    <row r="206" spans="2:11" s="1" customFormat="1" ht="15" customHeight="1">
      <c r="B206" s="325"/>
      <c r="C206" s="300"/>
      <c r="D206" s="300"/>
      <c r="E206" s="300"/>
      <c r="F206" s="323" t="s">
        <v>51</v>
      </c>
      <c r="G206" s="300"/>
      <c r="H206" s="300" t="s">
        <v>883</v>
      </c>
      <c r="I206" s="300"/>
      <c r="J206" s="300"/>
      <c r="K206" s="348"/>
    </row>
    <row r="207" spans="2:11" s="1" customFormat="1" ht="15" customHeight="1">
      <c r="B207" s="325"/>
      <c r="C207" s="300"/>
      <c r="D207" s="300"/>
      <c r="E207" s="300"/>
      <c r="F207" s="323"/>
      <c r="G207" s="300"/>
      <c r="H207" s="300"/>
      <c r="I207" s="300"/>
      <c r="J207" s="300"/>
      <c r="K207" s="348"/>
    </row>
    <row r="208" spans="2:11" s="1" customFormat="1" ht="15" customHeight="1">
      <c r="B208" s="325"/>
      <c r="C208" s="300" t="s">
        <v>824</v>
      </c>
      <c r="D208" s="300"/>
      <c r="E208" s="300"/>
      <c r="F208" s="323" t="s">
        <v>84</v>
      </c>
      <c r="G208" s="300"/>
      <c r="H208" s="300" t="s">
        <v>884</v>
      </c>
      <c r="I208" s="300"/>
      <c r="J208" s="300"/>
      <c r="K208" s="348"/>
    </row>
    <row r="209" spans="2:11" s="1" customFormat="1" ht="15" customHeight="1">
      <c r="B209" s="325"/>
      <c r="C209" s="300"/>
      <c r="D209" s="300"/>
      <c r="E209" s="300"/>
      <c r="F209" s="323" t="s">
        <v>719</v>
      </c>
      <c r="G209" s="300"/>
      <c r="H209" s="300" t="s">
        <v>720</v>
      </c>
      <c r="I209" s="300"/>
      <c r="J209" s="300"/>
      <c r="K209" s="348"/>
    </row>
    <row r="210" spans="2:11" s="1" customFormat="1" ht="15" customHeight="1">
      <c r="B210" s="325"/>
      <c r="C210" s="300"/>
      <c r="D210" s="300"/>
      <c r="E210" s="300"/>
      <c r="F210" s="323" t="s">
        <v>717</v>
      </c>
      <c r="G210" s="300"/>
      <c r="H210" s="300" t="s">
        <v>885</v>
      </c>
      <c r="I210" s="300"/>
      <c r="J210" s="300"/>
      <c r="K210" s="348"/>
    </row>
    <row r="211" spans="2:11" s="1" customFormat="1" ht="15" customHeight="1">
      <c r="B211" s="366"/>
      <c r="C211" s="300"/>
      <c r="D211" s="300"/>
      <c r="E211" s="300"/>
      <c r="F211" s="323" t="s">
        <v>721</v>
      </c>
      <c r="G211" s="361"/>
      <c r="H211" s="352" t="s">
        <v>722</v>
      </c>
      <c r="I211" s="352"/>
      <c r="J211" s="352"/>
      <c r="K211" s="367"/>
    </row>
    <row r="212" spans="2:11" s="1" customFormat="1" ht="15" customHeight="1">
      <c r="B212" s="366"/>
      <c r="C212" s="300"/>
      <c r="D212" s="300"/>
      <c r="E212" s="300"/>
      <c r="F212" s="323" t="s">
        <v>723</v>
      </c>
      <c r="G212" s="361"/>
      <c r="H212" s="352" t="s">
        <v>700</v>
      </c>
      <c r="I212" s="352"/>
      <c r="J212" s="352"/>
      <c r="K212" s="367"/>
    </row>
    <row r="213" spans="2:11" s="1" customFormat="1" ht="15" customHeight="1">
      <c r="B213" s="366"/>
      <c r="C213" s="300"/>
      <c r="D213" s="300"/>
      <c r="E213" s="300"/>
      <c r="F213" s="323"/>
      <c r="G213" s="361"/>
      <c r="H213" s="352"/>
      <c r="I213" s="352"/>
      <c r="J213" s="352"/>
      <c r="K213" s="367"/>
    </row>
    <row r="214" spans="2:11" s="1" customFormat="1" ht="15" customHeight="1">
      <c r="B214" s="366"/>
      <c r="C214" s="300" t="s">
        <v>848</v>
      </c>
      <c r="D214" s="300"/>
      <c r="E214" s="300"/>
      <c r="F214" s="323">
        <v>1</v>
      </c>
      <c r="G214" s="361"/>
      <c r="H214" s="352" t="s">
        <v>886</v>
      </c>
      <c r="I214" s="352"/>
      <c r="J214" s="352"/>
      <c r="K214" s="367"/>
    </row>
    <row r="215" spans="2:11" s="1" customFormat="1" ht="15" customHeight="1">
      <c r="B215" s="366"/>
      <c r="C215" s="300"/>
      <c r="D215" s="300"/>
      <c r="E215" s="300"/>
      <c r="F215" s="323">
        <v>2</v>
      </c>
      <c r="G215" s="361"/>
      <c r="H215" s="352" t="s">
        <v>887</v>
      </c>
      <c r="I215" s="352"/>
      <c r="J215" s="352"/>
      <c r="K215" s="367"/>
    </row>
    <row r="216" spans="2:11" s="1" customFormat="1" ht="15" customHeight="1">
      <c r="B216" s="366"/>
      <c r="C216" s="300"/>
      <c r="D216" s="300"/>
      <c r="E216" s="300"/>
      <c r="F216" s="323">
        <v>3</v>
      </c>
      <c r="G216" s="361"/>
      <c r="H216" s="352" t="s">
        <v>888</v>
      </c>
      <c r="I216" s="352"/>
      <c r="J216" s="352"/>
      <c r="K216" s="367"/>
    </row>
    <row r="217" spans="2:11" s="1" customFormat="1" ht="15" customHeight="1">
      <c r="B217" s="366"/>
      <c r="C217" s="300"/>
      <c r="D217" s="300"/>
      <c r="E217" s="300"/>
      <c r="F217" s="323">
        <v>4</v>
      </c>
      <c r="G217" s="361"/>
      <c r="H217" s="352" t="s">
        <v>889</v>
      </c>
      <c r="I217" s="352"/>
      <c r="J217" s="352"/>
      <c r="K217" s="367"/>
    </row>
    <row r="218" spans="2:11" s="1" customFormat="1" ht="12.75" customHeight="1">
      <c r="B218" s="368"/>
      <c r="C218" s="369"/>
      <c r="D218" s="369"/>
      <c r="E218" s="369"/>
      <c r="F218" s="369"/>
      <c r="G218" s="369"/>
      <c r="H218" s="369"/>
      <c r="I218" s="369"/>
      <c r="J218" s="369"/>
      <c r="K218" s="37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Stolička</dc:creator>
  <cp:keywords/>
  <dc:description/>
  <cp:lastModifiedBy>Jaroslav Stolička</cp:lastModifiedBy>
  <dcterms:created xsi:type="dcterms:W3CDTF">2023-05-08T09:32:47Z</dcterms:created>
  <dcterms:modified xsi:type="dcterms:W3CDTF">2023-05-08T09:32:51Z</dcterms:modified>
  <cp:category/>
  <cp:version/>
  <cp:contentType/>
  <cp:contentStatus/>
</cp:coreProperties>
</file>